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D:\DATA\nové\rproj\"/>
    </mc:Choice>
  </mc:AlternateContent>
  <xr:revisionPtr revIDLastSave="0" documentId="13_ncr:1_{E2B3A1DF-27EF-45C8-BA86-814377DF4D91}" xr6:coauthVersionLast="47" xr6:coauthVersionMax="47" xr10:uidLastSave="{00000000-0000-0000-0000-000000000000}"/>
  <bookViews>
    <workbookView xWindow="0" yWindow="0" windowWidth="28800" windowHeight="15495" xr2:uid="{00000000-000D-0000-FFFF-FFFF00000000}"/>
  </bookViews>
  <sheets>
    <sheet name="Stavba" sheetId="1" r:id="rId1"/>
    <sheet name="VzorPolozky" sheetId="10" state="hidden" r:id="rId2"/>
    <sheet name="01 01 Pol" sheetId="12" r:id="rId3"/>
    <sheet name="ZTI" sheetId="15" r:id="rId4"/>
    <sheet name="ÚSTŘEDNÍ VYTÁPĚNÍ" sheetId="16" r:id="rId5"/>
    <sheet name="Gastro" sheetId="17" r:id="rId6"/>
    <sheet name="Elektroinstalace" sheetId="18" r:id="rId7"/>
    <sheet name="Řízení gastro" sheetId="19" r:id="rId8"/>
    <sheet name="EPS" sheetId="20" r:id="rId9"/>
    <sheet name="VZT" sheetId="21" r:id="rId10"/>
  </sheets>
  <externalReferences>
    <externalReference r:id="rId11"/>
  </externalReferences>
  <definedNames>
    <definedName name="_CAS1">#REF!</definedName>
    <definedName name="_CAS2">#REF!</definedName>
    <definedName name="_CAS3">#REF!</definedName>
    <definedName name="_CAS4">#REF!</definedName>
    <definedName name="_CAS5">#REF!</definedName>
    <definedName name="_DAT1">#REF!</definedName>
    <definedName name="_DAT2">#REF!</definedName>
    <definedName name="_DAT3">#REF!</definedName>
    <definedName name="_DAT4">#REF!</definedName>
    <definedName name="_Fill" hidden="1">#REF!</definedName>
    <definedName name="_xlnm._FilterDatabase" localSheetId="8" hidden="1">EPS!$A$1:$T$3</definedName>
    <definedName name="_FMA4">#REF!</definedName>
    <definedName name="_IO168" hidden="1">{"'List1'!$A$1:$J$73"}</definedName>
    <definedName name="_NA1">#REF!</definedName>
    <definedName name="_NA2">#REF!</definedName>
    <definedName name="_NA3">#REF!</definedName>
    <definedName name="_NA4">#REF!</definedName>
    <definedName name="_NA5">#REF!</definedName>
    <definedName name="_Order1" hidden="1">0</definedName>
    <definedName name="_Order2" hidden="1">0</definedName>
    <definedName name="_POP1">#REF!</definedName>
    <definedName name="_POP2">#REF!</definedName>
    <definedName name="_POP3">#REF!</definedName>
    <definedName name="_POP4">#REF!</definedName>
    <definedName name="_REV1">#REF!</definedName>
    <definedName name="_REV2">#REF!</definedName>
    <definedName name="_REV3">#REF!</definedName>
    <definedName name="_REV4">#REF!</definedName>
    <definedName name="_ROZ1">#REF!</definedName>
    <definedName name="_ROZ10">#REF!</definedName>
    <definedName name="_ROZ11">#REF!</definedName>
    <definedName name="_ROZ2">#REF!</definedName>
    <definedName name="_ROZ3">#REF!</definedName>
    <definedName name="_ROZ4">#REF!</definedName>
    <definedName name="_ROZ5">#REF!</definedName>
    <definedName name="_ROZ6">#REF!</definedName>
    <definedName name="_ROZ7">#REF!</definedName>
    <definedName name="_ROZ8">#REF!</definedName>
    <definedName name="_ROZ9">#REF!</definedName>
    <definedName name="_Toc400728082" localSheetId="6">Elektroinstalace!#REF!</definedName>
    <definedName name="_Toc400728083" localSheetId="6">Elektroinstalace!#REF!</definedName>
    <definedName name="_Toc431412196" localSheetId="6">Elektroinstalace!#REF!</definedName>
    <definedName name="_Toc431412197" localSheetId="6">Elektroinstalace!#REF!</definedName>
    <definedName name="_Toc431412199" localSheetId="6">Elektroinstalace!#REF!</definedName>
    <definedName name="_Toc431412200" localSheetId="6">Elektroinstalace!$D$263</definedName>
    <definedName name="a" localSheetId="8" hidden="1">{"'List1'!$A$1:$J$73"}</definedName>
    <definedName name="A">#REF!</definedName>
    <definedName name="AKCE">#REF!</definedName>
    <definedName name="B">#REF!</definedName>
    <definedName name="BEZNE_PRACE">#REF!</definedName>
    <definedName name="BOURANI">#REF!</definedName>
    <definedName name="C_">#REF!</definedName>
    <definedName name="CDOK">#REF!</definedName>
    <definedName name="CDOK1">#REF!</definedName>
    <definedName name="CDOK2">#REF!</definedName>
    <definedName name="CEKEJ">#REF!</definedName>
    <definedName name="CelkemDPHVypocet" localSheetId="0">Stavba!$H$42</definedName>
    <definedName name="CenaCelkem">Stavba!$G$29</definedName>
    <definedName name="CenaCelkemBezDPH">Stavba!$G$28</definedName>
    <definedName name="CenaCelkemVypocet" localSheetId="0">Stavba!$I$42</definedName>
    <definedName name="CenaStavby">#REF!</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 localSheetId="8" hidden="1">{"'List1'!$A$1:$J$73"}</definedName>
    <definedName name="D">#REF!</definedName>
    <definedName name="dadresa">Stavba!$D$12:$G$12</definedName>
    <definedName name="DAT">#REF!</definedName>
    <definedName name="_xlnm.Database">#REF!</definedName>
    <definedName name="Databáze_MI">#REF!</definedName>
    <definedName name="dd">#REF!</definedName>
    <definedName name="dddddddd">#REF!</definedName>
    <definedName name="DIČ" localSheetId="0">Stavba!$I$12</definedName>
    <definedName name="dmisto">Stavba!$E$13:$G$13</definedName>
    <definedName name="DPHSni">Stavba!$G$24</definedName>
    <definedName name="DPHZakl">Stavba!$G$26</definedName>
    <definedName name="dpsc" localSheetId="0">Stavba!$D$13</definedName>
    <definedName name="E">#REF!</definedName>
    <definedName name="ee">#REF!</definedName>
    <definedName name="Excel_BuiltIn_Print_Area" localSheetId="6">(Elektroinstalace!$B$1:$J$59,Elektroinstalace!$B$61:$J$277)</definedName>
    <definedName name="F">#REF!</definedName>
    <definedName name="ffgfggfgf">#REF!</definedName>
    <definedName name="G">#REF!</definedName>
    <definedName name="H">#REF!</definedName>
    <definedName name="hg">#REF!</definedName>
    <definedName name="hhhhhhhh">#REF!</definedName>
    <definedName name="hhhhhhhhhhhh">#REF!</definedName>
    <definedName name="HLAVICKA">#REF!</definedName>
    <definedName name="HTML_CodePage" hidden="1">1250</definedName>
    <definedName name="HTML_Control" localSheetId="8" hidden="1">{"'List1'!$A$1:$J$73"}</definedName>
    <definedName name="HTML_Control" hidden="1">{"'List1'!$A$1:$J$73"}</definedName>
    <definedName name="HTML_Description" hidden="1">""</definedName>
    <definedName name="HTML_Email" hidden="1">""</definedName>
    <definedName name="HTML_Header" hidden="1">"List1"</definedName>
    <definedName name="HTML_LastUpdate" hidden="1">"20.2.1998"</definedName>
    <definedName name="HTML_LineAfter" hidden="1">FALSE</definedName>
    <definedName name="HTML_LineBefore" hidden="1">FALSE</definedName>
    <definedName name="HTML_Name" hidden="1">"Otakar KOUDELKA"</definedName>
    <definedName name="HTML_OBDlg2" hidden="1">TRUE</definedName>
    <definedName name="HTML_OBDlg4" hidden="1">TRUE</definedName>
    <definedName name="HTML_OS" hidden="1">0</definedName>
    <definedName name="HTML_PathFile" hidden="1">"C:\WINNT40\Profiles\Koudelka.000\Dokumenty\HTML.htm"</definedName>
    <definedName name="HTML_Title" hidden="1">"Sešit2"</definedName>
    <definedName name="HVEZDY">#REF!</definedName>
    <definedName name="I">#REF!</definedName>
    <definedName name="IČO" localSheetId="0">Stavba!$I$11</definedName>
    <definedName name="IZOLACE">#REF!</definedName>
    <definedName name="J">#REF!</definedName>
    <definedName name="K">#REF!</definedName>
    <definedName name="KAN_DEMONT">#REF!</definedName>
    <definedName name="KAN_OPRAVY">#REF!</definedName>
    <definedName name="KANALIZACE">#REF!</definedName>
    <definedName name="kk" localSheetId="8" hidden="1">{"'List1'!$A$1:$J$73"}</definedName>
    <definedName name="kk" hidden="1">{"'List1'!$A$1:$J$73"}</definedName>
    <definedName name="komp" localSheetId="3">ZTI!#REF!</definedName>
    <definedName name="KOMUNIKACE">#REF!</definedName>
    <definedName name="KONTROL1">#REF!</definedName>
    <definedName name="KONTROL2">#REF!</definedName>
    <definedName name="KONTROL3">#REF!</definedName>
    <definedName name="KONTROL4">#REF!</definedName>
    <definedName name="L">#REF!</definedName>
    <definedName name="M">#REF!</definedName>
    <definedName name="Mena">Stavba!$J$29</definedName>
    <definedName name="MenaStavby">#REF!</definedName>
    <definedName name="MistoStavby" localSheetId="3">#REF!</definedName>
    <definedName name="MistoStavby">Stavba!$D$4</definedName>
    <definedName name="N">#REF!</definedName>
    <definedName name="NATERY">#REF!</definedName>
    <definedName name="NAZEV">#REF!</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'01 01 Pol'!$1:$7</definedName>
    <definedName name="_xlnm.Print_Titles" localSheetId="6">Elektroinstalace!$81:$81</definedName>
    <definedName name="_xlnm.Print_Titles" localSheetId="8">EPS!$1:$1</definedName>
    <definedName name="_xlnm.Print_Titles" localSheetId="5">Gastro!$1:$1</definedName>
    <definedName name="_xlnm.Print_Titles" localSheetId="9">VZT!$1:$1</definedName>
    <definedName name="_xlnm.Print_Titles" localSheetId="3">ZTI!$1:$5</definedName>
    <definedName name="O">#REF!</definedName>
    <definedName name="oadresa">Stavba!$D$6</definedName>
    <definedName name="Objednatel" localSheetId="0">Stavba!$D$5</definedName>
    <definedName name="Objekt" localSheetId="0">Stavba!$B$38</definedName>
    <definedName name="_xlnm.Print_Area" localSheetId="2">'01 01 Pol'!$A$1:$X$2016</definedName>
    <definedName name="_xlnm.Print_Area" localSheetId="6">Elektroinstalace!$B$1:$J$59,Elektroinstalace!$B$61:$J$282</definedName>
    <definedName name="_xlnm.Print_Area" localSheetId="8">EPS!$A$1:$K$46</definedName>
    <definedName name="_xlnm.Print_Area" localSheetId="7">'Řízení gastro'!$A$1:$J$21</definedName>
    <definedName name="_xlnm.Print_Area" localSheetId="0">Stavba!$A$1:$J$93</definedName>
    <definedName name="_xlnm.Print_Area" localSheetId="4">'ÚSTŘEDNÍ VYTÁPĚNÍ'!$A$1:$F$90</definedName>
    <definedName name="_xlnm.Print_Area" localSheetId="3">ZTI!$A$1:$H$174</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#REF!</definedName>
    <definedName name="padresa" localSheetId="3">#REF!</definedName>
    <definedName name="padresa">Stavba!$D$9</definedName>
    <definedName name="pdic">Stavba!$I$9</definedName>
    <definedName name="pico">Stavba!$I$8</definedName>
    <definedName name="PLYN_DEMONT">#REF!</definedName>
    <definedName name="PLYN_OPRAVY">#REF!</definedName>
    <definedName name="PLYNOVOD">#REF!</definedName>
    <definedName name="pmisto" localSheetId="3">#REF!</definedName>
    <definedName name="pmisto">Stavba!$E$10</definedName>
    <definedName name="PocetMJ" localSheetId="3">#REF!</definedName>
    <definedName name="PocetMJ">#REF!</definedName>
    <definedName name="PODZEMNI_VEDENI">#REF!</definedName>
    <definedName name="PoptavkaID">Stavba!$A$1</definedName>
    <definedName name="POR_CISLO">#REF!</definedName>
    <definedName name="POTR" localSheetId="8" hidden="1">{"'List1'!$A$1:$J$73"}</definedName>
    <definedName name="POTR" hidden="1">{"'List1'!$A$1:$J$73"}</definedName>
    <definedName name="potr.větve" localSheetId="8" hidden="1">{"'List1'!$A$1:$J$73"}</definedName>
    <definedName name="potr.větve" hidden="1">{"'List1'!$A$1:$J$73"}</definedName>
    <definedName name="ppsc" localSheetId="3">#REF!</definedName>
    <definedName name="pPSC">Stavba!$D$10</definedName>
    <definedName name="PROJEKT">#REF!</definedName>
    <definedName name="Projektant" localSheetId="3">#REF!</definedName>
    <definedName name="Projektant">Stavba!$D$8</definedName>
    <definedName name="RADKA">#REF!</definedName>
    <definedName name="REV">#REF!</definedName>
    <definedName name="rr">#REF!</definedName>
    <definedName name="SazbaDPH1" localSheetId="0">Stavba!$E$23</definedName>
    <definedName name="SazbaDPH1">'[1]Krycí list'!$C$30</definedName>
    <definedName name="SazbaDPH2" localSheetId="0">Stavba!$E$25</definedName>
    <definedName name="SazbaDPH2">'[1]Krycí list'!$C$32</definedName>
    <definedName name="SE" localSheetId="8" hidden="1">{"'List1'!$A$1:$J$73"}</definedName>
    <definedName name="SE" hidden="1">{"'List1'!$A$1:$J$73"}</definedName>
    <definedName name="SCHVALIL1">#REF!</definedName>
    <definedName name="SCHVALIL2">#REF!</definedName>
    <definedName name="SCHVALIL3">#REF!</definedName>
    <definedName name="SCHVALIL4">#REF!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pis1" localSheetId="8" hidden="1">{"'List1'!$A$1:$J$73"}</definedName>
    <definedName name="soupis1" hidden="1">{"'List1'!$A$1:$J$73"}</definedName>
    <definedName name="SPD">#REF!</definedName>
    <definedName name="ss">#REF!</definedName>
    <definedName name="STR.VYBAVENI">#REF!</definedName>
    <definedName name="TISK">#REF!</definedName>
    <definedName name="TISKBLOK">#REF!</definedName>
    <definedName name="TISKBLOK_A">#REF!</definedName>
    <definedName name="tt">#REF!</definedName>
    <definedName name="UKOL">#REF!</definedName>
    <definedName name="UT_ARMATURY">#REF!</definedName>
    <definedName name="UT_STROJOVNY">#REF!</definedName>
    <definedName name="V.Č.30103" localSheetId="8" hidden="1">{"'List1'!$A$1:$J$73"}</definedName>
    <definedName name="V.Č.30103" hidden="1">{"'List1'!$A$1:$J$73"}</definedName>
    <definedName name="VOD_DEMONT">#REF!</definedName>
    <definedName name="VOD_OPRAVY">#REF!</definedName>
    <definedName name="VODOVOD">#REF!</definedName>
    <definedName name="VYMAZ">#REF!</definedName>
    <definedName name="Vypracoval">Stavba!$D$14</definedName>
    <definedName name="X">#REF!</definedName>
    <definedName name="Z_17D51EB2_0027_4D89_A3C8_1B15D8DC1C49_.wvu.FilterData" localSheetId="8" hidden="1">EPS!$A$1:$T$3</definedName>
    <definedName name="Z_84C55DD1_26C8_4820_85C6_912422584B5D_.wvu.Cols" localSheetId="8" hidden="1">EPS!$L:$U</definedName>
    <definedName name="Z_84C55DD1_26C8_4820_85C6_912422584B5D_.wvu.FilterData" localSheetId="8" hidden="1">EPS!$A$1:$T$3</definedName>
    <definedName name="Z_883FF9A8_63E9_4211_9C10_461E7441634B_.wvu.FilterData" localSheetId="8" hidden="1">EPS!$A$1:$T$3</definedName>
    <definedName name="Z_883FF9A8_63E9_4211_9C10_461E7441634B_.wvu.PrintTitles" localSheetId="8" hidden="1">EPS!$1:$1</definedName>
    <definedName name="Z_B08064FB_6621_48D4_953A_1142AD759841_.wvu.Cols" localSheetId="8" hidden="1">EPS!$L:$T</definedName>
    <definedName name="Z_B08064FB_6621_48D4_953A_1142AD759841_.wvu.FilterData" localSheetId="8" hidden="1">EPS!$A$1:$T$3</definedName>
    <definedName name="Z_B08064FB_6621_48D4_953A_1142AD759841_.wvu.Rows" localSheetId="8" hidden="1">EPS!#REF!</definedName>
    <definedName name="Z_B7E7C763_C459_487D_8ABA_5CFDDFBD5A84_.wvu.Cols" localSheetId="0" hidden="1">Stavba!$A:$A</definedName>
    <definedName name="Z_B7E7C763_C459_487D_8ABA_5CFDDFBD5A84_.wvu.PrintArea" localSheetId="0" hidden="1">Stavba!$B$1:$J$36</definedName>
    <definedName name="Z_E200479D_60BC_43F1_B597_371429EB68A4_.wvu.Cols" localSheetId="8" hidden="1">EPS!$L:$T</definedName>
    <definedName name="Z_E200479D_60BC_43F1_B597_371429EB68A4_.wvu.FilterData" localSheetId="8" hidden="1">EPS!$A$1:$T$3</definedName>
    <definedName name="Z_E200479D_60BC_43F1_B597_371429EB68A4_.wvu.Rows" localSheetId="8" hidden="1">EPS!#REF!</definedName>
    <definedName name="Z_E292AEFE_9DB2_4B0E_8B80_6F8E9764BCFA_.wvu.Cols" localSheetId="8" hidden="1">EPS!$L:$U</definedName>
    <definedName name="Z_E292AEFE_9DB2_4B0E_8B80_6F8E9764BCFA_.wvu.FilterData" localSheetId="8" hidden="1">EPS!$A$1:$T$3</definedName>
    <definedName name="Z_E3F5FEBC_2D90_4D89_9221_FBD22F126E48_.wvu.Cols" localSheetId="8" hidden="1">EPS!$L:$T</definedName>
    <definedName name="Z_E3F5FEBC_2D90_4D89_9221_FBD22F126E48_.wvu.FilterData" localSheetId="8" hidden="1">EPS!$A$1:$T$3</definedName>
    <definedName name="Z_E3F5FEBC_2D90_4D89_9221_FBD22F126E48_.wvu.Rows" localSheetId="8" hidden="1">EPS!#REF!</definedName>
    <definedName name="Z_FE7E74A8_97F5_444B_B7AD_80E70B929004_.wvu.Cols" localSheetId="8" hidden="1">EPS!$L:$T</definedName>
    <definedName name="Z_FE7E74A8_97F5_444B_B7AD_80E70B929004_.wvu.FilterData" localSheetId="8" hidden="1">EPS!$A$1:$T$3</definedName>
    <definedName name="ZAKAZKA">#REF!</definedName>
    <definedName name="ZAKAZNIK">#REF!</definedName>
    <definedName name="ZakladDPHSni">Stavba!$G$23</definedName>
    <definedName name="ZakladDPHSniVypocet" localSheetId="0">Stavba!$F$42</definedName>
    <definedName name="ZakladDPHZakl">Stavba!$G$25</definedName>
    <definedName name="ZakladDPHZaklVypocet" localSheetId="0">Stavba!$G$42</definedName>
    <definedName name="ZaObjednatele">Stavba!$G$34</definedName>
    <definedName name="Zaokrouhleni">Stavba!$G$27</definedName>
    <definedName name="ZAR.PREDMETY">#REF!</definedName>
    <definedName name="ZAR_DEMONT">#REF!</definedName>
    <definedName name="ZAR_KANALIZACE">#REF!</definedName>
    <definedName name="ZAR_VODOVODU">#REF!</definedName>
    <definedName name="ZaZhotovitele">Stavba!$D$34</definedName>
    <definedName name="ZEMNI_PRACE">#REF!</definedName>
    <definedName name="Zhotovitel">Stavba!$D$11:$G$11</definedName>
    <definedName name="ZPRAC1">#REF!</definedName>
    <definedName name="ZPRAC2">#REF!</definedName>
    <definedName name="ZPRAC3">#REF!</definedName>
    <definedName name="ZPRAC4">#REF!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15" l="1"/>
  <c r="F101" i="15"/>
  <c r="J220" i="21"/>
  <c r="I220" i="21"/>
  <c r="J219" i="21"/>
  <c r="I219" i="21"/>
  <c r="J218" i="21"/>
  <c r="I218" i="21"/>
  <c r="J217" i="21"/>
  <c r="I217" i="21"/>
  <c r="J214" i="21"/>
  <c r="I214" i="21"/>
  <c r="J213" i="21"/>
  <c r="I213" i="21"/>
  <c r="J212" i="21"/>
  <c r="I212" i="21"/>
  <c r="J211" i="21"/>
  <c r="I211" i="21"/>
  <c r="J208" i="21"/>
  <c r="I208" i="21"/>
  <c r="J207" i="21"/>
  <c r="I207" i="21"/>
  <c r="J206" i="21"/>
  <c r="I206" i="21"/>
  <c r="J201" i="21"/>
  <c r="I201" i="21"/>
  <c r="G201" i="21"/>
  <c r="J200" i="21"/>
  <c r="I200" i="21"/>
  <c r="G200" i="21"/>
  <c r="J199" i="21"/>
  <c r="I199" i="21"/>
  <c r="G199" i="21"/>
  <c r="J198" i="21"/>
  <c r="I198" i="21"/>
  <c r="G198" i="21"/>
  <c r="J197" i="21"/>
  <c r="I197" i="21"/>
  <c r="G197" i="21"/>
  <c r="J196" i="21"/>
  <c r="I196" i="21"/>
  <c r="G196" i="21"/>
  <c r="J192" i="21"/>
  <c r="I192" i="21"/>
  <c r="J191" i="21"/>
  <c r="I191" i="21"/>
  <c r="G191" i="21"/>
  <c r="J190" i="21"/>
  <c r="I190" i="21"/>
  <c r="G190" i="21"/>
  <c r="J189" i="21"/>
  <c r="I189" i="21"/>
  <c r="G189" i="21"/>
  <c r="J188" i="21"/>
  <c r="I188" i="21"/>
  <c r="G188" i="21"/>
  <c r="J184" i="21"/>
  <c r="I184" i="21"/>
  <c r="G184" i="21"/>
  <c r="J183" i="21"/>
  <c r="I183" i="21"/>
  <c r="G183" i="21"/>
  <c r="J182" i="21"/>
  <c r="I182" i="21"/>
  <c r="G182" i="21"/>
  <c r="J181" i="21"/>
  <c r="I181" i="21"/>
  <c r="G181" i="21"/>
  <c r="J180" i="21"/>
  <c r="I180" i="21"/>
  <c r="G180" i="21"/>
  <c r="J179" i="21"/>
  <c r="I179" i="21"/>
  <c r="G179" i="21"/>
  <c r="J178" i="21"/>
  <c r="I178" i="21"/>
  <c r="G178" i="21"/>
  <c r="J177" i="21"/>
  <c r="I177" i="21"/>
  <c r="G177" i="21"/>
  <c r="J176" i="21"/>
  <c r="I176" i="21"/>
  <c r="G176" i="21"/>
  <c r="J175" i="21"/>
  <c r="I175" i="21"/>
  <c r="G175" i="21"/>
  <c r="J174" i="21"/>
  <c r="I174" i="21"/>
  <c r="G174" i="21"/>
  <c r="J173" i="21"/>
  <c r="I173" i="21"/>
  <c r="G173" i="21"/>
  <c r="J172" i="21"/>
  <c r="I172" i="21"/>
  <c r="G172" i="21"/>
  <c r="J171" i="21"/>
  <c r="I171" i="21"/>
  <c r="G171" i="21"/>
  <c r="J170" i="21"/>
  <c r="I170" i="21"/>
  <c r="G170" i="21"/>
  <c r="J167" i="21"/>
  <c r="I167" i="21"/>
  <c r="J166" i="21"/>
  <c r="I166" i="21"/>
  <c r="J165" i="21"/>
  <c r="I165" i="21"/>
  <c r="G165" i="21"/>
  <c r="J164" i="21"/>
  <c r="I164" i="21"/>
  <c r="G164" i="21"/>
  <c r="J163" i="21"/>
  <c r="I163" i="21"/>
  <c r="G163" i="21"/>
  <c r="J159" i="21"/>
  <c r="I159" i="21"/>
  <c r="G159" i="21"/>
  <c r="J158" i="21"/>
  <c r="I158" i="21"/>
  <c r="G158" i="21"/>
  <c r="J157" i="21"/>
  <c r="I157" i="21"/>
  <c r="G157" i="21"/>
  <c r="J156" i="21"/>
  <c r="I156" i="21"/>
  <c r="G156" i="21"/>
  <c r="J155" i="21"/>
  <c r="I155" i="21"/>
  <c r="G155" i="21"/>
  <c r="J154" i="21"/>
  <c r="I154" i="21"/>
  <c r="G154" i="21"/>
  <c r="J150" i="21"/>
  <c r="I150" i="21"/>
  <c r="J149" i="21"/>
  <c r="I149" i="21"/>
  <c r="G149" i="21"/>
  <c r="J148" i="21"/>
  <c r="I148" i="21"/>
  <c r="G148" i="21"/>
  <c r="J147" i="21"/>
  <c r="I147" i="21"/>
  <c r="G147" i="21"/>
  <c r="J143" i="21"/>
  <c r="I143" i="21"/>
  <c r="G143" i="21"/>
  <c r="J142" i="21"/>
  <c r="I142" i="21"/>
  <c r="G142" i="21"/>
  <c r="J141" i="21"/>
  <c r="I141" i="21"/>
  <c r="G141" i="21"/>
  <c r="J140" i="21"/>
  <c r="I140" i="21"/>
  <c r="G140" i="21"/>
  <c r="J139" i="21"/>
  <c r="I139" i="21"/>
  <c r="G139" i="21"/>
  <c r="J135" i="21"/>
  <c r="I135" i="21"/>
  <c r="J134" i="21"/>
  <c r="I134" i="21"/>
  <c r="G134" i="21"/>
  <c r="J133" i="21"/>
  <c r="I133" i="21"/>
  <c r="G133" i="21"/>
  <c r="J132" i="21"/>
  <c r="I132" i="21"/>
  <c r="G132" i="21"/>
  <c r="J128" i="21"/>
  <c r="I128" i="21"/>
  <c r="G128" i="21"/>
  <c r="J127" i="21"/>
  <c r="I127" i="21"/>
  <c r="G127" i="21"/>
  <c r="J126" i="21"/>
  <c r="I126" i="21"/>
  <c r="G126" i="21"/>
  <c r="J122" i="21"/>
  <c r="I122" i="21"/>
  <c r="J121" i="21"/>
  <c r="I121" i="21"/>
  <c r="J120" i="21"/>
  <c r="I120" i="21"/>
  <c r="G120" i="21"/>
  <c r="J119" i="21"/>
  <c r="I119" i="21"/>
  <c r="G119" i="21"/>
  <c r="J118" i="21"/>
  <c r="I118" i="21"/>
  <c r="G118" i="21"/>
  <c r="J114" i="21"/>
  <c r="I114" i="21"/>
  <c r="G114" i="21"/>
  <c r="J113" i="21"/>
  <c r="I113" i="21"/>
  <c r="G113" i="21"/>
  <c r="J112" i="21"/>
  <c r="I112" i="21"/>
  <c r="G112" i="21"/>
  <c r="J111" i="21"/>
  <c r="I111" i="21"/>
  <c r="G111" i="21"/>
  <c r="J110" i="21"/>
  <c r="I110" i="21"/>
  <c r="G110" i="21"/>
  <c r="J109" i="21"/>
  <c r="I109" i="21"/>
  <c r="G109" i="21"/>
  <c r="J108" i="21"/>
  <c r="I108" i="21"/>
  <c r="G108" i="21"/>
  <c r="J104" i="21"/>
  <c r="I104" i="21"/>
  <c r="J103" i="21"/>
  <c r="I103" i="21"/>
  <c r="G103" i="21"/>
  <c r="J102" i="21"/>
  <c r="I102" i="21"/>
  <c r="G102" i="21"/>
  <c r="J101" i="21"/>
  <c r="I101" i="21"/>
  <c r="J98" i="21"/>
  <c r="I98" i="21"/>
  <c r="G98" i="21"/>
  <c r="J97" i="21"/>
  <c r="I97" i="21"/>
  <c r="G97" i="21"/>
  <c r="J96" i="21"/>
  <c r="I96" i="21"/>
  <c r="G96" i="21"/>
  <c r="J92" i="21"/>
  <c r="I92" i="21"/>
  <c r="G92" i="21"/>
  <c r="J91" i="21"/>
  <c r="I91" i="21"/>
  <c r="G91" i="21"/>
  <c r="J90" i="21"/>
  <c r="I90" i="21"/>
  <c r="G90" i="21"/>
  <c r="J89" i="21"/>
  <c r="I89" i="21"/>
  <c r="G89" i="21"/>
  <c r="J88" i="21"/>
  <c r="I88" i="21"/>
  <c r="G88" i="21"/>
  <c r="J87" i="21"/>
  <c r="I87" i="21"/>
  <c r="G87" i="21"/>
  <c r="J86" i="21"/>
  <c r="I86" i="21"/>
  <c r="G86" i="21"/>
  <c r="J85" i="21"/>
  <c r="I85" i="21"/>
  <c r="G85" i="21"/>
  <c r="J84" i="21"/>
  <c r="I84" i="21"/>
  <c r="G84" i="21"/>
  <c r="J83" i="21"/>
  <c r="I83" i="21"/>
  <c r="G83" i="21"/>
  <c r="J82" i="21"/>
  <c r="I82" i="21"/>
  <c r="G82" i="21"/>
  <c r="J81" i="21"/>
  <c r="I81" i="21"/>
  <c r="G81" i="21"/>
  <c r="J80" i="21"/>
  <c r="I80" i="21"/>
  <c r="G80" i="21"/>
  <c r="J79" i="21"/>
  <c r="I79" i="21"/>
  <c r="G79" i="21"/>
  <c r="J78" i="21"/>
  <c r="I78" i="21"/>
  <c r="G78" i="21"/>
  <c r="J77" i="21"/>
  <c r="I77" i="21"/>
  <c r="G77" i="21"/>
  <c r="J76" i="21"/>
  <c r="I76" i="21"/>
  <c r="G76" i="21"/>
  <c r="J75" i="21"/>
  <c r="I75" i="21"/>
  <c r="G75" i="21"/>
  <c r="J74" i="21"/>
  <c r="I74" i="21"/>
  <c r="G74" i="21"/>
  <c r="J73" i="21"/>
  <c r="I73" i="21"/>
  <c r="G73" i="21"/>
  <c r="J72" i="21"/>
  <c r="I72" i="21"/>
  <c r="G72" i="21"/>
  <c r="J68" i="21"/>
  <c r="I68" i="21"/>
  <c r="J67" i="21"/>
  <c r="I67" i="21"/>
  <c r="G67" i="21"/>
  <c r="J66" i="21"/>
  <c r="I66" i="21"/>
  <c r="G66" i="21"/>
  <c r="J65" i="21"/>
  <c r="I65" i="21"/>
  <c r="J64" i="21"/>
  <c r="I64" i="21"/>
  <c r="G64" i="21"/>
  <c r="J63" i="21"/>
  <c r="I63" i="21"/>
  <c r="G63" i="21"/>
  <c r="J61" i="21"/>
  <c r="I61" i="21"/>
  <c r="G61" i="21"/>
  <c r="J60" i="21"/>
  <c r="I60" i="21"/>
  <c r="G60" i="21"/>
  <c r="J56" i="21"/>
  <c r="I56" i="21"/>
  <c r="G56" i="21"/>
  <c r="J55" i="21"/>
  <c r="I55" i="21"/>
  <c r="G55" i="21"/>
  <c r="J54" i="21"/>
  <c r="I54" i="21"/>
  <c r="G54" i="21"/>
  <c r="J53" i="21"/>
  <c r="I53" i="21"/>
  <c r="G53" i="21"/>
  <c r="J52" i="21"/>
  <c r="I52" i="21"/>
  <c r="G52" i="21"/>
  <c r="J51" i="21"/>
  <c r="I51" i="21"/>
  <c r="G51" i="21"/>
  <c r="J50" i="21"/>
  <c r="I50" i="21"/>
  <c r="G50" i="21"/>
  <c r="J49" i="21"/>
  <c r="I49" i="21"/>
  <c r="G49" i="21"/>
  <c r="J48" i="21"/>
  <c r="I48" i="21"/>
  <c r="G48" i="21"/>
  <c r="J47" i="21"/>
  <c r="I47" i="21"/>
  <c r="G47" i="21"/>
  <c r="J46" i="21"/>
  <c r="I46" i="21"/>
  <c r="G46" i="21"/>
  <c r="J45" i="21"/>
  <c r="I45" i="21"/>
  <c r="G45" i="21"/>
  <c r="J44" i="21"/>
  <c r="I44" i="21"/>
  <c r="G44" i="21"/>
  <c r="J43" i="21"/>
  <c r="I43" i="21"/>
  <c r="G43" i="21"/>
  <c r="J42" i="21"/>
  <c r="I42" i="21"/>
  <c r="G42" i="21"/>
  <c r="J41" i="21"/>
  <c r="I41" i="21"/>
  <c r="G41" i="21"/>
  <c r="J40" i="21"/>
  <c r="I40" i="21"/>
  <c r="G40" i="21"/>
  <c r="J39" i="21"/>
  <c r="I39" i="21"/>
  <c r="G39" i="21"/>
  <c r="J38" i="21"/>
  <c r="I38" i="21"/>
  <c r="G38" i="21"/>
  <c r="J37" i="21"/>
  <c r="I37" i="21"/>
  <c r="G37" i="21"/>
  <c r="J36" i="21"/>
  <c r="I36" i="21"/>
  <c r="G36" i="21"/>
  <c r="J35" i="21"/>
  <c r="I35" i="21"/>
  <c r="G35" i="21"/>
  <c r="J34" i="21"/>
  <c r="I34" i="21"/>
  <c r="G34" i="21"/>
  <c r="J33" i="21"/>
  <c r="I33" i="21"/>
  <c r="G33" i="21"/>
  <c r="J32" i="21"/>
  <c r="I32" i="21"/>
  <c r="G32" i="21"/>
  <c r="J31" i="21"/>
  <c r="I31" i="21"/>
  <c r="G31" i="21"/>
  <c r="J30" i="21"/>
  <c r="I30" i="21"/>
  <c r="G30" i="21"/>
  <c r="J29" i="21"/>
  <c r="I29" i="21"/>
  <c r="G29" i="21"/>
  <c r="J28" i="21"/>
  <c r="I28" i="21"/>
  <c r="G28" i="21"/>
  <c r="J27" i="21"/>
  <c r="I27" i="21"/>
  <c r="G27" i="21"/>
  <c r="J26" i="21"/>
  <c r="I26" i="21"/>
  <c r="G26" i="21"/>
  <c r="J25" i="21"/>
  <c r="I25" i="21"/>
  <c r="G25" i="21"/>
  <c r="J24" i="21"/>
  <c r="I24" i="21"/>
  <c r="G24" i="21"/>
  <c r="J23" i="21"/>
  <c r="I23" i="21"/>
  <c r="G23" i="21"/>
  <c r="J22" i="21"/>
  <c r="I22" i="21"/>
  <c r="G22" i="21"/>
  <c r="J21" i="21"/>
  <c r="I21" i="21"/>
  <c r="G21" i="21"/>
  <c r="J20" i="21"/>
  <c r="I20" i="21"/>
  <c r="G20" i="21"/>
  <c r="J19" i="21"/>
  <c r="I19" i="21"/>
  <c r="G19" i="21"/>
  <c r="J18" i="21"/>
  <c r="I18" i="21"/>
  <c r="G18" i="21"/>
  <c r="J17" i="21"/>
  <c r="I17" i="21"/>
  <c r="G17" i="21"/>
  <c r="J16" i="21"/>
  <c r="I16" i="21"/>
  <c r="G16" i="21"/>
  <c r="J15" i="21"/>
  <c r="I15" i="21"/>
  <c r="G15" i="21"/>
  <c r="J14" i="21"/>
  <c r="I14" i="21"/>
  <c r="G14" i="21"/>
  <c r="J13" i="21"/>
  <c r="I13" i="21"/>
  <c r="G13" i="21"/>
  <c r="J12" i="21"/>
  <c r="I12" i="21"/>
  <c r="G12" i="21"/>
  <c r="J11" i="21"/>
  <c r="I11" i="21"/>
  <c r="G11" i="21"/>
  <c r="J10" i="21"/>
  <c r="I10" i="21"/>
  <c r="G10" i="21"/>
  <c r="J9" i="21"/>
  <c r="I9" i="21"/>
  <c r="G9" i="21"/>
  <c r="J8" i="21"/>
  <c r="I8" i="21"/>
  <c r="G8" i="21"/>
  <c r="G44" i="20"/>
  <c r="J42" i="20"/>
  <c r="H42" i="20"/>
  <c r="J41" i="20"/>
  <c r="H41" i="20"/>
  <c r="J40" i="20"/>
  <c r="H40" i="20"/>
  <c r="J39" i="20"/>
  <c r="H39" i="20"/>
  <c r="J38" i="20"/>
  <c r="H38" i="20"/>
  <c r="J37" i="20"/>
  <c r="H37" i="20"/>
  <c r="J36" i="20"/>
  <c r="H36" i="20"/>
  <c r="J35" i="20"/>
  <c r="H35" i="20"/>
  <c r="J32" i="20"/>
  <c r="H32" i="20"/>
  <c r="J31" i="20"/>
  <c r="H31" i="20"/>
  <c r="J30" i="20"/>
  <c r="F30" i="20"/>
  <c r="F31" i="20" s="1"/>
  <c r="J29" i="20"/>
  <c r="H29" i="20"/>
  <c r="F29" i="20"/>
  <c r="J28" i="20"/>
  <c r="H28" i="20"/>
  <c r="J26" i="20"/>
  <c r="K26" i="20" s="1"/>
  <c r="F26" i="20"/>
  <c r="H26" i="20" s="1"/>
  <c r="J25" i="20"/>
  <c r="F25" i="20"/>
  <c r="F27" i="20" s="1"/>
  <c r="H27" i="20" s="1"/>
  <c r="J24" i="20"/>
  <c r="K24" i="20" s="1"/>
  <c r="H24" i="20"/>
  <c r="J23" i="20"/>
  <c r="K23" i="20" s="1"/>
  <c r="H23" i="20"/>
  <c r="J22" i="20"/>
  <c r="H22" i="20"/>
  <c r="J19" i="20"/>
  <c r="H19" i="20"/>
  <c r="J18" i="20"/>
  <c r="K18" i="20" s="1"/>
  <c r="H18" i="20"/>
  <c r="J17" i="20"/>
  <c r="H17" i="20"/>
  <c r="J16" i="20"/>
  <c r="H16" i="20"/>
  <c r="J15" i="20"/>
  <c r="H15" i="20"/>
  <c r="J14" i="20"/>
  <c r="K14" i="20" s="1"/>
  <c r="H14" i="20"/>
  <c r="J13" i="20"/>
  <c r="F13" i="20"/>
  <c r="H13" i="20" s="1"/>
  <c r="J12" i="20"/>
  <c r="H12" i="20"/>
  <c r="J11" i="20"/>
  <c r="K11" i="20" s="1"/>
  <c r="H11" i="20"/>
  <c r="A11" i="20"/>
  <c r="A12" i="20" s="1"/>
  <c r="A13" i="20" s="1"/>
  <c r="A14" i="20" s="1"/>
  <c r="A15" i="20" s="1"/>
  <c r="A16" i="20" s="1"/>
  <c r="A17" i="20" s="1"/>
  <c r="A18" i="20" s="1"/>
  <c r="A19" i="20" s="1"/>
  <c r="A22" i="20" s="1"/>
  <c r="A23" i="20" s="1"/>
  <c r="A24" i="20" s="1"/>
  <c r="A25" i="20" s="1"/>
  <c r="A26" i="20" s="1"/>
  <c r="A27" i="20" s="1"/>
  <c r="A28" i="20" s="1"/>
  <c r="A29" i="20" s="1"/>
  <c r="A30" i="20" s="1"/>
  <c r="A31" i="20" s="1"/>
  <c r="A32" i="20" s="1"/>
  <c r="A35" i="20" s="1"/>
  <c r="A36" i="20" s="1"/>
  <c r="A37" i="20" s="1"/>
  <c r="A38" i="20" s="1"/>
  <c r="A39" i="20" s="1"/>
  <c r="A40" i="20" s="1"/>
  <c r="A41" i="20" s="1"/>
  <c r="A42" i="20" s="1"/>
  <c r="J10" i="20"/>
  <c r="H10" i="20"/>
  <c r="J9" i="20"/>
  <c r="H9" i="20"/>
  <c r="A9" i="20"/>
  <c r="A10" i="20" s="1"/>
  <c r="J8" i="20"/>
  <c r="H8" i="20"/>
  <c r="K8" i="20" s="1"/>
  <c r="J7" i="20"/>
  <c r="H7" i="20"/>
  <c r="J6" i="20"/>
  <c r="H6" i="20"/>
  <c r="J5" i="20"/>
  <c r="H5" i="20"/>
  <c r="A5" i="20"/>
  <c r="A6" i="20" s="1"/>
  <c r="A7" i="20" s="1"/>
  <c r="A8" i="20" s="1"/>
  <c r="J4" i="20"/>
  <c r="H4" i="20"/>
  <c r="K4" i="20" s="1"/>
  <c r="A4" i="20"/>
  <c r="J3" i="20"/>
  <c r="H3" i="20"/>
  <c r="F17" i="19"/>
  <c r="G17" i="19" s="1"/>
  <c r="F16" i="19"/>
  <c r="G16" i="19" s="1"/>
  <c r="F15" i="19"/>
  <c r="G15" i="19" s="1"/>
  <c r="F14" i="19"/>
  <c r="G14" i="19" s="1"/>
  <c r="G13" i="19"/>
  <c r="F13" i="19"/>
  <c r="F12" i="19"/>
  <c r="G12" i="19" s="1"/>
  <c r="G9" i="19"/>
  <c r="F9" i="19"/>
  <c r="F8" i="19"/>
  <c r="G8" i="19" s="1"/>
  <c r="F7" i="19"/>
  <c r="G7" i="19" s="1"/>
  <c r="F6" i="19"/>
  <c r="G6" i="19" s="1"/>
  <c r="G5" i="19"/>
  <c r="F5" i="19"/>
  <c r="J276" i="18"/>
  <c r="K276" i="18" s="1"/>
  <c r="J275" i="18"/>
  <c r="J274" i="18"/>
  <c r="J273" i="18"/>
  <c r="J272" i="18"/>
  <c r="J270" i="18"/>
  <c r="J269" i="18"/>
  <c r="J268" i="18"/>
  <c r="J267" i="18"/>
  <c r="J265" i="18"/>
  <c r="J264" i="18"/>
  <c r="J263" i="18"/>
  <c r="J262" i="18"/>
  <c r="J261" i="18"/>
  <c r="J260" i="18"/>
  <c r="J259" i="18"/>
  <c r="J256" i="18" s="1"/>
  <c r="J53" i="18" s="1"/>
  <c r="J258" i="18"/>
  <c r="J257" i="18"/>
  <c r="BA256" i="18"/>
  <c r="P256" i="18"/>
  <c r="N256" i="18"/>
  <c r="J255" i="18"/>
  <c r="J254" i="18"/>
  <c r="J253" i="18"/>
  <c r="J252" i="18"/>
  <c r="J251" i="18"/>
  <c r="J250" i="18"/>
  <c r="J249" i="18"/>
  <c r="J248" i="18"/>
  <c r="J247" i="18"/>
  <c r="J246" i="18"/>
  <c r="J243" i="18" s="1"/>
  <c r="J52" i="18" s="1"/>
  <c r="J245" i="18"/>
  <c r="J244" i="18"/>
  <c r="BA243" i="18"/>
  <c r="P243" i="18"/>
  <c r="N243" i="18"/>
  <c r="J242" i="18"/>
  <c r="J241" i="18"/>
  <c r="BA240" i="18"/>
  <c r="P240" i="18"/>
  <c r="N240" i="18"/>
  <c r="J240" i="18"/>
  <c r="J51" i="18" s="1"/>
  <c r="J239" i="18"/>
  <c r="J238" i="18"/>
  <c r="J237" i="18"/>
  <c r="J236" i="18"/>
  <c r="J235" i="18"/>
  <c r="J234" i="18"/>
  <c r="J233" i="18"/>
  <c r="BA232" i="18"/>
  <c r="P232" i="18"/>
  <c r="N232" i="18"/>
  <c r="J231" i="18"/>
  <c r="J230" i="18"/>
  <c r="J229" i="18"/>
  <c r="J228" i="18"/>
  <c r="J227" i="18"/>
  <c r="J226" i="18"/>
  <c r="J225" i="18"/>
  <c r="J224" i="18"/>
  <c r="J223" i="18"/>
  <c r="BA222" i="18"/>
  <c r="P222" i="18"/>
  <c r="N222" i="18"/>
  <c r="J221" i="18"/>
  <c r="J220" i="18"/>
  <c r="J219" i="18"/>
  <c r="J218" i="18"/>
  <c r="J217" i="18"/>
  <c r="J216" i="18"/>
  <c r="J213" i="18" s="1"/>
  <c r="J48" i="18" s="1"/>
  <c r="J215" i="18"/>
  <c r="J214" i="18"/>
  <c r="J212" i="18"/>
  <c r="J211" i="18"/>
  <c r="J210" i="18"/>
  <c r="J209" i="18"/>
  <c r="BA208" i="18"/>
  <c r="P208" i="18"/>
  <c r="N208" i="18"/>
  <c r="J207" i="18"/>
  <c r="J206" i="18"/>
  <c r="J205" i="18"/>
  <c r="J204" i="18"/>
  <c r="J203" i="18"/>
  <c r="J202" i="18"/>
  <c r="J201" i="18"/>
  <c r="J200" i="18"/>
  <c r="J199" i="18"/>
  <c r="J198" i="18"/>
  <c r="J197" i="18"/>
  <c r="J194" i="18" s="1"/>
  <c r="J46" i="18" s="1"/>
  <c r="J196" i="18"/>
  <c r="J193" i="18"/>
  <c r="J192" i="18"/>
  <c r="J191" i="18"/>
  <c r="J190" i="18"/>
  <c r="J189" i="18"/>
  <c r="J188" i="18"/>
  <c r="J187" i="18"/>
  <c r="J186" i="18"/>
  <c r="J183" i="18"/>
  <c r="K183" i="18" s="1"/>
  <c r="J182" i="18"/>
  <c r="K182" i="18" s="1"/>
  <c r="J181" i="18"/>
  <c r="K181" i="18" s="1"/>
  <c r="J180" i="18"/>
  <c r="K180" i="18" s="1"/>
  <c r="J179" i="18"/>
  <c r="J178" i="18"/>
  <c r="J177" i="18"/>
  <c r="J176" i="18"/>
  <c r="J175" i="18"/>
  <c r="J174" i="18"/>
  <c r="K174" i="18" s="1"/>
  <c r="J173" i="18"/>
  <c r="K173" i="18" s="1"/>
  <c r="J172" i="18"/>
  <c r="J171" i="18"/>
  <c r="K171" i="18" s="1"/>
  <c r="J170" i="18"/>
  <c r="K170" i="18" s="1"/>
  <c r="J169" i="18"/>
  <c r="K169" i="18" s="1"/>
  <c r="J168" i="18"/>
  <c r="K168" i="18" s="1"/>
  <c r="BA167" i="18"/>
  <c r="P167" i="18"/>
  <c r="N167" i="18"/>
  <c r="J166" i="18"/>
  <c r="J165" i="18"/>
  <c r="J164" i="18"/>
  <c r="J163" i="18"/>
  <c r="J162" i="18"/>
  <c r="BA161" i="18"/>
  <c r="P161" i="18"/>
  <c r="N161" i="18"/>
  <c r="J160" i="18"/>
  <c r="K160" i="18" s="1"/>
  <c r="J159" i="18"/>
  <c r="K159" i="18" s="1"/>
  <c r="J158" i="18"/>
  <c r="K158" i="18" s="1"/>
  <c r="J157" i="18"/>
  <c r="K157" i="18" s="1"/>
  <c r="J156" i="18"/>
  <c r="J155" i="18"/>
  <c r="J154" i="18"/>
  <c r="K154" i="18" s="1"/>
  <c r="J153" i="18"/>
  <c r="K153" i="18" s="1"/>
  <c r="J152" i="18"/>
  <c r="K152" i="18" s="1"/>
  <c r="J151" i="18"/>
  <c r="J150" i="18"/>
  <c r="J149" i="18"/>
  <c r="J148" i="18"/>
  <c r="K148" i="18" s="1"/>
  <c r="J147" i="18"/>
  <c r="J146" i="18"/>
  <c r="J145" i="18"/>
  <c r="BA144" i="18"/>
  <c r="P144" i="18"/>
  <c r="N144" i="18"/>
  <c r="J143" i="18"/>
  <c r="J141" i="18"/>
  <c r="J139" i="18"/>
  <c r="J137" i="18"/>
  <c r="J132" i="18" s="1"/>
  <c r="J41" i="18" s="1"/>
  <c r="J135" i="18"/>
  <c r="J133" i="18"/>
  <c r="BA132" i="18"/>
  <c r="P132" i="18"/>
  <c r="N132" i="18"/>
  <c r="J131" i="18"/>
  <c r="J130" i="18"/>
  <c r="J129" i="18"/>
  <c r="J128" i="18"/>
  <c r="J127" i="18"/>
  <c r="J126" i="18"/>
  <c r="J125" i="18"/>
  <c r="J124" i="18"/>
  <c r="J123" i="18"/>
  <c r="J122" i="18"/>
  <c r="J121" i="18"/>
  <c r="J120" i="18"/>
  <c r="J119" i="18"/>
  <c r="BA118" i="18"/>
  <c r="P118" i="18"/>
  <c r="N118" i="18"/>
  <c r="J117" i="18"/>
  <c r="J116" i="18"/>
  <c r="J115" i="18"/>
  <c r="J114" i="18"/>
  <c r="J113" i="18"/>
  <c r="J112" i="18"/>
  <c r="J111" i="18"/>
  <c r="J110" i="18"/>
  <c r="J109" i="18"/>
  <c r="J108" i="18"/>
  <c r="J107" i="18"/>
  <c r="J106" i="18"/>
  <c r="J105" i="18"/>
  <c r="J104" i="18"/>
  <c r="J103" i="18"/>
  <c r="J102" i="18"/>
  <c r="BA101" i="18"/>
  <c r="P101" i="18"/>
  <c r="N101" i="18"/>
  <c r="J100" i="18"/>
  <c r="J99" i="18"/>
  <c r="J98" i="18"/>
  <c r="J97" i="18"/>
  <c r="J96" i="18"/>
  <c r="J95" i="18"/>
  <c r="J94" i="18"/>
  <c r="J93" i="18"/>
  <c r="J92" i="18"/>
  <c r="J91" i="18"/>
  <c r="J90" i="18"/>
  <c r="BA89" i="18"/>
  <c r="P89" i="18"/>
  <c r="N89" i="18"/>
  <c r="J89" i="18"/>
  <c r="J38" i="18" s="1"/>
  <c r="J88" i="18"/>
  <c r="J87" i="18"/>
  <c r="J86" i="18"/>
  <c r="J85" i="18"/>
  <c r="J84" i="18"/>
  <c r="BA82" i="18"/>
  <c r="P82" i="18"/>
  <c r="N82" i="18"/>
  <c r="BA79" i="18"/>
  <c r="P79" i="18"/>
  <c r="N79" i="18"/>
  <c r="E66" i="18"/>
  <c r="E65" i="18"/>
  <c r="C53" i="18"/>
  <c r="C52" i="18"/>
  <c r="C51" i="18"/>
  <c r="C50" i="18"/>
  <c r="C49" i="18"/>
  <c r="C48" i="18"/>
  <c r="C47" i="18"/>
  <c r="C46" i="18"/>
  <c r="C45" i="18"/>
  <c r="C44" i="18"/>
  <c r="C43" i="18"/>
  <c r="C42" i="18"/>
  <c r="C41" i="18"/>
  <c r="C40" i="18"/>
  <c r="C39" i="18"/>
  <c r="C38" i="18"/>
  <c r="C37" i="18"/>
  <c r="E32" i="18"/>
  <c r="E68" i="18" s="1"/>
  <c r="E31" i="18"/>
  <c r="E67" i="18" s="1"/>
  <c r="E30" i="18"/>
  <c r="E29" i="18"/>
  <c r="E27" i="18"/>
  <c r="E64" i="18" s="1"/>
  <c r="F361" i="17"/>
  <c r="F360" i="17"/>
  <c r="F359" i="17"/>
  <c r="F358" i="17"/>
  <c r="F357" i="17"/>
  <c r="F356" i="17"/>
  <c r="F355" i="17"/>
  <c r="F354" i="17"/>
  <c r="F353" i="17"/>
  <c r="F352" i="17"/>
  <c r="F351" i="17"/>
  <c r="F350" i="17"/>
  <c r="F349" i="17"/>
  <c r="F348" i="17"/>
  <c r="F347" i="17"/>
  <c r="F346" i="17"/>
  <c r="F345" i="17"/>
  <c r="F344" i="17"/>
  <c r="F343" i="17"/>
  <c r="F341" i="17"/>
  <c r="F340" i="17"/>
  <c r="F339" i="17"/>
  <c r="F338" i="17"/>
  <c r="F337" i="17"/>
  <c r="F336" i="17"/>
  <c r="F335" i="17"/>
  <c r="F332" i="17"/>
  <c r="F331" i="17"/>
  <c r="F327" i="17"/>
  <c r="F324" i="17"/>
  <c r="F321" i="17"/>
  <c r="F319" i="17"/>
  <c r="F318" i="17"/>
  <c r="F317" i="17"/>
  <c r="F316" i="17"/>
  <c r="F315" i="17"/>
  <c r="F314" i="17"/>
  <c r="F313" i="17"/>
  <c r="F312" i="17"/>
  <c r="F311" i="17"/>
  <c r="F306" i="17"/>
  <c r="F304" i="17"/>
  <c r="F303" i="17"/>
  <c r="F302" i="17"/>
  <c r="F298" i="17"/>
  <c r="F297" i="17"/>
  <c r="F296" i="17"/>
  <c r="F292" i="17"/>
  <c r="F286" i="17"/>
  <c r="F285" i="17"/>
  <c r="F284" i="17"/>
  <c r="F280" i="17"/>
  <c r="F277" i="17"/>
  <c r="F273" i="17"/>
  <c r="F272" i="17"/>
  <c r="F271" i="17"/>
  <c r="F269" i="17"/>
  <c r="F268" i="17"/>
  <c r="F266" i="17"/>
  <c r="F265" i="17"/>
  <c r="F262" i="17"/>
  <c r="F261" i="17"/>
  <c r="F258" i="17"/>
  <c r="F257" i="17"/>
  <c r="F256" i="17"/>
  <c r="F255" i="17"/>
  <c r="F254" i="17"/>
  <c r="F253" i="17"/>
  <c r="F251" i="17"/>
  <c r="F250" i="17"/>
  <c r="F249" i="17"/>
  <c r="F248" i="17"/>
  <c r="F247" i="17"/>
  <c r="F246" i="17"/>
  <c r="F245" i="17"/>
  <c r="F242" i="17"/>
  <c r="F241" i="17"/>
  <c r="F240" i="17"/>
  <c r="F239" i="17"/>
  <c r="F238" i="17"/>
  <c r="F237" i="17"/>
  <c r="F234" i="17"/>
  <c r="F233" i="17"/>
  <c r="F231" i="17"/>
  <c r="F230" i="17"/>
  <c r="F229" i="17"/>
  <c r="F227" i="17"/>
  <c r="F226" i="17"/>
  <c r="F225" i="17"/>
  <c r="F221" i="17"/>
  <c r="F220" i="17"/>
  <c r="F219" i="17"/>
  <c r="F218" i="17"/>
  <c r="F217" i="17"/>
  <c r="F216" i="17"/>
  <c r="F213" i="17"/>
  <c r="F212" i="17"/>
  <c r="F211" i="17"/>
  <c r="F210" i="17"/>
  <c r="F209" i="17"/>
  <c r="F206" i="17"/>
  <c r="F205" i="17"/>
  <c r="F204" i="17"/>
  <c r="F201" i="17"/>
  <c r="F198" i="17"/>
  <c r="F196" i="17"/>
  <c r="F195" i="17"/>
  <c r="F192" i="17"/>
  <c r="F190" i="17"/>
  <c r="F189" i="17"/>
  <c r="F188" i="17"/>
  <c r="F187" i="17"/>
  <c r="F186" i="17"/>
  <c r="F185" i="17"/>
  <c r="F184" i="17"/>
  <c r="F183" i="17"/>
  <c r="F182" i="17"/>
  <c r="F181" i="17"/>
  <c r="F180" i="17"/>
  <c r="F179" i="17"/>
  <c r="F178" i="17"/>
  <c r="F177" i="17"/>
  <c r="F173" i="17"/>
  <c r="F172" i="17"/>
  <c r="F171" i="17"/>
  <c r="F170" i="17"/>
  <c r="F169" i="17"/>
  <c r="F168" i="17"/>
  <c r="F167" i="17"/>
  <c r="F166" i="17"/>
  <c r="F165" i="17"/>
  <c r="F162" i="17"/>
  <c r="F161" i="17"/>
  <c r="F160" i="17"/>
  <c r="F159" i="17"/>
  <c r="F158" i="17"/>
  <c r="F156" i="17"/>
  <c r="F155" i="17"/>
  <c r="F154" i="17"/>
  <c r="F153" i="17"/>
  <c r="F152" i="17"/>
  <c r="F151" i="17"/>
  <c r="F150" i="17"/>
  <c r="F149" i="17"/>
  <c r="F148" i="17"/>
  <c r="F147" i="17"/>
  <c r="F146" i="17"/>
  <c r="F143" i="17"/>
  <c r="F142" i="17"/>
  <c r="F141" i="17"/>
  <c r="F140" i="17"/>
  <c r="F139" i="17"/>
  <c r="F138" i="17"/>
  <c r="F137" i="17"/>
  <c r="F136" i="17"/>
  <c r="F133" i="17"/>
  <c r="F132" i="17"/>
  <c r="F131" i="17"/>
  <c r="F130" i="17"/>
  <c r="F129" i="17"/>
  <c r="F128" i="17"/>
  <c r="F127" i="17"/>
  <c r="F124" i="17"/>
  <c r="F123" i="17"/>
  <c r="F122" i="17"/>
  <c r="F121" i="17"/>
  <c r="F120" i="17"/>
  <c r="F119" i="17"/>
  <c r="F118" i="17"/>
  <c r="F117" i="17"/>
  <c r="F116" i="17"/>
  <c r="F112" i="17"/>
  <c r="F111" i="17"/>
  <c r="F110" i="17"/>
  <c r="F109" i="17"/>
  <c r="F107" i="17"/>
  <c r="F106" i="17"/>
  <c r="F105"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3" i="17"/>
  <c r="F62" i="17"/>
  <c r="F59" i="17"/>
  <c r="F58" i="17"/>
  <c r="F57" i="17"/>
  <c r="F56" i="17"/>
  <c r="F54" i="17"/>
  <c r="F53" i="17"/>
  <c r="F50" i="17"/>
  <c r="F49" i="17"/>
  <c r="F48" i="17"/>
  <c r="F47" i="17"/>
  <c r="F46" i="17"/>
  <c r="F45" i="17"/>
  <c r="F44" i="17"/>
  <c r="F41" i="17"/>
  <c r="F40" i="17"/>
  <c r="F39" i="17"/>
  <c r="F35" i="17"/>
  <c r="F34" i="17"/>
  <c r="F33" i="17"/>
  <c r="F32" i="17"/>
  <c r="F29" i="17"/>
  <c r="F28" i="17"/>
  <c r="F25" i="17"/>
  <c r="F24" i="17"/>
  <c r="F23" i="17"/>
  <c r="F22" i="17"/>
  <c r="F19" i="17"/>
  <c r="F18" i="17"/>
  <c r="F17" i="17"/>
  <c r="F16" i="17"/>
  <c r="F9" i="17"/>
  <c r="F8" i="17"/>
  <c r="F7" i="17"/>
  <c r="F90" i="16"/>
  <c r="F89" i="16"/>
  <c r="F87" i="16"/>
  <c r="F86" i="16"/>
  <c r="F85" i="16"/>
  <c r="F84" i="16"/>
  <c r="F83" i="16"/>
  <c r="F82" i="16"/>
  <c r="F81" i="16"/>
  <c r="F80" i="16"/>
  <c r="F79" i="16"/>
  <c r="F78" i="16"/>
  <c r="F77" i="16"/>
  <c r="F76" i="16"/>
  <c r="F75" i="16"/>
  <c r="F74" i="16"/>
  <c r="F73" i="16"/>
  <c r="A73" i="16"/>
  <c r="A74" i="16" s="1"/>
  <c r="A75" i="16" s="1"/>
  <c r="A76" i="16" s="1"/>
  <c r="A77" i="16" s="1"/>
  <c r="A78" i="16" s="1"/>
  <c r="A79" i="16" s="1"/>
  <c r="A80" i="16" s="1"/>
  <c r="A81" i="16" s="1"/>
  <c r="A82" i="16" s="1"/>
  <c r="A83" i="16" s="1"/>
  <c r="A84" i="16" s="1"/>
  <c r="A85" i="16" s="1"/>
  <c r="A86" i="16" s="1"/>
  <c r="A87" i="16" s="1"/>
  <c r="A89" i="16" s="1"/>
  <c r="A90" i="16" s="1"/>
  <c r="F72" i="16"/>
  <c r="F71" i="16"/>
  <c r="F70" i="16"/>
  <c r="F69" i="16"/>
  <c r="F68" i="16"/>
  <c r="F66" i="16"/>
  <c r="A66" i="16"/>
  <c r="A68" i="16" s="1"/>
  <c r="A69" i="16" s="1"/>
  <c r="A70" i="16" s="1"/>
  <c r="A71" i="16" s="1"/>
  <c r="A72" i="16" s="1"/>
  <c r="F65" i="16"/>
  <c r="F64" i="16"/>
  <c r="A64" i="16"/>
  <c r="A65" i="16" s="1"/>
  <c r="F63" i="16"/>
  <c r="F62" i="16" s="1"/>
  <c r="A63" i="16"/>
  <c r="F61" i="16"/>
  <c r="F60" i="16"/>
  <c r="F59" i="16"/>
  <c r="A59" i="16"/>
  <c r="A60" i="16" s="1"/>
  <c r="F58" i="16"/>
  <c r="F57" i="16"/>
  <c r="F56" i="16"/>
  <c r="F55" i="16"/>
  <c r="F54" i="16"/>
  <c r="F53" i="16"/>
  <c r="F52" i="16"/>
  <c r="A52" i="16"/>
  <c r="F50" i="16"/>
  <c r="F49" i="16"/>
  <c r="F48" i="16"/>
  <c r="F47" i="16"/>
  <c r="F46" i="16"/>
  <c r="F45" i="16"/>
  <c r="F44" i="16"/>
  <c r="F43" i="16"/>
  <c r="F42" i="16"/>
  <c r="F41" i="16"/>
  <c r="F40" i="16"/>
  <c r="A40" i="16"/>
  <c r="A41" i="16" s="1"/>
  <c r="A42" i="16" s="1"/>
  <c r="A43" i="16" s="1"/>
  <c r="F39" i="16"/>
  <c r="F38" i="16"/>
  <c r="A38" i="16"/>
  <c r="A39" i="16" s="1"/>
  <c r="F37" i="16"/>
  <c r="F36" i="16"/>
  <c r="F35" i="16"/>
  <c r="A35" i="16"/>
  <c r="F34" i="16"/>
  <c r="F33" i="16"/>
  <c r="A33" i="16"/>
  <c r="A34" i="16" s="1"/>
  <c r="F32" i="16"/>
  <c r="F31" i="16"/>
  <c r="A31" i="16"/>
  <c r="A32" i="16" s="1"/>
  <c r="F30" i="16"/>
  <c r="A30" i="16"/>
  <c r="F28" i="16"/>
  <c r="F27" i="16"/>
  <c r="D27" i="16"/>
  <c r="F26" i="16"/>
  <c r="D26" i="16"/>
  <c r="D25" i="16"/>
  <c r="F25" i="16" s="1"/>
  <c r="F24" i="16"/>
  <c r="D24" i="16"/>
  <c r="A24" i="16"/>
  <c r="A25" i="16" s="1"/>
  <c r="A26" i="16" s="1"/>
  <c r="F23" i="16"/>
  <c r="D23" i="16"/>
  <c r="A23" i="16"/>
  <c r="F22" i="16"/>
  <c r="F20" i="16"/>
  <c r="F19" i="16"/>
  <c r="A19" i="16"/>
  <c r="F18" i="16"/>
  <c r="F17" i="16"/>
  <c r="F16" i="16"/>
  <c r="A16" i="16"/>
  <c r="A17" i="16" s="1"/>
  <c r="F15" i="16"/>
  <c r="F14" i="16"/>
  <c r="A14" i="16"/>
  <c r="A15" i="16" s="1"/>
  <c r="F13" i="16"/>
  <c r="F174" i="15"/>
  <c r="F173" i="15"/>
  <c r="F171" i="15"/>
  <c r="F170" i="15"/>
  <c r="F169" i="15"/>
  <c r="F168" i="15"/>
  <c r="F166" i="15"/>
  <c r="F165" i="15"/>
  <c r="F164" i="15"/>
  <c r="F163" i="15"/>
  <c r="F162" i="15"/>
  <c r="F161" i="15"/>
  <c r="F160" i="15"/>
  <c r="F159" i="15"/>
  <c r="F157" i="15" s="1"/>
  <c r="F1372" i="12" s="1"/>
  <c r="G1372" i="12" s="1"/>
  <c r="M1372" i="12" s="1"/>
  <c r="F156" i="15"/>
  <c r="F155" i="15"/>
  <c r="F154" i="15"/>
  <c r="F153" i="15"/>
  <c r="F152" i="15"/>
  <c r="F150" i="15"/>
  <c r="F149" i="15"/>
  <c r="F148" i="15"/>
  <c r="F147" i="15"/>
  <c r="F146" i="15"/>
  <c r="F145" i="15"/>
  <c r="F144" i="15"/>
  <c r="F143" i="15"/>
  <c r="F141" i="15"/>
  <c r="F140" i="15"/>
  <c r="F139" i="15"/>
  <c r="F138" i="15"/>
  <c r="F137" i="15"/>
  <c r="F136" i="15"/>
  <c r="F135" i="15"/>
  <c r="F133" i="15"/>
  <c r="F132" i="15"/>
  <c r="F130" i="15"/>
  <c r="F128" i="15"/>
  <c r="F126" i="15"/>
  <c r="F125" i="15"/>
  <c r="F123" i="15" s="1"/>
  <c r="F1366" i="12" s="1"/>
  <c r="G1366" i="12" s="1"/>
  <c r="M1366" i="12" s="1"/>
  <c r="F122" i="15"/>
  <c r="F121" i="15"/>
  <c r="F120" i="15"/>
  <c r="F119" i="15"/>
  <c r="F118" i="15"/>
  <c r="F117" i="15"/>
  <c r="F116" i="15"/>
  <c r="F115" i="15"/>
  <c r="F114" i="15"/>
  <c r="F113" i="15"/>
  <c r="F112" i="15"/>
  <c r="F111" i="15"/>
  <c r="F110" i="15"/>
  <c r="F109" i="15"/>
  <c r="F108" i="15"/>
  <c r="F107" i="15"/>
  <c r="F106" i="15"/>
  <c r="F105" i="15"/>
  <c r="F104" i="15"/>
  <c r="F103" i="15"/>
  <c r="F102" i="15"/>
  <c r="F99" i="15"/>
  <c r="F98" i="15"/>
  <c r="F97" i="15"/>
  <c r="F96" i="15"/>
  <c r="F95" i="15"/>
  <c r="F94" i="15"/>
  <c r="F93" i="15"/>
  <c r="F92" i="15"/>
  <c r="F91" i="15"/>
  <c r="F90" i="15"/>
  <c r="F89" i="15"/>
  <c r="F88" i="15"/>
  <c r="F87" i="15"/>
  <c r="F85" i="15"/>
  <c r="F84" i="15"/>
  <c r="F83" i="15"/>
  <c r="F82" i="15"/>
  <c r="F81" i="15"/>
  <c r="F80" i="15"/>
  <c r="F79" i="15"/>
  <c r="F78" i="15"/>
  <c r="F77" i="15"/>
  <c r="F76" i="15"/>
  <c r="F75" i="15"/>
  <c r="F74" i="15"/>
  <c r="F73" i="15"/>
  <c r="F71" i="15"/>
  <c r="F70" i="15"/>
  <c r="F69" i="15"/>
  <c r="F68" i="15"/>
  <c r="F67" i="15"/>
  <c r="F66" i="15"/>
  <c r="F65" i="15"/>
  <c r="F64" i="15"/>
  <c r="F63" i="15"/>
  <c r="F62" i="15"/>
  <c r="F61" i="15"/>
  <c r="F60" i="15"/>
  <c r="F59" i="15"/>
  <c r="F58" i="15"/>
  <c r="F57" i="15"/>
  <c r="F56" i="15"/>
  <c r="F55" i="15"/>
  <c r="F54" i="15"/>
  <c r="F53" i="15"/>
  <c r="F52" i="15"/>
  <c r="F51" i="15"/>
  <c r="F50" i="15"/>
  <c r="F49" i="15"/>
  <c r="F48" i="15"/>
  <c r="F44" i="15" s="1"/>
  <c r="F1368" i="12" s="1"/>
  <c r="G1368" i="12" s="1"/>
  <c r="F47" i="15"/>
  <c r="F46" i="15"/>
  <c r="F43" i="15"/>
  <c r="F42" i="15"/>
  <c r="F41" i="15"/>
  <c r="F40" i="15"/>
  <c r="F39" i="15"/>
  <c r="F38" i="15"/>
  <c r="F37" i="15"/>
  <c r="F36" i="15"/>
  <c r="F35" i="15"/>
  <c r="F34" i="15"/>
  <c r="F33" i="15"/>
  <c r="F32" i="15"/>
  <c r="F31" i="15"/>
  <c r="F30" i="15"/>
  <c r="F29" i="15"/>
  <c r="F28" i="15"/>
  <c r="F27" i="15"/>
  <c r="F25" i="15"/>
  <c r="F24" i="15"/>
  <c r="F23" i="15"/>
  <c r="F21" i="15"/>
  <c r="F20" i="15"/>
  <c r="F19" i="15"/>
  <c r="F18" i="15"/>
  <c r="F17" i="15"/>
  <c r="F16" i="15"/>
  <c r="F15" i="15"/>
  <c r="F13" i="15"/>
  <c r="F12" i="15"/>
  <c r="F11" i="15"/>
  <c r="F10" i="15"/>
  <c r="F9" i="15"/>
  <c r="F8" i="15"/>
  <c r="I92" i="1"/>
  <c r="I91" i="1"/>
  <c r="I85" i="1"/>
  <c r="I84" i="1"/>
  <c r="I83" i="1"/>
  <c r="I82" i="1"/>
  <c r="I81" i="1"/>
  <c r="I80" i="1"/>
  <c r="I79" i="1"/>
  <c r="I78" i="1"/>
  <c r="I77" i="1"/>
  <c r="I76" i="1"/>
  <c r="I75" i="1"/>
  <c r="I74" i="1"/>
  <c r="I72" i="1"/>
  <c r="I71" i="1"/>
  <c r="I70" i="1"/>
  <c r="I68" i="1"/>
  <c r="I67" i="1"/>
  <c r="I66" i="1"/>
  <c r="I65" i="1"/>
  <c r="I64" i="1"/>
  <c r="I63" i="1"/>
  <c r="I62" i="1"/>
  <c r="I61" i="1"/>
  <c r="I60" i="1"/>
  <c r="I59" i="1"/>
  <c r="I58" i="1"/>
  <c r="I57" i="1"/>
  <c r="I56" i="1"/>
  <c r="I55" i="1"/>
  <c r="I54" i="1"/>
  <c r="I53" i="1"/>
  <c r="I52" i="1"/>
  <c r="I51" i="1"/>
  <c r="I50" i="1"/>
  <c r="I49" i="1"/>
  <c r="G9" i="12"/>
  <c r="I9" i="12"/>
  <c r="I8" i="12" s="1"/>
  <c r="K9" i="12"/>
  <c r="M9" i="12"/>
  <c r="O9" i="12"/>
  <c r="Q9" i="12"/>
  <c r="Q8" i="12" s="1"/>
  <c r="V9" i="12"/>
  <c r="G12" i="12"/>
  <c r="M12" i="12" s="1"/>
  <c r="I12" i="12"/>
  <c r="K12" i="12"/>
  <c r="K8" i="12" s="1"/>
  <c r="O12" i="12"/>
  <c r="Q12" i="12"/>
  <c r="V12" i="12"/>
  <c r="V8" i="12" s="1"/>
  <c r="G17" i="12"/>
  <c r="I17" i="12"/>
  <c r="K17" i="12"/>
  <c r="M17" i="12"/>
  <c r="O17" i="12"/>
  <c r="Q17" i="12"/>
  <c r="V17" i="12"/>
  <c r="G21" i="12"/>
  <c r="G8" i="12" s="1"/>
  <c r="I21" i="12"/>
  <c r="K21" i="12"/>
  <c r="O21" i="12"/>
  <c r="O8" i="12" s="1"/>
  <c r="Q21" i="12"/>
  <c r="V21" i="12"/>
  <c r="G23" i="12"/>
  <c r="I23" i="12"/>
  <c r="K23" i="12"/>
  <c r="M23" i="12"/>
  <c r="O23" i="12"/>
  <c r="Q23" i="12"/>
  <c r="V23" i="12"/>
  <c r="G28" i="12"/>
  <c r="M28" i="12" s="1"/>
  <c r="I28" i="12"/>
  <c r="K28" i="12"/>
  <c r="O28" i="12"/>
  <c r="Q28" i="12"/>
  <c r="V28" i="12"/>
  <c r="G35" i="12"/>
  <c r="I35" i="12"/>
  <c r="K35" i="12"/>
  <c r="M35" i="12"/>
  <c r="O35" i="12"/>
  <c r="Q35" i="12"/>
  <c r="V35" i="12"/>
  <c r="G37" i="12"/>
  <c r="M37" i="12" s="1"/>
  <c r="I37" i="12"/>
  <c r="K37" i="12"/>
  <c r="O37" i="12"/>
  <c r="Q37" i="12"/>
  <c r="V37" i="12"/>
  <c r="G38" i="12"/>
  <c r="I38" i="12"/>
  <c r="K38" i="12"/>
  <c r="M38" i="12"/>
  <c r="O38" i="12"/>
  <c r="Q38" i="12"/>
  <c r="V38" i="12"/>
  <c r="G39" i="12"/>
  <c r="M39" i="12" s="1"/>
  <c r="I39" i="12"/>
  <c r="K39" i="12"/>
  <c r="O39" i="12"/>
  <c r="Q39" i="12"/>
  <c r="V39" i="12"/>
  <c r="G40" i="12"/>
  <c r="I40" i="12"/>
  <c r="K40" i="12"/>
  <c r="M40" i="12"/>
  <c r="O40" i="12"/>
  <c r="Q40" i="12"/>
  <c r="V40" i="12"/>
  <c r="G41" i="12"/>
  <c r="M41" i="12" s="1"/>
  <c r="I41" i="12"/>
  <c r="K41" i="12"/>
  <c r="O41" i="12"/>
  <c r="Q41" i="12"/>
  <c r="V41" i="12"/>
  <c r="G44" i="12"/>
  <c r="I44" i="12"/>
  <c r="K44" i="12"/>
  <c r="M44" i="12"/>
  <c r="O44" i="12"/>
  <c r="Q44" i="12"/>
  <c r="V44" i="12"/>
  <c r="G46" i="12"/>
  <c r="M46" i="12" s="1"/>
  <c r="I46" i="12"/>
  <c r="K46" i="12"/>
  <c r="O46" i="12"/>
  <c r="Q46" i="12"/>
  <c r="V46" i="12"/>
  <c r="G47" i="12"/>
  <c r="I47" i="12"/>
  <c r="K47" i="12"/>
  <c r="M47" i="12"/>
  <c r="O47" i="12"/>
  <c r="Q47" i="12"/>
  <c r="V47" i="12"/>
  <c r="G50" i="12"/>
  <c r="K50" i="12"/>
  <c r="O50" i="12"/>
  <c r="V50" i="12"/>
  <c r="G51" i="12"/>
  <c r="I51" i="12"/>
  <c r="I50" i="12" s="1"/>
  <c r="K51" i="12"/>
  <c r="M51" i="12"/>
  <c r="M50" i="12" s="1"/>
  <c r="O51" i="12"/>
  <c r="Q51" i="12"/>
  <c r="Q50" i="12" s="1"/>
  <c r="V51" i="12"/>
  <c r="G56" i="12"/>
  <c r="I56" i="12"/>
  <c r="I55" i="12" s="1"/>
  <c r="K56" i="12"/>
  <c r="M56" i="12"/>
  <c r="O56" i="12"/>
  <c r="Q56" i="12"/>
  <c r="Q55" i="12" s="1"/>
  <c r="V56" i="12"/>
  <c r="G59" i="12"/>
  <c r="G55" i="12" s="1"/>
  <c r="I59" i="12"/>
  <c r="K59" i="12"/>
  <c r="O59" i="12"/>
  <c r="O55" i="12" s="1"/>
  <c r="Q59" i="12"/>
  <c r="V59" i="12"/>
  <c r="G66" i="12"/>
  <c r="I66" i="12"/>
  <c r="K66" i="12"/>
  <c r="M66" i="12"/>
  <c r="O66" i="12"/>
  <c r="Q66" i="12"/>
  <c r="V66" i="12"/>
  <c r="G69" i="12"/>
  <c r="M69" i="12" s="1"/>
  <c r="I69" i="12"/>
  <c r="K69" i="12"/>
  <c r="K55" i="12" s="1"/>
  <c r="O69" i="12"/>
  <c r="Q69" i="12"/>
  <c r="V69" i="12"/>
  <c r="V55" i="12" s="1"/>
  <c r="G72" i="12"/>
  <c r="I72" i="12"/>
  <c r="K72" i="12"/>
  <c r="M72" i="12"/>
  <c r="O72" i="12"/>
  <c r="Q72" i="12"/>
  <c r="V72" i="12"/>
  <c r="G75" i="12"/>
  <c r="M75" i="12" s="1"/>
  <c r="I75" i="12"/>
  <c r="K75" i="12"/>
  <c r="O75" i="12"/>
  <c r="Q75" i="12"/>
  <c r="V75" i="12"/>
  <c r="G78" i="12"/>
  <c r="I78" i="12"/>
  <c r="K78" i="12"/>
  <c r="M78" i="12"/>
  <c r="O78" i="12"/>
  <c r="Q78" i="12"/>
  <c r="V78" i="12"/>
  <c r="G83" i="12"/>
  <c r="M83" i="12" s="1"/>
  <c r="I83" i="12"/>
  <c r="K83" i="12"/>
  <c r="O83" i="12"/>
  <c r="Q83" i="12"/>
  <c r="V83" i="12"/>
  <c r="G86" i="12"/>
  <c r="I86" i="12"/>
  <c r="K86" i="12"/>
  <c r="M86" i="12"/>
  <c r="O86" i="12"/>
  <c r="Q86" i="12"/>
  <c r="V86" i="12"/>
  <c r="G89" i="12"/>
  <c r="M89" i="12" s="1"/>
  <c r="I89" i="12"/>
  <c r="K89" i="12"/>
  <c r="O89" i="12"/>
  <c r="Q89" i="12"/>
  <c r="V89" i="12"/>
  <c r="G92" i="12"/>
  <c r="I92" i="12"/>
  <c r="K92" i="12"/>
  <c r="M92" i="12"/>
  <c r="O92" i="12"/>
  <c r="Q92" i="12"/>
  <c r="V92" i="12"/>
  <c r="G95" i="12"/>
  <c r="M95" i="12" s="1"/>
  <c r="I95" i="12"/>
  <c r="K95" i="12"/>
  <c r="O95" i="12"/>
  <c r="Q95" i="12"/>
  <c r="V95" i="12"/>
  <c r="G98" i="12"/>
  <c r="I98" i="12"/>
  <c r="K98" i="12"/>
  <c r="M98" i="12"/>
  <c r="O98" i="12"/>
  <c r="Q98" i="12"/>
  <c r="V98" i="12"/>
  <c r="G101" i="12"/>
  <c r="M101" i="12" s="1"/>
  <c r="I101" i="12"/>
  <c r="K101" i="12"/>
  <c r="O101" i="12"/>
  <c r="Q101" i="12"/>
  <c r="V101" i="12"/>
  <c r="G108" i="12"/>
  <c r="I108" i="12"/>
  <c r="K108" i="12"/>
  <c r="M108" i="12"/>
  <c r="O108" i="12"/>
  <c r="Q108" i="12"/>
  <c r="V108" i="12"/>
  <c r="G126" i="12"/>
  <c r="M126" i="12" s="1"/>
  <c r="I126" i="12"/>
  <c r="K126" i="12"/>
  <c r="O126" i="12"/>
  <c r="Q126" i="12"/>
  <c r="V126" i="12"/>
  <c r="G152" i="12"/>
  <c r="I152" i="12"/>
  <c r="K152" i="12"/>
  <c r="M152" i="12"/>
  <c r="O152" i="12"/>
  <c r="Q152" i="12"/>
  <c r="V152" i="12"/>
  <c r="G155" i="12"/>
  <c r="M155" i="12" s="1"/>
  <c r="I155" i="12"/>
  <c r="K155" i="12"/>
  <c r="O155" i="12"/>
  <c r="Q155" i="12"/>
  <c r="V155" i="12"/>
  <c r="G158" i="12"/>
  <c r="I158" i="12"/>
  <c r="K158" i="12"/>
  <c r="M158" i="12"/>
  <c r="O158" i="12"/>
  <c r="Q158" i="12"/>
  <c r="V158" i="12"/>
  <c r="K161" i="12"/>
  <c r="V161" i="12"/>
  <c r="G162" i="12"/>
  <c r="I162" i="12"/>
  <c r="I161" i="12" s="1"/>
  <c r="K162" i="12"/>
  <c r="M162" i="12"/>
  <c r="O162" i="12"/>
  <c r="Q162" i="12"/>
  <c r="Q161" i="12" s="1"/>
  <c r="V162" i="12"/>
  <c r="G166" i="12"/>
  <c r="G161" i="12" s="1"/>
  <c r="I166" i="12"/>
  <c r="K166" i="12"/>
  <c r="O166" i="12"/>
  <c r="O161" i="12" s="1"/>
  <c r="Q166" i="12"/>
  <c r="V166" i="12"/>
  <c r="G169" i="12"/>
  <c r="I169" i="12"/>
  <c r="K169" i="12"/>
  <c r="M169" i="12"/>
  <c r="O169" i="12"/>
  <c r="Q169" i="12"/>
  <c r="V169" i="12"/>
  <c r="K170" i="12"/>
  <c r="V170" i="12"/>
  <c r="G171" i="12"/>
  <c r="I171" i="12"/>
  <c r="I170" i="12" s="1"/>
  <c r="K171" i="12"/>
  <c r="M171" i="12"/>
  <c r="O171" i="12"/>
  <c r="Q171" i="12"/>
  <c r="Q170" i="12" s="1"/>
  <c r="V171" i="12"/>
  <c r="G174" i="12"/>
  <c r="G170" i="12" s="1"/>
  <c r="I174" i="12"/>
  <c r="K174" i="12"/>
  <c r="O174" i="12"/>
  <c r="O170" i="12" s="1"/>
  <c r="Q174" i="12"/>
  <c r="V174" i="12"/>
  <c r="G177" i="12"/>
  <c r="I177" i="12"/>
  <c r="K177" i="12"/>
  <c r="M177" i="12"/>
  <c r="O177" i="12"/>
  <c r="Q177" i="12"/>
  <c r="V177" i="12"/>
  <c r="G179" i="12"/>
  <c r="I179" i="12"/>
  <c r="I178" i="12" s="1"/>
  <c r="K179" i="12"/>
  <c r="M179" i="12"/>
  <c r="O179" i="12"/>
  <c r="Q179" i="12"/>
  <c r="Q178" i="12" s="1"/>
  <c r="V179" i="12"/>
  <c r="G185" i="12"/>
  <c r="M185" i="12" s="1"/>
  <c r="I185" i="12"/>
  <c r="K185" i="12"/>
  <c r="K178" i="12" s="1"/>
  <c r="O185" i="12"/>
  <c r="Q185" i="12"/>
  <c r="V185" i="12"/>
  <c r="V178" i="12" s="1"/>
  <c r="G190" i="12"/>
  <c r="I190" i="12"/>
  <c r="K190" i="12"/>
  <c r="M190" i="12"/>
  <c r="O190" i="12"/>
  <c r="Q190" i="12"/>
  <c r="V190" i="12"/>
  <c r="G201" i="12"/>
  <c r="M201" i="12" s="1"/>
  <c r="I201" i="12"/>
  <c r="K201" i="12"/>
  <c r="O201" i="12"/>
  <c r="O178" i="12" s="1"/>
  <c r="Q201" i="12"/>
  <c r="V201" i="12"/>
  <c r="G205" i="12"/>
  <c r="I205" i="12"/>
  <c r="K205" i="12"/>
  <c r="M205" i="12"/>
  <c r="O205" i="12"/>
  <c r="Q205" i="12"/>
  <c r="V205" i="12"/>
  <c r="G211" i="12"/>
  <c r="M211" i="12" s="1"/>
  <c r="I211" i="12"/>
  <c r="K211" i="12"/>
  <c r="O211" i="12"/>
  <c r="Q211" i="12"/>
  <c r="V211" i="12"/>
  <c r="G217" i="12"/>
  <c r="I217" i="12"/>
  <c r="K217" i="12"/>
  <c r="M217" i="12"/>
  <c r="O217" i="12"/>
  <c r="Q217" i="12"/>
  <c r="V217" i="12"/>
  <c r="G224" i="12"/>
  <c r="M224" i="12" s="1"/>
  <c r="I224" i="12"/>
  <c r="K224" i="12"/>
  <c r="O224" i="12"/>
  <c r="Q224" i="12"/>
  <c r="V224" i="12"/>
  <c r="G230" i="12"/>
  <c r="I230" i="12"/>
  <c r="K230" i="12"/>
  <c r="M230" i="12"/>
  <c r="O230" i="12"/>
  <c r="Q230" i="12"/>
  <c r="V230" i="12"/>
  <c r="G231" i="12"/>
  <c r="M231" i="12" s="1"/>
  <c r="I231" i="12"/>
  <c r="K231" i="12"/>
  <c r="O231" i="12"/>
  <c r="Q231" i="12"/>
  <c r="V231" i="12"/>
  <c r="G232" i="12"/>
  <c r="I232" i="12"/>
  <c r="K232" i="12"/>
  <c r="M232" i="12"/>
  <c r="O232" i="12"/>
  <c r="Q232" i="12"/>
  <c r="V232" i="12"/>
  <c r="G233" i="12"/>
  <c r="M233" i="12" s="1"/>
  <c r="I233" i="12"/>
  <c r="K233" i="12"/>
  <c r="O233" i="12"/>
  <c r="Q233" i="12"/>
  <c r="V233" i="12"/>
  <c r="G234" i="12"/>
  <c r="I234" i="12"/>
  <c r="K234" i="12"/>
  <c r="M234" i="12"/>
  <c r="O234" i="12"/>
  <c r="Q234" i="12"/>
  <c r="V234" i="12"/>
  <c r="G235" i="12"/>
  <c r="K235" i="12"/>
  <c r="O235" i="12"/>
  <c r="V235" i="12"/>
  <c r="G236" i="12"/>
  <c r="I236" i="12"/>
  <c r="I235" i="12" s="1"/>
  <c r="K236" i="12"/>
  <c r="M236" i="12"/>
  <c r="M235" i="12" s="1"/>
  <c r="O236" i="12"/>
  <c r="Q236" i="12"/>
  <c r="Q235" i="12" s="1"/>
  <c r="V236" i="12"/>
  <c r="G242" i="12"/>
  <c r="I242" i="12"/>
  <c r="I241" i="12" s="1"/>
  <c r="K242" i="12"/>
  <c r="M242" i="12"/>
  <c r="O242" i="12"/>
  <c r="Q242" i="12"/>
  <c r="Q241" i="12" s="1"/>
  <c r="V242" i="12"/>
  <c r="G247" i="12"/>
  <c r="M247" i="12" s="1"/>
  <c r="I247" i="12"/>
  <c r="K247" i="12"/>
  <c r="K241" i="12" s="1"/>
  <c r="O247" i="12"/>
  <c r="Q247" i="12"/>
  <c r="V247" i="12"/>
  <c r="V241" i="12" s="1"/>
  <c r="G252" i="12"/>
  <c r="I252" i="12"/>
  <c r="K252" i="12"/>
  <c r="M252" i="12"/>
  <c r="O252" i="12"/>
  <c r="Q252" i="12"/>
  <c r="V252" i="12"/>
  <c r="G265" i="12"/>
  <c r="M265" i="12" s="1"/>
  <c r="I265" i="12"/>
  <c r="K265" i="12"/>
  <c r="O265" i="12"/>
  <c r="O241" i="12" s="1"/>
  <c r="Q265" i="12"/>
  <c r="V265" i="12"/>
  <c r="G288" i="12"/>
  <c r="I288" i="12"/>
  <c r="K288" i="12"/>
  <c r="M288" i="12"/>
  <c r="O288" i="12"/>
  <c r="Q288" i="12"/>
  <c r="V288" i="12"/>
  <c r="G320" i="12"/>
  <c r="M320" i="12" s="1"/>
  <c r="I320" i="12"/>
  <c r="K320" i="12"/>
  <c r="O320" i="12"/>
  <c r="Q320" i="12"/>
  <c r="V320" i="12"/>
  <c r="G334" i="12"/>
  <c r="M334" i="12" s="1"/>
  <c r="M333" i="12" s="1"/>
  <c r="I334" i="12"/>
  <c r="K334" i="12"/>
  <c r="K333" i="12" s="1"/>
  <c r="O334" i="12"/>
  <c r="O333" i="12" s="1"/>
  <c r="Q334" i="12"/>
  <c r="V334" i="12"/>
  <c r="V333" i="12" s="1"/>
  <c r="G337" i="12"/>
  <c r="I337" i="12"/>
  <c r="I333" i="12" s="1"/>
  <c r="K337" i="12"/>
  <c r="M337" i="12"/>
  <c r="O337" i="12"/>
  <c r="Q337" i="12"/>
  <c r="Q333" i="12" s="1"/>
  <c r="V337" i="12"/>
  <c r="G340" i="12"/>
  <c r="M340" i="12" s="1"/>
  <c r="I340" i="12"/>
  <c r="K340" i="12"/>
  <c r="O340" i="12"/>
  <c r="Q340" i="12"/>
  <c r="V340" i="12"/>
  <c r="G345" i="12"/>
  <c r="I345" i="12"/>
  <c r="K345" i="12"/>
  <c r="M345" i="12"/>
  <c r="O345" i="12"/>
  <c r="Q345" i="12"/>
  <c r="V345" i="12"/>
  <c r="G349" i="12"/>
  <c r="I349" i="12"/>
  <c r="I348" i="12" s="1"/>
  <c r="K349" i="12"/>
  <c r="M349" i="12"/>
  <c r="O349" i="12"/>
  <c r="Q349" i="12"/>
  <c r="Q348" i="12" s="1"/>
  <c r="V349" i="12"/>
  <c r="G359" i="12"/>
  <c r="M359" i="12" s="1"/>
  <c r="I359" i="12"/>
  <c r="K359" i="12"/>
  <c r="K348" i="12" s="1"/>
  <c r="O359" i="12"/>
  <c r="Q359" i="12"/>
  <c r="V359" i="12"/>
  <c r="V348" i="12" s="1"/>
  <c r="G363" i="12"/>
  <c r="I363" i="12"/>
  <c r="K363" i="12"/>
  <c r="M363" i="12"/>
  <c r="O363" i="12"/>
  <c r="Q363" i="12"/>
  <c r="V363" i="12"/>
  <c r="G366" i="12"/>
  <c r="M366" i="12" s="1"/>
  <c r="I366" i="12"/>
  <c r="K366" i="12"/>
  <c r="O366" i="12"/>
  <c r="O348" i="12" s="1"/>
  <c r="Q366" i="12"/>
  <c r="V366" i="12"/>
  <c r="G369" i="12"/>
  <c r="I369" i="12"/>
  <c r="K369" i="12"/>
  <c r="M369" i="12"/>
  <c r="O369" i="12"/>
  <c r="Q369" i="12"/>
  <c r="V369" i="12"/>
  <c r="G372" i="12"/>
  <c r="M372" i="12" s="1"/>
  <c r="I372" i="12"/>
  <c r="K372" i="12"/>
  <c r="O372" i="12"/>
  <c r="Q372" i="12"/>
  <c r="V372" i="12"/>
  <c r="G377" i="12"/>
  <c r="I377" i="12"/>
  <c r="K377" i="12"/>
  <c r="M377" i="12"/>
  <c r="O377" i="12"/>
  <c r="Q377" i="12"/>
  <c r="V377" i="12"/>
  <c r="G380" i="12"/>
  <c r="M380" i="12" s="1"/>
  <c r="I380" i="12"/>
  <c r="K380" i="12"/>
  <c r="O380" i="12"/>
  <c r="Q380" i="12"/>
  <c r="V380" i="12"/>
  <c r="G390" i="12"/>
  <c r="I390" i="12"/>
  <c r="K390" i="12"/>
  <c r="M390" i="12"/>
  <c r="O390" i="12"/>
  <c r="Q390" i="12"/>
  <c r="V390" i="12"/>
  <c r="G396" i="12"/>
  <c r="M396" i="12" s="1"/>
  <c r="I396" i="12"/>
  <c r="K396" i="12"/>
  <c r="O396" i="12"/>
  <c r="Q396" i="12"/>
  <c r="V396" i="12"/>
  <c r="G399" i="12"/>
  <c r="I399" i="12"/>
  <c r="K399" i="12"/>
  <c r="M399" i="12"/>
  <c r="O399" i="12"/>
  <c r="Q399" i="12"/>
  <c r="V399" i="12"/>
  <c r="G403" i="12"/>
  <c r="M403" i="12" s="1"/>
  <c r="I403" i="12"/>
  <c r="K403" i="12"/>
  <c r="O403" i="12"/>
  <c r="Q403" i="12"/>
  <c r="V403" i="12"/>
  <c r="G406" i="12"/>
  <c r="I406" i="12"/>
  <c r="K406" i="12"/>
  <c r="M406" i="12"/>
  <c r="O406" i="12"/>
  <c r="Q406" i="12"/>
  <c r="V406" i="12"/>
  <c r="G407" i="12"/>
  <c r="M407" i="12" s="1"/>
  <c r="I407" i="12"/>
  <c r="K407" i="12"/>
  <c r="O407" i="12"/>
  <c r="Q407" i="12"/>
  <c r="V407" i="12"/>
  <c r="G422" i="12"/>
  <c r="I422" i="12"/>
  <c r="K422" i="12"/>
  <c r="M422" i="12"/>
  <c r="O422" i="12"/>
  <c r="Q422" i="12"/>
  <c r="V422" i="12"/>
  <c r="G436" i="12"/>
  <c r="M436" i="12" s="1"/>
  <c r="I436" i="12"/>
  <c r="K436" i="12"/>
  <c r="O436" i="12"/>
  <c r="Q436" i="12"/>
  <c r="V436" i="12"/>
  <c r="G440" i="12"/>
  <c r="I440" i="12"/>
  <c r="K440" i="12"/>
  <c r="M440" i="12"/>
  <c r="O440" i="12"/>
  <c r="Q440" i="12"/>
  <c r="V440" i="12"/>
  <c r="G444" i="12"/>
  <c r="M444" i="12" s="1"/>
  <c r="I444" i="12"/>
  <c r="K444" i="12"/>
  <c r="O444" i="12"/>
  <c r="Q444" i="12"/>
  <c r="V444" i="12"/>
  <c r="G448" i="12"/>
  <c r="I448" i="12"/>
  <c r="K448" i="12"/>
  <c r="M448" i="12"/>
  <c r="O448" i="12"/>
  <c r="Q448" i="12"/>
  <c r="V448" i="12"/>
  <c r="G450" i="12"/>
  <c r="I450" i="12"/>
  <c r="I449" i="12" s="1"/>
  <c r="K450" i="12"/>
  <c r="M450" i="12"/>
  <c r="O450" i="12"/>
  <c r="Q450" i="12"/>
  <c r="Q449" i="12" s="1"/>
  <c r="V450" i="12"/>
  <c r="G474" i="12"/>
  <c r="M474" i="12" s="1"/>
  <c r="I474" i="12"/>
  <c r="K474" i="12"/>
  <c r="K449" i="12" s="1"/>
  <c r="O474" i="12"/>
  <c r="Q474" i="12"/>
  <c r="V474" i="12"/>
  <c r="V449" i="12" s="1"/>
  <c r="G484" i="12"/>
  <c r="I484" i="12"/>
  <c r="K484" i="12"/>
  <c r="M484" i="12"/>
  <c r="O484" i="12"/>
  <c r="Q484" i="12"/>
  <c r="V484" i="12"/>
  <c r="G489" i="12"/>
  <c r="M489" i="12" s="1"/>
  <c r="I489" i="12"/>
  <c r="K489" i="12"/>
  <c r="O489" i="12"/>
  <c r="O449" i="12" s="1"/>
  <c r="Q489" i="12"/>
  <c r="V489" i="12"/>
  <c r="G494" i="12"/>
  <c r="I494" i="12"/>
  <c r="K494" i="12"/>
  <c r="M494" i="12"/>
  <c r="O494" i="12"/>
  <c r="Q494" i="12"/>
  <c r="V494" i="12"/>
  <c r="G507" i="12"/>
  <c r="M507" i="12" s="1"/>
  <c r="I507" i="12"/>
  <c r="K507" i="12"/>
  <c r="O507" i="12"/>
  <c r="Q507" i="12"/>
  <c r="V507" i="12"/>
  <c r="G514" i="12"/>
  <c r="I514" i="12"/>
  <c r="K514" i="12"/>
  <c r="M514" i="12"/>
  <c r="O514" i="12"/>
  <c r="Q514" i="12"/>
  <c r="V514" i="12"/>
  <c r="G521" i="12"/>
  <c r="M521" i="12" s="1"/>
  <c r="I521" i="12"/>
  <c r="K521" i="12"/>
  <c r="O521" i="12"/>
  <c r="Q521" i="12"/>
  <c r="V521" i="12"/>
  <c r="I526" i="12"/>
  <c r="Q526" i="12"/>
  <c r="G527" i="12"/>
  <c r="G526" i="12" s="1"/>
  <c r="I527" i="12"/>
  <c r="K527" i="12"/>
  <c r="K526" i="12" s="1"/>
  <c r="O527" i="12"/>
  <c r="O526" i="12" s="1"/>
  <c r="Q527" i="12"/>
  <c r="V527" i="12"/>
  <c r="V526" i="12" s="1"/>
  <c r="G531" i="12"/>
  <c r="I531" i="12"/>
  <c r="K531" i="12"/>
  <c r="M531" i="12"/>
  <c r="O531" i="12"/>
  <c r="Q531" i="12"/>
  <c r="V531" i="12"/>
  <c r="G536" i="12"/>
  <c r="I536" i="12"/>
  <c r="I535" i="12" s="1"/>
  <c r="K536" i="12"/>
  <c r="M536" i="12"/>
  <c r="O536" i="12"/>
  <c r="Q536" i="12"/>
  <c r="Q535" i="12" s="1"/>
  <c r="V536" i="12"/>
  <c r="G539" i="12"/>
  <c r="M539" i="12" s="1"/>
  <c r="I539" i="12"/>
  <c r="K539" i="12"/>
  <c r="K535" i="12" s="1"/>
  <c r="O539" i="12"/>
  <c r="Q539" i="12"/>
  <c r="V539" i="12"/>
  <c r="V535" i="12" s="1"/>
  <c r="G542" i="12"/>
  <c r="I542" i="12"/>
  <c r="K542" i="12"/>
  <c r="M542" i="12"/>
  <c r="O542" i="12"/>
  <c r="Q542" i="12"/>
  <c r="V542" i="12"/>
  <c r="G545" i="12"/>
  <c r="M545" i="12" s="1"/>
  <c r="I545" i="12"/>
  <c r="K545" i="12"/>
  <c r="O545" i="12"/>
  <c r="O535" i="12" s="1"/>
  <c r="Q545" i="12"/>
  <c r="V545" i="12"/>
  <c r="G551" i="12"/>
  <c r="G550" i="12" s="1"/>
  <c r="I551" i="12"/>
  <c r="K551" i="12"/>
  <c r="K550" i="12" s="1"/>
  <c r="O551" i="12"/>
  <c r="O550" i="12" s="1"/>
  <c r="Q551" i="12"/>
  <c r="V551" i="12"/>
  <c r="V550" i="12" s="1"/>
  <c r="G558" i="12"/>
  <c r="I558" i="12"/>
  <c r="K558" i="12"/>
  <c r="M558" i="12"/>
  <c r="O558" i="12"/>
  <c r="Q558" i="12"/>
  <c r="V558" i="12"/>
  <c r="G586" i="12"/>
  <c r="M586" i="12" s="1"/>
  <c r="I586" i="12"/>
  <c r="K586" i="12"/>
  <c r="O586" i="12"/>
  <c r="Q586" i="12"/>
  <c r="V586" i="12"/>
  <c r="G587" i="12"/>
  <c r="I587" i="12"/>
  <c r="I550" i="12" s="1"/>
  <c r="K587" i="12"/>
  <c r="M587" i="12"/>
  <c r="O587" i="12"/>
  <c r="Q587" i="12"/>
  <c r="Q550" i="12" s="1"/>
  <c r="V587" i="12"/>
  <c r="G590" i="12"/>
  <c r="M590" i="12" s="1"/>
  <c r="I590" i="12"/>
  <c r="K590" i="12"/>
  <c r="O590" i="12"/>
  <c r="Q590" i="12"/>
  <c r="V590" i="12"/>
  <c r="G591" i="12"/>
  <c r="I591" i="12"/>
  <c r="K591" i="12"/>
  <c r="M591" i="12"/>
  <c r="O591" i="12"/>
  <c r="Q591" i="12"/>
  <c r="V591" i="12"/>
  <c r="G592" i="12"/>
  <c r="M592" i="12" s="1"/>
  <c r="I592" i="12"/>
  <c r="K592" i="12"/>
  <c r="O592" i="12"/>
  <c r="Q592" i="12"/>
  <c r="V592" i="12"/>
  <c r="G593" i="12"/>
  <c r="I593" i="12"/>
  <c r="K593" i="12"/>
  <c r="M593" i="12"/>
  <c r="O593" i="12"/>
  <c r="Q593" i="12"/>
  <c r="V593" i="12"/>
  <c r="G594" i="12"/>
  <c r="M594" i="12" s="1"/>
  <c r="I594" i="12"/>
  <c r="K594" i="12"/>
  <c r="O594" i="12"/>
  <c r="Q594" i="12"/>
  <c r="V594" i="12"/>
  <c r="G595" i="12"/>
  <c r="I595" i="12"/>
  <c r="K595" i="12"/>
  <c r="M595" i="12"/>
  <c r="O595" i="12"/>
  <c r="Q595" i="12"/>
  <c r="V595" i="12"/>
  <c r="G596" i="12"/>
  <c r="M596" i="12" s="1"/>
  <c r="I596" i="12"/>
  <c r="K596" i="12"/>
  <c r="O596" i="12"/>
  <c r="Q596" i="12"/>
  <c r="V596" i="12"/>
  <c r="G597" i="12"/>
  <c r="I597" i="12"/>
  <c r="K597" i="12"/>
  <c r="M597" i="12"/>
  <c r="O597" i="12"/>
  <c r="Q597" i="12"/>
  <c r="V597" i="12"/>
  <c r="G598" i="12"/>
  <c r="M598" i="12" s="1"/>
  <c r="I598" i="12"/>
  <c r="K598" i="12"/>
  <c r="O598" i="12"/>
  <c r="Q598" i="12"/>
  <c r="V598" i="12"/>
  <c r="G599" i="12"/>
  <c r="I599" i="12"/>
  <c r="K599" i="12"/>
  <c r="M599" i="12"/>
  <c r="O599" i="12"/>
  <c r="Q599" i="12"/>
  <c r="V599" i="12"/>
  <c r="G600" i="12"/>
  <c r="M600" i="12" s="1"/>
  <c r="I600" i="12"/>
  <c r="K600" i="12"/>
  <c r="O600" i="12"/>
  <c r="Q600" i="12"/>
  <c r="V600" i="12"/>
  <c r="G601" i="12"/>
  <c r="I601" i="12"/>
  <c r="K601" i="12"/>
  <c r="M601" i="12"/>
  <c r="O601" i="12"/>
  <c r="Q601" i="12"/>
  <c r="V601" i="12"/>
  <c r="G602" i="12"/>
  <c r="M602" i="12" s="1"/>
  <c r="I602" i="12"/>
  <c r="K602" i="12"/>
  <c r="O602" i="12"/>
  <c r="Q602" i="12"/>
  <c r="V602" i="12"/>
  <c r="G603" i="12"/>
  <c r="I603" i="12"/>
  <c r="K603" i="12"/>
  <c r="M603" i="12"/>
  <c r="O603" i="12"/>
  <c r="Q603" i="12"/>
  <c r="V603" i="12"/>
  <c r="G604" i="12"/>
  <c r="K604" i="12"/>
  <c r="O604" i="12"/>
  <c r="V604" i="12"/>
  <c r="G605" i="12"/>
  <c r="I605" i="12"/>
  <c r="I604" i="12" s="1"/>
  <c r="K605" i="12"/>
  <c r="M605" i="12"/>
  <c r="M604" i="12" s="1"/>
  <c r="O605" i="12"/>
  <c r="Q605" i="12"/>
  <c r="Q604" i="12" s="1"/>
  <c r="V605" i="12"/>
  <c r="G609" i="12"/>
  <c r="I609" i="12"/>
  <c r="I608" i="12" s="1"/>
  <c r="K609" i="12"/>
  <c r="M609" i="12"/>
  <c r="O609" i="12"/>
  <c r="Q609" i="12"/>
  <c r="Q608" i="12" s="1"/>
  <c r="V609" i="12"/>
  <c r="G613" i="12"/>
  <c r="I613" i="12"/>
  <c r="K613" i="12"/>
  <c r="O613" i="12"/>
  <c r="Q613" i="12"/>
  <c r="V613" i="12"/>
  <c r="G624" i="12"/>
  <c r="I624" i="12"/>
  <c r="K624" i="12"/>
  <c r="M624" i="12"/>
  <c r="O624" i="12"/>
  <c r="Q624" i="12"/>
  <c r="V624" i="12"/>
  <c r="G651" i="12"/>
  <c r="M651" i="12" s="1"/>
  <c r="I651" i="12"/>
  <c r="K651" i="12"/>
  <c r="O651" i="12"/>
  <c r="Q651" i="12"/>
  <c r="V651" i="12"/>
  <c r="G667" i="12"/>
  <c r="I667" i="12"/>
  <c r="K667" i="12"/>
  <c r="M667" i="12"/>
  <c r="O667" i="12"/>
  <c r="Q667" i="12"/>
  <c r="V667" i="12"/>
  <c r="G670" i="12"/>
  <c r="M670" i="12" s="1"/>
  <c r="I670" i="12"/>
  <c r="K670" i="12"/>
  <c r="O670" i="12"/>
  <c r="Q670" i="12"/>
  <c r="V670" i="12"/>
  <c r="G677" i="12"/>
  <c r="I677" i="12"/>
  <c r="K677" i="12"/>
  <c r="M677" i="12"/>
  <c r="O677" i="12"/>
  <c r="Q677" i="12"/>
  <c r="V677" i="12"/>
  <c r="G681" i="12"/>
  <c r="M681" i="12" s="1"/>
  <c r="I681" i="12"/>
  <c r="K681" i="12"/>
  <c r="O681" i="12"/>
  <c r="Q681" i="12"/>
  <c r="V681" i="12"/>
  <c r="G686" i="12"/>
  <c r="I686" i="12"/>
  <c r="K686" i="12"/>
  <c r="M686" i="12"/>
  <c r="O686" i="12"/>
  <c r="Q686" i="12"/>
  <c r="V686" i="12"/>
  <c r="G689" i="12"/>
  <c r="M689" i="12" s="1"/>
  <c r="I689" i="12"/>
  <c r="K689" i="12"/>
  <c r="O689" i="12"/>
  <c r="Q689" i="12"/>
  <c r="V689" i="12"/>
  <c r="G695" i="12"/>
  <c r="I695" i="12"/>
  <c r="K695" i="12"/>
  <c r="M695" i="12"/>
  <c r="O695" i="12"/>
  <c r="Q695" i="12"/>
  <c r="V695" i="12"/>
  <c r="G698" i="12"/>
  <c r="M698" i="12" s="1"/>
  <c r="I698" i="12"/>
  <c r="K698" i="12"/>
  <c r="O698" i="12"/>
  <c r="Q698" i="12"/>
  <c r="V698" i="12"/>
  <c r="G702" i="12"/>
  <c r="I702" i="12"/>
  <c r="K702" i="12"/>
  <c r="M702" i="12"/>
  <c r="O702" i="12"/>
  <c r="Q702" i="12"/>
  <c r="V702" i="12"/>
  <c r="G709" i="12"/>
  <c r="M709" i="12" s="1"/>
  <c r="I709" i="12"/>
  <c r="K709" i="12"/>
  <c r="O709" i="12"/>
  <c r="Q709" i="12"/>
  <c r="V709" i="12"/>
  <c r="G713" i="12"/>
  <c r="I713" i="12"/>
  <c r="K713" i="12"/>
  <c r="M713" i="12"/>
  <c r="O713" i="12"/>
  <c r="Q713" i="12"/>
  <c r="V713" i="12"/>
  <c r="G717" i="12"/>
  <c r="M717" i="12" s="1"/>
  <c r="I717" i="12"/>
  <c r="K717" i="12"/>
  <c r="O717" i="12"/>
  <c r="Q717" i="12"/>
  <c r="V717" i="12"/>
  <c r="G721" i="12"/>
  <c r="I721" i="12"/>
  <c r="K721" i="12"/>
  <c r="M721" i="12"/>
  <c r="O721" i="12"/>
  <c r="Q721" i="12"/>
  <c r="V721" i="12"/>
  <c r="G732" i="12"/>
  <c r="M732" i="12" s="1"/>
  <c r="I732" i="12"/>
  <c r="K732" i="12"/>
  <c r="O732" i="12"/>
  <c r="Q732" i="12"/>
  <c r="V732" i="12"/>
  <c r="G739" i="12"/>
  <c r="I739" i="12"/>
  <c r="K739" i="12"/>
  <c r="M739" i="12"/>
  <c r="O739" i="12"/>
  <c r="Q739" i="12"/>
  <c r="V739" i="12"/>
  <c r="G750" i="12"/>
  <c r="M750" i="12" s="1"/>
  <c r="I750" i="12"/>
  <c r="K750" i="12"/>
  <c r="O750" i="12"/>
  <c r="Q750" i="12"/>
  <c r="V750" i="12"/>
  <c r="G766" i="12"/>
  <c r="I766" i="12"/>
  <c r="K766" i="12"/>
  <c r="M766" i="12"/>
  <c r="O766" i="12"/>
  <c r="Q766" i="12"/>
  <c r="V766" i="12"/>
  <c r="G778" i="12"/>
  <c r="M778" i="12" s="1"/>
  <c r="I778" i="12"/>
  <c r="K778" i="12"/>
  <c r="O778" i="12"/>
  <c r="Q778" i="12"/>
  <c r="V778" i="12"/>
  <c r="G782" i="12"/>
  <c r="I782" i="12"/>
  <c r="K782" i="12"/>
  <c r="M782" i="12"/>
  <c r="O782" i="12"/>
  <c r="Q782" i="12"/>
  <c r="V782" i="12"/>
  <c r="G785" i="12"/>
  <c r="M785" i="12" s="1"/>
  <c r="I785" i="12"/>
  <c r="K785" i="12"/>
  <c r="O785" i="12"/>
  <c r="Q785" i="12"/>
  <c r="V785" i="12"/>
  <c r="G788" i="12"/>
  <c r="I788" i="12"/>
  <c r="K788" i="12"/>
  <c r="M788" i="12"/>
  <c r="O788" i="12"/>
  <c r="Q788" i="12"/>
  <c r="V788" i="12"/>
  <c r="G794" i="12"/>
  <c r="M794" i="12" s="1"/>
  <c r="I794" i="12"/>
  <c r="K794" i="12"/>
  <c r="O794" i="12"/>
  <c r="Q794" i="12"/>
  <c r="V794" i="12"/>
  <c r="G809" i="12"/>
  <c r="I809" i="12"/>
  <c r="K809" i="12"/>
  <c r="M809" i="12"/>
  <c r="O809" i="12"/>
  <c r="Q809" i="12"/>
  <c r="V809" i="12"/>
  <c r="G813" i="12"/>
  <c r="M813" i="12" s="1"/>
  <c r="I813" i="12"/>
  <c r="K813" i="12"/>
  <c r="O813" i="12"/>
  <c r="Q813" i="12"/>
  <c r="V813" i="12"/>
  <c r="G822" i="12"/>
  <c r="I822" i="12"/>
  <c r="K822" i="12"/>
  <c r="M822" i="12"/>
  <c r="O822" i="12"/>
  <c r="Q822" i="12"/>
  <c r="V822" i="12"/>
  <c r="G826" i="12"/>
  <c r="M826" i="12" s="1"/>
  <c r="I826" i="12"/>
  <c r="K826" i="12"/>
  <c r="O826" i="12"/>
  <c r="Q826" i="12"/>
  <c r="V826" i="12"/>
  <c r="G831" i="12"/>
  <c r="I831" i="12"/>
  <c r="K831" i="12"/>
  <c r="M831" i="12"/>
  <c r="O831" i="12"/>
  <c r="Q831" i="12"/>
  <c r="V831" i="12"/>
  <c r="G835" i="12"/>
  <c r="M835" i="12" s="1"/>
  <c r="I835" i="12"/>
  <c r="K835" i="12"/>
  <c r="O835" i="12"/>
  <c r="Q835" i="12"/>
  <c r="V835" i="12"/>
  <c r="G839" i="12"/>
  <c r="I839" i="12"/>
  <c r="K839" i="12"/>
  <c r="M839" i="12"/>
  <c r="O839" i="12"/>
  <c r="Q839" i="12"/>
  <c r="V839" i="12"/>
  <c r="G843" i="12"/>
  <c r="M843" i="12" s="1"/>
  <c r="I843" i="12"/>
  <c r="K843" i="12"/>
  <c r="O843" i="12"/>
  <c r="Q843" i="12"/>
  <c r="V843" i="12"/>
  <c r="G847" i="12"/>
  <c r="I847" i="12"/>
  <c r="K847" i="12"/>
  <c r="M847" i="12"/>
  <c r="O847" i="12"/>
  <c r="Q847" i="12"/>
  <c r="V847" i="12"/>
  <c r="G851" i="12"/>
  <c r="M851" i="12" s="1"/>
  <c r="I851" i="12"/>
  <c r="K851" i="12"/>
  <c r="O851" i="12"/>
  <c r="Q851" i="12"/>
  <c r="V851" i="12"/>
  <c r="G854" i="12"/>
  <c r="I854" i="12"/>
  <c r="K854" i="12"/>
  <c r="M854" i="12"/>
  <c r="O854" i="12"/>
  <c r="Q854" i="12"/>
  <c r="V854" i="12"/>
  <c r="G857" i="12"/>
  <c r="M857" i="12" s="1"/>
  <c r="I857" i="12"/>
  <c r="K857" i="12"/>
  <c r="O857" i="12"/>
  <c r="Q857" i="12"/>
  <c r="V857" i="12"/>
  <c r="G858" i="12"/>
  <c r="I858" i="12"/>
  <c r="K858" i="12"/>
  <c r="M858" i="12"/>
  <c r="O858" i="12"/>
  <c r="Q858" i="12"/>
  <c r="V858" i="12"/>
  <c r="G861" i="12"/>
  <c r="M861" i="12" s="1"/>
  <c r="I861" i="12"/>
  <c r="K861" i="12"/>
  <c r="O861" i="12"/>
  <c r="Q861" i="12"/>
  <c r="V861" i="12"/>
  <c r="G865" i="12"/>
  <c r="I865" i="12"/>
  <c r="K865" i="12"/>
  <c r="M865" i="12"/>
  <c r="O865" i="12"/>
  <c r="Q865" i="12"/>
  <c r="V865" i="12"/>
  <c r="G871" i="12"/>
  <c r="M871" i="12" s="1"/>
  <c r="I871" i="12"/>
  <c r="K871" i="12"/>
  <c r="O871" i="12"/>
  <c r="Q871" i="12"/>
  <c r="V871" i="12"/>
  <c r="G878" i="12"/>
  <c r="I878" i="12"/>
  <c r="K878" i="12"/>
  <c r="M878" i="12"/>
  <c r="O878" i="12"/>
  <c r="Q878" i="12"/>
  <c r="V878" i="12"/>
  <c r="G881" i="12"/>
  <c r="M881" i="12" s="1"/>
  <c r="I881" i="12"/>
  <c r="K881" i="12"/>
  <c r="O881" i="12"/>
  <c r="Q881" i="12"/>
  <c r="V881" i="12"/>
  <c r="G886" i="12"/>
  <c r="I886" i="12"/>
  <c r="K886" i="12"/>
  <c r="M886" i="12"/>
  <c r="O886" i="12"/>
  <c r="Q886" i="12"/>
  <c r="V886" i="12"/>
  <c r="G889" i="12"/>
  <c r="M889" i="12" s="1"/>
  <c r="I889" i="12"/>
  <c r="K889" i="12"/>
  <c r="O889" i="12"/>
  <c r="Q889" i="12"/>
  <c r="V889" i="12"/>
  <c r="G892" i="12"/>
  <c r="I892" i="12"/>
  <c r="K892" i="12"/>
  <c r="M892" i="12"/>
  <c r="O892" i="12"/>
  <c r="Q892" i="12"/>
  <c r="V892" i="12"/>
  <c r="G898" i="12"/>
  <c r="M898" i="12" s="1"/>
  <c r="I898" i="12"/>
  <c r="K898" i="12"/>
  <c r="O898" i="12"/>
  <c r="Q898" i="12"/>
  <c r="V898" i="12"/>
  <c r="G902" i="12"/>
  <c r="I902" i="12"/>
  <c r="K902" i="12"/>
  <c r="M902" i="12"/>
  <c r="O902" i="12"/>
  <c r="Q902" i="12"/>
  <c r="V902" i="12"/>
  <c r="G907" i="12"/>
  <c r="M907" i="12" s="1"/>
  <c r="I907" i="12"/>
  <c r="K907" i="12"/>
  <c r="O907" i="12"/>
  <c r="Q907" i="12"/>
  <c r="V907" i="12"/>
  <c r="G928" i="12"/>
  <c r="I928" i="12"/>
  <c r="K928" i="12"/>
  <c r="M928" i="12"/>
  <c r="O928" i="12"/>
  <c r="Q928" i="12"/>
  <c r="V928" i="12"/>
  <c r="G967" i="12"/>
  <c r="M967" i="12" s="1"/>
  <c r="I967" i="12"/>
  <c r="K967" i="12"/>
  <c r="O967" i="12"/>
  <c r="Q967" i="12"/>
  <c r="V967" i="12"/>
  <c r="G974" i="12"/>
  <c r="I974" i="12"/>
  <c r="K974" i="12"/>
  <c r="M974" i="12"/>
  <c r="O974" i="12"/>
  <c r="Q974" i="12"/>
  <c r="V974" i="12"/>
  <c r="G985" i="12"/>
  <c r="M985" i="12" s="1"/>
  <c r="I985" i="12"/>
  <c r="K985" i="12"/>
  <c r="O985" i="12"/>
  <c r="Q985" i="12"/>
  <c r="V985" i="12"/>
  <c r="G1024" i="12"/>
  <c r="I1024" i="12"/>
  <c r="K1024" i="12"/>
  <c r="M1024" i="12"/>
  <c r="O1024" i="12"/>
  <c r="Q1024" i="12"/>
  <c r="V1024" i="12"/>
  <c r="G1025" i="12"/>
  <c r="M1025" i="12" s="1"/>
  <c r="I1025" i="12"/>
  <c r="K1025" i="12"/>
  <c r="O1025" i="12"/>
  <c r="Q1025" i="12"/>
  <c r="V1025" i="12"/>
  <c r="G1035" i="12"/>
  <c r="I1035" i="12"/>
  <c r="K1035" i="12"/>
  <c r="M1035" i="12"/>
  <c r="O1035" i="12"/>
  <c r="Q1035" i="12"/>
  <c r="V1035" i="12"/>
  <c r="G1036" i="12"/>
  <c r="M1036" i="12" s="1"/>
  <c r="I1036" i="12"/>
  <c r="K1036" i="12"/>
  <c r="O1036" i="12"/>
  <c r="Q1036" i="12"/>
  <c r="V1036" i="12"/>
  <c r="G1037" i="12"/>
  <c r="I1037" i="12"/>
  <c r="K1037" i="12"/>
  <c r="M1037" i="12"/>
  <c r="O1037" i="12"/>
  <c r="Q1037" i="12"/>
  <c r="V1037" i="12"/>
  <c r="G1040" i="12"/>
  <c r="M1040" i="12" s="1"/>
  <c r="I1040" i="12"/>
  <c r="K1040" i="12"/>
  <c r="O1040" i="12"/>
  <c r="Q1040" i="12"/>
  <c r="V1040" i="12"/>
  <c r="I1041" i="12"/>
  <c r="Q1041" i="12"/>
  <c r="G1042" i="12"/>
  <c r="I1042" i="12"/>
  <c r="K1042" i="12"/>
  <c r="K1041" i="12" s="1"/>
  <c r="O1042" i="12"/>
  <c r="O1041" i="12" s="1"/>
  <c r="Q1042" i="12"/>
  <c r="V1042" i="12"/>
  <c r="V1041" i="12" s="1"/>
  <c r="G1044" i="12"/>
  <c r="I1044" i="12"/>
  <c r="K1044" i="12"/>
  <c r="O1044" i="12"/>
  <c r="Q1044" i="12"/>
  <c r="V1044" i="12"/>
  <c r="G1056" i="12"/>
  <c r="I1056" i="12"/>
  <c r="K1056" i="12"/>
  <c r="M1056" i="12"/>
  <c r="O1056" i="12"/>
  <c r="Q1056" i="12"/>
  <c r="V1056" i="12"/>
  <c r="G1068" i="12"/>
  <c r="M1068" i="12" s="1"/>
  <c r="I1068" i="12"/>
  <c r="K1068" i="12"/>
  <c r="O1068" i="12"/>
  <c r="Q1068" i="12"/>
  <c r="V1068" i="12"/>
  <c r="G1080" i="12"/>
  <c r="I1080" i="12"/>
  <c r="I1043" i="12" s="1"/>
  <c r="K1080" i="12"/>
  <c r="M1080" i="12"/>
  <c r="O1080" i="12"/>
  <c r="Q1080" i="12"/>
  <c r="Q1043" i="12" s="1"/>
  <c r="V1080" i="12"/>
  <c r="G1092" i="12"/>
  <c r="M1092" i="12" s="1"/>
  <c r="I1092" i="12"/>
  <c r="K1092" i="12"/>
  <c r="O1092" i="12"/>
  <c r="Q1092" i="12"/>
  <c r="V1092" i="12"/>
  <c r="G1100" i="12"/>
  <c r="I1100" i="12"/>
  <c r="K1100" i="12"/>
  <c r="M1100" i="12"/>
  <c r="O1100" i="12"/>
  <c r="Q1100" i="12"/>
  <c r="V1100" i="12"/>
  <c r="G1111" i="12"/>
  <c r="M1111" i="12" s="1"/>
  <c r="I1111" i="12"/>
  <c r="K1111" i="12"/>
  <c r="O1111" i="12"/>
  <c r="Q1111" i="12"/>
  <c r="V1111" i="12"/>
  <c r="G1121" i="12"/>
  <c r="I1121" i="12"/>
  <c r="K1121" i="12"/>
  <c r="M1121" i="12"/>
  <c r="O1121" i="12"/>
  <c r="Q1121" i="12"/>
  <c r="V1121" i="12"/>
  <c r="G1156" i="12"/>
  <c r="M1156" i="12" s="1"/>
  <c r="I1156" i="12"/>
  <c r="K1156" i="12"/>
  <c r="O1156" i="12"/>
  <c r="Q1156" i="12"/>
  <c r="V1156" i="12"/>
  <c r="G1176" i="12"/>
  <c r="I1176" i="12"/>
  <c r="K1176" i="12"/>
  <c r="M1176" i="12"/>
  <c r="O1176" i="12"/>
  <c r="Q1176" i="12"/>
  <c r="V1176" i="12"/>
  <c r="G1192" i="12"/>
  <c r="M1192" i="12" s="1"/>
  <c r="I1192" i="12"/>
  <c r="K1192" i="12"/>
  <c r="O1192" i="12"/>
  <c r="Q1192" i="12"/>
  <c r="V1192" i="12"/>
  <c r="G1208" i="12"/>
  <c r="I1208" i="12"/>
  <c r="K1208" i="12"/>
  <c r="M1208" i="12"/>
  <c r="O1208" i="12"/>
  <c r="Q1208" i="12"/>
  <c r="V1208" i="12"/>
  <c r="G1210" i="12"/>
  <c r="M1210" i="12" s="1"/>
  <c r="I1210" i="12"/>
  <c r="K1210" i="12"/>
  <c r="O1210" i="12"/>
  <c r="Q1210" i="12"/>
  <c r="V1210" i="12"/>
  <c r="G1213" i="12"/>
  <c r="I1213" i="12"/>
  <c r="K1213" i="12"/>
  <c r="M1213" i="12"/>
  <c r="O1213" i="12"/>
  <c r="Q1213" i="12"/>
  <c r="V1213" i="12"/>
  <c r="G1230" i="12"/>
  <c r="M1230" i="12" s="1"/>
  <c r="I1230" i="12"/>
  <c r="K1230" i="12"/>
  <c r="O1230" i="12"/>
  <c r="Q1230" i="12"/>
  <c r="V1230" i="12"/>
  <c r="G1232" i="12"/>
  <c r="I1232" i="12"/>
  <c r="K1232" i="12"/>
  <c r="O1232" i="12"/>
  <c r="Q1232" i="12"/>
  <c r="V1232" i="12"/>
  <c r="G1235" i="12"/>
  <c r="I1235" i="12"/>
  <c r="I1231" i="12" s="1"/>
  <c r="K1235" i="12"/>
  <c r="M1235" i="12"/>
  <c r="O1235" i="12"/>
  <c r="Q1235" i="12"/>
  <c r="Q1231" i="12" s="1"/>
  <c r="V1235" i="12"/>
  <c r="G1238" i="12"/>
  <c r="M1238" i="12" s="1"/>
  <c r="I1238" i="12"/>
  <c r="K1238" i="12"/>
  <c r="O1238" i="12"/>
  <c r="Q1238" i="12"/>
  <c r="V1238" i="12"/>
  <c r="G1241" i="12"/>
  <c r="I1241" i="12"/>
  <c r="K1241" i="12"/>
  <c r="M1241" i="12"/>
  <c r="O1241" i="12"/>
  <c r="Q1241" i="12"/>
  <c r="V1241" i="12"/>
  <c r="G1244" i="12"/>
  <c r="M1244" i="12" s="1"/>
  <c r="I1244" i="12"/>
  <c r="K1244" i="12"/>
  <c r="O1244" i="12"/>
  <c r="Q1244" i="12"/>
  <c r="V1244" i="12"/>
  <c r="G1247" i="12"/>
  <c r="M1247" i="12" s="1"/>
  <c r="I1247" i="12"/>
  <c r="K1247" i="12"/>
  <c r="O1247" i="12"/>
  <c r="Q1247" i="12"/>
  <c r="V1247" i="12"/>
  <c r="G1250" i="12"/>
  <c r="I1250" i="12"/>
  <c r="K1250" i="12"/>
  <c r="M1250" i="12"/>
  <c r="O1250" i="12"/>
  <c r="Q1250" i="12"/>
  <c r="V1250" i="12"/>
  <c r="G1255" i="12"/>
  <c r="M1255" i="12" s="1"/>
  <c r="I1255" i="12"/>
  <c r="K1255" i="12"/>
  <c r="O1255" i="12"/>
  <c r="Q1255" i="12"/>
  <c r="V1255" i="12"/>
  <c r="G1258" i="12"/>
  <c r="I1258" i="12"/>
  <c r="K1258" i="12"/>
  <c r="M1258" i="12"/>
  <c r="O1258" i="12"/>
  <c r="Q1258" i="12"/>
  <c r="V1258" i="12"/>
  <c r="G1261" i="12"/>
  <c r="M1261" i="12" s="1"/>
  <c r="I1261" i="12"/>
  <c r="K1261" i="12"/>
  <c r="O1261" i="12"/>
  <c r="Q1261" i="12"/>
  <c r="V1261" i="12"/>
  <c r="G1264" i="12"/>
  <c r="I1264" i="12"/>
  <c r="K1264" i="12"/>
  <c r="M1264" i="12"/>
  <c r="O1264" i="12"/>
  <c r="Q1264" i="12"/>
  <c r="V1264" i="12"/>
  <c r="G1267" i="12"/>
  <c r="M1267" i="12" s="1"/>
  <c r="I1267" i="12"/>
  <c r="K1267" i="12"/>
  <c r="O1267" i="12"/>
  <c r="Q1267" i="12"/>
  <c r="V1267" i="12"/>
  <c r="G1270" i="12"/>
  <c r="I1270" i="12"/>
  <c r="K1270" i="12"/>
  <c r="M1270" i="12"/>
  <c r="O1270" i="12"/>
  <c r="Q1270" i="12"/>
  <c r="V1270" i="12"/>
  <c r="G1271" i="12"/>
  <c r="M1271" i="12" s="1"/>
  <c r="I1271" i="12"/>
  <c r="K1271" i="12"/>
  <c r="O1271" i="12"/>
  <c r="Q1271" i="12"/>
  <c r="V1271" i="12"/>
  <c r="G1274" i="12"/>
  <c r="I1274" i="12"/>
  <c r="K1274" i="12"/>
  <c r="M1274" i="12"/>
  <c r="O1274" i="12"/>
  <c r="Q1274" i="12"/>
  <c r="V1274" i="12"/>
  <c r="G1279" i="12"/>
  <c r="M1279" i="12" s="1"/>
  <c r="I1279" i="12"/>
  <c r="K1279" i="12"/>
  <c r="O1279" i="12"/>
  <c r="Q1279" i="12"/>
  <c r="V1279" i="12"/>
  <c r="G1280" i="12"/>
  <c r="I1280" i="12"/>
  <c r="K1280" i="12"/>
  <c r="M1280" i="12"/>
  <c r="O1280" i="12"/>
  <c r="Q1280" i="12"/>
  <c r="V1280" i="12"/>
  <c r="G1285" i="12"/>
  <c r="M1285" i="12" s="1"/>
  <c r="I1285" i="12"/>
  <c r="K1285" i="12"/>
  <c r="O1285" i="12"/>
  <c r="Q1285" i="12"/>
  <c r="V1285" i="12"/>
  <c r="G1290" i="12"/>
  <c r="I1290" i="12"/>
  <c r="K1290" i="12"/>
  <c r="M1290" i="12"/>
  <c r="O1290" i="12"/>
  <c r="Q1290" i="12"/>
  <c r="V1290" i="12"/>
  <c r="G1297" i="12"/>
  <c r="M1297" i="12" s="1"/>
  <c r="I1297" i="12"/>
  <c r="K1297" i="12"/>
  <c r="O1297" i="12"/>
  <c r="Q1297" i="12"/>
  <c r="V1297" i="12"/>
  <c r="G1299" i="12"/>
  <c r="G1298" i="12" s="1"/>
  <c r="I1299" i="12"/>
  <c r="K1299" i="12"/>
  <c r="K1298" i="12" s="1"/>
  <c r="O1299" i="12"/>
  <c r="O1298" i="12" s="1"/>
  <c r="Q1299" i="12"/>
  <c r="V1299" i="12"/>
  <c r="V1298" i="12" s="1"/>
  <c r="G1303" i="12"/>
  <c r="I1303" i="12"/>
  <c r="I1298" i="12" s="1"/>
  <c r="K1303" i="12"/>
  <c r="M1303" i="12"/>
  <c r="O1303" i="12"/>
  <c r="Q1303" i="12"/>
  <c r="Q1298" i="12" s="1"/>
  <c r="V1303" i="12"/>
  <c r="G1319" i="12"/>
  <c r="M1319" i="12" s="1"/>
  <c r="I1319" i="12"/>
  <c r="K1319" i="12"/>
  <c r="O1319" i="12"/>
  <c r="Q1319" i="12"/>
  <c r="V1319" i="12"/>
  <c r="G1331" i="12"/>
  <c r="I1331" i="12"/>
  <c r="K1331" i="12"/>
  <c r="M1331" i="12"/>
  <c r="O1331" i="12"/>
  <c r="Q1331" i="12"/>
  <c r="V1331" i="12"/>
  <c r="G1334" i="12"/>
  <c r="M1334" i="12" s="1"/>
  <c r="I1334" i="12"/>
  <c r="K1334" i="12"/>
  <c r="O1334" i="12"/>
  <c r="Q1334" i="12"/>
  <c r="V1334" i="12"/>
  <c r="G1346" i="12"/>
  <c r="I1346" i="12"/>
  <c r="K1346" i="12"/>
  <c r="M1346" i="12"/>
  <c r="O1346" i="12"/>
  <c r="Q1346" i="12"/>
  <c r="V1346" i="12"/>
  <c r="G1360" i="12"/>
  <c r="M1360" i="12" s="1"/>
  <c r="I1360" i="12"/>
  <c r="K1360" i="12"/>
  <c r="O1360" i="12"/>
  <c r="Q1360" i="12"/>
  <c r="V1360" i="12"/>
  <c r="G1363" i="12"/>
  <c r="I1363" i="12"/>
  <c r="K1363" i="12"/>
  <c r="M1363" i="12"/>
  <c r="O1363" i="12"/>
  <c r="Q1363" i="12"/>
  <c r="V1363" i="12"/>
  <c r="I1365" i="12"/>
  <c r="I1364" i="12" s="1"/>
  <c r="K1365" i="12"/>
  <c r="O1365" i="12"/>
  <c r="Q1365" i="12"/>
  <c r="Q1364" i="12" s="1"/>
  <c r="V1365" i="12"/>
  <c r="I1366" i="12"/>
  <c r="K1366" i="12"/>
  <c r="O1366" i="12"/>
  <c r="Q1366" i="12"/>
  <c r="V1366" i="12"/>
  <c r="I1367" i="12"/>
  <c r="K1367" i="12"/>
  <c r="O1367" i="12"/>
  <c r="Q1367" i="12"/>
  <c r="V1367" i="12"/>
  <c r="I1368" i="12"/>
  <c r="K1368" i="12"/>
  <c r="O1368" i="12"/>
  <c r="Q1368" i="12"/>
  <c r="V1368" i="12"/>
  <c r="I1369" i="12"/>
  <c r="K1369" i="12"/>
  <c r="O1369" i="12"/>
  <c r="Q1369" i="12"/>
  <c r="V1369" i="12"/>
  <c r="I1370" i="12"/>
  <c r="K1370" i="12"/>
  <c r="O1370" i="12"/>
  <c r="Q1370" i="12"/>
  <c r="V1370" i="12"/>
  <c r="I1371" i="12"/>
  <c r="K1371" i="12"/>
  <c r="O1371" i="12"/>
  <c r="Q1371" i="12"/>
  <c r="V1371" i="12"/>
  <c r="I1372" i="12"/>
  <c r="K1372" i="12"/>
  <c r="O1372" i="12"/>
  <c r="Q1372" i="12"/>
  <c r="V1372" i="12"/>
  <c r="I1373" i="12"/>
  <c r="K1373" i="12"/>
  <c r="O1373" i="12"/>
  <c r="Q1373" i="12"/>
  <c r="V1373" i="12"/>
  <c r="G1374" i="12"/>
  <c r="M1374" i="12" s="1"/>
  <c r="I1374" i="12"/>
  <c r="K1374" i="12"/>
  <c r="O1374" i="12"/>
  <c r="Q1374" i="12"/>
  <c r="V1374" i="12"/>
  <c r="G1376" i="12"/>
  <c r="G1375" i="12" s="1"/>
  <c r="I1376" i="12"/>
  <c r="K1376" i="12"/>
  <c r="K1375" i="12" s="1"/>
  <c r="O1376" i="12"/>
  <c r="O1375" i="12" s="1"/>
  <c r="Q1376" i="12"/>
  <c r="V1376" i="12"/>
  <c r="V1375" i="12" s="1"/>
  <c r="G1380" i="12"/>
  <c r="I1380" i="12"/>
  <c r="I1375" i="12" s="1"/>
  <c r="K1380" i="12"/>
  <c r="M1380" i="12"/>
  <c r="O1380" i="12"/>
  <c r="Q1380" i="12"/>
  <c r="Q1375" i="12" s="1"/>
  <c r="V1380" i="12"/>
  <c r="G1382" i="12"/>
  <c r="M1382" i="12" s="1"/>
  <c r="I1382" i="12"/>
  <c r="K1382" i="12"/>
  <c r="O1382" i="12"/>
  <c r="Q1382" i="12"/>
  <c r="V1382" i="12"/>
  <c r="G1384" i="12"/>
  <c r="I1384" i="12"/>
  <c r="K1384" i="12"/>
  <c r="M1384" i="12"/>
  <c r="O1384" i="12"/>
  <c r="Q1384" i="12"/>
  <c r="V1384" i="12"/>
  <c r="G1385" i="12"/>
  <c r="O1385" i="12"/>
  <c r="G1386" i="12"/>
  <c r="I1386" i="12"/>
  <c r="I1385" i="12" s="1"/>
  <c r="K1386" i="12"/>
  <c r="M1386" i="12"/>
  <c r="O1386" i="12"/>
  <c r="Q1386" i="12"/>
  <c r="Q1385" i="12" s="1"/>
  <c r="V1386" i="12"/>
  <c r="G1390" i="12"/>
  <c r="M1390" i="12" s="1"/>
  <c r="I1390" i="12"/>
  <c r="K1390" i="12"/>
  <c r="K1385" i="12" s="1"/>
  <c r="O1390" i="12"/>
  <c r="Q1390" i="12"/>
  <c r="V1390" i="12"/>
  <c r="V1385" i="12" s="1"/>
  <c r="G1392" i="12"/>
  <c r="G1391" i="12" s="1"/>
  <c r="I1392" i="12"/>
  <c r="K1392" i="12"/>
  <c r="K1391" i="12" s="1"/>
  <c r="O1392" i="12"/>
  <c r="O1391" i="12" s="1"/>
  <c r="Q1392" i="12"/>
  <c r="V1392" i="12"/>
  <c r="V1391" i="12" s="1"/>
  <c r="G1399" i="12"/>
  <c r="I1399" i="12"/>
  <c r="I1391" i="12" s="1"/>
  <c r="K1399" i="12"/>
  <c r="M1399" i="12"/>
  <c r="O1399" i="12"/>
  <c r="Q1399" i="12"/>
  <c r="Q1391" i="12" s="1"/>
  <c r="V1399" i="12"/>
  <c r="G1406" i="12"/>
  <c r="M1406" i="12" s="1"/>
  <c r="I1406" i="12"/>
  <c r="K1406" i="12"/>
  <c r="O1406" i="12"/>
  <c r="Q1406" i="12"/>
  <c r="V1406" i="12"/>
  <c r="G1410" i="12"/>
  <c r="I1410" i="12"/>
  <c r="K1410" i="12"/>
  <c r="M1410" i="12"/>
  <c r="O1410" i="12"/>
  <c r="Q1410" i="12"/>
  <c r="V1410" i="12"/>
  <c r="G1414" i="12"/>
  <c r="M1414" i="12" s="1"/>
  <c r="I1414" i="12"/>
  <c r="K1414" i="12"/>
  <c r="O1414" i="12"/>
  <c r="Q1414" i="12"/>
  <c r="V1414" i="12"/>
  <c r="G1421" i="12"/>
  <c r="I1421" i="12"/>
  <c r="K1421" i="12"/>
  <c r="M1421" i="12"/>
  <c r="O1421" i="12"/>
  <c r="Q1421" i="12"/>
  <c r="V1421" i="12"/>
  <c r="I1423" i="12"/>
  <c r="I1422" i="12" s="1"/>
  <c r="K1423" i="12"/>
  <c r="O1423" i="12"/>
  <c r="Q1423" i="12"/>
  <c r="Q1422" i="12" s="1"/>
  <c r="V1423" i="12"/>
  <c r="G1424" i="12"/>
  <c r="I1424" i="12"/>
  <c r="K1424" i="12"/>
  <c r="K1422" i="12" s="1"/>
  <c r="O1424" i="12"/>
  <c r="O1422" i="12" s="1"/>
  <c r="Q1424" i="12"/>
  <c r="V1424" i="12"/>
  <c r="V1422" i="12" s="1"/>
  <c r="I1425" i="12"/>
  <c r="Q1425" i="12"/>
  <c r="G1426" i="12"/>
  <c r="M1426" i="12" s="1"/>
  <c r="M1425" i="12" s="1"/>
  <c r="I1426" i="12"/>
  <c r="K1426" i="12"/>
  <c r="K1425" i="12" s="1"/>
  <c r="O1426" i="12"/>
  <c r="O1425" i="12" s="1"/>
  <c r="Q1426" i="12"/>
  <c r="V1426" i="12"/>
  <c r="V1425" i="12" s="1"/>
  <c r="G1430" i="12"/>
  <c r="I1430" i="12"/>
  <c r="K1430" i="12"/>
  <c r="M1430" i="12"/>
  <c r="O1430" i="12"/>
  <c r="Q1430" i="12"/>
  <c r="V1430" i="12"/>
  <c r="G1431" i="12"/>
  <c r="O1431" i="12"/>
  <c r="G1432" i="12"/>
  <c r="I1432" i="12"/>
  <c r="I1431" i="12" s="1"/>
  <c r="K1432" i="12"/>
  <c r="M1432" i="12"/>
  <c r="O1432" i="12"/>
  <c r="Q1432" i="12"/>
  <c r="Q1431" i="12" s="1"/>
  <c r="V1432" i="12"/>
  <c r="G1435" i="12"/>
  <c r="M1435" i="12" s="1"/>
  <c r="I1435" i="12"/>
  <c r="K1435" i="12"/>
  <c r="K1431" i="12" s="1"/>
  <c r="O1435" i="12"/>
  <c r="Q1435" i="12"/>
  <c r="V1435" i="12"/>
  <c r="V1431" i="12" s="1"/>
  <c r="G1437" i="12"/>
  <c r="I1437" i="12"/>
  <c r="K1437" i="12"/>
  <c r="O1437" i="12"/>
  <c r="Q1437" i="12"/>
  <c r="V1437" i="12"/>
  <c r="V1436" i="12" s="1"/>
  <c r="G1440" i="12"/>
  <c r="I1440" i="12"/>
  <c r="K1440" i="12"/>
  <c r="M1440" i="12"/>
  <c r="O1440" i="12"/>
  <c r="Q1440" i="12"/>
  <c r="V1440" i="12"/>
  <c r="G1443" i="12"/>
  <c r="M1443" i="12" s="1"/>
  <c r="I1443" i="12"/>
  <c r="K1443" i="12"/>
  <c r="O1443" i="12"/>
  <c r="Q1443" i="12"/>
  <c r="V1443" i="12"/>
  <c r="G1448" i="12"/>
  <c r="I1448" i="12"/>
  <c r="K1448" i="12"/>
  <c r="M1448" i="12"/>
  <c r="O1448" i="12"/>
  <c r="Q1448" i="12"/>
  <c r="V1448" i="12"/>
  <c r="G1449" i="12"/>
  <c r="M1449" i="12" s="1"/>
  <c r="I1449" i="12"/>
  <c r="K1449" i="12"/>
  <c r="O1449" i="12"/>
  <c r="Q1449" i="12"/>
  <c r="V1449" i="12"/>
  <c r="G1450" i="12"/>
  <c r="I1450" i="12"/>
  <c r="K1450" i="12"/>
  <c r="M1450" i="12"/>
  <c r="O1450" i="12"/>
  <c r="Q1450" i="12"/>
  <c r="V1450" i="12"/>
  <c r="G1451" i="12"/>
  <c r="M1451" i="12" s="1"/>
  <c r="I1451" i="12"/>
  <c r="K1451" i="12"/>
  <c r="O1451" i="12"/>
  <c r="Q1451" i="12"/>
  <c r="V1451" i="12"/>
  <c r="G1452" i="12"/>
  <c r="I1452" i="12"/>
  <c r="K1452" i="12"/>
  <c r="M1452" i="12"/>
  <c r="O1452" i="12"/>
  <c r="Q1452" i="12"/>
  <c r="V1452" i="12"/>
  <c r="G1454" i="12"/>
  <c r="I1454" i="12"/>
  <c r="K1454" i="12"/>
  <c r="M1454" i="12"/>
  <c r="O1454" i="12"/>
  <c r="Q1454" i="12"/>
  <c r="V1454" i="12"/>
  <c r="G1457" i="12"/>
  <c r="M1457" i="12" s="1"/>
  <c r="I1457" i="12"/>
  <c r="K1457" i="12"/>
  <c r="O1457" i="12"/>
  <c r="Q1457" i="12"/>
  <c r="V1457" i="12"/>
  <c r="G1460" i="12"/>
  <c r="I1460" i="12"/>
  <c r="K1460" i="12"/>
  <c r="M1460" i="12"/>
  <c r="O1460" i="12"/>
  <c r="Q1460" i="12"/>
  <c r="V1460" i="12"/>
  <c r="G1479" i="12"/>
  <c r="M1479" i="12" s="1"/>
  <c r="I1479" i="12"/>
  <c r="K1479" i="12"/>
  <c r="O1479" i="12"/>
  <c r="O1453" i="12" s="1"/>
  <c r="Q1479" i="12"/>
  <c r="V1479" i="12"/>
  <c r="G1489" i="12"/>
  <c r="I1489" i="12"/>
  <c r="K1489" i="12"/>
  <c r="M1489" i="12"/>
  <c r="O1489" i="12"/>
  <c r="Q1489" i="12"/>
  <c r="V1489" i="12"/>
  <c r="G1497" i="12"/>
  <c r="M1497" i="12" s="1"/>
  <c r="I1497" i="12"/>
  <c r="K1497" i="12"/>
  <c r="O1497" i="12"/>
  <c r="Q1497" i="12"/>
  <c r="V1497" i="12"/>
  <c r="G1506" i="12"/>
  <c r="I1506" i="12"/>
  <c r="K1506" i="12"/>
  <c r="M1506" i="12"/>
  <c r="O1506" i="12"/>
  <c r="Q1506" i="12"/>
  <c r="V1506" i="12"/>
  <c r="G1511" i="12"/>
  <c r="M1511" i="12" s="1"/>
  <c r="I1511" i="12"/>
  <c r="K1511" i="12"/>
  <c r="O1511" i="12"/>
  <c r="Q1511" i="12"/>
  <c r="V1511" i="12"/>
  <c r="G1529" i="12"/>
  <c r="I1529" i="12"/>
  <c r="K1529" i="12"/>
  <c r="M1529" i="12"/>
  <c r="O1529" i="12"/>
  <c r="Q1529" i="12"/>
  <c r="V1529" i="12"/>
  <c r="G1536" i="12"/>
  <c r="M1536" i="12" s="1"/>
  <c r="I1536" i="12"/>
  <c r="K1536" i="12"/>
  <c r="O1536" i="12"/>
  <c r="Q1536" i="12"/>
  <c r="V1536" i="12"/>
  <c r="G1539" i="12"/>
  <c r="I1539" i="12"/>
  <c r="K1539" i="12"/>
  <c r="M1539" i="12"/>
  <c r="O1539" i="12"/>
  <c r="Q1539" i="12"/>
  <c r="V1539" i="12"/>
  <c r="G1540" i="12"/>
  <c r="M1540" i="12" s="1"/>
  <c r="I1540" i="12"/>
  <c r="K1540" i="12"/>
  <c r="O1540" i="12"/>
  <c r="Q1540" i="12"/>
  <c r="V1540" i="12"/>
  <c r="G1541" i="12"/>
  <c r="I1541" i="12"/>
  <c r="K1541" i="12"/>
  <c r="M1541" i="12"/>
  <c r="O1541" i="12"/>
  <c r="Q1541" i="12"/>
  <c r="V1541" i="12"/>
  <c r="G1542" i="12"/>
  <c r="M1542" i="12" s="1"/>
  <c r="I1542" i="12"/>
  <c r="K1542" i="12"/>
  <c r="O1542" i="12"/>
  <c r="Q1542" i="12"/>
  <c r="V1542" i="12"/>
  <c r="G1543" i="12"/>
  <c r="I1543" i="12"/>
  <c r="K1543" i="12"/>
  <c r="M1543" i="12"/>
  <c r="O1543" i="12"/>
  <c r="Q1543" i="12"/>
  <c r="V1543" i="12"/>
  <c r="G1545" i="12"/>
  <c r="M1545" i="12" s="1"/>
  <c r="I1545" i="12"/>
  <c r="K1545" i="12"/>
  <c r="O1545" i="12"/>
  <c r="Q1545" i="12"/>
  <c r="V1545" i="12"/>
  <c r="G1548" i="12"/>
  <c r="I1548" i="12"/>
  <c r="K1548" i="12"/>
  <c r="M1548" i="12"/>
  <c r="O1548" i="12"/>
  <c r="Q1548" i="12"/>
  <c r="V1548" i="12"/>
  <c r="G1552" i="12"/>
  <c r="M1552" i="12" s="1"/>
  <c r="I1552" i="12"/>
  <c r="K1552" i="12"/>
  <c r="O1552" i="12"/>
  <c r="Q1552" i="12"/>
  <c r="V1552" i="12"/>
  <c r="G1553" i="12"/>
  <c r="I1553" i="12"/>
  <c r="K1553" i="12"/>
  <c r="M1553" i="12"/>
  <c r="O1553" i="12"/>
  <c r="Q1553" i="12"/>
  <c r="V1553" i="12"/>
  <c r="G1571" i="12"/>
  <c r="M1571" i="12" s="1"/>
  <c r="I1571" i="12"/>
  <c r="K1571" i="12"/>
  <c r="O1571" i="12"/>
  <c r="Q1571" i="12"/>
  <c r="V1571" i="12"/>
  <c r="G1572" i="12"/>
  <c r="I1572" i="12"/>
  <c r="K1572" i="12"/>
  <c r="M1572" i="12"/>
  <c r="O1572" i="12"/>
  <c r="Q1572" i="12"/>
  <c r="V1572" i="12"/>
  <c r="G1573" i="12"/>
  <c r="M1573" i="12" s="1"/>
  <c r="I1573" i="12"/>
  <c r="K1573" i="12"/>
  <c r="O1573" i="12"/>
  <c r="Q1573" i="12"/>
  <c r="V1573" i="12"/>
  <c r="G1574" i="12"/>
  <c r="I1574" i="12"/>
  <c r="K1574" i="12"/>
  <c r="M1574" i="12"/>
  <c r="O1574" i="12"/>
  <c r="Q1574" i="12"/>
  <c r="V1574" i="12"/>
  <c r="G1575" i="12"/>
  <c r="M1575" i="12" s="1"/>
  <c r="I1575" i="12"/>
  <c r="K1575" i="12"/>
  <c r="O1575" i="12"/>
  <c r="Q1575" i="12"/>
  <c r="V1575" i="12"/>
  <c r="G1582" i="12"/>
  <c r="I1582" i="12"/>
  <c r="K1582" i="12"/>
  <c r="M1582" i="12"/>
  <c r="O1582" i="12"/>
  <c r="Q1582" i="12"/>
  <c r="V1582" i="12"/>
  <c r="G1587" i="12"/>
  <c r="M1587" i="12" s="1"/>
  <c r="I1587" i="12"/>
  <c r="K1587" i="12"/>
  <c r="O1587" i="12"/>
  <c r="Q1587" i="12"/>
  <c r="V1587" i="12"/>
  <c r="G1598" i="12"/>
  <c r="I1598" i="12"/>
  <c r="K1598" i="12"/>
  <c r="M1598" i="12"/>
  <c r="O1598" i="12"/>
  <c r="Q1598" i="12"/>
  <c r="V1598" i="12"/>
  <c r="G1603" i="12"/>
  <c r="M1603" i="12" s="1"/>
  <c r="I1603" i="12"/>
  <c r="K1603" i="12"/>
  <c r="O1603" i="12"/>
  <c r="Q1603" i="12"/>
  <c r="V1603" i="12"/>
  <c r="G1608" i="12"/>
  <c r="I1608" i="12"/>
  <c r="K1608" i="12"/>
  <c r="M1608" i="12"/>
  <c r="O1608" i="12"/>
  <c r="Q1608" i="12"/>
  <c r="V1608" i="12"/>
  <c r="G1613" i="12"/>
  <c r="M1613" i="12" s="1"/>
  <c r="I1613" i="12"/>
  <c r="K1613" i="12"/>
  <c r="O1613" i="12"/>
  <c r="Q1613" i="12"/>
  <c r="V1613" i="12"/>
  <c r="G1618" i="12"/>
  <c r="I1618" i="12"/>
  <c r="K1618" i="12"/>
  <c r="M1618" i="12"/>
  <c r="O1618" i="12"/>
  <c r="Q1618" i="12"/>
  <c r="V1618" i="12"/>
  <c r="G1623" i="12"/>
  <c r="M1623" i="12" s="1"/>
  <c r="I1623" i="12"/>
  <c r="K1623" i="12"/>
  <c r="O1623" i="12"/>
  <c r="Q1623" i="12"/>
  <c r="V1623" i="12"/>
  <c r="G1628" i="12"/>
  <c r="I1628" i="12"/>
  <c r="K1628" i="12"/>
  <c r="M1628" i="12"/>
  <c r="O1628" i="12"/>
  <c r="Q1628" i="12"/>
  <c r="V1628" i="12"/>
  <c r="G1633" i="12"/>
  <c r="M1633" i="12" s="1"/>
  <c r="I1633" i="12"/>
  <c r="K1633" i="12"/>
  <c r="O1633" i="12"/>
  <c r="Q1633" i="12"/>
  <c r="V1633" i="12"/>
  <c r="G1640" i="12"/>
  <c r="I1640" i="12"/>
  <c r="K1640" i="12"/>
  <c r="M1640" i="12"/>
  <c r="O1640" i="12"/>
  <c r="Q1640" i="12"/>
  <c r="V1640" i="12"/>
  <c r="G1642" i="12"/>
  <c r="I1642" i="12"/>
  <c r="K1642" i="12"/>
  <c r="M1642" i="12"/>
  <c r="O1642" i="12"/>
  <c r="Q1642" i="12"/>
  <c r="V1642" i="12"/>
  <c r="G1645" i="12"/>
  <c r="M1645" i="12" s="1"/>
  <c r="I1645" i="12"/>
  <c r="K1645" i="12"/>
  <c r="O1645" i="12"/>
  <c r="Q1645" i="12"/>
  <c r="V1645" i="12"/>
  <c r="G1646" i="12"/>
  <c r="I1646" i="12"/>
  <c r="K1646" i="12"/>
  <c r="M1646" i="12"/>
  <c r="O1646" i="12"/>
  <c r="Q1646" i="12"/>
  <c r="V1646" i="12"/>
  <c r="G1649" i="12"/>
  <c r="M1649" i="12" s="1"/>
  <c r="I1649" i="12"/>
  <c r="K1649" i="12"/>
  <c r="O1649" i="12"/>
  <c r="O1641" i="12" s="1"/>
  <c r="Q1649" i="12"/>
  <c r="V1649" i="12"/>
  <c r="G1652" i="12"/>
  <c r="I1652" i="12"/>
  <c r="K1652" i="12"/>
  <c r="M1652" i="12"/>
  <c r="O1652" i="12"/>
  <c r="Q1652" i="12"/>
  <c r="V1652" i="12"/>
  <c r="G1655" i="12"/>
  <c r="M1655" i="12" s="1"/>
  <c r="I1655" i="12"/>
  <c r="K1655" i="12"/>
  <c r="O1655" i="12"/>
  <c r="Q1655" i="12"/>
  <c r="V1655" i="12"/>
  <c r="G1659" i="12"/>
  <c r="I1659" i="12"/>
  <c r="K1659" i="12"/>
  <c r="M1659" i="12"/>
  <c r="O1659" i="12"/>
  <c r="Q1659" i="12"/>
  <c r="V1659" i="12"/>
  <c r="G1660" i="12"/>
  <c r="M1660" i="12" s="1"/>
  <c r="I1660" i="12"/>
  <c r="K1660" i="12"/>
  <c r="O1660" i="12"/>
  <c r="Q1660" i="12"/>
  <c r="V1660" i="12"/>
  <c r="G1661" i="12"/>
  <c r="I1661" i="12"/>
  <c r="K1661" i="12"/>
  <c r="M1661" i="12"/>
  <c r="O1661" i="12"/>
  <c r="Q1661" i="12"/>
  <c r="V1661" i="12"/>
  <c r="G1662" i="12"/>
  <c r="M1662" i="12" s="1"/>
  <c r="I1662" i="12"/>
  <c r="K1662" i="12"/>
  <c r="O1662" i="12"/>
  <c r="Q1662" i="12"/>
  <c r="V1662" i="12"/>
  <c r="G1663" i="12"/>
  <c r="I1663" i="12"/>
  <c r="K1663" i="12"/>
  <c r="M1663" i="12"/>
  <c r="O1663" i="12"/>
  <c r="Q1663" i="12"/>
  <c r="V1663" i="12"/>
  <c r="G1664" i="12"/>
  <c r="M1664" i="12" s="1"/>
  <c r="I1664" i="12"/>
  <c r="K1664" i="12"/>
  <c r="O1664" i="12"/>
  <c r="Q1664" i="12"/>
  <c r="V1664" i="12"/>
  <c r="G1665" i="12"/>
  <c r="I1665" i="12"/>
  <c r="K1665" i="12"/>
  <c r="M1665" i="12"/>
  <c r="O1665" i="12"/>
  <c r="Q1665" i="12"/>
  <c r="V1665" i="12"/>
  <c r="G1666" i="12"/>
  <c r="M1666" i="12" s="1"/>
  <c r="I1666" i="12"/>
  <c r="K1666" i="12"/>
  <c r="O1666" i="12"/>
  <c r="Q1666" i="12"/>
  <c r="V1666" i="12"/>
  <c r="G1667" i="12"/>
  <c r="I1667" i="12"/>
  <c r="K1667" i="12"/>
  <c r="M1667" i="12"/>
  <c r="O1667" i="12"/>
  <c r="Q1667" i="12"/>
  <c r="V1667" i="12"/>
  <c r="G1668" i="12"/>
  <c r="M1668" i="12" s="1"/>
  <c r="I1668" i="12"/>
  <c r="K1668" i="12"/>
  <c r="O1668" i="12"/>
  <c r="Q1668" i="12"/>
  <c r="V1668" i="12"/>
  <c r="G1669" i="12"/>
  <c r="I1669" i="12"/>
  <c r="K1669" i="12"/>
  <c r="M1669" i="12"/>
  <c r="O1669" i="12"/>
  <c r="Q1669" i="12"/>
  <c r="V1669" i="12"/>
  <c r="G1670" i="12"/>
  <c r="M1670" i="12" s="1"/>
  <c r="I1670" i="12"/>
  <c r="K1670" i="12"/>
  <c r="O1670" i="12"/>
  <c r="Q1670" i="12"/>
  <c r="V1670" i="12"/>
  <c r="G1671" i="12"/>
  <c r="I1671" i="12"/>
  <c r="K1671" i="12"/>
  <c r="M1671" i="12"/>
  <c r="O1671" i="12"/>
  <c r="Q1671" i="12"/>
  <c r="V1671" i="12"/>
  <c r="G1672" i="12"/>
  <c r="M1672" i="12" s="1"/>
  <c r="I1672" i="12"/>
  <c r="K1672" i="12"/>
  <c r="O1672" i="12"/>
  <c r="Q1672" i="12"/>
  <c r="V1672" i="12"/>
  <c r="G1675" i="12"/>
  <c r="I1675" i="12"/>
  <c r="K1675" i="12"/>
  <c r="M1675" i="12"/>
  <c r="O1675" i="12"/>
  <c r="Q1675" i="12"/>
  <c r="V1675" i="12"/>
  <c r="G1680" i="12"/>
  <c r="M1680" i="12" s="1"/>
  <c r="I1680" i="12"/>
  <c r="K1680" i="12"/>
  <c r="O1680" i="12"/>
  <c r="Q1680" i="12"/>
  <c r="V1680" i="12"/>
  <c r="G1683" i="12"/>
  <c r="I1683" i="12"/>
  <c r="K1683" i="12"/>
  <c r="M1683" i="12"/>
  <c r="O1683" i="12"/>
  <c r="Q1683" i="12"/>
  <c r="V1683" i="12"/>
  <c r="G1686" i="12"/>
  <c r="M1686" i="12" s="1"/>
  <c r="I1686" i="12"/>
  <c r="K1686" i="12"/>
  <c r="O1686" i="12"/>
  <c r="Q1686" i="12"/>
  <c r="V1686" i="12"/>
  <c r="G1691" i="12"/>
  <c r="I1691" i="12"/>
  <c r="K1691" i="12"/>
  <c r="M1691" i="12"/>
  <c r="O1691" i="12"/>
  <c r="Q1691" i="12"/>
  <c r="V1691" i="12"/>
  <c r="G1696" i="12"/>
  <c r="M1696" i="12" s="1"/>
  <c r="I1696" i="12"/>
  <c r="K1696" i="12"/>
  <c r="O1696" i="12"/>
  <c r="Q1696" i="12"/>
  <c r="V1696" i="12"/>
  <c r="G1701" i="12"/>
  <c r="I1701" i="12"/>
  <c r="K1701" i="12"/>
  <c r="M1701" i="12"/>
  <c r="O1701" i="12"/>
  <c r="Q1701" i="12"/>
  <c r="V1701" i="12"/>
  <c r="G1703" i="12"/>
  <c r="I1703" i="12"/>
  <c r="K1703" i="12"/>
  <c r="M1703" i="12"/>
  <c r="O1703" i="12"/>
  <c r="Q1703" i="12"/>
  <c r="V1703" i="12"/>
  <c r="G1729" i="12"/>
  <c r="M1729" i="12" s="1"/>
  <c r="I1729" i="12"/>
  <c r="K1729" i="12"/>
  <c r="O1729" i="12"/>
  <c r="Q1729" i="12"/>
  <c r="V1729" i="12"/>
  <c r="G1735" i="12"/>
  <c r="I1735" i="12"/>
  <c r="K1735" i="12"/>
  <c r="M1735" i="12"/>
  <c r="O1735" i="12"/>
  <c r="Q1735" i="12"/>
  <c r="V1735" i="12"/>
  <c r="G1741" i="12"/>
  <c r="M1741" i="12" s="1"/>
  <c r="I1741" i="12"/>
  <c r="K1741" i="12"/>
  <c r="O1741" i="12"/>
  <c r="O1702" i="12" s="1"/>
  <c r="Q1741" i="12"/>
  <c r="V1741" i="12"/>
  <c r="G1752" i="12"/>
  <c r="I1752" i="12"/>
  <c r="K1752" i="12"/>
  <c r="M1752" i="12"/>
  <c r="O1752" i="12"/>
  <c r="Q1752" i="12"/>
  <c r="V1752" i="12"/>
  <c r="G1763" i="12"/>
  <c r="M1763" i="12" s="1"/>
  <c r="I1763" i="12"/>
  <c r="K1763" i="12"/>
  <c r="O1763" i="12"/>
  <c r="Q1763" i="12"/>
  <c r="V1763" i="12"/>
  <c r="G1768" i="12"/>
  <c r="I1768" i="12"/>
  <c r="K1768" i="12"/>
  <c r="M1768" i="12"/>
  <c r="O1768" i="12"/>
  <c r="Q1768" i="12"/>
  <c r="V1768" i="12"/>
  <c r="G1773" i="12"/>
  <c r="M1773" i="12" s="1"/>
  <c r="I1773" i="12"/>
  <c r="K1773" i="12"/>
  <c r="O1773" i="12"/>
  <c r="Q1773" i="12"/>
  <c r="V1773" i="12"/>
  <c r="G1776" i="12"/>
  <c r="I1776" i="12"/>
  <c r="K1776" i="12"/>
  <c r="M1776" i="12"/>
  <c r="O1776" i="12"/>
  <c r="Q1776" i="12"/>
  <c r="V1776" i="12"/>
  <c r="G1778" i="12"/>
  <c r="M1778" i="12" s="1"/>
  <c r="I1778" i="12"/>
  <c r="K1778" i="12"/>
  <c r="O1778" i="12"/>
  <c r="Q1778" i="12"/>
  <c r="V1778" i="12"/>
  <c r="G1780" i="12"/>
  <c r="I1780" i="12"/>
  <c r="K1780" i="12"/>
  <c r="K1779" i="12" s="1"/>
  <c r="O1780" i="12"/>
  <c r="Q1780" i="12"/>
  <c r="V1780" i="12"/>
  <c r="G1786" i="12"/>
  <c r="I1786" i="12"/>
  <c r="I1779" i="12" s="1"/>
  <c r="K1786" i="12"/>
  <c r="M1786" i="12"/>
  <c r="O1786" i="12"/>
  <c r="Q1786" i="12"/>
  <c r="Q1779" i="12" s="1"/>
  <c r="V1786" i="12"/>
  <c r="G1793" i="12"/>
  <c r="M1793" i="12" s="1"/>
  <c r="I1793" i="12"/>
  <c r="K1793" i="12"/>
  <c r="O1793" i="12"/>
  <c r="Q1793" i="12"/>
  <c r="V1793" i="12"/>
  <c r="G1799" i="12"/>
  <c r="I1799" i="12"/>
  <c r="K1799" i="12"/>
  <c r="M1799" i="12"/>
  <c r="O1799" i="12"/>
  <c r="Q1799" i="12"/>
  <c r="V1799" i="12"/>
  <c r="G1806" i="12"/>
  <c r="M1806" i="12" s="1"/>
  <c r="I1806" i="12"/>
  <c r="K1806" i="12"/>
  <c r="O1806" i="12"/>
  <c r="Q1806" i="12"/>
  <c r="V1806" i="12"/>
  <c r="G1809" i="12"/>
  <c r="I1809" i="12"/>
  <c r="K1809" i="12"/>
  <c r="M1809" i="12"/>
  <c r="O1809" i="12"/>
  <c r="Q1809" i="12"/>
  <c r="V1809" i="12"/>
  <c r="V1810" i="12"/>
  <c r="G1811" i="12"/>
  <c r="I1811" i="12"/>
  <c r="I1810" i="12" s="1"/>
  <c r="K1811" i="12"/>
  <c r="M1811" i="12"/>
  <c r="O1811" i="12"/>
  <c r="Q1811" i="12"/>
  <c r="Q1810" i="12" s="1"/>
  <c r="V1811" i="12"/>
  <c r="G1814" i="12"/>
  <c r="M1814" i="12" s="1"/>
  <c r="I1814" i="12"/>
  <c r="K1814" i="12"/>
  <c r="K1810" i="12" s="1"/>
  <c r="O1814" i="12"/>
  <c r="O1810" i="12" s="1"/>
  <c r="Q1814" i="12"/>
  <c r="V1814" i="12"/>
  <c r="G1816" i="12"/>
  <c r="I1816" i="12"/>
  <c r="K1816" i="12"/>
  <c r="O1816" i="12"/>
  <c r="O1815" i="12" s="1"/>
  <c r="Q1816" i="12"/>
  <c r="V1816" i="12"/>
  <c r="G1852" i="12"/>
  <c r="I1852" i="12"/>
  <c r="I1815" i="12" s="1"/>
  <c r="K1852" i="12"/>
  <c r="M1852" i="12"/>
  <c r="O1852" i="12"/>
  <c r="Q1852" i="12"/>
  <c r="Q1815" i="12" s="1"/>
  <c r="V1852" i="12"/>
  <c r="G1853" i="12"/>
  <c r="M1853" i="12" s="1"/>
  <c r="I1853" i="12"/>
  <c r="K1853" i="12"/>
  <c r="O1853" i="12"/>
  <c r="Q1853" i="12"/>
  <c r="V1853" i="12"/>
  <c r="G1857" i="12"/>
  <c r="I1857" i="12"/>
  <c r="K1857" i="12"/>
  <c r="M1857" i="12"/>
  <c r="O1857" i="12"/>
  <c r="Q1857" i="12"/>
  <c r="V1857" i="12"/>
  <c r="G1858" i="12"/>
  <c r="M1858" i="12" s="1"/>
  <c r="I1858" i="12"/>
  <c r="K1858" i="12"/>
  <c r="O1858" i="12"/>
  <c r="Q1858" i="12"/>
  <c r="V1858" i="12"/>
  <c r="G1861" i="12"/>
  <c r="I1861" i="12"/>
  <c r="K1861" i="12"/>
  <c r="M1861" i="12"/>
  <c r="O1861" i="12"/>
  <c r="Q1861" i="12"/>
  <c r="V1861" i="12"/>
  <c r="G1862" i="12"/>
  <c r="G1863" i="12"/>
  <c r="I1863" i="12"/>
  <c r="I1862" i="12" s="1"/>
  <c r="K1863" i="12"/>
  <c r="M1863" i="12"/>
  <c r="O1863" i="12"/>
  <c r="Q1863" i="12"/>
  <c r="Q1862" i="12" s="1"/>
  <c r="V1863" i="12"/>
  <c r="G1866" i="12"/>
  <c r="M1866" i="12" s="1"/>
  <c r="I1866" i="12"/>
  <c r="K1866" i="12"/>
  <c r="K1862" i="12" s="1"/>
  <c r="O1866" i="12"/>
  <c r="O1862" i="12" s="1"/>
  <c r="Q1866" i="12"/>
  <c r="V1866" i="12"/>
  <c r="V1862" i="12" s="1"/>
  <c r="G1868" i="12"/>
  <c r="I1868" i="12"/>
  <c r="K1868" i="12"/>
  <c r="O1868" i="12"/>
  <c r="Q1868" i="12"/>
  <c r="V1868" i="12"/>
  <c r="G1877" i="12"/>
  <c r="I1877" i="12"/>
  <c r="K1877" i="12"/>
  <c r="M1877" i="12"/>
  <c r="O1877" i="12"/>
  <c r="Q1877" i="12"/>
  <c r="Q1867" i="12" s="1"/>
  <c r="V1877" i="12"/>
  <c r="G1878" i="12"/>
  <c r="M1878" i="12" s="1"/>
  <c r="I1878" i="12"/>
  <c r="K1878" i="12"/>
  <c r="O1878" i="12"/>
  <c r="Q1878" i="12"/>
  <c r="V1878" i="12"/>
  <c r="G1879" i="12"/>
  <c r="I1879" i="12"/>
  <c r="I1867" i="12" s="1"/>
  <c r="K1879" i="12"/>
  <c r="M1879" i="12"/>
  <c r="O1879" i="12"/>
  <c r="Q1879" i="12"/>
  <c r="V1879" i="12"/>
  <c r="G1881" i="12"/>
  <c r="M1881" i="12" s="1"/>
  <c r="I1881" i="12"/>
  <c r="K1881" i="12"/>
  <c r="O1881" i="12"/>
  <c r="Q1881" i="12"/>
  <c r="V1881" i="12"/>
  <c r="G1883" i="12"/>
  <c r="I1883" i="12"/>
  <c r="K1883" i="12"/>
  <c r="M1883" i="12"/>
  <c r="O1883" i="12"/>
  <c r="Q1883" i="12"/>
  <c r="V1883" i="12"/>
  <c r="G1884" i="12"/>
  <c r="M1884" i="12" s="1"/>
  <c r="I1884" i="12"/>
  <c r="K1884" i="12"/>
  <c r="O1884" i="12"/>
  <c r="Q1884" i="12"/>
  <c r="V1884" i="12"/>
  <c r="I1885" i="12"/>
  <c r="G1886" i="12"/>
  <c r="I1886" i="12"/>
  <c r="K1886" i="12"/>
  <c r="O1886" i="12"/>
  <c r="Q1886" i="12"/>
  <c r="V1886" i="12"/>
  <c r="V1885" i="12" s="1"/>
  <c r="G1888" i="12"/>
  <c r="I1888" i="12"/>
  <c r="K1888" i="12"/>
  <c r="M1888" i="12"/>
  <c r="O1888" i="12"/>
  <c r="Q1888" i="12"/>
  <c r="Q1885" i="12" s="1"/>
  <c r="V1888" i="12"/>
  <c r="G1890" i="12"/>
  <c r="M1890" i="12" s="1"/>
  <c r="I1890" i="12"/>
  <c r="K1890" i="12"/>
  <c r="O1890" i="12"/>
  <c r="Q1890" i="12"/>
  <c r="V1890" i="12"/>
  <c r="I1892" i="12"/>
  <c r="K1892" i="12"/>
  <c r="O1892" i="12"/>
  <c r="Q1892" i="12"/>
  <c r="V1892" i="12"/>
  <c r="G1893" i="12"/>
  <c r="M1893" i="12" s="1"/>
  <c r="I1893" i="12"/>
  <c r="K1893" i="12"/>
  <c r="O1893" i="12"/>
  <c r="Q1893" i="12"/>
  <c r="Q1891" i="12" s="1"/>
  <c r="V1893" i="12"/>
  <c r="I1895" i="12"/>
  <c r="K1895" i="12"/>
  <c r="O1895" i="12"/>
  <c r="Q1895" i="12"/>
  <c r="V1895" i="12"/>
  <c r="G1896" i="12"/>
  <c r="M1896" i="12" s="1"/>
  <c r="I1896" i="12"/>
  <c r="K1896" i="12"/>
  <c r="K1894" i="12" s="1"/>
  <c r="O1896" i="12"/>
  <c r="Q1896" i="12"/>
  <c r="V1896" i="12"/>
  <c r="V1894" i="12" s="1"/>
  <c r="Q1897" i="12"/>
  <c r="I1898" i="12"/>
  <c r="I1897" i="12" s="1"/>
  <c r="K1898" i="12"/>
  <c r="O1898" i="12"/>
  <c r="Q1898" i="12"/>
  <c r="V1898" i="12"/>
  <c r="I1899" i="12"/>
  <c r="K1899" i="12"/>
  <c r="O1899" i="12"/>
  <c r="Q1899" i="12"/>
  <c r="V1899" i="12"/>
  <c r="G1900" i="12"/>
  <c r="M1900" i="12" s="1"/>
  <c r="I1900" i="12"/>
  <c r="K1900" i="12"/>
  <c r="O1900" i="12"/>
  <c r="Q1900" i="12"/>
  <c r="V1900" i="12"/>
  <c r="O1901" i="12"/>
  <c r="I1902" i="12"/>
  <c r="K1902" i="12"/>
  <c r="K1901" i="12" s="1"/>
  <c r="O1902" i="12"/>
  <c r="Q1902" i="12"/>
  <c r="V1902" i="12"/>
  <c r="V1901" i="12" s="1"/>
  <c r="G1903" i="12"/>
  <c r="I1903" i="12"/>
  <c r="I1901" i="12" s="1"/>
  <c r="K1903" i="12"/>
  <c r="M1903" i="12"/>
  <c r="O1903" i="12"/>
  <c r="Q1903" i="12"/>
  <c r="Q1901" i="12" s="1"/>
  <c r="V1903" i="12"/>
  <c r="G1905" i="12"/>
  <c r="M1905" i="12" s="1"/>
  <c r="I1905" i="12"/>
  <c r="K1905" i="12"/>
  <c r="O1905" i="12"/>
  <c r="Q1905" i="12"/>
  <c r="Q1904" i="12" s="1"/>
  <c r="V1905" i="12"/>
  <c r="G1906" i="12"/>
  <c r="M1906" i="12" s="1"/>
  <c r="I1906" i="12"/>
  <c r="K1906" i="12"/>
  <c r="O1906" i="12"/>
  <c r="O1904" i="12" s="1"/>
  <c r="Q1906" i="12"/>
  <c r="V1906" i="12"/>
  <c r="G1908" i="12"/>
  <c r="M1908" i="12" s="1"/>
  <c r="I1908" i="12"/>
  <c r="I1907" i="12" s="1"/>
  <c r="K1908" i="12"/>
  <c r="O1908" i="12"/>
  <c r="O1907" i="12" s="1"/>
  <c r="Q1908" i="12"/>
  <c r="Q1907" i="12" s="1"/>
  <c r="V1908" i="12"/>
  <c r="G1922" i="12"/>
  <c r="M1922" i="12" s="1"/>
  <c r="I1922" i="12"/>
  <c r="K1922" i="12"/>
  <c r="O1922" i="12"/>
  <c r="Q1922" i="12"/>
  <c r="V1922" i="12"/>
  <c r="G1931" i="12"/>
  <c r="I1931" i="12"/>
  <c r="K1931" i="12"/>
  <c r="K1907" i="12" s="1"/>
  <c r="M1931" i="12"/>
  <c r="O1931" i="12"/>
  <c r="Q1931" i="12"/>
  <c r="V1931" i="12"/>
  <c r="V1907" i="12" s="1"/>
  <c r="G1944" i="12"/>
  <c r="I1944" i="12"/>
  <c r="K1944" i="12"/>
  <c r="M1944" i="12"/>
  <c r="O1944" i="12"/>
  <c r="Q1944" i="12"/>
  <c r="V1944" i="12"/>
  <c r="G1957" i="12"/>
  <c r="M1957" i="12" s="1"/>
  <c r="I1957" i="12"/>
  <c r="K1957" i="12"/>
  <c r="O1957" i="12"/>
  <c r="Q1957" i="12"/>
  <c r="V1957" i="12"/>
  <c r="G1960" i="12"/>
  <c r="M1960" i="12" s="1"/>
  <c r="I1960" i="12"/>
  <c r="K1960" i="12"/>
  <c r="O1960" i="12"/>
  <c r="Q1960" i="12"/>
  <c r="V1960" i="12"/>
  <c r="G1966" i="12"/>
  <c r="I1966" i="12"/>
  <c r="K1966" i="12"/>
  <c r="M1966" i="12"/>
  <c r="O1966" i="12"/>
  <c r="Q1966" i="12"/>
  <c r="V1966" i="12"/>
  <c r="G1968" i="12"/>
  <c r="I1968" i="12"/>
  <c r="K1968" i="12"/>
  <c r="M1968" i="12"/>
  <c r="O1968" i="12"/>
  <c r="Q1968" i="12"/>
  <c r="V1968" i="12"/>
  <c r="G1972" i="12"/>
  <c r="M1972" i="12" s="1"/>
  <c r="I1972" i="12"/>
  <c r="K1972" i="12"/>
  <c r="O1972" i="12"/>
  <c r="Q1972" i="12"/>
  <c r="V1972" i="12"/>
  <c r="G1977" i="12"/>
  <c r="M1977" i="12" s="1"/>
  <c r="I1977" i="12"/>
  <c r="K1977" i="12"/>
  <c r="O1977" i="12"/>
  <c r="Q1977" i="12"/>
  <c r="V1977" i="12"/>
  <c r="G1979" i="12"/>
  <c r="I1979" i="12"/>
  <c r="K1979" i="12"/>
  <c r="M1979" i="12"/>
  <c r="O1979" i="12"/>
  <c r="Q1979" i="12"/>
  <c r="V1979" i="12"/>
  <c r="G1983" i="12"/>
  <c r="I1983" i="12"/>
  <c r="K1983" i="12"/>
  <c r="M1983" i="12"/>
  <c r="O1983" i="12"/>
  <c r="Q1983" i="12"/>
  <c r="V1983" i="12"/>
  <c r="G1985" i="12"/>
  <c r="M1985" i="12" s="1"/>
  <c r="I1985" i="12"/>
  <c r="K1985" i="12"/>
  <c r="O1985" i="12"/>
  <c r="Q1985" i="12"/>
  <c r="V1985" i="12"/>
  <c r="G1991" i="12"/>
  <c r="M1991" i="12" s="1"/>
  <c r="I1991" i="12"/>
  <c r="K1991" i="12"/>
  <c r="O1991" i="12"/>
  <c r="Q1991" i="12"/>
  <c r="V1991" i="12"/>
  <c r="G1994" i="12"/>
  <c r="I1994" i="12"/>
  <c r="K1994" i="12"/>
  <c r="M1994" i="12"/>
  <c r="O1994" i="12"/>
  <c r="Q1994" i="12"/>
  <c r="V1994" i="12"/>
  <c r="G1996" i="12"/>
  <c r="I1996" i="12"/>
  <c r="K1996" i="12"/>
  <c r="M1996" i="12"/>
  <c r="O1996" i="12"/>
  <c r="Q1996" i="12"/>
  <c r="V1996" i="12"/>
  <c r="G1997" i="12"/>
  <c r="M1997" i="12" s="1"/>
  <c r="I1997" i="12"/>
  <c r="K1997" i="12"/>
  <c r="O1997" i="12"/>
  <c r="Q1997" i="12"/>
  <c r="V1997" i="12"/>
  <c r="G1998" i="12"/>
  <c r="M1998" i="12" s="1"/>
  <c r="I1998" i="12"/>
  <c r="K1998" i="12"/>
  <c r="O1998" i="12"/>
  <c r="Q1998" i="12"/>
  <c r="V1998" i="12"/>
  <c r="G1999" i="12"/>
  <c r="I1999" i="12"/>
  <c r="K1999" i="12"/>
  <c r="M1999" i="12"/>
  <c r="O1999" i="12"/>
  <c r="Q1999" i="12"/>
  <c r="V1999" i="12"/>
  <c r="G2000" i="12"/>
  <c r="I2000" i="12"/>
  <c r="K2000" i="12"/>
  <c r="M2000" i="12"/>
  <c r="O2000" i="12"/>
  <c r="Q2000" i="12"/>
  <c r="V2000" i="12"/>
  <c r="G2001" i="12"/>
  <c r="M2001" i="12" s="1"/>
  <c r="I2001" i="12"/>
  <c r="K2001" i="12"/>
  <c r="O2001" i="12"/>
  <c r="Q2001" i="12"/>
  <c r="V2001" i="12"/>
  <c r="I2002" i="12"/>
  <c r="Q2002" i="12"/>
  <c r="G2003" i="12"/>
  <c r="I2003" i="12"/>
  <c r="K2003" i="12"/>
  <c r="K2002" i="12" s="1"/>
  <c r="M2003" i="12"/>
  <c r="M2002" i="12" s="1"/>
  <c r="O2003" i="12"/>
  <c r="Q2003" i="12"/>
  <c r="V2003" i="12"/>
  <c r="V2002" i="12" s="1"/>
  <c r="G2004" i="12"/>
  <c r="G2002" i="12" s="1"/>
  <c r="I2004" i="12"/>
  <c r="K2004" i="12"/>
  <c r="M2004" i="12"/>
  <c r="O2004" i="12"/>
  <c r="O2002" i="12" s="1"/>
  <c r="Q2004" i="12"/>
  <c r="V2004" i="12"/>
  <c r="AE2006" i="12"/>
  <c r="F41" i="1" s="1"/>
  <c r="I20" i="1"/>
  <c r="I19" i="1"/>
  <c r="I16" i="1"/>
  <c r="J28" i="1"/>
  <c r="J26" i="1"/>
  <c r="G38" i="1"/>
  <c r="F38" i="1"/>
  <c r="J23" i="1"/>
  <c r="J24" i="1"/>
  <c r="J25" i="1"/>
  <c r="J27" i="1"/>
  <c r="E24" i="1"/>
  <c r="E26" i="1"/>
  <c r="J82" i="18" l="1"/>
  <c r="J37" i="18" s="1"/>
  <c r="F12" i="16"/>
  <c r="F6" i="15"/>
  <c r="F1365" i="12" s="1"/>
  <c r="G1365" i="12" s="1"/>
  <c r="M1365" i="12" s="1"/>
  <c r="F86" i="15"/>
  <c r="F1371" i="12" s="1"/>
  <c r="G1371" i="12" s="1"/>
  <c r="M1371" i="12" s="1"/>
  <c r="F172" i="15"/>
  <c r="F1373" i="12" s="1"/>
  <c r="G1373" i="12" s="1"/>
  <c r="M1373" i="12" s="1"/>
  <c r="F29" i="16"/>
  <c r="F67" i="16"/>
  <c r="F51" i="16"/>
  <c r="F21" i="16"/>
  <c r="F362" i="17"/>
  <c r="J167" i="18"/>
  <c r="J44" i="18" s="1"/>
  <c r="J118" i="18"/>
  <c r="J40" i="18" s="1"/>
  <c r="J184" i="18"/>
  <c r="J45" i="18" s="1"/>
  <c r="J232" i="18"/>
  <c r="J50" i="18" s="1"/>
  <c r="J161" i="18"/>
  <c r="J43" i="18" s="1"/>
  <c r="J208" i="18"/>
  <c r="J47" i="18" s="1"/>
  <c r="J101" i="18"/>
  <c r="J39" i="18" s="1"/>
  <c r="J222" i="18"/>
  <c r="J49" i="18" s="1"/>
  <c r="K31" i="20"/>
  <c r="K35" i="20"/>
  <c r="K37" i="20"/>
  <c r="K39" i="20"/>
  <c r="K41" i="20"/>
  <c r="K32" i="20"/>
  <c r="K36" i="20"/>
  <c r="K38" i="20"/>
  <c r="K40" i="20"/>
  <c r="K42" i="20"/>
  <c r="K6" i="20"/>
  <c r="K7" i="20"/>
  <c r="K9" i="20"/>
  <c r="K16" i="20"/>
  <c r="K19" i="20"/>
  <c r="K13" i="20"/>
  <c r="K28" i="20"/>
  <c r="K5" i="20"/>
  <c r="K10" i="20"/>
  <c r="K15" i="20"/>
  <c r="K17" i="20"/>
  <c r="K22" i="20"/>
  <c r="J223" i="21"/>
  <c r="F1902" i="12" s="1"/>
  <c r="G1902" i="12" s="1"/>
  <c r="M1904" i="12"/>
  <c r="K1904" i="12"/>
  <c r="G1904" i="12"/>
  <c r="I90" i="1" s="1"/>
  <c r="V1904" i="12"/>
  <c r="I1904" i="12"/>
  <c r="V1897" i="12"/>
  <c r="K1897" i="12"/>
  <c r="O1894" i="12"/>
  <c r="O1891" i="12"/>
  <c r="K1891" i="12"/>
  <c r="V1891" i="12"/>
  <c r="I1891" i="12"/>
  <c r="K1364" i="12"/>
  <c r="F40" i="1"/>
  <c r="V1364" i="12"/>
  <c r="O1364" i="12"/>
  <c r="F39" i="1"/>
  <c r="F18" i="19"/>
  <c r="F1898" i="12" s="1"/>
  <c r="G1898" i="12" s="1"/>
  <c r="M1898" i="12" s="1"/>
  <c r="F134" i="15"/>
  <c r="F1369" i="12" s="1"/>
  <c r="G1369" i="12" s="1"/>
  <c r="M1369" i="12" s="1"/>
  <c r="F88" i="16"/>
  <c r="K3" i="20"/>
  <c r="J44" i="20"/>
  <c r="F305" i="17"/>
  <c r="F307" i="17" s="1"/>
  <c r="F363" i="17" s="1"/>
  <c r="F1892" i="12" s="1"/>
  <c r="G1892" i="12" s="1"/>
  <c r="M1892" i="12" s="1"/>
  <c r="M1891" i="12" s="1"/>
  <c r="J144" i="18"/>
  <c r="J42" i="18" s="1"/>
  <c r="F151" i="15"/>
  <c r="F1370" i="12" s="1"/>
  <c r="G1370" i="12" s="1"/>
  <c r="M1370" i="12" s="1"/>
  <c r="I44" i="20"/>
  <c r="J27" i="20"/>
  <c r="K27" i="20" s="1"/>
  <c r="K12" i="20"/>
  <c r="K29" i="20"/>
  <c r="F142" i="15"/>
  <c r="F1367" i="12" s="1"/>
  <c r="G1367" i="12" s="1"/>
  <c r="M1367" i="12" s="1"/>
  <c r="H25" i="20"/>
  <c r="K25" i="20" s="1"/>
  <c r="H30" i="20"/>
  <c r="K30" i="20" s="1"/>
  <c r="M1907" i="12"/>
  <c r="G1907" i="12"/>
  <c r="Q1894" i="12"/>
  <c r="I1894" i="12"/>
  <c r="V1867" i="12"/>
  <c r="M1816" i="12"/>
  <c r="M1815" i="12" s="1"/>
  <c r="G1815" i="12"/>
  <c r="G1810" i="12"/>
  <c r="O1779" i="12"/>
  <c r="M1702" i="12"/>
  <c r="K1641" i="12"/>
  <c r="Q1641" i="12"/>
  <c r="I1641" i="12"/>
  <c r="M1453" i="12"/>
  <c r="M1431" i="12"/>
  <c r="M1385" i="12"/>
  <c r="G1885" i="12"/>
  <c r="M1886" i="12"/>
  <c r="M1885" i="12" s="1"/>
  <c r="G1867" i="12"/>
  <c r="M1868" i="12"/>
  <c r="M1867" i="12" s="1"/>
  <c r="M1810" i="12"/>
  <c r="G1702" i="12"/>
  <c r="V1641" i="12"/>
  <c r="G1453" i="12"/>
  <c r="G1436" i="12"/>
  <c r="M1437" i="12"/>
  <c r="M1436" i="12" s="1"/>
  <c r="O1885" i="12"/>
  <c r="O1867" i="12"/>
  <c r="M1862" i="12"/>
  <c r="K1815" i="12"/>
  <c r="V1779" i="12"/>
  <c r="K1702" i="12"/>
  <c r="Q1702" i="12"/>
  <c r="I1702" i="12"/>
  <c r="M1641" i="12"/>
  <c r="K1453" i="12"/>
  <c r="Q1453" i="12"/>
  <c r="I1453" i="12"/>
  <c r="Q1436" i="12"/>
  <c r="I1436" i="12"/>
  <c r="O1436" i="12"/>
  <c r="O1897" i="12"/>
  <c r="K1885" i="12"/>
  <c r="K1867" i="12"/>
  <c r="V1815" i="12"/>
  <c r="G1779" i="12"/>
  <c r="M1780" i="12"/>
  <c r="M1779" i="12" s="1"/>
  <c r="V1702" i="12"/>
  <c r="G1641" i="12"/>
  <c r="V1453" i="12"/>
  <c r="K1436" i="12"/>
  <c r="G1425" i="12"/>
  <c r="M1424" i="12"/>
  <c r="M1392" i="12"/>
  <c r="M1391" i="12" s="1"/>
  <c r="M1376" i="12"/>
  <c r="M1375" i="12" s="1"/>
  <c r="M1368" i="12"/>
  <c r="M1299" i="12"/>
  <c r="M1298" i="12" s="1"/>
  <c r="O1231" i="12"/>
  <c r="O1043" i="12"/>
  <c r="K1231" i="12"/>
  <c r="K1043" i="12"/>
  <c r="G608" i="12"/>
  <c r="V1231" i="12"/>
  <c r="V1043" i="12"/>
  <c r="K608" i="12"/>
  <c r="O608" i="12"/>
  <c r="M449" i="12"/>
  <c r="M348" i="12"/>
  <c r="G1231" i="12"/>
  <c r="M1232" i="12"/>
  <c r="M1231" i="12" s="1"/>
  <c r="G1043" i="12"/>
  <c r="M1042" i="12"/>
  <c r="M1041" i="12" s="1"/>
  <c r="G1041" i="12"/>
  <c r="V608" i="12"/>
  <c r="M535" i="12"/>
  <c r="M241" i="12"/>
  <c r="M178" i="12"/>
  <c r="M55" i="12"/>
  <c r="M1044" i="12"/>
  <c r="M1043" i="12" s="1"/>
  <c r="M551" i="12"/>
  <c r="M550" i="12" s="1"/>
  <c r="M527" i="12"/>
  <c r="M526" i="12" s="1"/>
  <c r="G333" i="12"/>
  <c r="M174" i="12"/>
  <c r="M170" i="12" s="1"/>
  <c r="M166" i="12"/>
  <c r="M161" i="12" s="1"/>
  <c r="M59" i="12"/>
  <c r="M21" i="12"/>
  <c r="M8" i="12" s="1"/>
  <c r="G535" i="12"/>
  <c r="G449" i="12"/>
  <c r="G348" i="12"/>
  <c r="G241" i="12"/>
  <c r="G178" i="12"/>
  <c r="M613" i="12"/>
  <c r="M608" i="12" s="1"/>
  <c r="H44" i="20" l="1"/>
  <c r="G1891" i="12"/>
  <c r="I86" i="1" s="1"/>
  <c r="F11" i="16"/>
  <c r="F1423" i="12" s="1"/>
  <c r="G1423" i="12" s="1"/>
  <c r="M1423" i="12" s="1"/>
  <c r="M1422" i="12" s="1"/>
  <c r="G1364" i="12"/>
  <c r="I69" i="1" s="1"/>
  <c r="M1364" i="12"/>
  <c r="J36" i="18"/>
  <c r="M1902" i="12"/>
  <c r="M1901" i="12" s="1"/>
  <c r="G1901" i="12"/>
  <c r="I89" i="1" s="1"/>
  <c r="F42" i="1"/>
  <c r="K44" i="20"/>
  <c r="F1899" i="12" s="1"/>
  <c r="G1899" i="12" s="1"/>
  <c r="J79" i="18"/>
  <c r="G18" i="19"/>
  <c r="G1422" i="12" l="1"/>
  <c r="I73" i="1" s="1"/>
  <c r="I17" i="1"/>
  <c r="E19" i="18"/>
  <c r="F1895" i="12"/>
  <c r="G1895" i="12" s="1"/>
  <c r="M1899" i="12"/>
  <c r="M1897" i="12" s="1"/>
  <c r="G1897" i="12"/>
  <c r="I88" i="1" s="1"/>
  <c r="G23" i="1"/>
  <c r="A23" i="1" s="1"/>
  <c r="G24" i="1" s="1"/>
  <c r="I18" i="1" l="1"/>
  <c r="I21" i="1" s="1"/>
  <c r="G1894" i="12"/>
  <c r="I87" i="1" s="1"/>
  <c r="M1895" i="12"/>
  <c r="M1894" i="12" s="1"/>
  <c r="AF2006" i="12"/>
  <c r="G2006" i="12"/>
  <c r="I93" i="1"/>
  <c r="A24" i="1"/>
  <c r="G41" i="1" l="1"/>
  <c r="H41" i="1" s="1"/>
  <c r="I41" i="1" s="1"/>
  <c r="G39" i="1"/>
  <c r="G40" i="1"/>
  <c r="H40" i="1" s="1"/>
  <c r="I40" i="1" s="1"/>
  <c r="J72" i="1"/>
  <c r="J62" i="1"/>
  <c r="J53" i="1"/>
  <c r="J50" i="1"/>
  <c r="J63" i="1"/>
  <c r="J51" i="1"/>
  <c r="J69" i="1"/>
  <c r="J70" i="1"/>
  <c r="J52" i="1"/>
  <c r="J89" i="1"/>
  <c r="J85" i="1"/>
  <c r="J64" i="1"/>
  <c r="J75" i="1"/>
  <c r="J74" i="1"/>
  <c r="J54" i="1"/>
  <c r="J76" i="1"/>
  <c r="J92" i="1"/>
  <c r="J83" i="1"/>
  <c r="J87" i="1"/>
  <c r="J73" i="1"/>
  <c r="J84" i="1"/>
  <c r="J81" i="1"/>
  <c r="J56" i="1"/>
  <c r="J82" i="1"/>
  <c r="J61" i="1"/>
  <c r="J65" i="1"/>
  <c r="J90" i="1"/>
  <c r="J60" i="1"/>
  <c r="J49" i="1"/>
  <c r="J80" i="1"/>
  <c r="J86" i="1"/>
  <c r="J71" i="1"/>
  <c r="J79" i="1"/>
  <c r="J55" i="1"/>
  <c r="J58" i="1"/>
  <c r="J66" i="1"/>
  <c r="J78" i="1"/>
  <c r="J68" i="1"/>
  <c r="J67" i="1"/>
  <c r="J88" i="1"/>
  <c r="J59" i="1"/>
  <c r="J91" i="1"/>
  <c r="J57" i="1"/>
  <c r="J77" i="1"/>
  <c r="H39" i="1" l="1"/>
  <c r="H42" i="1" s="1"/>
  <c r="G42" i="1"/>
  <c r="J93" i="1"/>
  <c r="I39" i="1" l="1"/>
  <c r="I42" i="1" s="1"/>
  <c r="G25" i="1"/>
  <c r="A25" i="1" s="1"/>
  <c r="G26" i="1" s="1"/>
  <c r="A27" i="1" s="1"/>
  <c r="G28" i="1"/>
  <c r="A26" i="1" l="1"/>
  <c r="J40" i="1"/>
  <c r="J41" i="1"/>
  <c r="J39" i="1"/>
  <c r="J42" i="1" s="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DC1DDFEE-A906-4E41-888A-88869C03CA63}">
      <text>
        <r>
          <rPr>
            <sz val="9"/>
            <color indexed="81"/>
            <rFont val="Tahoma"/>
            <family val="2"/>
            <charset val="238"/>
          </rPr>
          <t>Jedná se o informaci, zda se jedná o položku, která je do rozpočtu zadána z cenové soustavy RTS, nebo vlastní.</t>
        </r>
      </text>
    </comment>
    <comment ref="T6" authorId="0" shapeId="0" xr:uid="{9A378B26-83FE-45A8-BF06-7DCD813B492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<sst xmlns="http://schemas.openxmlformats.org/spreadsheetml/2006/main" count="8853" uniqueCount="2945">
  <si>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</si>
  <si>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</si>
  <si>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</si>
  <si>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</si>
  <si>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</si>
  <si>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</si>
  <si>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</si>
  <si>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</si>
  <si>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</si>
  <si>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</si>
  <si>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</si>
  <si>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</si>
  <si>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</si>
  <si>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</si>
  <si>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</si>
  <si>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</si>
  <si>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</si>
  <si>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</si>
  <si>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</si>
  <si>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</si>
  <si>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</si>
  <si>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</si>
  <si>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</si>
  <si>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</si>
  <si>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</si>
  <si>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</si>
  <si>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</si>
  <si>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</si>
  <si>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</si>
  <si>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</si>
  <si>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</si>
  <si>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</si>
  <si>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</si>
  <si>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</si>
  <si>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</si>
  <si>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</si>
  <si>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</si>
  <si>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</si>
  <si>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</si>
  <si>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</si>
  <si>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</si>
  <si>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01</t>
  </si>
  <si>
    <t>Rekonstrukce kuchyně ZŠ Bratří Venclíků 1 čp.1140, Praha 9</t>
  </si>
  <si>
    <t>Objekt:</t>
  </si>
  <si>
    <t>Rozpočet:</t>
  </si>
  <si>
    <t>RProj2310</t>
  </si>
  <si>
    <t>Městská část Praha 14</t>
  </si>
  <si>
    <t>Bratří Venclíků 1073/8</t>
  </si>
  <si>
    <t>Praha-Černý Most</t>
  </si>
  <si>
    <t>19800</t>
  </si>
  <si>
    <t>00231312</t>
  </si>
  <si>
    <t>CZ00231312</t>
  </si>
  <si>
    <t>R-Projekt 07 Praha s.r.o.</t>
  </si>
  <si>
    <t>Ke Strašnické 1795/8</t>
  </si>
  <si>
    <t>Praha-Strašnice</t>
  </si>
  <si>
    <t>10000</t>
  </si>
  <si>
    <t>03520358</t>
  </si>
  <si>
    <t>CZ03520358</t>
  </si>
  <si>
    <t xml:space="preserve">bude určen výběrovým řízením </t>
  </si>
  <si>
    <t>Stavba</t>
  </si>
  <si>
    <t>Celkem za stavbu</t>
  </si>
  <si>
    <t>CZK</t>
  </si>
  <si>
    <t>Rekapitulace dílů</t>
  </si>
  <si>
    <t>Typ dílu</t>
  </si>
  <si>
    <t>1</t>
  </si>
  <si>
    <t>Zemní práce</t>
  </si>
  <si>
    <t>2</t>
  </si>
  <si>
    <t>Základy a zvláštní zakládání</t>
  </si>
  <si>
    <t>3</t>
  </si>
  <si>
    <t>Svislé a kompletní konstrukce</t>
  </si>
  <si>
    <t>342</t>
  </si>
  <si>
    <t>Stěny a příčky montované lehké</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</si>
  <si>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</si>
  <si>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</si>
  <si>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</si>
  <si>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</si>
  <si>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</si>
  <si>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</si>
  <si>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</si>
  <si>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</si>
  <si>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</si>
  <si>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</si>
  <si>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</si>
  <si>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</si>
  <si>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</si>
  <si>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</si>
  <si>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</si>
  <si>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</si>
  <si>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</si>
  <si>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</si>
  <si>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</si>
  <si>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</si>
  <si>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</si>
  <si>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</si>
  <si>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</si>
  <si>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</si>
  <si>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</si>
  <si>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</si>
  <si>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</si>
  <si>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</si>
  <si>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712</t>
  </si>
  <si>
    <t>Povlakové krytiny</t>
  </si>
  <si>
    <t>713</t>
  </si>
  <si>
    <t>Izolace tepelné</t>
  </si>
  <si>
    <t>720</t>
  </si>
  <si>
    <t>Zdravotechnická instalace</t>
  </si>
  <si>
    <t>722</t>
  </si>
  <si>
    <t>Vnitřní vodovod</t>
  </si>
  <si>
    <t>723</t>
  </si>
  <si>
    <t>Vnitřní plynovod</t>
  </si>
  <si>
    <t>725</t>
  </si>
  <si>
    <t>Zařizovací předměty</t>
  </si>
  <si>
    <t>730</t>
  </si>
  <si>
    <t>Ústřední vytápění</t>
  </si>
  <si>
    <t>733</t>
  </si>
  <si>
    <t>Rozvod potrubí</t>
  </si>
  <si>
    <t>735</t>
  </si>
  <si>
    <t>Otopná tělesa</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</si>
  <si>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</si>
  <si>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</si>
  <si>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</si>
  <si>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</si>
  <si>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</si>
  <si>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</si>
  <si>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</si>
  <si>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</si>
  <si>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</si>
  <si>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</si>
  <si>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</si>
  <si>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</si>
  <si>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</si>
  <si>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</si>
  <si>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</si>
  <si>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</si>
  <si>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</si>
  <si>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</si>
  <si>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</si>
  <si>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</si>
  <si>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791</t>
  </si>
  <si>
    <t>Montáž zařízení velkokuchyní</t>
  </si>
  <si>
    <t>M21</t>
  </si>
  <si>
    <t>Elektromontáže</t>
  </si>
  <si>
    <t>M22</t>
  </si>
  <si>
    <t>Montáž sdělovací a zabezp. techniky</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</si>
  <si>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</si>
  <si>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</si>
  <si>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</si>
  <si>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</si>
  <si>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</si>
  <si>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</si>
  <si>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</si>
  <si>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</si>
  <si>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</si>
  <si>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</si>
  <si>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</si>
  <si>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</si>
  <si>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</si>
  <si>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</si>
  <si>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</si>
  <si>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</si>
  <si>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</si>
  <si>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</si>
  <si>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</si>
  <si>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</si>
  <si>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</si>
  <si>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</si>
  <si>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</si>
  <si>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</si>
  <si>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</si>
  <si>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</si>
  <si>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</si>
  <si>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</si>
  <si>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</si>
  <si>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</si>
  <si>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</si>
  <si>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</si>
  <si>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</si>
  <si>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</si>
  <si>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</si>
  <si>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</si>
  <si>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111301111R00</t>
  </si>
  <si>
    <t>Sejmutí drnu tl. do 10 cm, s přemístěním do 50 m</t>
  </si>
  <si>
    <t>m2</t>
  </si>
  <si>
    <t>RTS 23/ I</t>
  </si>
  <si>
    <t>Práce</t>
  </si>
  <si>
    <t>POL1_</t>
  </si>
  <si>
    <t xml:space="preserve">Demontáž rozchodníkových rohoží v místě transportní cesty na střeše : </t>
  </si>
  <si>
    <t>VV</t>
  </si>
  <si>
    <t>20,0</t>
  </si>
  <si>
    <t>139601102R00</t>
  </si>
  <si>
    <t>Ruční výkop jam, rýh a šachet v hornině tř. 3</t>
  </si>
  <si>
    <t>m3</t>
  </si>
  <si>
    <t xml:space="preserve">1PP : </t>
  </si>
  <si>
    <t>1,4*0,4*1,0</t>
  </si>
  <si>
    <t xml:space="preserve">1PP u stěny do 0.22 : </t>
  </si>
  <si>
    <t>3,7*0,6*0,6</t>
  </si>
  <si>
    <t>139711101R00</t>
  </si>
  <si>
    <t>Vykopávka v uzavřených prostorách v hor.1-4</t>
  </si>
  <si>
    <t xml:space="preserve">B 14 : </t>
  </si>
  <si>
    <t>(2,0+1,0+1,8+3,7+0,4)*1,0</t>
  </si>
  <si>
    <t>161101104R00</t>
  </si>
  <si>
    <t>Svislé přemístění výkopku z hor.1-4 do 8,0 m</t>
  </si>
  <si>
    <t>20,0*0,05</t>
  </si>
  <si>
    <t>161101501R00</t>
  </si>
  <si>
    <t>Svislé přemístění výkopku z hor. 1-4 ruční</t>
  </si>
  <si>
    <t>162701105R00</t>
  </si>
  <si>
    <t>Vodorovné přemístění výkopku z hor.1-4 do 10000 m</t>
  </si>
  <si>
    <t xml:space="preserve">rozchodníková rohož : </t>
  </si>
  <si>
    <t>162701109R00</t>
  </si>
  <si>
    <t>Příplatek k vod. přemístění hor.1-4 za další 1 km</t>
  </si>
  <si>
    <t>10,46*10</t>
  </si>
  <si>
    <t>162201203R00</t>
  </si>
  <si>
    <t>Vodorovné přemíst.výkopku, kolečko hor.1-4, do 10m</t>
  </si>
  <si>
    <t>162201210R00</t>
  </si>
  <si>
    <t>Příplatek za dalš.10 m, kolečko, výkop. z hor.1- 4</t>
  </si>
  <si>
    <t>167101201R00</t>
  </si>
  <si>
    <t>Nakládání výkopku z hor. 1 ÷ 4 - ručně</t>
  </si>
  <si>
    <t>171201201R00</t>
  </si>
  <si>
    <t>Uložení sypaniny na skl.-sypanina na výšku přes 2m</t>
  </si>
  <si>
    <t>174101102R00</t>
  </si>
  <si>
    <t>Zásyp ruční se zhutněním</t>
  </si>
  <si>
    <t>199000001R00</t>
  </si>
  <si>
    <t>Poplatek za skládku - ornice</t>
  </si>
  <si>
    <t>199000002R00</t>
  </si>
  <si>
    <t>Poplatek za skládku horniny 1- 4, č. dle katal. odpadů 17 05 04</t>
  </si>
  <si>
    <t>181300010RAE</t>
  </si>
  <si>
    <t>Rozprostření ornice v rovině tloušťka 15 cm dovoz ornice ze vzdálenosti 15 km, osetí trávou</t>
  </si>
  <si>
    <t>Součtová</t>
  </si>
  <si>
    <t>Agregovaná položka</t>
  </si>
  <si>
    <t>POL2_</t>
  </si>
  <si>
    <t xml:space="preserve">obnovení trávníku : </t>
  </si>
  <si>
    <t>50,0</t>
  </si>
  <si>
    <t>274320040RAB</t>
  </si>
  <si>
    <t>Základový pas ŽB z betonu C 20/25, vč. bednění výztuž 120 kg/m3</t>
  </si>
  <si>
    <t xml:space="preserve">pod schodiště : </t>
  </si>
  <si>
    <t>5*0,15</t>
  </si>
  <si>
    <t>310238211R00</t>
  </si>
  <si>
    <t>Zazdívka otvorů plochy do 1 m2 cihlami na MVC</t>
  </si>
  <si>
    <t xml:space="preserve">1PP u VZT : </t>
  </si>
  <si>
    <t>1,4*0,3*0,3</t>
  </si>
  <si>
    <t>310239211R00</t>
  </si>
  <si>
    <t>Zazdívka otvorů plochy do 4 m2 cihlami na MVC</t>
  </si>
  <si>
    <t>1,1*2,1*0,25</t>
  </si>
  <si>
    <t xml:space="preserve">1NP : </t>
  </si>
  <si>
    <t xml:space="preserve">1PP VZT prostup z 0.06 : </t>
  </si>
  <si>
    <t>1,0</t>
  </si>
  <si>
    <t>310271637R00</t>
  </si>
  <si>
    <t>Zazdívka otvorů do 4 m2,pórobet.tvárnice,tl.35 cm</t>
  </si>
  <si>
    <t>0,45*3,0*0,35*2</t>
  </si>
  <si>
    <t>311112330RT3</t>
  </si>
  <si>
    <t>Stěna z tvárnic ztraceného bednění, tl. 300 mm zalití tvárnic betonem C 20/25</t>
  </si>
  <si>
    <t xml:space="preserve">střecha : </t>
  </si>
  <si>
    <t>2,7</t>
  </si>
  <si>
    <t>311361821R00</t>
  </si>
  <si>
    <t>Výztuž nadzákladových zdí z betonářské oceli B500B (10 505)</t>
  </si>
  <si>
    <t>t</t>
  </si>
  <si>
    <t xml:space="preserve">střech : </t>
  </si>
  <si>
    <t>0,0111*1,1</t>
  </si>
  <si>
    <t>317121047RT2</t>
  </si>
  <si>
    <t>kus</t>
  </si>
  <si>
    <t>317121047RT4</t>
  </si>
  <si>
    <t>11</t>
  </si>
  <si>
    <t>6</t>
  </si>
  <si>
    <t>317121049R00</t>
  </si>
  <si>
    <t>317121044RT3</t>
  </si>
  <si>
    <t>317314136R00</t>
  </si>
  <si>
    <t>Podbetonování zhlaví nosníků, zdivo šířky 365 mm</t>
  </si>
  <si>
    <t>317941121R00</t>
  </si>
  <si>
    <t>Osazení ocelových válcovaných nosníků do č. 12</t>
  </si>
  <si>
    <t>0,0305</t>
  </si>
  <si>
    <t>317941123R00</t>
  </si>
  <si>
    <t>Osazení ocelových válcovaných nosníků  č. 14 - 22</t>
  </si>
  <si>
    <t>0,0716</t>
  </si>
  <si>
    <t>340271415R00</t>
  </si>
  <si>
    <t>Zazdívka otvorů pl.0,25 m2, pórobet.tvár.,tl.15 cm</t>
  </si>
  <si>
    <t>340271615R00</t>
  </si>
  <si>
    <t>Zazdívka otvorů pl.do 4 m2, pórobet.tvár.,tl.15 cm</t>
  </si>
  <si>
    <t>0,9*2,05*0,15*4</t>
  </si>
  <si>
    <t>0,6*2,1</t>
  </si>
  <si>
    <t>0,785*3,15</t>
  </si>
  <si>
    <t>0,44*3,15</t>
  </si>
  <si>
    <t>342255024R00</t>
  </si>
  <si>
    <t>Příčky z desek tl. 100 mm</t>
  </si>
  <si>
    <t>0,85*3,35</t>
  </si>
  <si>
    <t>2,65*3,35-0,8*1,97</t>
  </si>
  <si>
    <t>0,2*3,35</t>
  </si>
  <si>
    <t>2,0*3,35-0,7*1,97</t>
  </si>
  <si>
    <t>1,55*3,35-0,7*1,97</t>
  </si>
  <si>
    <t>0,4*3,35</t>
  </si>
  <si>
    <t>3,45*3,35-0,8*1,97</t>
  </si>
  <si>
    <t>(1,15+1,7)*3,35</t>
  </si>
  <si>
    <t>1,05*3,35</t>
  </si>
  <si>
    <t>2,85*3,35</t>
  </si>
  <si>
    <t>6,25*3,35</t>
  </si>
  <si>
    <t>Mezisoučet</t>
  </si>
  <si>
    <t>(0,8+1,0)*3,15</t>
  </si>
  <si>
    <t>5,0*0,15</t>
  </si>
  <si>
    <t>342255028R00</t>
  </si>
  <si>
    <t>Příčky z desek tl. 150 mm</t>
  </si>
  <si>
    <t>4,05*3,55</t>
  </si>
  <si>
    <t>(6,45+2,35+1,0)*3,35-1,25*2,1</t>
  </si>
  <si>
    <t>1,35*3,35-1,0*1,97</t>
  </si>
  <si>
    <t>1,45*3,35-0,8*1,97</t>
  </si>
  <si>
    <t>3,5*3,35</t>
  </si>
  <si>
    <t>1,8*3,35-0,8*1,97</t>
  </si>
  <si>
    <t>3,85*3,35</t>
  </si>
  <si>
    <t>3,9*3,35</t>
  </si>
  <si>
    <t>(4,35+0,6)*3,35-0,8*1,97</t>
  </si>
  <si>
    <t>0,8*3,35</t>
  </si>
  <si>
    <t>0,4*2,1</t>
  </si>
  <si>
    <t>5,6*3,35-0,8*1,97</t>
  </si>
  <si>
    <t>1,25*3,35</t>
  </si>
  <si>
    <t>4,85*3,35-0,8*1,97*2</t>
  </si>
  <si>
    <t>3,45*3,35</t>
  </si>
  <si>
    <t>2,95*2,5-0,9*1,97</t>
  </si>
  <si>
    <t>2,35*2,5-0,8*1,97</t>
  </si>
  <si>
    <t>1,95*2,5</t>
  </si>
  <si>
    <t>11,5*0,86</t>
  </si>
  <si>
    <t>1,0*2,5</t>
  </si>
  <si>
    <t>346275113R00</t>
  </si>
  <si>
    <t>Přizdívky z desek tl. 100 mm</t>
  </si>
  <si>
    <t>(5,5+0,6+2*0,5)*3,15</t>
  </si>
  <si>
    <t>13331838R</t>
  </si>
  <si>
    <t>Tyč ocelová L rovnoramenná S235JR, rozměr 100 x 100 x 8 mm</t>
  </si>
  <si>
    <t>SPCM</t>
  </si>
  <si>
    <t>Specifikace</t>
  </si>
  <si>
    <t>POL3_</t>
  </si>
  <si>
    <t>0,0305*1,08</t>
  </si>
  <si>
    <t>13380630R</t>
  </si>
  <si>
    <t>Tyč ocelová I 160, S235JR</t>
  </si>
  <si>
    <t>0,0716*1,08</t>
  </si>
  <si>
    <t>342261113RS1</t>
  </si>
  <si>
    <t>Příčka sádrokarton. ocel.kce, 1x oplášť. tl.125 mm desky standard tl.12,5 mm, izol. minerál tl.8 cm</t>
  </si>
  <si>
    <t>(1,15+0,85-0,125)*3,35</t>
  </si>
  <si>
    <t>0,5*3,35</t>
  </si>
  <si>
    <t>342266111RW9</t>
  </si>
  <si>
    <t>Obklad stěn sádrokartonem na ocelovou konstrukci desky standard impreg. tl. 15 mm, bez izolace</t>
  </si>
  <si>
    <t>(0,52+0,75+0,52+0,3)*3,15</t>
  </si>
  <si>
    <t>342 00</t>
  </si>
  <si>
    <t>Nadpraží špinavého nádobí – SDK příčka tl 150 mm svěšená ze stropu - 4,5m2 / UA 100 profil, husté  svislé stojky 450mm - svěšení /</t>
  </si>
  <si>
    <t xml:space="preserve">m2    </t>
  </si>
  <si>
    <t>Vlastní</t>
  </si>
  <si>
    <t>Indiv</t>
  </si>
  <si>
    <t>411388531R00</t>
  </si>
  <si>
    <t>Zabetonování otvorů o ploše do 1 m2 ve stropech</t>
  </si>
  <si>
    <t>0,7*0,25</t>
  </si>
  <si>
    <t>413232221R00</t>
  </si>
  <si>
    <t>Zazdívka zhlaví válcovaných nosníků výšky do 30cm</t>
  </si>
  <si>
    <t>411 00</t>
  </si>
  <si>
    <t>D+M trnů pro zabetonování otvorů ve stropě</t>
  </si>
  <si>
    <t>342264051RT1</t>
  </si>
  <si>
    <t>Podhled sádrokartonový na zavěšenou ocel. konstr. desky standard tl. 12,5 mm, bez izolace</t>
  </si>
  <si>
    <t>1,96+2,74+10,5</t>
  </si>
  <si>
    <t>30,86+14,05+5,58+11,9+3,46+7,62+5,11</t>
  </si>
  <si>
    <t>11,97+11,56</t>
  </si>
  <si>
    <t>342264051RT3</t>
  </si>
  <si>
    <t>Podhled sádrokartonový na zavěšenou ocel. konstr. desky standard impreg. tl. 12,5 mm, bez izolace</t>
  </si>
  <si>
    <t>4,56+1,84+6,21+3,13+1,78+11,43+3,46+5,68+1,98+9,1+13,62</t>
  </si>
  <si>
    <t>3,74+5,73+2,24+1,28+6,56+21,18+15,18+71,42+71,95+21,88</t>
  </si>
  <si>
    <t>342264102R00</t>
  </si>
  <si>
    <t>Osazení reviz. dvířek do SDK podhledu</t>
  </si>
  <si>
    <t xml:space="preserve">dvířka 400x400 : </t>
  </si>
  <si>
    <t>7</t>
  </si>
  <si>
    <t xml:space="preserve">dvířka 500x500 : </t>
  </si>
  <si>
    <t xml:space="preserve">dvířka 600x600 : </t>
  </si>
  <si>
    <t xml:space="preserve">dvířka 600x900 : </t>
  </si>
  <si>
    <t xml:space="preserve">dvířka 600x1500 : </t>
  </si>
  <si>
    <t>416093121R00</t>
  </si>
  <si>
    <t>Čelo podhledu SDK, v.do 500 mm, 1xCD, 1xRB 12,5 mm</t>
  </si>
  <si>
    <t>2*17,6*0,47</t>
  </si>
  <si>
    <t>5,75*0,47</t>
  </si>
  <si>
    <t>416093131R00</t>
  </si>
  <si>
    <t>Čelo podhledu SDK, v.do 800 mm, 1xCD, 1xRB 12,5 mm</t>
  </si>
  <si>
    <t>2,62*0,67</t>
  </si>
  <si>
    <t>2,9*0,67</t>
  </si>
  <si>
    <t>2,8*0,67</t>
  </si>
  <si>
    <t>342264098RT1</t>
  </si>
  <si>
    <t>Příplatek k podhledu sádrokart. za plochu do 10 m2 pro plochy do 2 m2</t>
  </si>
  <si>
    <t>1,96</t>
  </si>
  <si>
    <t>1,84+1,78+1,98</t>
  </si>
  <si>
    <t>1,28</t>
  </si>
  <si>
    <t>342264098RT2</t>
  </si>
  <si>
    <t>Příplatek k podhledu sádrokart. za plochu do 10 m2 pro plochy 2 - 5 m2</t>
  </si>
  <si>
    <t>2,74</t>
  </si>
  <si>
    <t>4,56+3,13+3,46</t>
  </si>
  <si>
    <t>3,46</t>
  </si>
  <si>
    <t>3,74+2,24</t>
  </si>
  <si>
    <t>342264098RT3</t>
  </si>
  <si>
    <t>Příplatek k podhledu sádrokart. za plochu do 10 m2 pro plochy 5 - 10 m2</t>
  </si>
  <si>
    <t>6,21+5,68+9,1</t>
  </si>
  <si>
    <t>5,58+7,62+5,11</t>
  </si>
  <si>
    <t>5,73+6,56</t>
  </si>
  <si>
    <t>553476621R</t>
  </si>
  <si>
    <t>Dvířka revizní do SDK 400x400 mm,tl.12,5 mm do vlhkého prostředí</t>
  </si>
  <si>
    <t>553476622R</t>
  </si>
  <si>
    <t>Dvířka revizní do SDK 500x500 mm,tl.12,5 mm do vlhkého prostředí</t>
  </si>
  <si>
    <t>553476624R</t>
  </si>
  <si>
    <t>Dvířka revizní do SDK 600x600 mm,tl.12,5 mm do vlhkého prostředí</t>
  </si>
  <si>
    <t>553476625R</t>
  </si>
  <si>
    <t>Dvířka revizní do SDK 600x900 mm, tl.12,5 mm do vlhkého prostředí</t>
  </si>
  <si>
    <t>553476628R</t>
  </si>
  <si>
    <t>Dvířka revizní do SDK 1500x600 mm, tl.12,5 mm do vlhkého prostředí</t>
  </si>
  <si>
    <t>596100030RAD</t>
  </si>
  <si>
    <t>Chodník z dlažby betonové, podklad štěrkodrť dlažba 50 x 50 x 5 cm</t>
  </si>
  <si>
    <t>3,0</t>
  </si>
  <si>
    <t>8,0</t>
  </si>
  <si>
    <t>610991111R00</t>
  </si>
  <si>
    <t>Zakrývání výplní vnitřních otvorů</t>
  </si>
  <si>
    <t>2,6*2,85+1,5*1,5*2+1,1*0,85*5</t>
  </si>
  <si>
    <t>9*1,5*1,5+2,4*2,1*9+5,6*3,05+2,4*3,0</t>
  </si>
  <si>
    <t>611421431R00</t>
  </si>
  <si>
    <t>Oprava váp.omítek stropů do 50% plochy - štukových</t>
  </si>
  <si>
    <t>434,79</t>
  </si>
  <si>
    <t>-(1,96+2,74+10,5)</t>
  </si>
  <si>
    <t>-(4,56+1,84+6,21+3,13+1,78+11,43+3,46+5,68+1,98+9,1+13,62)</t>
  </si>
  <si>
    <t>612421637R00</t>
  </si>
  <si>
    <t>Omítka vnitřní zdiva, MVC, štuková</t>
  </si>
  <si>
    <t>1,1*2,1*2</t>
  </si>
  <si>
    <t>(0,45+0,35)*3,0*2</t>
  </si>
  <si>
    <t>0,9*2,05*2*4</t>
  </si>
  <si>
    <t>(74,825+178,0465)*2</t>
  </si>
  <si>
    <t>0,6*2,1*2</t>
  </si>
  <si>
    <t>0,785*3,15*2</t>
  </si>
  <si>
    <t>0,44*3,15*2</t>
  </si>
  <si>
    <t>(6,42+27,166)*2</t>
  </si>
  <si>
    <t>612421431R00</t>
  </si>
  <si>
    <t>Oprava vápen.omítek stěn do 50 % pl. - štukových</t>
  </si>
  <si>
    <t>(3,03+4,1+3,92+4,1+1,8+4,1+3,5+3,02+3,5+4,2+2,55+4,05+2,9+4,05+2,95+4,05+3,0+4,05)*2*3,35</t>
  </si>
  <si>
    <t>(20,1+1,9+17,55+2*3,65+4,05+20,2+6,15+6,25+2,3+3,15+2*12,4+6,25)*3,35</t>
  </si>
  <si>
    <t>(17,6+18,4)*2*2,97</t>
  </si>
  <si>
    <t>(6,15+12,0)*2*0,97</t>
  </si>
  <si>
    <t>(6,15+3,52)*2*0,97</t>
  </si>
  <si>
    <t>(6,14+2,4)*2*2,97</t>
  </si>
  <si>
    <t>(12,25+5,85)*2*0,97-(2*0,5+0,6+5,5)*0,97-4,95*0,97</t>
  </si>
  <si>
    <t>(6,6+3,15)*2*0,97-(4,95*0,97+2,95*0,97)</t>
  </si>
  <si>
    <t>(2*5,2+2,95)*0,97</t>
  </si>
  <si>
    <t>(2,55+2,3)*2*0,97</t>
  </si>
  <si>
    <t>(1,6+0,8)*2*0,97</t>
  </si>
  <si>
    <t>(1,6+1,4)*2*0,97</t>
  </si>
  <si>
    <t>(7,6+2,8)*2*2,97</t>
  </si>
  <si>
    <t>(7,31+6,65)*2*0,97+(3,15+2*4,65)*0,97</t>
  </si>
  <si>
    <t>(4,54+2,9)*2*2,97</t>
  </si>
  <si>
    <t>(2,49+1,5)*2*0,97</t>
  </si>
  <si>
    <t>(2,49+1,45)*2*0,97</t>
  </si>
  <si>
    <t>(1,9+3,1)*2*0,97</t>
  </si>
  <si>
    <t>612451121R00</t>
  </si>
  <si>
    <t>Omítka vnitřní zdiva, cementová (MC), hladká</t>
  </si>
  <si>
    <t>5,5*2,0</t>
  </si>
  <si>
    <t>(7,5+4,5)*3,0</t>
  </si>
  <si>
    <t>9,0*2,0</t>
  </si>
  <si>
    <t>11,0*2,0</t>
  </si>
  <si>
    <t>(2,5+8,0)*2,0</t>
  </si>
  <si>
    <t>5,0*2,0</t>
  </si>
  <si>
    <t>6,5*2,0</t>
  </si>
  <si>
    <t>4,5*2,0</t>
  </si>
  <si>
    <t>1,35*2,0</t>
  </si>
  <si>
    <t>(15,5+2,0+2,8*2+2,0+13,8+6,0)*2,0</t>
  </si>
  <si>
    <t>28,0*2,0</t>
  </si>
  <si>
    <t>(6,5+11,0+2,2)*2,0</t>
  </si>
  <si>
    <t>13,5*2,0</t>
  </si>
  <si>
    <t>8,5*2,0</t>
  </si>
  <si>
    <t>3,85*2,0</t>
  </si>
  <si>
    <t>2,5*2,0</t>
  </si>
  <si>
    <t>7,8*2,0</t>
  </si>
  <si>
    <t>27,5*2,0</t>
  </si>
  <si>
    <t>9,5*2,0</t>
  </si>
  <si>
    <t>7,0*2,0</t>
  </si>
  <si>
    <t>5*(2*0,15+0,1)</t>
  </si>
  <si>
    <t>2*11,5*0,86</t>
  </si>
  <si>
    <t>2*(1+2*0,4)</t>
  </si>
  <si>
    <t>612481211RT2</t>
  </si>
  <si>
    <t>Montáž výztužné sítě(perlinky)do stěrky-vnit.stěny včetně výztužné sítě a stěrkového tmelu</t>
  </si>
  <si>
    <t>622311515R00</t>
  </si>
  <si>
    <t>Izolace suterénu tl. 160 mm, bez PÚ</t>
  </si>
  <si>
    <t>3,7*0,6</t>
  </si>
  <si>
    <t>622311522RV1</t>
  </si>
  <si>
    <t>Zateplovací systém, XPS tl. 100 mm zakončený stěrkou s výztužnou tkaninou</t>
  </si>
  <si>
    <t xml:space="preserve">na atikách střechy : </t>
  </si>
  <si>
    <t>2*0,35*(4,25+7,1)</t>
  </si>
  <si>
    <t>622311135RT1</t>
  </si>
  <si>
    <t>Zateplovací systém, fasáda, EPS F tl.150 mm s omítkou</t>
  </si>
  <si>
    <t xml:space="preserve">1PP oprava fasády u VZT : </t>
  </si>
  <si>
    <t>0,8*1,4</t>
  </si>
  <si>
    <t>3,7*0,4</t>
  </si>
  <si>
    <t>622311139RT1</t>
  </si>
  <si>
    <t xml:space="preserve">Zateplovací systém, fasáda, EPS F tl.350 mm s omítkou </t>
  </si>
  <si>
    <t xml:space="preserve">u schodiště : </t>
  </si>
  <si>
    <t>2,4*0,5</t>
  </si>
  <si>
    <t>631312611R00</t>
  </si>
  <si>
    <t>Mazanina betonová tl. 5 - 8 cm C 16/20</t>
  </si>
  <si>
    <t xml:space="preserve">P0.2 : </t>
  </si>
  <si>
    <t>(11,43+16,1+34,3)*(0,05+0,06)*0,5</t>
  </si>
  <si>
    <t xml:space="preserve">P0.3 : </t>
  </si>
  <si>
    <t>(3,13+1,78+3,46+5,68+1,98+13,62)*(0,05+0,06)*0,5</t>
  </si>
  <si>
    <t xml:space="preserve">P0.5 : </t>
  </si>
  <si>
    <t>9,1*(0,05+0,06)*0,5</t>
  </si>
  <si>
    <t xml:space="preserve">P0.6 : </t>
  </si>
  <si>
    <t>(1,96+2,74+10,5)*(0,05+0,06)*0,5</t>
  </si>
  <si>
    <t>631315611R00</t>
  </si>
  <si>
    <t>Mazanina betonová tl. 12 - 24 cm C 16/20</t>
  </si>
  <si>
    <t xml:space="preserve">P1.3 : </t>
  </si>
  <si>
    <t>(3,46+3,74+5,73+21,18+71,42)*0,135</t>
  </si>
  <si>
    <t>631315621R00</t>
  </si>
  <si>
    <t>Mazanina betonová tl. 12 - 24 cm C 20/25</t>
  </si>
  <si>
    <t>(9,5+3,0)*0,135</t>
  </si>
  <si>
    <t>631317215R00</t>
  </si>
  <si>
    <t>Řezání dilatační spáry hl. 0-150 mm, železobeton</t>
  </si>
  <si>
    <t>m</t>
  </si>
  <si>
    <t xml:space="preserve">Prořezání dilatačních spar do stávajících betonových mazanin : </t>
  </si>
  <si>
    <t>18,6</t>
  </si>
  <si>
    <t>631311131R00</t>
  </si>
  <si>
    <t>Doplnění mazanin betonem do 1 m2, nad tl. 8 cm</t>
  </si>
  <si>
    <t xml:space="preserve">u dveří do 0.22 : </t>
  </si>
  <si>
    <t>2,7*0,275*0,1</t>
  </si>
  <si>
    <t>631312131R00</t>
  </si>
  <si>
    <t>Doplnění mazanin betonem do 4 m2, nad tl. 8 cm</t>
  </si>
  <si>
    <t xml:space="preserve">doplnění podkl.betonu : </t>
  </si>
  <si>
    <t>(2,0+1,0+1,8+3,7+0,4)*0,15</t>
  </si>
  <si>
    <t xml:space="preserve">dobetonování podlahy : </t>
  </si>
  <si>
    <t>2,0*0,1</t>
  </si>
  <si>
    <t>631319155R00</t>
  </si>
  <si>
    <t>Příplatek za přehlaz. mazanin pod povlaky tl. 24cm</t>
  </si>
  <si>
    <t>631319171R00</t>
  </si>
  <si>
    <t>Příplatek za stržení povrchu mazaniny tl. 8 cm</t>
  </si>
  <si>
    <t>631319175R00</t>
  </si>
  <si>
    <t>Příplatek za stržení povrchu mazaniny tl. 24 cm</t>
  </si>
  <si>
    <t>631345824R00</t>
  </si>
  <si>
    <t>Mazanina z polystyrenbetonu tl. 24 cm, 0,9 MPa</t>
  </si>
  <si>
    <t xml:space="preserve">SP 1 : </t>
  </si>
  <si>
    <t>(7,4*6,41+2,95*(0,85+1,51))*((0,05+0,06)+(0,2+0,06))*0,5</t>
  </si>
  <si>
    <t>631343891R00</t>
  </si>
  <si>
    <t xml:space="preserve">Penetrace hloubková </t>
  </si>
  <si>
    <t xml:space="preserve">P1.4 : </t>
  </si>
  <si>
    <t>(14,05+11,9+311,5)</t>
  </si>
  <si>
    <t>631351101R00</t>
  </si>
  <si>
    <t>Bednění stěn, rýh a otvorů v podlahách - zřízení</t>
  </si>
  <si>
    <t>(2*2,0+2,7+2,5)*0,135</t>
  </si>
  <si>
    <t>631351102R00</t>
  </si>
  <si>
    <t>Bednění stěn, rýh a otvorů v podlahách -odstranění</t>
  </si>
  <si>
    <t>631361921RT5</t>
  </si>
  <si>
    <t>Výztuž mazanin svařovanou sítí KH 20, drát d 6,0 mm, oko 150 x 150 mm</t>
  </si>
  <si>
    <t>(11,43+16,1+34,3)*0,003301*1,2</t>
  </si>
  <si>
    <t>(3,13+1,78+3,46+5,68+1,98+13,62)*0,003301*1,2</t>
  </si>
  <si>
    <t>9,1*0,003301*1,2</t>
  </si>
  <si>
    <t>(1,96+2,74+10,5)*0,003301*1,2</t>
  </si>
  <si>
    <t>(3,46+3,74+5,73+21,18+71,42)*0,003301*1,2</t>
  </si>
  <si>
    <t>(9,5+3,0)*2*0,003301*1,2</t>
  </si>
  <si>
    <t>632415104RT2</t>
  </si>
  <si>
    <t>Potěr samonivelační ručně tl. 4 mm</t>
  </si>
  <si>
    <t xml:space="preserve">vyrovnání podkladu : </t>
  </si>
  <si>
    <t xml:space="preserve">P0.1 : </t>
  </si>
  <si>
    <t>(74,42+6,21+7,38)</t>
  </si>
  <si>
    <t xml:space="preserve">P0.4 : </t>
  </si>
  <si>
    <t>(4,56+1,84+14,78+12,05)</t>
  </si>
  <si>
    <t xml:space="preserve">P0.7 : </t>
  </si>
  <si>
    <t>17,85</t>
  </si>
  <si>
    <t xml:space="preserve">P1.1 : </t>
  </si>
  <si>
    <t>(30,86+7,62+2,24+1,28+15,18)</t>
  </si>
  <si>
    <t xml:space="preserve">P1.2 : </t>
  </si>
  <si>
    <t>(5,58+6,56+71,95+21,88)</t>
  </si>
  <si>
    <t>632415106R00</t>
  </si>
  <si>
    <t>Potěr samonivelační ručně tl. 5 mm</t>
  </si>
  <si>
    <t>632415120RU6</t>
  </si>
  <si>
    <t>Potěr samonivelační ručně tl. 20 mm</t>
  </si>
  <si>
    <t xml:space="preserve">P0.8 : </t>
  </si>
  <si>
    <t>(9,65+7,83)</t>
  </si>
  <si>
    <t>632451024R00</t>
  </si>
  <si>
    <t>Vyrovnávací potěr MC 15, v pásu, tl. 50 mm</t>
  </si>
  <si>
    <t xml:space="preserve">pod parapety : </t>
  </si>
  <si>
    <t>(9*1,5+2,4)*0,2</t>
  </si>
  <si>
    <t>630 00</t>
  </si>
  <si>
    <t>Příplatek za rychlevyzrávající betony podlah</t>
  </si>
  <si>
    <t>kompl</t>
  </si>
  <si>
    <t>642944121R00</t>
  </si>
  <si>
    <t>Osazení ocelových zárubní dodatečně do 2,5 m2</t>
  </si>
  <si>
    <t xml:space="preserve">Dle tabulky dveří : </t>
  </si>
  <si>
    <t xml:space="preserve">600/1970 : </t>
  </si>
  <si>
    <t xml:space="preserve">D 08 : </t>
  </si>
  <si>
    <t xml:space="preserve">700/1970 : </t>
  </si>
  <si>
    <t xml:space="preserve">D 07 : </t>
  </si>
  <si>
    <t xml:space="preserve">800/1970 : </t>
  </si>
  <si>
    <t xml:space="preserve">D 03 : </t>
  </si>
  <si>
    <t xml:space="preserve">D 04 : </t>
  </si>
  <si>
    <t xml:space="preserve">D 14 : </t>
  </si>
  <si>
    <t xml:space="preserve">D 15 : </t>
  </si>
  <si>
    <t xml:space="preserve">D 16 : </t>
  </si>
  <si>
    <t xml:space="preserve">900/1970 : </t>
  </si>
  <si>
    <t xml:space="preserve">D 05 : </t>
  </si>
  <si>
    <t xml:space="preserve">D 13 : </t>
  </si>
  <si>
    <t>642944221R00</t>
  </si>
  <si>
    <t>Osazení ocelových zárubní dodatečně nad 2,5 m2.</t>
  </si>
  <si>
    <t xml:space="preserve">1000/1970 : </t>
  </si>
  <si>
    <t xml:space="preserve">D 06 : </t>
  </si>
  <si>
    <t xml:space="preserve">D 12 : </t>
  </si>
  <si>
    <t xml:space="preserve">1250/1970 : </t>
  </si>
  <si>
    <t xml:space="preserve">D 11 : </t>
  </si>
  <si>
    <t>55330418R</t>
  </si>
  <si>
    <t>Zárubeň ocelová rozměr 600 x 1970 x 150 L, P mm</t>
  </si>
  <si>
    <t>55330420R</t>
  </si>
  <si>
    <t>Zárubeň ocelová rozměr 700 x 1970 x 150 L, P mm</t>
  </si>
  <si>
    <t>55330422R</t>
  </si>
  <si>
    <t>Zárubeň ocelová rozměr 800 x 1970 x 150 L, P mm</t>
  </si>
  <si>
    <t>55330424R</t>
  </si>
  <si>
    <t>Zárubeň ocelová rozměr 900 x 1970 x 150 L, P mm</t>
  </si>
  <si>
    <t>55330426R</t>
  </si>
  <si>
    <t>Zárubeň ocelová rozměr1000 x 1970 x 150 L, P  mm</t>
  </si>
  <si>
    <t>55330428R</t>
  </si>
  <si>
    <t>Zárubeň ocelová rozměr1250 x 1970 x 150 mm</t>
  </si>
  <si>
    <t>899102111R00</t>
  </si>
  <si>
    <t>Osazení poklopu s rámem do 100 kg</t>
  </si>
  <si>
    <t xml:space="preserve">Tabulka zámečnických prvků : </t>
  </si>
  <si>
    <t xml:space="preserve">Z 01 : </t>
  </si>
  <si>
    <t>55340028R</t>
  </si>
  <si>
    <t>Poklop pro zadláždění, 600 x 800 mm s těsněním</t>
  </si>
  <si>
    <t>941941031R00</t>
  </si>
  <si>
    <t>Montáž lešení leh.řad.s podlahami,š.do 1 m, H 10 m</t>
  </si>
  <si>
    <t xml:space="preserve">pro opravy KZS : </t>
  </si>
  <si>
    <t>25,0</t>
  </si>
  <si>
    <t>941941291R00</t>
  </si>
  <si>
    <t>Příplatek za každý měsíc použití lešení k pol.1041</t>
  </si>
  <si>
    <t>941941841R00</t>
  </si>
  <si>
    <t>Demontáž lešení leh.řad.s podlahami,š.1,2 m,H 10 m</t>
  </si>
  <si>
    <t>941955002R00</t>
  </si>
  <si>
    <t>Lešení lehké pomocné, výška podlahy do 1,9 m</t>
  </si>
  <si>
    <t>611,24</t>
  </si>
  <si>
    <t>952901111R00</t>
  </si>
  <si>
    <t>Vyčištění budov o výšce podlaží do 4 m</t>
  </si>
  <si>
    <t xml:space="preserve">ostatní prostory : </t>
  </si>
  <si>
    <t>150,0</t>
  </si>
  <si>
    <t>952902110R00</t>
  </si>
  <si>
    <t>Zametání v místnostech, chodbách, na  schodišti a na půdách</t>
  </si>
  <si>
    <t xml:space="preserve">očištění podkladu : </t>
  </si>
  <si>
    <t>(11,43+16,1+34,3)</t>
  </si>
  <si>
    <t>(3,13+1,78+3,46+5,68+1,98+13,62)</t>
  </si>
  <si>
    <t>9,1</t>
  </si>
  <si>
    <t>(1,96+2,74+10,5)</t>
  </si>
  <si>
    <t>(3,46+3,74+5,73+21,18+71,42)</t>
  </si>
  <si>
    <t>953941312R00</t>
  </si>
  <si>
    <t>Osazení požárního hasicího přístroje na stěnu</t>
  </si>
  <si>
    <t>953981103R00</t>
  </si>
  <si>
    <t>Chemické kotvy do betonu, hl. 110 mm, M 12, ampule</t>
  </si>
  <si>
    <t xml:space="preserve">1.PP (nový otvor do m.č. 0.22) : </t>
  </si>
  <si>
    <t>950 00</t>
  </si>
  <si>
    <t>Provizorní zakrytí střechy v místě transportní cesty – geotextilie 300 g/m2 +desky tl 24 mm</t>
  </si>
  <si>
    <t>950 01</t>
  </si>
  <si>
    <t>Protiprachové stěny pro zabránění šíření prachu do prostor školy</t>
  </si>
  <si>
    <t>950 02</t>
  </si>
  <si>
    <t>Vyklizení prostor kuchyně a jídelny do prostor v ZŠ</t>
  </si>
  <si>
    <t xml:space="preserve">hod   </t>
  </si>
  <si>
    <t>950 03</t>
  </si>
  <si>
    <t>Autorizované měření hluku pro hygienu ke kolaudaci</t>
  </si>
  <si>
    <t>950 04</t>
  </si>
  <si>
    <t xml:space="preserve">Požární ucpávky </t>
  </si>
  <si>
    <t>950 05</t>
  </si>
  <si>
    <t xml:space="preserve">Vypracování dokumentace skutečného provedení stavby </t>
  </si>
  <si>
    <t>950 06</t>
  </si>
  <si>
    <t>Koordinace se správci instalací v ZŠ</t>
  </si>
  <si>
    <t>950 07</t>
  </si>
  <si>
    <t>Koordinace se správci sítí – PRE, PVK, PT</t>
  </si>
  <si>
    <t>950 08</t>
  </si>
  <si>
    <t>Kordinace prací se správcem pultu centrální ochrany HZS Praha a zajištění napojení EPS na tento pult</t>
  </si>
  <si>
    <t>950 09</t>
  </si>
  <si>
    <t>Demontáž a zpětná montáž objednávkového systému včetně zprovoznění</t>
  </si>
  <si>
    <t>950 10</t>
  </si>
  <si>
    <t xml:space="preserve">Fotografická pasportizace prostor </t>
  </si>
  <si>
    <t>950 11</t>
  </si>
  <si>
    <t>Revize plynu</t>
  </si>
  <si>
    <t>950 12</t>
  </si>
  <si>
    <t>Spolupráce zhotovitele pro zajištění kolaudace</t>
  </si>
  <si>
    <t>44984124R</t>
  </si>
  <si>
    <t>Přístroj hasicí práškový s hasicí schopností 21 A 113B</t>
  </si>
  <si>
    <t>342267112RT2</t>
  </si>
  <si>
    <t>Obklad trámů sádrokartonem třístranný do 0,5/0,5 m desky protipožární tl. 15 mm</t>
  </si>
  <si>
    <t>3,15</t>
  </si>
  <si>
    <t>961055111R00</t>
  </si>
  <si>
    <t>Bourání základů železobetonových</t>
  </si>
  <si>
    <t xml:space="preserve">B 09 : </t>
  </si>
  <si>
    <t>7,1*0,2</t>
  </si>
  <si>
    <t>962031113R00</t>
  </si>
  <si>
    <t>Bourání příček z cihel pálených plných tl. 65 mm</t>
  </si>
  <si>
    <t>(0,45+0,3+0,45*2+0,25)*3,35</t>
  </si>
  <si>
    <t>(0,35+0,15)*3,35</t>
  </si>
  <si>
    <t>(0,6+2*0,1)*3,35</t>
  </si>
  <si>
    <t>(1,05+0,95)*3,35</t>
  </si>
  <si>
    <t>(2*0,52+0,65+0,25)*3,35</t>
  </si>
  <si>
    <t>(0,55+1,85)*3,35</t>
  </si>
  <si>
    <t>(0,8+0,2)*3,35</t>
  </si>
  <si>
    <t>962031116R00</t>
  </si>
  <si>
    <t>Bourání příček z cihel pálených plných tl. 140 mm</t>
  </si>
  <si>
    <t>3,2*3,35</t>
  </si>
  <si>
    <t>3,05*3,35</t>
  </si>
  <si>
    <t>9,35*3,35-0,8*1,97*2</t>
  </si>
  <si>
    <t>2,85*3,35-0,75*1,8</t>
  </si>
  <si>
    <t>5,05*3,35-0,8*1,97</t>
  </si>
  <si>
    <t>4,65*3,35-0,65*1,8</t>
  </si>
  <si>
    <t>2,05*3,35</t>
  </si>
  <si>
    <t>4,1*3,35-0,65*1,8*2</t>
  </si>
  <si>
    <t>3,9*3,35-0,3*3,35</t>
  </si>
  <si>
    <t>1,6*2,4</t>
  </si>
  <si>
    <t>(1,6+0,8)*3,35-0,6*1,97</t>
  </si>
  <si>
    <t>6,15*3,35-1,25*1,97</t>
  </si>
  <si>
    <t>2,35*3,35</t>
  </si>
  <si>
    <t>6,45*3,35-1,25*1,97</t>
  </si>
  <si>
    <t>4,05*3,35</t>
  </si>
  <si>
    <t>4,85*3,35-1,2*2,1*2</t>
  </si>
  <si>
    <t>4,65*3,35-0,8*2,1</t>
  </si>
  <si>
    <t>2*3,15*3,35-0,95*2,1</t>
  </si>
  <si>
    <t>2,5*3,35-1,0*2,1</t>
  </si>
  <si>
    <t>2,3*3,35</t>
  </si>
  <si>
    <t>5,4</t>
  </si>
  <si>
    <t>962032231R00</t>
  </si>
  <si>
    <t>Bourání zdiva z cihel pálených na MVC</t>
  </si>
  <si>
    <t xml:space="preserve">B 11 : </t>
  </si>
  <si>
    <t>5,0*0,95*0,3</t>
  </si>
  <si>
    <t>1,05*0,4*3,35</t>
  </si>
  <si>
    <t xml:space="preserve">prostupy do výtahové šachty V2 : </t>
  </si>
  <si>
    <t>0,3</t>
  </si>
  <si>
    <t xml:space="preserve">VZT prostup z 0.06 : </t>
  </si>
  <si>
    <t>1,5</t>
  </si>
  <si>
    <t xml:space="preserve">Odbourání stěn šachty V2 : </t>
  </si>
  <si>
    <t>0,8</t>
  </si>
  <si>
    <t xml:space="preserve">Odbourání stěny do výšky parapetu : </t>
  </si>
  <si>
    <t>(2*6,8+3,55)*2*0,35</t>
  </si>
  <si>
    <t>962032314R00</t>
  </si>
  <si>
    <t>Bourání pilířů cihelných</t>
  </si>
  <si>
    <t>0,3*0,3*3,35</t>
  </si>
  <si>
    <t>962052211R00</t>
  </si>
  <si>
    <t>Bourání zdiva železobetonového nadzákladového</t>
  </si>
  <si>
    <t xml:space="preserve">B 13 : </t>
  </si>
  <si>
    <t>2,7*0,5*0,3</t>
  </si>
  <si>
    <t>2,4*0,95*0,3</t>
  </si>
  <si>
    <t>962090321R00</t>
  </si>
  <si>
    <t>Demontáž dílců obvod. stěn ŽB, do 3 t, H 24 m</t>
  </si>
  <si>
    <t xml:space="preserve">B 12 : </t>
  </si>
  <si>
    <t>963016151R00</t>
  </si>
  <si>
    <t>Demontáž podhledu SDK,2úrov.kříž.rošt,1xoplášť.12,5 mm</t>
  </si>
  <si>
    <t>14,0+20,0</t>
  </si>
  <si>
    <t>5,75*(3,25-2,69)</t>
  </si>
  <si>
    <t>12,014*(3,25-2,2)</t>
  </si>
  <si>
    <t>963016211R00</t>
  </si>
  <si>
    <t>Demontáž podhledu SDK z kazet 600x600 mm, kov.rošt</t>
  </si>
  <si>
    <t>326,0+15,0</t>
  </si>
  <si>
    <t>963051113R00</t>
  </si>
  <si>
    <t>Bourání ŽB stropů deskových tl. nad 8 cm</t>
  </si>
  <si>
    <t xml:space="preserve">B 08 : </t>
  </si>
  <si>
    <t>2*1,7*0,85*0,1</t>
  </si>
  <si>
    <t>30,0*0,14</t>
  </si>
  <si>
    <t>963053936R00</t>
  </si>
  <si>
    <t>Bourání ŽB schodišťových ramen samonosných</t>
  </si>
  <si>
    <t>1,252*0,8</t>
  </si>
  <si>
    <t>964073321R00</t>
  </si>
  <si>
    <t>Vybourání nosníků ze zdi cihelné dl. 6 m, 20 kg/m</t>
  </si>
  <si>
    <t xml:space="preserve">B 15 : </t>
  </si>
  <si>
    <t>(7*5,85+2*5,5)*0,0111</t>
  </si>
  <si>
    <t>965042131R00</t>
  </si>
  <si>
    <t>Bourání mazanin betonových  tl. 10 cm, pl. 4 m2</t>
  </si>
  <si>
    <t xml:space="preserve">B 05 : </t>
  </si>
  <si>
    <t>(5,7+9,0+4,5)*0,1</t>
  </si>
  <si>
    <t>3,8*0,1</t>
  </si>
  <si>
    <t>965042141R00</t>
  </si>
  <si>
    <t>Bourání mazanin betonových tl. 10 cm, nad 4 m2</t>
  </si>
  <si>
    <t xml:space="preserve">B 10 : </t>
  </si>
  <si>
    <t>123,1*0,1</t>
  </si>
  <si>
    <t>965042221R00</t>
  </si>
  <si>
    <t>Bourání mazanin betonových tl. nad 10 cm, pl. 1 m2</t>
  </si>
  <si>
    <t xml:space="preserve">B 24 : </t>
  </si>
  <si>
    <t>110,1*0,135</t>
  </si>
  <si>
    <t>965042231R00</t>
  </si>
  <si>
    <t>Bourání mazanin betonových tl. nad 10 cm, pl. 4 m2</t>
  </si>
  <si>
    <t>(2,0+1,0+1,8+3,7+0,4)*(0,1+0,15)</t>
  </si>
  <si>
    <t>965049111R00</t>
  </si>
  <si>
    <t>Příplatek, bourání mazanin se svař. síťí tl. 10 cm</t>
  </si>
  <si>
    <t>(5,7+9,0+5,0+4,5)*0,1</t>
  </si>
  <si>
    <t>(2,0+1,0+1,8+3,7+0,4)*0,1</t>
  </si>
  <si>
    <t>965049112R00</t>
  </si>
  <si>
    <t>Příplatek, bourání mazanin se svař.síťí nad 10 cm</t>
  </si>
  <si>
    <t>965048150R00</t>
  </si>
  <si>
    <t>Dočištění povrchu po vybourání dlažeb, tmel do 50%</t>
  </si>
  <si>
    <t xml:space="preserve">X0.2 : </t>
  </si>
  <si>
    <t>68,74+47,25+11,64+35,08</t>
  </si>
  <si>
    <t xml:space="preserve">X0.3 : </t>
  </si>
  <si>
    <t>10,24+11,69+5,66+12,05+14,54+8,94+1,28</t>
  </si>
  <si>
    <t xml:space="preserve">X1.1 : </t>
  </si>
  <si>
    <t>37,84+5,58+3,46+5,73+7,62+2,24+1,28+3,83+5,66+18,18+34,3+18,31+17,73+7,52+21,88+13,2+57,92</t>
  </si>
  <si>
    <t xml:space="preserve">X1.3 : </t>
  </si>
  <si>
    <t>2,77</t>
  </si>
  <si>
    <t>965048515R00</t>
  </si>
  <si>
    <t>Broušení betonových povrchů do tl. 5 mm</t>
  </si>
  <si>
    <t xml:space="preserve">X0.1 : </t>
  </si>
  <si>
    <t>27,18+15,59+7,42+18,18+11,71</t>
  </si>
  <si>
    <t xml:space="preserve">X1.2 : </t>
  </si>
  <si>
    <t>14,05+11,9+311,5</t>
  </si>
  <si>
    <t>5,0</t>
  </si>
  <si>
    <t>965081713R00</t>
  </si>
  <si>
    <t>Bourání dlažeb keramických tl.10 mm, nad 1 m2</t>
  </si>
  <si>
    <t xml:space="preserve">X0.4 : </t>
  </si>
  <si>
    <t>4,09+3,05+6,75+3,65</t>
  </si>
  <si>
    <t>965081813R00</t>
  </si>
  <si>
    <t>Bourání dlažeb terac.,čedič. tl.do 30 mm, nad 1 m2</t>
  </si>
  <si>
    <t>967031132R00</t>
  </si>
  <si>
    <t>Přisekání rovných ostění cihelných na MVC</t>
  </si>
  <si>
    <t>0,3*2,0</t>
  </si>
  <si>
    <t>968061112R00</t>
  </si>
  <si>
    <t>Vyvěšení dřevěných a plastových okenních křídel pl. do 1,5 m2</t>
  </si>
  <si>
    <t>968061113R00</t>
  </si>
  <si>
    <t>Vyvěšení dřevěných a plastových okenních křídel pl. nad 1,5 m2</t>
  </si>
  <si>
    <t xml:space="preserve">B 01B : </t>
  </si>
  <si>
    <t xml:space="preserve">B 17 : </t>
  </si>
  <si>
    <t>968061125R00</t>
  </si>
  <si>
    <t>Vyvěšení dřevěných a plastových dveřních křídel pl. do 2 m2</t>
  </si>
  <si>
    <t xml:space="preserve">B 01 : </t>
  </si>
  <si>
    <t>17</t>
  </si>
  <si>
    <t xml:space="preserve">B 01A : </t>
  </si>
  <si>
    <t xml:space="preserve">B 02 : </t>
  </si>
  <si>
    <t>10</t>
  </si>
  <si>
    <t xml:space="preserve">únikové dveře : </t>
  </si>
  <si>
    <t>968071125R00</t>
  </si>
  <si>
    <t>Vyvěšení, zavěšení kovových křídel dveří pl. 2 m2</t>
  </si>
  <si>
    <t xml:space="preserve">B 03 : </t>
  </si>
  <si>
    <t>968072455R00</t>
  </si>
  <si>
    <t>Vybourání kovových dveřních zárubní pl. do 2 m2</t>
  </si>
  <si>
    <t>16*0,8*1,97+0,6*1,97</t>
  </si>
  <si>
    <t>0,65*1,8*3+0,75*1,8</t>
  </si>
  <si>
    <t>2*0,9*1,97+2*0,8*1,97+0,6*1,97</t>
  </si>
  <si>
    <t>968072456R00</t>
  </si>
  <si>
    <t>Vybourání kovových dveřních zárubní pl. nad 2 m2</t>
  </si>
  <si>
    <t>1,25*1,97*2</t>
  </si>
  <si>
    <t>968083002R00</t>
  </si>
  <si>
    <t>Vybourání plastových oken do 2 m2</t>
  </si>
  <si>
    <t>1,75*1,0</t>
  </si>
  <si>
    <t>1,5*1,1</t>
  </si>
  <si>
    <t>968083004R00</t>
  </si>
  <si>
    <t>Vybourání plastových oken nad 4 m2</t>
  </si>
  <si>
    <t>2,4*2,1*2</t>
  </si>
  <si>
    <t>968083011R00</t>
  </si>
  <si>
    <t>Vybourání plastových dveří prosklených pl. do 2 m2</t>
  </si>
  <si>
    <t>1,0*2,0</t>
  </si>
  <si>
    <t>968083033R00</t>
  </si>
  <si>
    <t>Vybourání plastových stěn plochy nad 4 m2</t>
  </si>
  <si>
    <t xml:space="preserve">B 18 : </t>
  </si>
  <si>
    <t>5,6*2,85</t>
  </si>
  <si>
    <t>970031018R00</t>
  </si>
  <si>
    <t>Vrtání jádrové do zdiva cihelného d 14-18 mm</t>
  </si>
  <si>
    <t xml:space="preserve">překlad : </t>
  </si>
  <si>
    <t>4*0,25</t>
  </si>
  <si>
    <t>970033018R00</t>
  </si>
  <si>
    <t>Příp. za jádr. vrt. ve H nad 1,5 m cihel d 14-18mm</t>
  </si>
  <si>
    <t>970051018R00</t>
  </si>
  <si>
    <t>Vrtání jádrové do ŽB d 14-18 mm</t>
  </si>
  <si>
    <t xml:space="preserve">Prostup ve střeše pro VZT potrubí : </t>
  </si>
  <si>
    <t>10*0,25</t>
  </si>
  <si>
    <t>970051100R00</t>
  </si>
  <si>
    <t>Vrtání jádrové do ŽB do D 100 mm</t>
  </si>
  <si>
    <t>970053100R00</t>
  </si>
  <si>
    <t>Příp. za jádr. vrt. ve H nad 1,5 m ŽB do D 100 mm</t>
  </si>
  <si>
    <t>970056018R00</t>
  </si>
  <si>
    <t>Příplatek za jádr. vrt. stropu v ŽB d 14-18 mm</t>
  </si>
  <si>
    <t>970251100R00</t>
  </si>
  <si>
    <t>Řezání železobetonu hl. řezu 100 mm</t>
  </si>
  <si>
    <t>2*1,7</t>
  </si>
  <si>
    <t>970251250R00</t>
  </si>
  <si>
    <t>Řezání železobetonu hl. řezu 250 mm</t>
  </si>
  <si>
    <t>23,232+7,651+5,962+14,647+2,7</t>
  </si>
  <si>
    <t>5*1,2+4*1,7</t>
  </si>
  <si>
    <t>970251300R00</t>
  </si>
  <si>
    <t>Řezání železobetonu hl. řezu 300 mm</t>
  </si>
  <si>
    <t>(2,7+0,5)*2</t>
  </si>
  <si>
    <t>(2,4+0,95)*2</t>
  </si>
  <si>
    <t>971033351R00</t>
  </si>
  <si>
    <t>Vybourání otv. zeď cihel. pl.0,09 m2, tl.45cm, MVC</t>
  </si>
  <si>
    <t>971033631R00</t>
  </si>
  <si>
    <t>Vybourání otv. zeď cihel. pl.4 m2, tl.15 cm, MVC</t>
  </si>
  <si>
    <t>0,9*2,05*4</t>
  </si>
  <si>
    <t>1,2*2,05+1,0*2,05</t>
  </si>
  <si>
    <t>971052341R00</t>
  </si>
  <si>
    <t>Vybourání otvorů zdi želbet. pl. 0,09 m2, tl. 30cm</t>
  </si>
  <si>
    <t>972054691R00</t>
  </si>
  <si>
    <t>Vybourání otv. stropy ŽB pl. 4 m2, tl. nad 8 cm</t>
  </si>
  <si>
    <t>1,2*1,7*0,25</t>
  </si>
  <si>
    <t>974031666R00</t>
  </si>
  <si>
    <t>Vysekání rýh zeď cihelná vtah. nosníků 15 x 25 cm</t>
  </si>
  <si>
    <t xml:space="preserve">pro překlady : </t>
  </si>
  <si>
    <t>3*1,25</t>
  </si>
  <si>
    <t>1,5+4*1,25</t>
  </si>
  <si>
    <t>976085311R00</t>
  </si>
  <si>
    <t>Vybourání kanal.rámů a poklopů plochy do 0,6 m2</t>
  </si>
  <si>
    <t xml:space="preserve">B 22 : </t>
  </si>
  <si>
    <t>978011161R00</t>
  </si>
  <si>
    <t>Otlučení omítek vnitřních vápenných stropů do 50 %</t>
  </si>
  <si>
    <t>978013161R00</t>
  </si>
  <si>
    <t>Otlučení omítek vnitřních stěn v rozsahu do 50 %</t>
  </si>
  <si>
    <t>978021191R00</t>
  </si>
  <si>
    <t>Otlučení cementových omítek vnitřních stěn do 100%</t>
  </si>
  <si>
    <t>14,0*2,0</t>
  </si>
  <si>
    <t>3,7*1,5</t>
  </si>
  <si>
    <t>(2,85+3,85)*2*2,0-(0,75*1,8+0,8*1,97)</t>
  </si>
  <si>
    <t>(2,85+2,0)*2*2,8-0,75*1,8</t>
  </si>
  <si>
    <t>6,2*2,0</t>
  </si>
  <si>
    <t>7,8*1,5</t>
  </si>
  <si>
    <t>(3,5+5,7+13,5)*1,8</t>
  </si>
  <si>
    <t>(1,35+1,2+3,8+3,5)*1,8</t>
  </si>
  <si>
    <t>10,5*2,1</t>
  </si>
  <si>
    <t>2,6*2,1</t>
  </si>
  <si>
    <t>1,2*2,1</t>
  </si>
  <si>
    <t>4,6*2,1</t>
  </si>
  <si>
    <t>6,8*2,1</t>
  </si>
  <si>
    <t>11,0*2,1</t>
  </si>
  <si>
    <t>17,7*2,1</t>
  </si>
  <si>
    <t>9,5*2,1</t>
  </si>
  <si>
    <t>3,5*2,1</t>
  </si>
  <si>
    <t>8,8*2,1</t>
  </si>
  <si>
    <t>15,5*2,1</t>
  </si>
  <si>
    <t>8,5*2,1</t>
  </si>
  <si>
    <t>3,8*2,1</t>
  </si>
  <si>
    <t>4,7*2,1</t>
  </si>
  <si>
    <t>3,75*2,1</t>
  </si>
  <si>
    <t>5,0*2,1</t>
  </si>
  <si>
    <t>1,8*2,1</t>
  </si>
  <si>
    <t>6,5*2,1</t>
  </si>
  <si>
    <t>7,3*2,1</t>
  </si>
  <si>
    <t>4,15*2,1</t>
  </si>
  <si>
    <t>4,8*2,1</t>
  </si>
  <si>
    <t>6,0*2,1</t>
  </si>
  <si>
    <t>2,85*2,1</t>
  </si>
  <si>
    <t>2,1*2,1</t>
  </si>
  <si>
    <t>12,0*2,1</t>
  </si>
  <si>
    <t>978041110R00</t>
  </si>
  <si>
    <t>Odstranění KZS EPS F tl. 100 mm s omítkou</t>
  </si>
  <si>
    <t xml:space="preserve">B 06 : </t>
  </si>
  <si>
    <t>(5,7+9,0+5,0+4,5)</t>
  </si>
  <si>
    <t>3,8</t>
  </si>
  <si>
    <t>978041116R00</t>
  </si>
  <si>
    <t>Odstranění KZS EPS F tl. 160 mm s omítkou</t>
  </si>
  <si>
    <t>5,0*0,95</t>
  </si>
  <si>
    <t>3*3,0*1,2</t>
  </si>
  <si>
    <t>3,3*1,5</t>
  </si>
  <si>
    <t>6,0*0,95</t>
  </si>
  <si>
    <t>978059531R00</t>
  </si>
  <si>
    <t>Odsekání vnitřních obkladů stěn nad 2 m2</t>
  </si>
  <si>
    <t>960 00</t>
  </si>
  <si>
    <t>978 04</t>
  </si>
  <si>
    <t xml:space="preserve">Odstranění KZS s omítkou tl. 200 mm </t>
  </si>
  <si>
    <t xml:space="preserve">B 04 : </t>
  </si>
  <si>
    <t>(4,65+2,8)*2*2,8-0,65*1,8*2</t>
  </si>
  <si>
    <t>(2,45*2,8+2,05*3,35)*2-0,65*1,8</t>
  </si>
  <si>
    <t>(2,05*2,8+2,05*3,35)*2-0,65*1,8</t>
  </si>
  <si>
    <t>(2,5+1,5)*2*2,8-0,8*1,97</t>
  </si>
  <si>
    <t>B 07</t>
  </si>
  <si>
    <t>Demontáž kabiny výtahu / 1150x1100 / včetně šachetních dveří a technologie vč.odvozu a likvidace</t>
  </si>
  <si>
    <t>B 13</t>
  </si>
  <si>
    <t>Odhalení obvodového ztužidla pro kotvení podesty schodiště</t>
  </si>
  <si>
    <t>B 16</t>
  </si>
  <si>
    <t>Odstranění podlahových vpoustí vč.odvozu a likvidace</t>
  </si>
  <si>
    <t>2*0,3*0,3+3,6*0,3+1,6*0,3+0,3*0,3</t>
  </si>
  <si>
    <t>B 19</t>
  </si>
  <si>
    <t>Odstranění montované vestavby v prostoru schodiště 2300x1200x3350mm vč.odvozu a likvidace</t>
  </si>
  <si>
    <t>999281148R00</t>
  </si>
  <si>
    <t>Přesun hmot pro opravy a údržbu do v. 12 m,nošením</t>
  </si>
  <si>
    <t>Přesun hmot</t>
  </si>
  <si>
    <t>POL7_</t>
  </si>
  <si>
    <t>711111001RZ1</t>
  </si>
  <si>
    <t xml:space="preserve">Provedení izolace proti vlhkosti na ploše vodorovné, 1x asfaltovým penetračním nátěrem včetně dodávky asfaltového penetračního laku </t>
  </si>
  <si>
    <t>711112001RZ1</t>
  </si>
  <si>
    <t>Provedení izolace proti vlhkosti na ploše svislé, 1x asfaltovým penetračním nátěr včetně dodávky asfaltového laku</t>
  </si>
  <si>
    <t>(11,43+16,1+34,3)*0,16</t>
  </si>
  <si>
    <t>(3,13+1,78+3,46+5,68+1,98+13,62)*0,16</t>
  </si>
  <si>
    <t>9,1*0,16</t>
  </si>
  <si>
    <t>(1,96+2,74+10,5)*0,16</t>
  </si>
  <si>
    <t>(9,65+7,83)*0,12</t>
  </si>
  <si>
    <t>711141559RT1</t>
  </si>
  <si>
    <t>Provedení izolace proti vlhkosti na ploše vodorovné, asfaltovými pásy přitavením 1 vrstva - pásy ve specifikaci</t>
  </si>
  <si>
    <t>711142559RT1</t>
  </si>
  <si>
    <t>Provedení izolace proti vlhkosti na ploše svislé, asfaltovými pásy přitavením 1 vrstva - pásy ve specifikaci</t>
  </si>
  <si>
    <t>711140102R00</t>
  </si>
  <si>
    <t>Odstranění izolace proti vlhkosti na ploše vodorovné, asfaltové pásy přitavením, 2 vrstvy</t>
  </si>
  <si>
    <t>123,1</t>
  </si>
  <si>
    <t>(2,0+1,0+1,8+3,7+0,4)</t>
  </si>
  <si>
    <t>711170101R00</t>
  </si>
  <si>
    <t>Odstranění izolace proti vlhkosti na ploše vodorovné, fólie, volně</t>
  </si>
  <si>
    <t>711170201R00</t>
  </si>
  <si>
    <t>Odstranění izolace proti vlhkosti na ploše svislé, fólie, volně</t>
  </si>
  <si>
    <t>711212000R00</t>
  </si>
  <si>
    <t>Penetrace podkladu pod hydroizolační nátěr,vč.dod.</t>
  </si>
  <si>
    <t xml:space="preserve">vodorovná : </t>
  </si>
  <si>
    <t xml:space="preserve">svislá : </t>
  </si>
  <si>
    <t>(3,13+1,78+3,46+5,68+1,98+13,62)*0,1</t>
  </si>
  <si>
    <t>(4,56+1,84+14,78+12,05)*0,1</t>
  </si>
  <si>
    <t>9,1*0,1</t>
  </si>
  <si>
    <t xml:space="preserve">m.č. 0.08 : </t>
  </si>
  <si>
    <t>2*3,5*1,8</t>
  </si>
  <si>
    <t xml:space="preserve">m.č. 0.04 : </t>
  </si>
  <si>
    <t>2,5*1,8</t>
  </si>
  <si>
    <t>(30,86+7,62+2,24+1,28+15,18)*0,1</t>
  </si>
  <si>
    <t>(5,58+6,56+71,95+21,88)*0,1</t>
  </si>
  <si>
    <t>(3,46+3,74+5,73+21,18+71,42)*0,1</t>
  </si>
  <si>
    <t>711212001R00</t>
  </si>
  <si>
    <t>Hydroizolační povlak - nátěr</t>
  </si>
  <si>
    <t>711212002R00</t>
  </si>
  <si>
    <t>Hydroizolační povlak - nátěr nebo stěrka</t>
  </si>
  <si>
    <t>711212601R00</t>
  </si>
  <si>
    <t>Těsnicí pás do spoje podlaha - stěna</t>
  </si>
  <si>
    <t>711 00</t>
  </si>
  <si>
    <t>Parotěsné utěsnění prostupu pro VZT ve stropě jídelnu z interiéru i exteriéru pojistnou páskou š 200</t>
  </si>
  <si>
    <t xml:space="preserve">m     </t>
  </si>
  <si>
    <t>2*5,5</t>
  </si>
  <si>
    <t>711150026RAA</t>
  </si>
  <si>
    <t>Izolace proti vodě svislá přitavená, 2x 2x ALP, 2x modifikovaný pás, 1x Na</t>
  </si>
  <si>
    <t>62852251R</t>
  </si>
  <si>
    <t>Pás asfaltový modifikovaný</t>
  </si>
  <si>
    <t>(11,43+16,1+34,3)*1,15</t>
  </si>
  <si>
    <t>(11,43+16,1+34,3)*0,16*1,2</t>
  </si>
  <si>
    <t>(3,13+1,78+3,46+5,68+1,98+13,62)*1,15</t>
  </si>
  <si>
    <t>(3,13+1,78+3,46+5,68+1,98+13,62)*0,16*1,2</t>
  </si>
  <si>
    <t>9,1*1,15</t>
  </si>
  <si>
    <t>9,1*0,16*1,2</t>
  </si>
  <si>
    <t>(1,96+2,74+10,5)*1,15</t>
  </si>
  <si>
    <t>(1,96+2,74+10,5)*0,16*1,2</t>
  </si>
  <si>
    <t>(9,65+7,83)*1,15</t>
  </si>
  <si>
    <t>(9,65+7,83)*0,12*1,2</t>
  </si>
  <si>
    <t>998711202R00</t>
  </si>
  <si>
    <t>Přesun hmot pro izolace proti vodě, výšky do 12 m</t>
  </si>
  <si>
    <t>712300831R00</t>
  </si>
  <si>
    <t>Odstranění povlakové krytiny střech do 10°, 1 vrstva</t>
  </si>
  <si>
    <t>30,0</t>
  </si>
  <si>
    <t>712311101RZ1</t>
  </si>
  <si>
    <t>Provedení povlakové krytiny střech do 10°, asfaltovým penetračním nátěrem 1x nátěr - včetně dodávky asfaltového penetračního nátěru</t>
  </si>
  <si>
    <t>(7,4*6,41+2,95*(0,85+1,51))</t>
  </si>
  <si>
    <t>712341559RT1</t>
  </si>
  <si>
    <t>Provedení povlakové krytiny střech do 10°, asfaltovými pásy, přitavení celoplošně 1 vrstva - asfaltový pás ve specifikaci</t>
  </si>
  <si>
    <t>712361701RT1</t>
  </si>
  <si>
    <t>Provedení povlakové krytiny střech do 10°, fólií, položenou volně 1 vrstva - fólie ve specifikaci</t>
  </si>
  <si>
    <t>712378005R00</t>
  </si>
  <si>
    <t xml:space="preserve">Povlaková krytina střech do 10°, fólie, stěnová lišta </t>
  </si>
  <si>
    <t>(2*2,95+4,25)</t>
  </si>
  <si>
    <t>712391171RT1</t>
  </si>
  <si>
    <t>Provedení povlakové krytiny střech do 10°, podkladní textilií 1 vrstva - textilie ve specifikaci</t>
  </si>
  <si>
    <t>712391172RT1</t>
  </si>
  <si>
    <t>Provedení povlakové krytiny střech do 10°, ochranná textilií 1 vrstva - textilie ve specifikaci</t>
  </si>
  <si>
    <t>6,0</t>
  </si>
  <si>
    <t>712801001R00</t>
  </si>
  <si>
    <t xml:space="preserve">Hydroakumulační vrstva pro zelené střechy, fólie nopová střešní hydroizolační </t>
  </si>
  <si>
    <t>712811101RZ1</t>
  </si>
  <si>
    <t>Provedení povlakové krytiny střech, samostatné vytažení povlaku, asfaltový penetrační nátěr 1x nátěr - včetně dodávky asfaltového penetračního nátěru</t>
  </si>
  <si>
    <t>(2*2,95+4,25)*0,9</t>
  </si>
  <si>
    <t>712831101RT2</t>
  </si>
  <si>
    <t>Provedení povlakové krytiny střech, samostatné vytažení povlaku, geotextilie 2 vrstvy - pásy ve specifikaci</t>
  </si>
  <si>
    <t>(2*2,95+4,25)*0,9*2*1,2</t>
  </si>
  <si>
    <t>712841559RT1</t>
  </si>
  <si>
    <t>Provedení povlakové krytiny střech, samostatné vytažení povlaku, asfaltové pásy přitavením 1 vrstva - asfaltový pás ve specifikaci</t>
  </si>
  <si>
    <t>712861702R00</t>
  </si>
  <si>
    <t>Provedení povlakové krytiny střech, samostatné vytažení povlaku, fólie lepená bodově</t>
  </si>
  <si>
    <t>712 00</t>
  </si>
  <si>
    <t>Prostup pro vedení chladiva střešním pláštěm vč. zpětného začištění</t>
  </si>
  <si>
    <t>712 01</t>
  </si>
  <si>
    <t xml:space="preserve">D+M Substrát střešní extenzivní </t>
  </si>
  <si>
    <t xml:space="preserve">m3    </t>
  </si>
  <si>
    <t>(7,4*6,41+2,95*(0,85+1,51))*0,08</t>
  </si>
  <si>
    <t>712 02</t>
  </si>
  <si>
    <t xml:space="preserve">D+M Rohož rozchodníková </t>
  </si>
  <si>
    <t xml:space="preserve">v místě transportní cesty na střeše : </t>
  </si>
  <si>
    <t>Pozn. A</t>
  </si>
  <si>
    <t>Rozebrání a obnovení střešního pláště - skladba SPx</t>
  </si>
  <si>
    <t>283221352R</t>
  </si>
  <si>
    <t>Fólie hydroizolační střešní</t>
  </si>
  <si>
    <t>(7,4*6,41+2,95*(0,85+1,51))*1,15</t>
  </si>
  <si>
    <t>(2*2,95+4,25)*0,9*1,2</t>
  </si>
  <si>
    <t>62856000R</t>
  </si>
  <si>
    <t>Pás asfaltový modifikovaný s Al vložkou, natavovací, lepicí</t>
  </si>
  <si>
    <t>69366198R</t>
  </si>
  <si>
    <t>Geotextilie 300 g/m2 ze 100% PP</t>
  </si>
  <si>
    <t>(7,4*6,41+2,95*(0,85+1,51))*2*1,15</t>
  </si>
  <si>
    <t>6,0*1,2</t>
  </si>
  <si>
    <t>998712202R00</t>
  </si>
  <si>
    <t>Přesun hmot pro povlakové krytiny, výšky do 12 m</t>
  </si>
  <si>
    <t>713102111R00</t>
  </si>
  <si>
    <t>Odstranění tepelné izolace podlah, volně uložené, z desek EPS, tl. do 100 mm</t>
  </si>
  <si>
    <t>713121111RT1</t>
  </si>
  <si>
    <t>Montáž tepelné izolace podlah na sucho, jednovrstvá materiál ve specifikaci</t>
  </si>
  <si>
    <t xml:space="preserve">kolem prostupu VZT : </t>
  </si>
  <si>
    <t>713121118RU1</t>
  </si>
  <si>
    <t xml:space="preserve">Montáž dilatačního pásku podél stěn včetně dodávky </t>
  </si>
  <si>
    <t>713141151R00</t>
  </si>
  <si>
    <t>Montáž tepelné izolace střech, kladená na sucho, 1 vrstva</t>
  </si>
  <si>
    <t>713191100RT9</t>
  </si>
  <si>
    <t>Položení separační fólie včetně dodávky PE fólie</t>
  </si>
  <si>
    <t>28375705R</t>
  </si>
  <si>
    <t>Deska izolační stabilizovaná EPS 150 1000 x 500 mm</t>
  </si>
  <si>
    <t>(7,4*6,41+2,95*(0,85+1,51))*0,3*1,02</t>
  </si>
  <si>
    <t>(11,43+16,1+34,3)*0,03*1,02</t>
  </si>
  <si>
    <t>(3,13+1,78+3,46+5,68+1,98+13,62)*0,03*1,02</t>
  </si>
  <si>
    <t>9,1*0,03*1,02</t>
  </si>
  <si>
    <t>(1,96+2,74+10,5)*0,03*1,02</t>
  </si>
  <si>
    <t>6,0*0,2*1,02</t>
  </si>
  <si>
    <t>63151414.AR</t>
  </si>
  <si>
    <t>Deska z minerální plsti tl. 200 mm</t>
  </si>
  <si>
    <t>6,0*1,02</t>
  </si>
  <si>
    <t>998713202R00</t>
  </si>
  <si>
    <t>Přesun hmot pro izolace tepelné, výšky do 12 m</t>
  </si>
  <si>
    <t>721 00T00</t>
  </si>
  <si>
    <t>Provedení ZTI Kanalizace viz samostatná část PD</t>
  </si>
  <si>
    <t>kpl</t>
  </si>
  <si>
    <t>POL1_7</t>
  </si>
  <si>
    <t>721 01T00</t>
  </si>
  <si>
    <t>Provedení ZTI Kanalizace demontáže viz samostatná část PD</t>
  </si>
  <si>
    <t>721 02T00</t>
  </si>
  <si>
    <t>Provedení ZTI Kanalizace opravy viz samostatná část PD</t>
  </si>
  <si>
    <t>722 00T00</t>
  </si>
  <si>
    <t>Provedení ZTI Vodovod viz samostatná část PD</t>
  </si>
  <si>
    <t>722 01T00</t>
  </si>
  <si>
    <t>Provedení ZTI Vodovod demontáže viz samostatná část PD</t>
  </si>
  <si>
    <t>722 02T00</t>
  </si>
  <si>
    <t>Provedení ZTI Vodovod opravy viz samostatná část PD</t>
  </si>
  <si>
    <t>725 00T00</t>
  </si>
  <si>
    <t>Provedení ZTI Zařizovací předměty viz samostatná část PD</t>
  </si>
  <si>
    <t>728 00T00</t>
  </si>
  <si>
    <t>Provedení ZTI Izolace tepelné pro ZTI viz samostatná část PD</t>
  </si>
  <si>
    <t>728 01T00</t>
  </si>
  <si>
    <t>Provedení ZTI Ostatní - požární ucpávky viz samostatná část PD</t>
  </si>
  <si>
    <t>P 720T00</t>
  </si>
  <si>
    <t>Stavební přípomoci</t>
  </si>
  <si>
    <t>722130803R00</t>
  </si>
  <si>
    <t>Demontáž potrubí ocelových závitových, DN 50 mm</t>
  </si>
  <si>
    <t xml:space="preserve">B 21 : </t>
  </si>
  <si>
    <t>25</t>
  </si>
  <si>
    <t>722170804R00</t>
  </si>
  <si>
    <t>Demontáž rozvodů vody z plastů do D 63 mm</t>
  </si>
  <si>
    <t>160,0</t>
  </si>
  <si>
    <t>722181812R00</t>
  </si>
  <si>
    <t>Demontáž izolace z trub D 50 mm</t>
  </si>
  <si>
    <t>998722202R00</t>
  </si>
  <si>
    <t>Přesun hmot pro vnitřní vodovod, výšky do 12 m</t>
  </si>
  <si>
    <t>723120805R00</t>
  </si>
  <si>
    <t>Demontáž potrubí svařovaného závitového DN 25 - 50 mm</t>
  </si>
  <si>
    <t>30</t>
  </si>
  <si>
    <t>998723202R00</t>
  </si>
  <si>
    <t>Přesun hmot pro vnitřní plynovod, výšky do 12 m</t>
  </si>
  <si>
    <t>725110814R00</t>
  </si>
  <si>
    <t>Demontáž klozetů kombinovaných</t>
  </si>
  <si>
    <t>soubor</t>
  </si>
  <si>
    <t xml:space="preserve">B 23 : </t>
  </si>
  <si>
    <t>725210821R00</t>
  </si>
  <si>
    <t>Demontáž umyvadel bez výtokových armatur</t>
  </si>
  <si>
    <t>725330840R00</t>
  </si>
  <si>
    <t>Demontáž výlevky ocelové nebo litinové</t>
  </si>
  <si>
    <t>725820801R00</t>
  </si>
  <si>
    <t>Demontáž baterie nástěnné do G 3/4"</t>
  </si>
  <si>
    <t>725820802R00</t>
  </si>
  <si>
    <t>Demontáž baterie stojánkové do 1otvoru</t>
  </si>
  <si>
    <t>998725202R00</t>
  </si>
  <si>
    <t>Přesun hmot pro zařizovací předměty, výšky do 12 m</t>
  </si>
  <si>
    <t>730 00T00</t>
  </si>
  <si>
    <t>Provedení ÚT viz samostatná část PD</t>
  </si>
  <si>
    <t>P 730T01</t>
  </si>
  <si>
    <t>733110808R00</t>
  </si>
  <si>
    <t>Demontáž potrubí ocelového závitového do DN 32-50</t>
  </si>
  <si>
    <t>998733203R00</t>
  </si>
  <si>
    <t>Přesun hmot pro rozvody potrubí, výšky do 24 m</t>
  </si>
  <si>
    <t>735151821R00</t>
  </si>
  <si>
    <t>Demontáž otopných těles panelových dvouřadých, délky do 1500 mm</t>
  </si>
  <si>
    <t>998735202R00</t>
  </si>
  <si>
    <t>Přesun hmot pro otopná tělesa, výšky do 12 m</t>
  </si>
  <si>
    <t>764819212R00</t>
  </si>
  <si>
    <t>Odpadní trouby kruhové z lak.Pz plechu, D 100 mm Dle tabulky klempířských výrobků</t>
  </si>
  <si>
    <t xml:space="preserve">K 5 : </t>
  </si>
  <si>
    <t>764815212R00</t>
  </si>
  <si>
    <t>Žlab podokapní půlkruh.z lak.Pz plechu, rš 330 mm Dle tabulky klempířských výrobků</t>
  </si>
  <si>
    <t xml:space="preserve">K 4 : </t>
  </si>
  <si>
    <t>3,1</t>
  </si>
  <si>
    <t>764816150R00</t>
  </si>
  <si>
    <t>Oplechování parapetů, lakovaný Pz plech, rš 470 mm Dle tabulky klempířských výrobků</t>
  </si>
  <si>
    <t xml:space="preserve">K 1 : </t>
  </si>
  <si>
    <t>4,8</t>
  </si>
  <si>
    <t xml:space="preserve">K 8 : </t>
  </si>
  <si>
    <t>K 2</t>
  </si>
  <si>
    <t>D+M krajová lišta z viplanylového plechu R.Š. 300 mm Dle tabulky klempířských výrobků</t>
  </si>
  <si>
    <t>K 3</t>
  </si>
  <si>
    <t>D+M okapnice z viplanylového plechu R.Š. 150 mm Dle tabulky klempířských výrobků</t>
  </si>
  <si>
    <t>K 7</t>
  </si>
  <si>
    <t>D+M ukončovací lišta PVC hydroizolace poplastovaný plech R.Š. 150 mm Dle tabulky klempířských výrobků</t>
  </si>
  <si>
    <t>K 8</t>
  </si>
  <si>
    <t>D+M prostup pro vedení potrubí chladiva o 100 mm tvarovka se zpětným vyústěním integrová PVC manžeta Dle tabulky klempířských výrobků</t>
  </si>
  <si>
    <t>998764202R00</t>
  </si>
  <si>
    <t>Přesun hmot pro klempířské konstr., výšky do 12 m</t>
  </si>
  <si>
    <t>766411812R00</t>
  </si>
  <si>
    <t>Demontáž obložení stěn panely velikosti nad 1,5 m2</t>
  </si>
  <si>
    <t>3,5*1,8</t>
  </si>
  <si>
    <t>766411822R00</t>
  </si>
  <si>
    <t>Demontáž podkladových roštů obložení stěn</t>
  </si>
  <si>
    <t>766661112R00</t>
  </si>
  <si>
    <t>Montáž dveří do zárubně,otevíravých 1kř.do 0,8 m Dle tabulky dveří</t>
  </si>
  <si>
    <t xml:space="preserve">D 09 : </t>
  </si>
  <si>
    <t xml:space="preserve">D 01 : </t>
  </si>
  <si>
    <t xml:space="preserve">D 02 : </t>
  </si>
  <si>
    <t>766661122R00</t>
  </si>
  <si>
    <t>Montáž dveří do zárubně,otevíravých 1kř.nad 0,8 m Dle tabulky dveří</t>
  </si>
  <si>
    <t>766661132R00</t>
  </si>
  <si>
    <t>Montáž dveří do zárubně,otevíravých 2kř.do 1,45 m Dle tabulky dveří</t>
  </si>
  <si>
    <t xml:space="preserve">1450/1970 : </t>
  </si>
  <si>
    <t xml:space="preserve">D 10 : </t>
  </si>
  <si>
    <t>766661413R00</t>
  </si>
  <si>
    <t>Montáž dveří protipožár.1kř.do 80 cm, bez kukátka Dle tabulky dveří</t>
  </si>
  <si>
    <t>766661422R00</t>
  </si>
  <si>
    <t>Montáž dveří protipožárních 1kříd. nad 80 cm Dle tabulky dveří</t>
  </si>
  <si>
    <t>766669113R00</t>
  </si>
  <si>
    <t>Dokování okopného plechu Dle tabulky dveří</t>
  </si>
  <si>
    <t>5*2</t>
  </si>
  <si>
    <t>3*2</t>
  </si>
  <si>
    <t>4*2</t>
  </si>
  <si>
    <t>1*2</t>
  </si>
  <si>
    <t>766669117R00</t>
  </si>
  <si>
    <t>Dokování samozavírače na ocelovou zárubeň Dle tabulky dveří</t>
  </si>
  <si>
    <t>766669118R00</t>
  </si>
  <si>
    <t>Dokování stavěče křídla</t>
  </si>
  <si>
    <t>5+4+1+1+1</t>
  </si>
  <si>
    <t>766669921R00</t>
  </si>
  <si>
    <t>Montáž zámku Dle tabulky dveří</t>
  </si>
  <si>
    <t>766670021R00</t>
  </si>
  <si>
    <t>Montáž kliky a štítku Dle tabulky dveří</t>
  </si>
  <si>
    <t>766 00</t>
  </si>
  <si>
    <t>Prostup pro vedení chladiva bokem střešního výlezu</t>
  </si>
  <si>
    <t>766 01</t>
  </si>
  <si>
    <t>Příplatek za systém centrálního klíče do zámků</t>
  </si>
  <si>
    <t>766 02</t>
  </si>
  <si>
    <t>D+M - Síť proti hmyzu v hliníkovém rámu pro osazení na okenní rám</t>
  </si>
  <si>
    <t>6*1,5*1,5</t>
  </si>
  <si>
    <t>766 51</t>
  </si>
  <si>
    <t>Demontáž krytu otopných těles</t>
  </si>
  <si>
    <t>766 52</t>
  </si>
  <si>
    <t>Dřevěné kryty radiátorů - demontáž před zahájením prací a po provedení výmalby opětovná montáž krytů</t>
  </si>
  <si>
    <t>10,53-0,4</t>
  </si>
  <si>
    <t>14,6-2*0,4</t>
  </si>
  <si>
    <t>549 00</t>
  </si>
  <si>
    <t>Stavěč dveří</t>
  </si>
  <si>
    <t>549 01</t>
  </si>
  <si>
    <t xml:space="preserve">Okopový plech nerez </t>
  </si>
  <si>
    <t>5*2*0,8*0,3</t>
  </si>
  <si>
    <t>3*2*0,8*0,3</t>
  </si>
  <si>
    <t>4*2*0,9*0,3</t>
  </si>
  <si>
    <t>4*2*1,0*0,3</t>
  </si>
  <si>
    <t>1*2*1,45*0,3</t>
  </si>
  <si>
    <t>54914621R</t>
  </si>
  <si>
    <t>Dveřní kování dle tabulky dveří</t>
  </si>
  <si>
    <t>549146452R</t>
  </si>
  <si>
    <t>Panikové kování  dle tabulky dveří</t>
  </si>
  <si>
    <t>54917020R</t>
  </si>
  <si>
    <t>Zavírač dveří hydraulický s kluznou lištou dle tabulky dveří</t>
  </si>
  <si>
    <t>54926060R</t>
  </si>
  <si>
    <t>Zámek dveřní dle tabulky dveří</t>
  </si>
  <si>
    <t>61165001R</t>
  </si>
  <si>
    <t>Dveře vnitřní hladké plné 600 x 1970 mm Dle tabulky dveří</t>
  </si>
  <si>
    <t>61165002R</t>
  </si>
  <si>
    <t>Dveře vnitřní hladké plné 700 x 1970 mm Dle tabulky dveří</t>
  </si>
  <si>
    <t>61165003R</t>
  </si>
  <si>
    <t>Dveře vnitřní hladké plné 80 x 197 cm Dle tabulky dveří</t>
  </si>
  <si>
    <t>61165004R</t>
  </si>
  <si>
    <t>Dveře vnitřní hladké plné 900 x 1970 mm Dle tabulky dveří</t>
  </si>
  <si>
    <t>61165005R</t>
  </si>
  <si>
    <t>Dveře vnitřní hladké plné 1000 x 1970 mm Dle tabulky dveří</t>
  </si>
  <si>
    <t>61165006R</t>
  </si>
  <si>
    <t>Dveře vnitřní hladké plné 1250 x 1970 mm Dle tabulky dveří</t>
  </si>
  <si>
    <t>61165007R</t>
  </si>
  <si>
    <t>Dveře vnitřní hladké plné 1450 x 1970 mm Dle tabulky dveří</t>
  </si>
  <si>
    <t>61165035R</t>
  </si>
  <si>
    <t>Dveře vnitřní hladké 1000 x 1970 mm částečně prosklené Dle tabulky dveří</t>
  </si>
  <si>
    <t>61165611R</t>
  </si>
  <si>
    <t>Dveře protipožární EW15 plné 800 x 1970 mm Dle tabulky dveří</t>
  </si>
  <si>
    <t>61165612R</t>
  </si>
  <si>
    <t>Dveře protipožární EW15 plné 900 x 1970 mm Dle tabulky dveří</t>
  </si>
  <si>
    <t>61165642R</t>
  </si>
  <si>
    <t>Dveře protipožární EW30 plné 800 x 1970 mm Dle tabulky dveří</t>
  </si>
  <si>
    <t>998766202R00</t>
  </si>
  <si>
    <t>Přesun hmot pro truhlářské konstr., výšky do 12 m</t>
  </si>
  <si>
    <t>767586101RT1</t>
  </si>
  <si>
    <t>Nosný rošt podhledu kazetového modul 60 x 60 cm (kazety)</t>
  </si>
  <si>
    <t>311,5</t>
  </si>
  <si>
    <t>767586201R00</t>
  </si>
  <si>
    <t>Podhled minerální kazetový</t>
  </si>
  <si>
    <t>767995105R00</t>
  </si>
  <si>
    <t>Výroba a montáž kov. atypických konstr. do 100 kg</t>
  </si>
  <si>
    <t>kg</t>
  </si>
  <si>
    <t xml:space="preserve">ocelový sloup 1NP : </t>
  </si>
  <si>
    <t>2*3,15*13,43</t>
  </si>
  <si>
    <t>767995106R00</t>
  </si>
  <si>
    <t>Výroba a montáž kov. atypických konstr. do 250 kg</t>
  </si>
  <si>
    <t>274,0</t>
  </si>
  <si>
    <t>767995108R00</t>
  </si>
  <si>
    <t>Výroba a montáž kov. atypických konstr. nad 500 kg</t>
  </si>
  <si>
    <t>645,1</t>
  </si>
  <si>
    <t>767996802R00</t>
  </si>
  <si>
    <t>Demontáž atypických ocelových konstr. do100 kg</t>
  </si>
  <si>
    <t>(7*5,85+2*5,5)*11,1</t>
  </si>
  <si>
    <t>767 00</t>
  </si>
  <si>
    <t>D+M výtahového háku</t>
  </si>
  <si>
    <t>767 01</t>
  </si>
  <si>
    <t>D+M – hliníkový žebřík k výlezu na stěchu kotvený na stěnu, dělený na 2 části 2,2+1,6 m</t>
  </si>
  <si>
    <t>O 1</t>
  </si>
  <si>
    <t>D+M Prosklená stěna z hliníkových profilů s jednokřídlými dveřmi š. 1150 mm 2400x3050 mm Dle tabulky oken,vchod.dveří a prosklených stěn</t>
  </si>
  <si>
    <t>O 2</t>
  </si>
  <si>
    <t>D+M Vchodové dveře levé plné jednokřídlé plastové 1200x2200 mm Dle tabulky oken,vchod.dveří a prosklených stěn</t>
  </si>
  <si>
    <t>O 3</t>
  </si>
  <si>
    <t>D+M Hliníková stěna fixní požárně odolná EI15 DP3 2400x2100 mm Dle tabulky oken,vchod.dveří a prosklených stěn</t>
  </si>
  <si>
    <t>O 4</t>
  </si>
  <si>
    <t>D+M Prosklená stěna z hliníkových profilů s dvoukřídlými dveřmi 5600x3050 mm EW30 DP3 - C,S Dle tabulky oken,vchod.dveří a prosklených stěn</t>
  </si>
  <si>
    <t>O 5</t>
  </si>
  <si>
    <t>D+M Vchodové dveře plné dvoukřídlé z Al profilů 2700x2900 mm Dle tabulky oken,vchod.dveří a prosklených stěn</t>
  </si>
  <si>
    <t>O 6</t>
  </si>
  <si>
    <t>D+M Okno z hliníkových profilů fixní, EI15 DP3 1500x1500 mm Dle tabulky oken,vchod.dveří a prosklených stěn</t>
  </si>
  <si>
    <t>R 1</t>
  </si>
  <si>
    <t xml:space="preserve">Předokenní roleta s hliníkovým lamelovým pancířem motoricky poháněná s pohledovým boxem 3,3x1,1 m vč.pohonu a ovládání </t>
  </si>
  <si>
    <t>R 2</t>
  </si>
  <si>
    <t xml:space="preserve">Předokenní roleta s hliníkovým lamelovým pancířem motoricky poháněná s pohledovým boxem 1,75x2,35 m vč.pohonu a ovládání </t>
  </si>
  <si>
    <t>R 3</t>
  </si>
  <si>
    <t xml:space="preserve">Předokenní roleta s hliníkovým lamelovým pancířem motoricky poháněná s pohledovým boxem 1,35x2,35 m vč.pohonu a ovládání </t>
  </si>
  <si>
    <t>R 4</t>
  </si>
  <si>
    <t xml:space="preserve">Předokenní roleta s hliníkovým lamelovým pancířem motoricky poháněná s pohledovým boxem 1,6x2,35 m vč.pohonu a ovládání </t>
  </si>
  <si>
    <t>Z 02</t>
  </si>
  <si>
    <t>D+M 1.NP ocelové schodiště - povrchová úprava žárově pozinkované Dle tabulky zámečnických prvků</t>
  </si>
  <si>
    <t>13384325R</t>
  </si>
  <si>
    <t>Tyč ocelová U 100, S235JR</t>
  </si>
  <si>
    <t>38,2*1,1/1000</t>
  </si>
  <si>
    <t>13384430R</t>
  </si>
  <si>
    <t>Tyč ocelová U 120, S235JR</t>
  </si>
  <si>
    <t>95,8*1,1/1000</t>
  </si>
  <si>
    <t>2*3,15*13,43*1,1/1000</t>
  </si>
  <si>
    <t>274,0*1,1/1000</t>
  </si>
  <si>
    <t>13388440R</t>
  </si>
  <si>
    <t>Tyč ocelová HEB 160, S235JR</t>
  </si>
  <si>
    <t>511,2*1,1/1000</t>
  </si>
  <si>
    <t>311110190000R</t>
  </si>
  <si>
    <t>Matice ocelová pozinkovaná 02 1401.2 M12</t>
  </si>
  <si>
    <t xml:space="preserve">Překlad : </t>
  </si>
  <si>
    <t>20</t>
  </si>
  <si>
    <t>311202190000R</t>
  </si>
  <si>
    <t>Podložka přesná 02 1702 tvar A otvor 13 mm</t>
  </si>
  <si>
    <t>31179127R</t>
  </si>
  <si>
    <t>Tyč závitová M12, DIN 975 pozinkovaná</t>
  </si>
  <si>
    <t>998767202R00</t>
  </si>
  <si>
    <t>Přesun hmot pro zámečnické konstr., výšky do 12 m</t>
  </si>
  <si>
    <t>771101210R00</t>
  </si>
  <si>
    <t>Penetrace podkladu pod dlažby</t>
  </si>
  <si>
    <t xml:space="preserve">dlažba : </t>
  </si>
  <si>
    <t xml:space="preserve">sokl : </t>
  </si>
  <si>
    <t>(74,42+6,21+7,38)*0,1</t>
  </si>
  <si>
    <t>(11,43+16,1+34,3)*0,1</t>
  </si>
  <si>
    <t>771445014R00</t>
  </si>
  <si>
    <t>Obklad soklíků hutných, rovných,tmel,v.do 100 mm vč.úpravy podkladu a spárování specifikace v Souhrnné technické zprávě</t>
  </si>
  <si>
    <t>771479001R00</t>
  </si>
  <si>
    <t>Řezání dlaždic keramických pro soklíky</t>
  </si>
  <si>
    <t>771575107R00</t>
  </si>
  <si>
    <t>Montáž podlah keram.,režné hladké, tmel, vč.úpravy podkladu a spárování specifikace v Souhrnné technické zprávě</t>
  </si>
  <si>
    <t>771575206R00</t>
  </si>
  <si>
    <t>Montáž podlah keramických relief., tmel, vč.úpravy podkladu a spárování specifikace v Souhrnné technické zprávě</t>
  </si>
  <si>
    <t>771577843R00</t>
  </si>
  <si>
    <t xml:space="preserve">Podlahový profil dilatační </t>
  </si>
  <si>
    <t>23,9</t>
  </si>
  <si>
    <t>14,6</t>
  </si>
  <si>
    <t>771577133R00</t>
  </si>
  <si>
    <t>Lišta přechodová</t>
  </si>
  <si>
    <t>10,4</t>
  </si>
  <si>
    <t>12,5</t>
  </si>
  <si>
    <t>597623121R</t>
  </si>
  <si>
    <t>Dlaždice specifikace v Souhrnné technické zprávě</t>
  </si>
  <si>
    <t>236,67*1,1</t>
  </si>
  <si>
    <t>149,84*0,1*1,2</t>
  </si>
  <si>
    <t>597623136R</t>
  </si>
  <si>
    <t>Dlaždice protiskluzná specifikace v Souhrnné technické zprávě</t>
  </si>
  <si>
    <t>253,83*1,1</t>
  </si>
  <si>
    <t>998771202R00</t>
  </si>
  <si>
    <t>Přesun hmot pro podlahy z dlaždic, výšky do 12 m</t>
  </si>
  <si>
    <t>776401800R00</t>
  </si>
  <si>
    <t>Demontáž soklíků nebo lišt, pryžových nebo z PVC</t>
  </si>
  <si>
    <t xml:space="preserve">schodiště : </t>
  </si>
  <si>
    <t>12,0</t>
  </si>
  <si>
    <t>776421100RU1</t>
  </si>
  <si>
    <t>Lepení podlahových soklíků z PVC a vinylu včetně dodávky soklíku PVC</t>
  </si>
  <si>
    <t>776511810R00</t>
  </si>
  <si>
    <t>Odstranění PVC a koberců lepených bez podložky</t>
  </si>
  <si>
    <t>776521200RV2</t>
  </si>
  <si>
    <t>Lepení povlakových podlah z dílců PVC a CV (vinyl) včetně vinylové podlahoviny tl. 2,5 mm</t>
  </si>
  <si>
    <t>776520010RAC</t>
  </si>
  <si>
    <t>Podlaha povlaková z PVC pásů, soklík (Cfl-S1) podlahovina zátěžová, oblast použítí 34-42</t>
  </si>
  <si>
    <t xml:space="preserve">1NP Nové PVC ( Cfl-s1) na schodiště 12m2 / školník byt / : </t>
  </si>
  <si>
    <t>998776202R00</t>
  </si>
  <si>
    <t>Přesun hmot pro podlahy povlakové, výšky do 12 m</t>
  </si>
  <si>
    <t>777615223R00</t>
  </si>
  <si>
    <t>Nátěry podlah betonových, epoxidový protiskluzný</t>
  </si>
  <si>
    <t>998777202R00</t>
  </si>
  <si>
    <t>Přesun hmot pro podlahy syntetické, výšky do 12 m</t>
  </si>
  <si>
    <t>781101210R00</t>
  </si>
  <si>
    <t>Penetrace podkladu pod obklady</t>
  </si>
  <si>
    <t>781415015R00</t>
  </si>
  <si>
    <t>Montáž obkladů stěn, porovin.,tmel, vč.úpravy podkladu a spárování specifikace v Souhrnné technické zprávě</t>
  </si>
  <si>
    <t>781675114R00</t>
  </si>
  <si>
    <t>Montáž obkladů parapetů keramic. na tmel, vč.úpravy podkladu a spárování specifikace v Souhrnné technické zprávě</t>
  </si>
  <si>
    <t>(9*1,5+2,4)</t>
  </si>
  <si>
    <t>781 00</t>
  </si>
  <si>
    <t>Příplatek za pruh obkladu jiné barvy v obkladu kuchyně – oranžová</t>
  </si>
  <si>
    <t>597813600R</t>
  </si>
  <si>
    <t>Obkládačka specifikace v Souhrnné technické zprávě</t>
  </si>
  <si>
    <t>588,58*1,1</t>
  </si>
  <si>
    <t>15,9*0,2*1,2</t>
  </si>
  <si>
    <t>998781202R00</t>
  </si>
  <si>
    <t>Přesun hmot pro obklady keramické, výšky do 12 m</t>
  </si>
  <si>
    <t>783222120R00</t>
  </si>
  <si>
    <t xml:space="preserve">Nátěr syntetický kov.konstrukcí </t>
  </si>
  <si>
    <t xml:space="preserve">1NP – nátěr ocelové konstrukce schodiště a zábradlí : </t>
  </si>
  <si>
    <t>42,0</t>
  </si>
  <si>
    <t>783 00</t>
  </si>
  <si>
    <t>Nátěr kovové zárubně</t>
  </si>
  <si>
    <t xml:space="preserve">ks    </t>
  </si>
  <si>
    <t>784191101R00</t>
  </si>
  <si>
    <t>Penetrace podkladu univerzální 1x</t>
  </si>
  <si>
    <t xml:space="preserve">omítky opravy : </t>
  </si>
  <si>
    <t>356,8+1379,4921</t>
  </si>
  <si>
    <t xml:space="preserve">omítky nové : </t>
  </si>
  <si>
    <t>634,3175</t>
  </si>
  <si>
    <t xml:space="preserve">SDK : </t>
  </si>
  <si>
    <t>2*6,28125+6,5835+117,31+283,95+19,2465+7,5174+3,15*0,4*3+2*4,5</t>
  </si>
  <si>
    <t>784195412R00</t>
  </si>
  <si>
    <t>Malba na omítky 2 x</t>
  </si>
  <si>
    <t>784195612R00</t>
  </si>
  <si>
    <t>Malba na SDK 2 x</t>
  </si>
  <si>
    <t>784 00</t>
  </si>
  <si>
    <t>Příplatek za omyvatelný nátěr v jídelně do výšky 1,5 m v pastelové barvě</t>
  </si>
  <si>
    <t>(17,6+18,4)*2*1,5</t>
  </si>
  <si>
    <t>784 01</t>
  </si>
  <si>
    <t xml:space="preserve">Příplatek za barevnou malbu v jídelně </t>
  </si>
  <si>
    <t>(17,6+18,4)*2*(2,97-1,5)</t>
  </si>
  <si>
    <t>784402801R00</t>
  </si>
  <si>
    <t>Odstranění malby oškrábáním v místnosti H do 3,8 m</t>
  </si>
  <si>
    <t>784403801R00</t>
  </si>
  <si>
    <t>Odstranění maleb omytím v místnosti H do 3,8 m</t>
  </si>
  <si>
    <t>787 00</t>
  </si>
  <si>
    <t>D+M – mléčné fólie na okna do šatny a umývárny</t>
  </si>
  <si>
    <t>1,5*1,5*2</t>
  </si>
  <si>
    <t>787 01</t>
  </si>
  <si>
    <t>Schodiště vnější /byt školník/ - sklo bezpečnostní lepené tl. 12 mm kotvené do stávající konstrukce</t>
  </si>
  <si>
    <t>2,0</t>
  </si>
  <si>
    <t>998787202R00</t>
  </si>
  <si>
    <t>Přesun hmot pro zasklívání, výšky do 12 m</t>
  </si>
  <si>
    <t>791 00</t>
  </si>
  <si>
    <t>D+M technologie gastro - viz samostatná část PD</t>
  </si>
  <si>
    <t>791 P</t>
  </si>
  <si>
    <t>210 00T00</t>
  </si>
  <si>
    <t>Provedení silnoproudé elektroinstalace viz samostatná část PD</t>
  </si>
  <si>
    <t>POL1_9</t>
  </si>
  <si>
    <t>P 210T00</t>
  </si>
  <si>
    <t>220 00T00</t>
  </si>
  <si>
    <t>Provedení slaboproudé elektroinstalace - viz samostatná část PD systém řízení gastro</t>
  </si>
  <si>
    <t>220 01T00</t>
  </si>
  <si>
    <t>Provedení slaboproudé elektroinstalace - viz samostatná část PD EPS</t>
  </si>
  <si>
    <t>P 220T00</t>
  </si>
  <si>
    <t>240 00T00</t>
  </si>
  <si>
    <t>Provedení VZT - viz samostatná část PD</t>
  </si>
  <si>
    <t>P 240T00</t>
  </si>
  <si>
    <t>330 00</t>
  </si>
  <si>
    <t xml:space="preserve">Dodávka a montáž osobonákladního výtahu včetně revize, napojení na GSM bránu  (specifikace viz Souhrnná technická zpráva) </t>
  </si>
  <si>
    <t>P 330</t>
  </si>
  <si>
    <t>979951111R00</t>
  </si>
  <si>
    <t>Výkup kovů - železný šrot tl. do 4 mm</t>
  </si>
  <si>
    <t>Odkaz na dem. hmot. položky pořadí 129 : 0,72542</t>
  </si>
  <si>
    <t>Odkaz na dem. hmot. položky pořadí 144 : 0,40000</t>
  </si>
  <si>
    <t>Odkaz na dem. hmot. položky pořadí 145 : 2,97449</t>
  </si>
  <si>
    <t>Odkaz na dem. hmot. položky pořadí 146 : 0,31028</t>
  </si>
  <si>
    <t>Odkaz na dem. hmot. položky pořadí 165 : 0,04500</t>
  </si>
  <si>
    <t>Odkaz na dem. hmot. položky pořadí 232 : 0,16750</t>
  </si>
  <si>
    <t>Odkaz na dem. hmot. položky pořadí 236 : 0,10260</t>
  </si>
  <si>
    <t>Odkaz na dem. hmot. položky pořadí 240 : 0,03760</t>
  </si>
  <si>
    <t>Odkaz na dem. hmot. položky pořadí 241 : 0,00312</t>
  </si>
  <si>
    <t>Odkaz na dem. hmot. položky pořadí 242 : 0,00172</t>
  </si>
  <si>
    <t>Odkaz na dem. hmot. položky pořadí 246 : 0,15960</t>
  </si>
  <si>
    <t>Odkaz na dem. hmot. položky pořadí 248 : 0,24930</t>
  </si>
  <si>
    <t>Odkaz na dem. hmot. položky pořadí 298 : 0,57665</t>
  </si>
  <si>
    <t>979990103R00</t>
  </si>
  <si>
    <t>Poplatek za uložení suti - beton, skupina odpadu 170101</t>
  </si>
  <si>
    <t>Odkaz na dem. hmot. položky pořadí 130 : 5,06000</t>
  </si>
  <si>
    <t>Odkaz na dem. hmot. položky pořadí 131 : 27,08200</t>
  </si>
  <si>
    <t>Odkaz na dem. hmot. položky pořadí 132 : 32,69970</t>
  </si>
  <si>
    <t>Odkaz na dem. hmot. položky pořadí 133 : 4,89500</t>
  </si>
  <si>
    <t>Odkaz na dem. hmot. položky pořadí 134 : 0,00000</t>
  </si>
  <si>
    <t>Odkaz na dem. hmot. položky pořadí 135 : 0,00000</t>
  </si>
  <si>
    <t>Odkaz na dem. hmot. položky pořadí 137 : 11,52509</t>
  </si>
  <si>
    <t>Odkaz na dem. hmot. položky pořadí 168 : 33,37487</t>
  </si>
  <si>
    <t>979990105R00</t>
  </si>
  <si>
    <t>Poplatek za uložení suti - cihelné výrobky, skupina odpadu 170102</t>
  </si>
  <si>
    <t>Odkaz na dem. hmot. položky pořadí 119 : 10,34936</t>
  </si>
  <si>
    <t>Odkaz na dem. hmot. položky pořadí 120 : 91,79145</t>
  </si>
  <si>
    <t>Odkaz na dem. hmot. položky pořadí 121 : 32,82660</t>
  </si>
  <si>
    <t>Odkaz na dem. hmot. položky pořadí 122 : 0,54270</t>
  </si>
  <si>
    <t>Odkaz na dem. hmot. položky pořadí 136 : 0,86128</t>
  </si>
  <si>
    <t>Odkaz na dem. hmot. položky pořadí 140 : 0,03300</t>
  </si>
  <si>
    <t>Odkaz na dem. hmot. položky pořadí 151 : 0,00046</t>
  </si>
  <si>
    <t>Odkaz na dem. hmot. položky pořadí 160 : 0,29600</t>
  </si>
  <si>
    <t>Odkaz na dem. hmot. položky pořadí 161 : 3,21030</t>
  </si>
  <si>
    <t>Odkaz na dem. hmot. položky pořadí 164 : 0,66625</t>
  </si>
  <si>
    <t>Odkaz na dem. hmot. položky pořadí 166 : 7,13600</t>
  </si>
  <si>
    <t>Odkaz na dem. hmot. položky pořadí 167 : 27,58984</t>
  </si>
  <si>
    <t>979990108R00</t>
  </si>
  <si>
    <t>Poplatek za uložení suti - železobeton, skupina odpadu 170101</t>
  </si>
  <si>
    <t>Odkaz na dem. hmot. položky pořadí 118 : 3,40800</t>
  </si>
  <si>
    <t>Odkaz na dem. hmot. položky pořadí 123 : 2,61360</t>
  </si>
  <si>
    <t>Odkaz na dem. hmot. položky pořadí 124 : 9,00000</t>
  </si>
  <si>
    <t>Odkaz na dem. hmot. položky pořadí 127 : 10,77360</t>
  </si>
  <si>
    <t>Odkaz na dem. hmot. položky pořadí 128 : 0,43269</t>
  </si>
  <si>
    <t>Odkaz na dem. hmot. položky pořadí 153 : 0,00160</t>
  </si>
  <si>
    <t>Odkaz na dem. hmot. položky pořadí 154 : 0,00589</t>
  </si>
  <si>
    <t>Odkaz na dem. hmot. položky pořadí 157 : 0,00156</t>
  </si>
  <si>
    <t>Odkaz na dem. hmot. položky pořadí 158 : 0,03082</t>
  </si>
  <si>
    <t>Odkaz na dem. hmot. položky pořadí 159 : 0,00603</t>
  </si>
  <si>
    <t>Odkaz na dem. hmot. položky pořadí 162 : 0,05900</t>
  </si>
  <si>
    <t>Odkaz na dem. hmot. položky pořadí 163 : 1,22400</t>
  </si>
  <si>
    <t>979990110R00</t>
  </si>
  <si>
    <t>Poplatek za uložení suti - sádrokartonové desky, skupina odpadu 170802</t>
  </si>
  <si>
    <t>Odkaz na dem. hmot. položky pořadí 125 : 0,61546</t>
  </si>
  <si>
    <t>Odkaz na dem. hmot. položky pořadí 126 : 3,64188</t>
  </si>
  <si>
    <t>979990111R00</t>
  </si>
  <si>
    <t>Poplatek za uložení suti - stavební keramika, skupina odpadu 170103</t>
  </si>
  <si>
    <t>Odkaz na dem. hmot. položky pořadí 138 : 7,03980</t>
  </si>
  <si>
    <t>Odkaz na dem. hmot. položky pořadí 139 : 14,15577</t>
  </si>
  <si>
    <t>Odkaz na dem. hmot. položky pořadí 171 : 37,20477</t>
  </si>
  <si>
    <t>Odkaz na dem. hmot. položky pořadí 238 : 0,06840</t>
  </si>
  <si>
    <t>Odkaz na dem. hmot. položky pořadí 239 : 0,03892</t>
  </si>
  <si>
    <t>979990121R00</t>
  </si>
  <si>
    <t>Poplatek za uložení suti - asfaltové pásy, skupina odpadu 170302</t>
  </si>
  <si>
    <t>Odkaz na dem. hmot. položky pořadí 183 : 1,52139</t>
  </si>
  <si>
    <t>979990122R00</t>
  </si>
  <si>
    <t>Poplatek za uložení suti - PVC střešní krytina, skupina odpadu 170203</t>
  </si>
  <si>
    <t>Odkaz na dem. hmot. položky pořadí 184 : 0,08008</t>
  </si>
  <si>
    <t>Odkaz na dem. hmot. položky pořadí 185 : 0,22633</t>
  </si>
  <si>
    <t>Odkaz na dem. hmot. položky pořadí 194 : 0,18000</t>
  </si>
  <si>
    <t>979990141R00</t>
  </si>
  <si>
    <t>Poplatek za uložení suti - polystyren+omítka, skupina odpadu 170604</t>
  </si>
  <si>
    <t>Odkaz na dem. hmot. položky pořadí 169 : 0,36204</t>
  </si>
  <si>
    <t>Odkaz na dem. hmot. položky pořadí 170 : 0,36680</t>
  </si>
  <si>
    <t>Odkaz na dem. hmot. položky pořadí 173 : 2,38602</t>
  </si>
  <si>
    <t>Odkaz na dem. hmot. položky pořadí 214 : 0,04840</t>
  </si>
  <si>
    <t>979990146R00</t>
  </si>
  <si>
    <t>Poplatek za uložení lehkých izolačních materiálů - čistý polystyren, minerální a skelná vata</t>
  </si>
  <si>
    <t>Odkaz na dem. hmot. položky pořadí 234 : 0,03680</t>
  </si>
  <si>
    <t>979990161R00</t>
  </si>
  <si>
    <t>Poplatek za uložení - dřevo, skupina odpadu 170201</t>
  </si>
  <si>
    <t>Odkaz na dem. hmot. položky pořadí 258 : 0,15530</t>
  </si>
  <si>
    <t>Odkaz na dem. hmot. položky pořadí 259 : 0,05040</t>
  </si>
  <si>
    <t>Odkaz na dem. hmot. položky pořadí 273 : 0,09000</t>
  </si>
  <si>
    <t>979990162R00</t>
  </si>
  <si>
    <t>Poplatek za uložení suti - dřevo+sklo, skupina odpadu 170904</t>
  </si>
  <si>
    <t>Odkaz na dem. hmot. položky pořadí 143 : 0,84000</t>
  </si>
  <si>
    <t>979990163R00</t>
  </si>
  <si>
    <t>Poplatek za uložení suti - plast + sklo, skupina odpadu 170904</t>
  </si>
  <si>
    <t>Odkaz na dem. hmot. položky pořadí 142 : 0,00000</t>
  </si>
  <si>
    <t>Odkaz na dem. hmot. položky pořadí 147 : 0,11873</t>
  </si>
  <si>
    <t>Odkaz na dem. hmot. položky pořadí 148 : 0,55440</t>
  </si>
  <si>
    <t>Odkaz na dem. hmot. položky pořadí 149 : 0,06800</t>
  </si>
  <si>
    <t>Odkaz na dem. hmot. položky pořadí 150 : 0,87780</t>
  </si>
  <si>
    <t>979990181R00</t>
  </si>
  <si>
    <t>Poplatek za uložení suti - PVC podlahová krytina, skupina odpadu 200307</t>
  </si>
  <si>
    <t>Odkaz na dem. hmot. položky pořadí 330 : 0,02796</t>
  </si>
  <si>
    <t>Odkaz na dem. hmot. položky pořadí 332 : 0,34945</t>
  </si>
  <si>
    <t>979990191R00</t>
  </si>
  <si>
    <t>Poplatek za uložení suti - plastové výrobky, skupina odpadu 170203</t>
  </si>
  <si>
    <t>Odkaz na dem. hmot. položky pořadí 233 : 0,04640</t>
  </si>
  <si>
    <t>979011211R00</t>
  </si>
  <si>
    <t>Svislá doprava suti a vybour. hmot za 2.NP nošením</t>
  </si>
  <si>
    <t>Přesun suti</t>
  </si>
  <si>
    <t>POL8_</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</si>
  <si>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</si>
  <si>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</si>
  <si>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</si>
  <si>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</si>
  <si>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</si>
  <si>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</si>
  <si>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</si>
  <si>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</si>
  <si>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979093111R00</t>
  </si>
  <si>
    <t>Uložení suti na skládku bez zhutnění</t>
  </si>
  <si>
    <t>005121 R</t>
  </si>
  <si>
    <t>Zařízení staveniště</t>
  </si>
  <si>
    <t>Soubor</t>
  </si>
  <si>
    <t>VRN</t>
  </si>
  <si>
    <t>POL99_2</t>
  </si>
  <si>
    <t>005124010R</t>
  </si>
  <si>
    <t>Koordinační činnost</t>
  </si>
  <si>
    <t>SUM</t>
  </si>
  <si>
    <t>Poznámky uchazeče k zadání</t>
  </si>
  <si>
    <t>POPUZIV</t>
  </si>
  <si>
    <t>END</t>
  </si>
  <si>
    <t>Akce</t>
  </si>
  <si>
    <t>Rekonstrukce kuchyně ZŠ bratří Venclíků</t>
  </si>
  <si>
    <t>Objedna-vatel:</t>
  </si>
  <si>
    <t>MČ Praha 14, bratří Venclíků 1073, 198 21 Praha 9</t>
  </si>
  <si>
    <t>bratří Venclíků 1, čp. 1140, Praha 9 – Černý Most</t>
  </si>
  <si>
    <t>zdravotně technické instalace</t>
  </si>
  <si>
    <t>Datum:</t>
  </si>
  <si>
    <t xml:space="preserve">Vyprac.: </t>
  </si>
  <si>
    <t>M. Tichý</t>
  </si>
  <si>
    <t>Poř.</t>
  </si>
  <si>
    <t>Zkrácený popis položky</t>
  </si>
  <si>
    <t>M.J.</t>
  </si>
  <si>
    <t>Počet</t>
  </si>
  <si>
    <t>Náklady Kč</t>
  </si>
  <si>
    <t>Hmotnost t</t>
  </si>
  <si>
    <t>čís.</t>
  </si>
  <si>
    <t>jedn. cena</t>
  </si>
  <si>
    <t>celkem</t>
  </si>
  <si>
    <t>jednotky</t>
  </si>
  <si>
    <t>část A 01    Kanalizace</t>
  </si>
  <si>
    <t>Potrubí z litinových trub hrdlových, pryžové těsnění</t>
  </si>
  <si>
    <t>DN 100</t>
  </si>
  <si>
    <t>DN 125</t>
  </si>
  <si>
    <t>DN 150</t>
  </si>
  <si>
    <t>Montáž litinového potrubí     DN 100</t>
  </si>
  <si>
    <t>Montáž litinového  potrubí     DN 125</t>
  </si>
  <si>
    <t>Montáž litinového  potrubí     DN 150</t>
  </si>
  <si>
    <t>Odpadní potrubí z polypropylenu, odolávající vysokým teplotám, vyráběné podle ČSN EN 1451-1. Plastové potrubí HT Plus - vnitřní systém odpadního potrubí.</t>
  </si>
  <si>
    <t>DN  32</t>
  </si>
  <si>
    <t>DN  40</t>
  </si>
  <si>
    <t>DN  50</t>
  </si>
  <si>
    <t>DN  75</t>
  </si>
  <si>
    <t>DN 110</t>
  </si>
  <si>
    <t>DN 160</t>
  </si>
  <si>
    <t>Kanalizační systém z neměkčeného PVC kruhové tuhosti SN 4, vyráběný dle ČSN EN 13476-2 a v souladu s ČSN EN 1401-1 je určen jako kanalizační systém pro svodná potrubí pod budovami, kanalizační přípojky a stokové sítě s výškou krytí až 4 m. KG-Systém (PVC)® SN 4 - kanalizační trubky a tvarovky</t>
  </si>
  <si>
    <t>Montáž plastového potrubí</t>
  </si>
  <si>
    <t>DN  32 - 50</t>
  </si>
  <si>
    <t>Vyvedení a upevnění odpadních výpustek        Ø  50x1,8</t>
  </si>
  <si>
    <t>Vyvedení a upevnění odpadních výpustek        Ø 110x2,2</t>
  </si>
  <si>
    <t>Podomítková vodní ZU DN32 pro odvod kondenzátu s přídavnou mechanickou uzávěrkou a čistí vložkou, pro klimatizační jednotky, Instalace možná pouze vertikálně!!</t>
  </si>
  <si>
    <t>Podlahová vpust DN50/75/110 se svislým odtokem, s pevnou izolační přírubou, se sifonovou vložkou proti vysychání, plastový výškově stavitelný nástavec.</t>
  </si>
  <si>
    <t>Podomítková předinstalační sada DN40/50 k pračkám-myčkám/umyvadlům.</t>
  </si>
  <si>
    <t>Zápachová uzávěrka pro dva spotřebiče (pračka, myčka, sušička, kondenzát) kryt nerez. ocel.</t>
  </si>
  <si>
    <t>Demontáž a zpětná montáž zásobníku teplé užitkové vody 160 l</t>
  </si>
  <si>
    <t>Lapač tuků  s vestavěnou odkalovací nádrží pro zachycení rostlinných a živočišných olejů a tuků 3380 x 1600 x 1340 pro volné osazení na podlahu s automatickým promícháváním kalů - specikace viz technická zpráva</t>
  </si>
  <si>
    <t>Doprava a montáž lapače tuků</t>
  </si>
  <si>
    <t>Zkouška těsnosti kanalizace - vodou do             DN 125</t>
  </si>
  <si>
    <t>Zkouška těsnosti kanalizace - vodou do             DN 200</t>
  </si>
  <si>
    <t>Přesun hmot pro vnitřní kanalizace v objektech H do 6 m</t>
  </si>
  <si>
    <t xml:space="preserve">část A 02    Vodovod </t>
  </si>
  <si>
    <t>Plastové potrubí  PP-typ 3 (PPR), S 3,2 (PN 16) - studená a teplá voda</t>
  </si>
  <si>
    <t>Ø 20x2,8</t>
  </si>
  <si>
    <t>Ø 25x3,5</t>
  </si>
  <si>
    <t>Ø 32x4,4</t>
  </si>
  <si>
    <t>Ø 40x5,5</t>
  </si>
  <si>
    <t>Ø 50x6,9</t>
  </si>
  <si>
    <t>Ø 63x8,6</t>
  </si>
  <si>
    <t>Přechodka PP-R, PN 20 s kovovým závitem vnějším D 20x1/2"</t>
  </si>
  <si>
    <t>ks</t>
  </si>
  <si>
    <t>Přechodka PP-R, PN 20 s kovovým závitem vnějším D 25x3/4"</t>
  </si>
  <si>
    <t>Přechodka PP-R, PN 20 s kovovým závitem vnějším D 32x1"</t>
  </si>
  <si>
    <t>Přechodka PP-R, PN 20 s kovovým závitem vnějším D 40x5/4"</t>
  </si>
  <si>
    <t>Přechodka PP-R, PN 20 s kovovým závitem vnějším D 50x6/4</t>
  </si>
  <si>
    <t>Montáž rozvodů vody z plastů     Ø 20</t>
  </si>
  <si>
    <t>Montáž rozvodů vody z plastů     Ø 25</t>
  </si>
  <si>
    <t>Montáž rozvodů vody z plastů     Ø 32</t>
  </si>
  <si>
    <t>Montáž rozvodů vody z plastů     Ø 40</t>
  </si>
  <si>
    <t>Montáž rozvodů vody z plastů     Ø 50</t>
  </si>
  <si>
    <t>Montáž rozvodů vody z plastů     Ø 63</t>
  </si>
  <si>
    <t>Příchytka na potrubí z plastu D20 - D32, včetně upevňovacího materiálu</t>
  </si>
  <si>
    <t>Kovové objímky D40 - D110, včetně upevňovacího materiálu</t>
  </si>
  <si>
    <t>Ochrana potr. z plastů izolačními trubkami z pěněného PE do D  20</t>
  </si>
  <si>
    <t>Ochrana potr. z plastů izolačními trubkami z pěněného PE do D  25</t>
  </si>
  <si>
    <t>Ochrana potr. z plastů izolačními trubkami z pěněného PE do D  32</t>
  </si>
  <si>
    <t>Ochrana potr. z plastů izolačními trubkami z pěněného PE do D  40</t>
  </si>
  <si>
    <t>Ochrana potr. z plastů izolačními trubkami z pěněného PE do D  50</t>
  </si>
  <si>
    <t>Ochrana potr. z plastů izolačními trubkami z pěněného PE do D  63</t>
  </si>
  <si>
    <t>Vyvedení a upevnění výpustek                       DN  15</t>
  </si>
  <si>
    <t>Kulový kohout s vypouštěním, chromovaný, max. 35-42 bar, max. 185°C, červená páčka.</t>
  </si>
  <si>
    <t>DN 15 - G 1/2"</t>
  </si>
  <si>
    <t>DN 20 - G 3/4"</t>
  </si>
  <si>
    <t>DN 25 - G 1"</t>
  </si>
  <si>
    <t>DN 32 - G 5/4"</t>
  </si>
  <si>
    <t>DN 40 - G 6/4"</t>
  </si>
  <si>
    <t>Montáž vodovodních armatur se dvěma závity ostatních typů DN 15 - G 1/2"</t>
  </si>
  <si>
    <t>Montáž vodovodních armatur se dvěma závity ostatních typů DN 20 - G 3/4"</t>
  </si>
  <si>
    <t>Montáž vodovodních armatur se dvěma závity ostatních typů DN 25 - G  1"</t>
  </si>
  <si>
    <t>Montáž vodovodních armatur se dvěma závity ostatních typů DN 32 - G 5/4"</t>
  </si>
  <si>
    <t>Montáž vodovodních armatur se dvěma závity ostatních typů DN 40 - G 6/4"</t>
  </si>
  <si>
    <t>Tlakové zkoušky potrubí ocel. nebo plast.        do DN  50</t>
  </si>
  <si>
    <t>Proplach a desinfekce potrubí                   do DN  80</t>
  </si>
  <si>
    <t>Přesun hmot pro vnitřní vodovod v objektech H do 6 m</t>
  </si>
  <si>
    <t xml:space="preserve">část A 05   Zařizovací předměty  </t>
  </si>
  <si>
    <t>Univerzální montážní prvek s nádržkou do stěny pro závěsné WC je určen pro montáž do lehkých sádrokartonových příček nebo k instalaci před masivní stěnu za použití čtyř upevňovacích bodů.</t>
  </si>
  <si>
    <t>Stavební souprava pro předstěnovou montáž</t>
  </si>
  <si>
    <t>Souprava pro tlumení hluku</t>
  </si>
  <si>
    <t>Ovládací tlačítko pro 2 množství splachování nádržek pod omítku, provedení plast Alpská bílá.</t>
  </si>
  <si>
    <t>Umyvadlo (500x430x170) s 1 otvorem pro baterii + instalační sada</t>
  </si>
  <si>
    <t>Nerez umyvadlo 470x370 ovládání kolenem</t>
  </si>
  <si>
    <t>Umyvadlová stojánková páková baterie s automatickou zátkou, chrom.</t>
  </si>
  <si>
    <t>Kombinační klozet s keramickou splachovací nádržkou, vodorovným, svislým odpadem + instalační sada pro klozet.</t>
  </si>
  <si>
    <t>Duroplastové sedátko s poklopem pro kombi WC, s antibakteriální úpr., úchyty nerez.</t>
  </si>
  <si>
    <t>Závěsný klozet s hlubokým splachováním (530x360x360)</t>
  </si>
  <si>
    <t>Duroplastové sedátko s poklopem, úchyty z nerezu</t>
  </si>
  <si>
    <t>Stojící výlevka včetně plastové mřížky, těsnění a instal. soupravy</t>
  </si>
  <si>
    <t>Plastová nádržka s armaturou Dual Flush 3/6 l včetně plastového kolena.</t>
  </si>
  <si>
    <t>92a</t>
  </si>
  <si>
    <t>Závěsná výlevka včetně plastové mřížky, těsnění a instal. soupravy,  vyrovnávací protihluková sada.</t>
  </si>
  <si>
    <t>92b</t>
  </si>
  <si>
    <t>Podomítkový modul, systém je určen pro závěsné výlevky se samonosným ocelovým rámem s ukotvením na zem a do zadní stěny. Splachovací ventil je univerzální, nosnost modulu až 400kg.</t>
  </si>
  <si>
    <t xml:space="preserve">Umyvadlová nástěnná páková baterie s ramínkem 300 mm, chrom. </t>
  </si>
  <si>
    <t>Montáž splach. nádrží s roh. ventilem nízkopoložených</t>
  </si>
  <si>
    <t>Montáž klozetových mís běžných, kombinačních, závěsných a výlevek DN100</t>
  </si>
  <si>
    <t>Montáž umyvadel ostatních typů</t>
  </si>
  <si>
    <t>Akrylátová obdélníková sprchová vanička 800x1000</t>
  </si>
  <si>
    <t>Sprchové dveře 700/1900</t>
  </si>
  <si>
    <t>Pevná stěna 800/1900</t>
  </si>
  <si>
    <t>Sifony pro sprchové vaničky chrom + redukce 40/50</t>
  </si>
  <si>
    <t>Montáž sprchových vaniček</t>
  </si>
  <si>
    <t>Montáž sprchových koutů</t>
  </si>
  <si>
    <t>Montáž dřezů ostatních typů jednoduchých velkokuchyňských</t>
  </si>
  <si>
    <t>Dřezová zápachová uzávěrka DN50x6/4"</t>
  </si>
  <si>
    <t>Výtokový ventil se zpětnou klapkou, šroubení na hadici   DN 20 [G 3/4"]</t>
  </si>
  <si>
    <t>Rohový ventil vřetenový  1/2" x 3/8" bez trubičky DN 15 [G 1/2"]</t>
  </si>
  <si>
    <t>Rohový ventil vřetenový  1/2" x 3/8" s trubičkou DN 15 [G 1/2"]</t>
  </si>
  <si>
    <t>Montáž ventilů nástěnných G 1/2</t>
  </si>
  <si>
    <t>Montáž baterií umyvadlových, dřez. a bidet. ostat. typů</t>
  </si>
  <si>
    <t>Umyvadlový sifon 1¼", kulatý, chrom</t>
  </si>
  <si>
    <t>Dřezová stojánková baterie s horním otáčivým ústím, výška 300, vyložení 210 mm</t>
  </si>
  <si>
    <t>Dvířka T 3622 z PH         150/300</t>
  </si>
  <si>
    <t>Přesun hmot pro zařizovací předměty v objektech H do 6 m</t>
  </si>
  <si>
    <t xml:space="preserve">část B 01   Kanalizace - demontáže  </t>
  </si>
  <si>
    <t>Demontáž potrubí z litinových trub a kyselinovzdorných</t>
  </si>
  <si>
    <t>DN 200</t>
  </si>
  <si>
    <t>Demontáž potrubí z litinových trub - odpadní nebo dešťové</t>
  </si>
  <si>
    <t>Demontáž potrubí z novodurových trub</t>
  </si>
  <si>
    <t xml:space="preserve"> Ø  75</t>
  </si>
  <si>
    <t>Demontáž vpustí podlahových</t>
  </si>
  <si>
    <t>Vnitrostaveništní přemístění, vnitřní kanalizace v objektech H do 6 m</t>
  </si>
  <si>
    <t>část B 02   Vodovod - demontáže</t>
  </si>
  <si>
    <t>Demontáž rozvodů vody z plastů     do  Ø 25</t>
  </si>
  <si>
    <t>Demontáž rozvodů vody z plastů     do  Ø 50</t>
  </si>
  <si>
    <t>Demontáž izolací do vnějšího průměru trub     Ø  50</t>
  </si>
  <si>
    <t>Demontáž armatur závitových se dvěma závity     do G 3/4"</t>
  </si>
  <si>
    <t>Demontáž armatur závitových se dvěma závity     do G 5/4"</t>
  </si>
  <si>
    <t>Demontáž armatur závitových se dvěma závity     do G 6/4"</t>
  </si>
  <si>
    <t>Vnitrostaveništní přemístění, vnitřní vodovod v objektech H do 6 m</t>
  </si>
  <si>
    <t>část C 01 Kanalizace - opravy</t>
  </si>
  <si>
    <t>Opravy potrubí litinového - vsazení odbočky do potrubí DN 100</t>
  </si>
  <si>
    <t>Opravy potrubí litinového - vsazení odbočky do potrubí DN 125</t>
  </si>
  <si>
    <t>Opravy potrubí litinového - vsazení odbočky do potrubí DN 150</t>
  </si>
  <si>
    <t>Opravy potrubí litinového - propojení dosavadního potrubí  DN 100</t>
  </si>
  <si>
    <t>Opravy potrubí litinového - propojení dosavadního potrubí  DN 125</t>
  </si>
  <si>
    <t>Opravy potrubí litinového - propojení dosavadního potrubí  DN 150</t>
  </si>
  <si>
    <t>Pročištění ležatých svodů do                        DN 300</t>
  </si>
  <si>
    <t>část C 02 Vodovod - opravy</t>
  </si>
  <si>
    <t>Výměna trubky, tvarovky, vsazení odbočky z plastů     do DN 25</t>
  </si>
  <si>
    <t>Výměna trubky, tvarovky, vsazení odbočky z plastů     do DN 50</t>
  </si>
  <si>
    <t>Výměna trubky, tvarovky, vsazení odbočky z plastů     do DN 63</t>
  </si>
  <si>
    <t>Uzavření nebo otevření vodovodního potrubí  při opravách včetně vypuštění a napuštění.</t>
  </si>
  <si>
    <t xml:space="preserve">Tepelná izolace na bázi polyetylenu, tepelná vodivost λ 0,038 W/m.K při 10°C, stupeň hořlavosti C3 dle ČSN 73 0862 pro armatury a potrubí o vnějším průměru: </t>
  </si>
  <si>
    <t>Ø 22, tloušťka izolace 5 mm</t>
  </si>
  <si>
    <t>Ø 22,tloušťka izolace 20 mm</t>
  </si>
  <si>
    <t>Ø 25, tloušťka izolace 5 mm</t>
  </si>
  <si>
    <t>Ø 28,tloušťka izolace 20 mm</t>
  </si>
  <si>
    <t>Ø 35, tloušťka izolace 5 mm</t>
  </si>
  <si>
    <t>Ø 35, tloušťka izolace 20 mm</t>
  </si>
  <si>
    <t>Ø 42 tloušťka izolace 9 mm</t>
  </si>
  <si>
    <t>Ø 54, tloušťka izolace 9 mm</t>
  </si>
  <si>
    <t>Potrubní pouzdra z kamenné vlny s hliníkovou fólií se skleněnou mřížkou pro tepelnou a akustickou izolaci potrubních rozvodů s provozní teplotou od + 15˚C do + 250˚C (třída reakce na oheň je A2-s1 d0 – podle ČSN EN 13501-1). Tepelná vodivost λ 0,034 W/mK při +10°C.</t>
  </si>
  <si>
    <t>Ø 22, tloušťka izolace 40 mm</t>
  </si>
  <si>
    <t>Ø 28, tloušťka izolace 40 mm</t>
  </si>
  <si>
    <t>Ø 35, tloušťka izolace 40 mm</t>
  </si>
  <si>
    <t>Ø 42, tloušťka izolace 40 mm</t>
  </si>
  <si>
    <t>Ostatní</t>
  </si>
  <si>
    <t>Protipožární ucpávka EI 45 (tmel, pěna), plastové potrubí D 110</t>
  </si>
  <si>
    <t>Protipožární ucpávka EI 45 (tmel, pěna), plastové potrubí D 160</t>
  </si>
  <si>
    <t>ORIENTAČNÍ ROZPOČET</t>
  </si>
  <si>
    <t>Rekonstrukce kuchyně ZŠ bratří Venclíků, bratří Venclíků 1, čp. 1140 Praha 9 – Černý Most</t>
  </si>
  <si>
    <t>Objekt: ZŠ bratří Venclíků, čp. 1140 Praha 9 – Černý Most</t>
  </si>
  <si>
    <t xml:space="preserve">JKSO:   </t>
  </si>
  <si>
    <t>Část:   F.1.4 Vytápění</t>
  </si>
  <si>
    <t xml:space="preserve">EČO:   </t>
  </si>
  <si>
    <t>Objednatel:   MČ Praha 14, Bratří Venclíků 1073, 198 21 Praha 9</t>
  </si>
  <si>
    <t xml:space="preserve">Zpracoval:  </t>
  </si>
  <si>
    <t xml:space="preserve">Zhotovitel:  </t>
  </si>
  <si>
    <t xml:space="preserve">Datum:  </t>
  </si>
  <si>
    <t>P.Č.</t>
  </si>
  <si>
    <t>Popis</t>
  </si>
  <si>
    <t>Množství celkem</t>
  </si>
  <si>
    <t>Cena jednotková</t>
  </si>
  <si>
    <t>Práce a dodávky PSV</t>
  </si>
  <si>
    <t>bez DPH</t>
  </si>
  <si>
    <t>Potrubí</t>
  </si>
  <si>
    <t>M+D Potrubí lisované uhlíkové oceli 15x1,2, PN6, včetně ohybů, fitinek, závěsného systému</t>
  </si>
  <si>
    <t>M+D Potrubí lisované uhlíkové oceli 18x1,2, PN6, včetně ohybů, fitinek, závěsného systému</t>
  </si>
  <si>
    <t>M+D Potrubí lisované uhlíkové oceli 22x1,5, PN6, včetně ohybů, fitinek, závěsného systému</t>
  </si>
  <si>
    <t>M+D Potrubí lisované uhlíkové oceli 28x1,5, PN6, včetně ohybů, fitinek, závěsného systému</t>
  </si>
  <si>
    <t>M+D Potrubí lisované uhlíkové oceli 35x1,5, PN6, včetně ohybů, fitinek, závěsného systému</t>
  </si>
  <si>
    <t>M+D Potrubí lisované uhlíkové oceli 54x2, PN6, včetně ohybů, fitinek, závěsného systému</t>
  </si>
  <si>
    <r>
      <t>M+D Potrubí lisované uhlíkové oceli 54x2, PN6, včetně ohybů, fitinek, závěsného systému</t>
    </r>
    <r>
      <rPr>
        <b/>
        <sz val="8"/>
        <rFont val="Arial CE"/>
        <charset val="238"/>
      </rPr>
      <t xml:space="preserve"> - doplněno izolací tl. 50mm minerální vatou, oplechováním Al plechem, samoregulačním otopným kabelem a podpěrnými patkami na střeše</t>
    </r>
  </si>
  <si>
    <t>Přesun hmot pro potrubí</t>
  </si>
  <si>
    <t>kpl.</t>
  </si>
  <si>
    <t>Izolace</t>
  </si>
  <si>
    <t xml:space="preserve">M+D Izolace potrubí 15, tl.20mm (ʎ min. 0,04 W/m2K), např. izolační pouzdra minerální vata </t>
  </si>
  <si>
    <t xml:space="preserve">M+D Izolace potrubí 18, tl.25mm (ʎ min. 0,04 W/m2K), např. izolační pouzdra minerální vata </t>
  </si>
  <si>
    <t>M+D Izolace potrubí 22, tl.25mm (ʎ min. 0,04 W/m2K), např. izolační pouzdra minerální vata</t>
  </si>
  <si>
    <t xml:space="preserve">M+D Izolace potrubí 28, tl.30mm (ʎ min. 0,04 W/m2K), např. izolační pouzdra minerální vata </t>
  </si>
  <si>
    <t xml:space="preserve">M+D Izolace potrubí 35, tl.30mm (ʎ min. 0,04 W/m2K), např. izolační pouzdra minerální vata </t>
  </si>
  <si>
    <t xml:space="preserve">M+D Izolace potrubí 54, tl.50mm (ʎ min. 0,04 W/m2K), např. izolační pouzdra minerální vata </t>
  </si>
  <si>
    <t>Přesun hmot pro izolace.</t>
  </si>
  <si>
    <t>Armatury a Zařízení</t>
  </si>
  <si>
    <t>M+D Šroubení pro trubková otopná tělesa středového typu, regulační, pro dvoutrubkový systém s adaptéry</t>
  </si>
  <si>
    <t>kus.</t>
  </si>
  <si>
    <t>M+D Termostatický venitl pro otopná tělesa , regulační, pro dvoutrubkový systém s adaptéry, DN15</t>
  </si>
  <si>
    <t>M+D Šroubení pro otopná tělesa , regulační, pro dvoutrubkový systém s adaptéry</t>
  </si>
  <si>
    <t>M+D Termostatická hlavice kapalinová</t>
  </si>
  <si>
    <t>M+D Svěrné šroubení pro potrubí z lis uhlík. Oceli 15 / EK 3/4"</t>
  </si>
  <si>
    <t>M+D Kulový kohout pochromovaný 5/4"</t>
  </si>
  <si>
    <t>M+D Kulový kohout pochromovaný 2"</t>
  </si>
  <si>
    <t>M+D Uzavírací klapka mezipřírubová DN65, včetně přírub, těsnění a šroubů</t>
  </si>
  <si>
    <t>M+D Oběhové čerpadlo, Q = 5 m3 / hod, h = 2,0 m včetně šroubení</t>
  </si>
  <si>
    <t>M+D Oběhové čerpadlo, Q = 7 m3 / hod, h = 3,5 m včetně šroubení</t>
  </si>
  <si>
    <t>M+D Teploměr 0-120 oC včetně jímky</t>
  </si>
  <si>
    <t>M+D Tlakoměr 0- 6 Mpa vč tlakoměrné smyčky a zkušební armatury</t>
  </si>
  <si>
    <t>M+D Automatický odvzdušňovací ventil DN15, včetně jímky a motýlového uzávěru DN15</t>
  </si>
  <si>
    <t>M+D Vypouštěcí ventil DN15, včetně jímky</t>
  </si>
  <si>
    <t>M+D Filtr DN50 včetně šroubení</t>
  </si>
  <si>
    <t>M+D Ruční regulační ventil s měřícími vsuvkami DN15 včetně šroubení</t>
  </si>
  <si>
    <t>M+D Ruční regulační ventil s měřícími vsuvkami DN50 včetně šroubení</t>
  </si>
  <si>
    <t>M+D Vyvažovací ventil s pohonem, DN50 včetně šroubení</t>
  </si>
  <si>
    <t>M+D Zpětný ventil DN15 včetně šroubení</t>
  </si>
  <si>
    <t>M+D Zpětný ventil DN50 včetně šroubení</t>
  </si>
  <si>
    <t>Přesun hmot pro armatury a zařízení</t>
  </si>
  <si>
    <t>M+D Trubkové těleso se středovým připojením, PN10, včetně uchycení, barva bílá</t>
  </si>
  <si>
    <t>M+D Topná patrona 300 W s termostatem a koncovkou do zásuvky pro trubkové těleso se středovým připojením, PN10</t>
  </si>
  <si>
    <t>Přesun hmot pro otopná tělesa.</t>
  </si>
  <si>
    <t xml:space="preserve">Demontáže </t>
  </si>
  <si>
    <t>Demontáž stávajícího topného zařízení - potrubí do DN100 včetně izolace</t>
  </si>
  <si>
    <t>bm</t>
  </si>
  <si>
    <t>Demontáž stávajícího topného zařízení - litinová článková tělesa do 3m délky včetně konzol</t>
  </si>
  <si>
    <t>Ekologická likvidace - odpad, suť, šrot, mierální vata</t>
  </si>
  <si>
    <t>Přesun hmot pro demontáže</t>
  </si>
  <si>
    <t>Vypuštění soustavy</t>
  </si>
  <si>
    <t>Přetěsnění stávajícího topného zařízení - litinová článková tělesa do 3m délky</t>
  </si>
  <si>
    <t>Opravy nátěrů a nové nátěry stávajícíh těles a potrubí</t>
  </si>
  <si>
    <t>Zpětné osazení + nové konzole - litinová článková tělesa do 3m délky</t>
  </si>
  <si>
    <t>Napojení na stávající rozvody do DN50</t>
  </si>
  <si>
    <t>Zaslepení stávajících rozvodů do DN50</t>
  </si>
  <si>
    <t>Napouštění soustavy, odvzdušnění</t>
  </si>
  <si>
    <t>Zaškolení a poučení obsluhy</t>
  </si>
  <si>
    <t>Zpracování dokumentace skutečného provedení stavby</t>
  </si>
  <si>
    <t>Proplach potrubí</t>
  </si>
  <si>
    <t>Tlaková zkouška</t>
  </si>
  <si>
    <t>Dilatační zkouška</t>
  </si>
  <si>
    <t>Zaregulování regulačních ventilů při topné zkoušce</t>
  </si>
  <si>
    <t>Topná zkouška nového systému</t>
  </si>
  <si>
    <t>Provozní zkouška nového topného systému</t>
  </si>
  <si>
    <t>Výrobně dodavatelská dokumentace</t>
  </si>
  <si>
    <t>Technické plyny, svařovací dráty, pájka</t>
  </si>
  <si>
    <t>Stavební přípomoce při mtž topného systému</t>
  </si>
  <si>
    <t>Zapojení ovládání a napájení elktro zařízení - není součástí - profese ELEKTRO</t>
  </si>
  <si>
    <t>Veškeré dodklady k předání</t>
  </si>
  <si>
    <t>Mechanizace a doprava</t>
  </si>
  <si>
    <t>poz</t>
  </si>
  <si>
    <t>název zařízení</t>
  </si>
  <si>
    <t>rozměry mm</t>
  </si>
  <si>
    <t>cena bez DPH/ks</t>
  </si>
  <si>
    <t>cena celkem</t>
  </si>
  <si>
    <t>typ zařízení</t>
  </si>
  <si>
    <t>Pokyny pro vyplnění výkazu výměr uchazeče o dodávku technologie gastro:</t>
  </si>
  <si>
    <r>
      <t xml:space="preserve">Ve výkazu výměr  bude vyplněna </t>
    </r>
    <r>
      <rPr>
        <b/>
        <sz val="8"/>
        <color rgb="FFFF0000"/>
        <rFont val="Arial"/>
        <family val="2"/>
        <charset val="238"/>
      </rPr>
      <t>cena bez DPH a typ nabízeného zařízení</t>
    </r>
    <r>
      <rPr>
        <sz val="8"/>
        <color rgb="FFFF0000"/>
        <rFont val="Arial"/>
        <family val="2"/>
        <charset val="238"/>
      </rPr>
      <t xml:space="preserve"> </t>
    </r>
    <r>
      <rPr>
        <sz val="8"/>
        <rFont val="Arial"/>
        <family val="2"/>
        <charset val="238"/>
      </rPr>
      <t xml:space="preserve">pro snadnou identifikaci a kontrolu nabídky. Úroveň nabízených zařízení musí odpovídat popisu ve výkazu výměr nebo musí být vyšší. Nižší úroveň se nepřipouští. Rozměry zařízení jsou nastaveny jako optimální, připouští se rozměrová odchylka ± 5% nebo v rámci dané tolerance. Elektrický příkon: pokud není tolerance u zařízení uvedena, připouští se odchylka ± 5%. Přesné rozměry neutrálního nerezového vybavení nutno doměřit dle skutečné stavby. Uváděné rozměry jsou v mm (š x hl x v). Vítězný uchazeč provede kontrolu vývodů elektro a  ZTI v návaznosti na jím dodávané typy spotřebičů a další gastro vybavení. V případě nutnosti úpravy vývodů uvedených v projektové dokumentaci je vítězný uchazeč povinen na toto upozornit zadavatele a v přiměřené lhůtě poskytnout prováděcí dokumentaci s aktualizací vývodů odpovídající dodávaným spotřebičům. 
</t>
    </r>
    <r>
      <rPr>
        <b/>
        <sz val="8"/>
        <color rgb="FFFF0000"/>
        <rFont val="Arial"/>
        <family val="2"/>
        <charset val="238"/>
      </rPr>
      <t>Uchazeč v nabídce předloží technické nebo katalogové listy k následujícím pozicím pro snadnou identifikaci:</t>
    </r>
    <r>
      <rPr>
        <sz val="8"/>
        <rFont val="Arial"/>
        <family val="2"/>
        <charset val="238"/>
      </rPr>
      <t xml:space="preserve">
</t>
    </r>
    <r>
      <rPr>
        <b/>
        <sz val="8"/>
        <rFont val="Arial"/>
        <family val="2"/>
        <charset val="238"/>
      </rPr>
      <t>1.13</t>
    </r>
    <r>
      <rPr>
        <sz val="8"/>
        <rFont val="Arial"/>
        <family val="2"/>
        <charset val="238"/>
      </rPr>
      <t xml:space="preserve"> denní sklad poz. 1, 2 
</t>
    </r>
    <r>
      <rPr>
        <b/>
        <sz val="8"/>
        <rFont val="Arial"/>
        <family val="2"/>
        <charset val="238"/>
      </rPr>
      <t xml:space="preserve">1.14 </t>
    </r>
    <r>
      <rPr>
        <sz val="8"/>
        <rFont val="Arial"/>
        <family val="2"/>
        <charset val="238"/>
      </rPr>
      <t xml:space="preserve">kuchyně poz. 1, 3, 4, 5, 8, 9, 10, 11, 12, 13, 13a, 14, 14a, 15, 16, 17, 24
</t>
    </r>
    <r>
      <rPr>
        <b/>
        <sz val="8"/>
        <rFont val="Arial"/>
        <family val="2"/>
        <charset val="238"/>
      </rPr>
      <t>1.18</t>
    </r>
    <r>
      <rPr>
        <sz val="8"/>
        <rFont val="Arial"/>
        <family val="2"/>
        <charset val="238"/>
      </rPr>
      <t xml:space="preserve"> výdej jídla poz. 5, 5a, 6, 9
</t>
    </r>
    <r>
      <rPr>
        <b/>
        <sz val="8"/>
        <rFont val="Arial"/>
        <family val="2"/>
        <charset val="238"/>
      </rPr>
      <t>1.19</t>
    </r>
    <r>
      <rPr>
        <sz val="8"/>
        <rFont val="Arial"/>
        <family val="2"/>
        <charset val="238"/>
      </rPr>
      <t xml:space="preserve"> umývárna stolního nádobí poz. 1, 2, 2a, 4, 4a
</t>
    </r>
    <r>
      <rPr>
        <b/>
        <sz val="8"/>
        <rFont val="Arial"/>
        <family val="2"/>
        <charset val="238"/>
      </rPr>
      <t>0.13</t>
    </r>
    <r>
      <rPr>
        <sz val="8"/>
        <rFont val="Arial"/>
        <family val="2"/>
        <charset val="238"/>
      </rPr>
      <t xml:space="preserve"> chladící sklad poz 2, 3, 4,  </t>
    </r>
    <r>
      <rPr>
        <b/>
        <sz val="8"/>
        <rFont val="Arial"/>
        <family val="2"/>
        <charset val="238"/>
      </rPr>
      <t>0.14 + 0.15</t>
    </r>
    <r>
      <rPr>
        <sz val="8"/>
        <rFont val="Arial"/>
        <family val="2"/>
        <charset val="238"/>
      </rPr>
      <t xml:space="preserve"> chladící dvojbox zelenina + tuky, mléko</t>
    </r>
  </si>
  <si>
    <t>Podlahové vpusti  budou dodávka gastro, instalaci provede stavba.</t>
  </si>
  <si>
    <t>1. NP</t>
  </si>
  <si>
    <t>1.01 vstupní chodba - příjem surovin</t>
  </si>
  <si>
    <r>
      <rPr>
        <b/>
        <sz val="8"/>
        <rFont val="Arial"/>
        <family val="2"/>
        <charset val="238"/>
      </rPr>
      <t>Můstková váha s vážním indikátorem včetně EU posouzení shody</t>
    </r>
    <r>
      <rPr>
        <sz val="8"/>
        <rFont val="Arial"/>
        <family val="2"/>
        <charset val="238"/>
      </rPr>
      <t xml:space="preserve"> • Váha můstková příjmová lakovaná s nerezovou vážní plochou • Při váživosti do 150 kg  - přesnost 50 g • Rozměr vážní plochy 460x600mm • Můstek má robustní konstrukci  •  Provedení konstrukce je lakované • Vážní indikátor s krytím IP54 • Rychlé zobracení údajů na displeji • Rychlé ustálení hodnoty na displeji • Stabilní hodnota výsledku • LCD displej velikosti 22 mm • Provoz na AKU až 40 hodin • Nastavení vážení pro dva rozsahy  </t>
    </r>
  </si>
  <si>
    <t>460x750x900,  vážící plocha 460x600</t>
  </si>
  <si>
    <t>1a</t>
  </si>
  <si>
    <r>
      <rPr>
        <b/>
        <sz val="8"/>
        <rFont val="Arial"/>
        <family val="2"/>
        <charset val="238"/>
      </rPr>
      <t xml:space="preserve">Opěrné zábradlí </t>
    </r>
    <r>
      <rPr>
        <sz val="8"/>
        <rFont val="Arial"/>
        <family val="2"/>
        <charset val="238"/>
      </rPr>
      <t>slouží pro opření pytle s váženým materiálem nebo surovinou • Výška je 700 mm od vážní plochy • Šířka 450 mm • Provedení  je lakované</t>
    </r>
  </si>
  <si>
    <t>š.450, v. 650</t>
  </si>
  <si>
    <r>
      <rPr>
        <b/>
        <sz val="8"/>
        <color rgb="FF000000"/>
        <rFont val="Arial"/>
        <family val="2"/>
        <charset val="238"/>
      </rPr>
      <t>Plošinový vozík,</t>
    </r>
    <r>
      <rPr>
        <sz val="8"/>
        <color rgb="FF000000"/>
        <rFont val="Arial"/>
        <family val="2"/>
        <charset val="238"/>
      </rPr>
      <t xml:space="preserve"> nosnost 500kg, trubková manipulační rukojeť, 2 otočná kola s brzdou, dvě pevná kola, průměr kol 200 mm</t>
    </r>
  </si>
  <si>
    <t>1050x700x1100</t>
  </si>
  <si>
    <t>1.02 kancelář</t>
  </si>
  <si>
    <t>Stávající vybavení</t>
  </si>
  <si>
    <t xml:space="preserve">1.03 úklid, sklad čistících prostředků </t>
  </si>
  <si>
    <t>Výlevka včetně nástěnné baterie</t>
  </si>
  <si>
    <t>350x475x390</t>
  </si>
  <si>
    <t>dodávka ZTI</t>
  </si>
  <si>
    <t>Závěsná skříňka lamino</t>
  </si>
  <si>
    <t>900x500x700</t>
  </si>
  <si>
    <t>Police s háky na pomůcky</t>
  </si>
  <si>
    <t>300x100x100</t>
  </si>
  <si>
    <t>Skladový regál 5 polic, bílý komaxit</t>
  </si>
  <si>
    <t>1300x500x2000</t>
  </si>
  <si>
    <r>
      <rPr>
        <b/>
        <sz val="8"/>
        <rFont val="Arial"/>
        <family val="2"/>
        <charset val="238"/>
      </rPr>
      <t>Automatický změkčovač</t>
    </r>
    <r>
      <rPr>
        <sz val="8"/>
        <rFont val="Arial"/>
        <family val="2"/>
        <charset val="238"/>
      </rPr>
      <t xml:space="preserve"> vody s řídící hlavicí a s předřazeným filtrem s vyměnitelnou vložkou, kapacita náplně 30l, podmínky instalace: průtok vody nepřekračuje hodnotu 75I/min a teplota vody je nižší než 40°C. 
Proces regenerace se provádí na základě nastaveného času. Probíhá vždy ve vybraný den v naprogramovanou hodinu (např. 2:00 v noci). 
Kapacita změkčené vody při změkčování o 10°dH (I) 9000. Bude předřazen filtr s vložkou pro zachycení nečistot z potrubí. </t>
    </r>
  </si>
  <si>
    <t>360x510x1140</t>
  </si>
  <si>
    <t>1.04 denní místnost</t>
  </si>
  <si>
    <r>
      <rPr>
        <b/>
        <sz val="8"/>
        <color theme="1"/>
        <rFont val="Arial"/>
        <family val="2"/>
        <charset val="238"/>
      </rPr>
      <t>Chladící skříň s mrazícím boxem</t>
    </r>
    <r>
      <rPr>
        <sz val="8"/>
        <color theme="1"/>
        <rFont val="Arial"/>
        <family val="2"/>
        <charset val="238"/>
      </rPr>
      <t xml:space="preserve"> • energetická třída A+
• spotřeba den 0,57 kWh
• spotřeba rok 208 kWh
• celkový čistý objem 226 litrů
• čistý objem chladničky 206 litrů
• čistý objem mrazničky 20 litrů
• automatické odmrazování chladničky
• mrazící kapacita 2 kg/den (**** -18°C)
• doba skladování při vypnutí 13 hodin
• klimatická třída N
• hlučnost 43 dB
• poličky z tvrzeného skla , nastavitelná
• přestavitelné dveře
• nastavitelné nožičky
• barva bílá</t>
    </r>
  </si>
  <si>
    <t>540x595x1440</t>
  </si>
  <si>
    <r>
      <rPr>
        <b/>
        <sz val="8"/>
        <color rgb="FF000000"/>
        <rFont val="Arial"/>
        <family val="2"/>
        <charset val="238"/>
      </rPr>
      <t>Sestava kuchyňských horních a spodních skříněk</t>
    </r>
    <r>
      <rPr>
        <sz val="8"/>
        <color indexed="8"/>
        <rFont val="Arial"/>
        <family val="2"/>
      </rPr>
      <t>, nerez dřez s odkapní plochou a baterií, 2 horní a 2 spodní skříňky s plnými dvířky a jednou policí. Korpusy-laminovaná dřevotříska DTDL, pracovní deska postformingová, dveře 18mm, dekor a úchytky podle výběru uživatele</t>
    </r>
  </si>
  <si>
    <t>spodní skříňky 1200x600x850, horní skříňky 1200x300x700</t>
  </si>
  <si>
    <t>Stůl jídelní</t>
  </si>
  <si>
    <t>2500x850x800</t>
  </si>
  <si>
    <t>Židle</t>
  </si>
  <si>
    <t>1.06 sklad obalů</t>
  </si>
  <si>
    <t>1800x600x2000</t>
  </si>
  <si>
    <t>1400x600x2000</t>
  </si>
  <si>
    <t xml:space="preserve">1.07 sklad organického odpadu </t>
  </si>
  <si>
    <r>
      <rPr>
        <b/>
        <sz val="8"/>
        <rFont val="Arial"/>
        <family val="2"/>
        <charset val="238"/>
      </rPr>
      <t>Chladící komora na odpad</t>
    </r>
    <r>
      <rPr>
        <sz val="8"/>
        <rFont val="Arial"/>
        <family val="2"/>
        <charset val="238"/>
      </rPr>
      <t xml:space="preserve">
Celonerezová chladicí komora na odpad, 2 nádoby 240l. Ventilované chlazení, vestavěný agregát, automatické odtávání a odpařování kondenzátu, digitální termostat, horní víka pro vhazování odpadu, antibakteriální nerezová úprava vnitřního prostoru, provozní teplota +6 až + 8°C, chladivo R290</t>
    </r>
  </si>
  <si>
    <t>1660x850/1475 x1115/1700</t>
  </si>
  <si>
    <r>
      <rPr>
        <b/>
        <sz val="8"/>
        <rFont val="Arial"/>
        <family val="2"/>
        <charset val="238"/>
      </rPr>
      <t>Samonavíjecí buben</t>
    </r>
    <r>
      <rPr>
        <sz val="8"/>
        <rFont val="Arial"/>
        <family val="2"/>
        <charset val="238"/>
      </rPr>
      <t xml:space="preserve">
Buben celonerezové konstrukce se samonavíjením hadice a vodícími válečky. Hadice je ukončena šroubením 1/2", teplota vody 90°C, délka 12m, koncovka.</t>
    </r>
  </si>
  <si>
    <t>150x370x330</t>
  </si>
  <si>
    <t>Nástěnná směšovací baterie pro poz 2</t>
  </si>
  <si>
    <r>
      <rPr>
        <b/>
        <sz val="8"/>
        <rFont val="Arial"/>
        <family val="2"/>
        <charset val="238"/>
      </rPr>
      <t>Nerez podlahová vpusť včetně roštu a protizápachové uzávěry</t>
    </r>
    <r>
      <rPr>
        <sz val="8"/>
        <rFont val="Arial"/>
        <family val="2"/>
        <charset val="238"/>
      </rPr>
      <t xml:space="preserve">
Celonerezové provedení do podlahy s keramickou dlažbou, vana z nerezového plechu
tl.1,25mm, protiskluzový rošt z nerezového plechu tl.2mm, výška roštu 30mm, vyjímatelný rošt po cca 500mm</t>
    </r>
  </si>
  <si>
    <t>300x300x200</t>
  </si>
  <si>
    <t>1.09 předsíň WC</t>
  </si>
  <si>
    <t>Keramické umývadlo</t>
  </si>
  <si>
    <t>Zásobník na papírové  ručníky</t>
  </si>
  <si>
    <t>280x150x300</t>
  </si>
  <si>
    <t>1b</t>
  </si>
  <si>
    <t>Nerez koš nášlap na použité ručníky,  20l</t>
  </si>
  <si>
    <t>průměr 290x výška 450</t>
  </si>
  <si>
    <t>1c</t>
  </si>
  <si>
    <t>Zásobník na  mýdlo, nerez, 1000ml</t>
  </si>
  <si>
    <t>117x80x220</t>
  </si>
  <si>
    <t>1.11  výdejna termoportů</t>
  </si>
  <si>
    <r>
      <t xml:space="preserve">Nerez stůl, krytovaný dřez 500x500x250 vlevo, spodní police prolis pracovní desky,  </t>
    </r>
    <r>
      <rPr>
        <sz val="8"/>
        <color indexed="8"/>
        <rFont val="Arial"/>
        <family val="2"/>
      </rPr>
      <t>ZL, PL</t>
    </r>
  </si>
  <si>
    <t>1850x700x900</t>
  </si>
  <si>
    <r>
      <rPr>
        <b/>
        <sz val="8"/>
        <color theme="1"/>
        <rFont val="Arial"/>
        <family val="2"/>
        <charset val="238"/>
      </rPr>
      <t>Stojánková baterie profi</t>
    </r>
    <r>
      <rPr>
        <sz val="8"/>
        <color theme="1"/>
        <rFont val="Arial"/>
        <family val="2"/>
        <charset val="238"/>
      </rPr>
      <t>, model stolní, dlouhé hygienické pákové ovládání a otočné raménko d = 230 mm. Model je v robustním provedení, včetně přívodních hadic 3/8"(d = 400 mm) - max. průtok (3 bar): 15 l/min – upevňovací otvor pro baterii: min. ø35 mm. - max. ø40 mm.</t>
    </r>
  </si>
  <si>
    <t>Nerez stůl, spodní police, zásuvka, ZL, LL</t>
  </si>
  <si>
    <t>1000x700x850</t>
  </si>
  <si>
    <t>1450x700x850</t>
  </si>
  <si>
    <t>Nerez stůl, spodní police, zásuvka, ZL, PL</t>
  </si>
  <si>
    <t>1400x700x850</t>
  </si>
  <si>
    <t>Nerez závěsná  police</t>
  </si>
  <si>
    <t>1850x300x40</t>
  </si>
  <si>
    <t>Nerez závěsná skříňka uzavřená, jedna police</t>
  </si>
  <si>
    <t>1450x350x600</t>
  </si>
  <si>
    <t>1.13 denní sklad</t>
  </si>
  <si>
    <r>
      <rPr>
        <b/>
        <sz val="8"/>
        <rFont val="Arial"/>
        <family val="2"/>
        <charset val="238"/>
      </rPr>
      <t>Chladnička  pro GN 2/1</t>
    </r>
    <r>
      <rPr>
        <sz val="8"/>
        <rFont val="Arial"/>
        <family val="2"/>
        <charset val="238"/>
      </rPr>
      <t>,</t>
    </r>
    <r>
      <rPr>
        <b/>
        <sz val="8"/>
        <rFont val="Arial"/>
        <family val="2"/>
        <charset val="238"/>
      </rPr>
      <t xml:space="preserve"> objem 571 litrů</t>
    </r>
    <r>
      <rPr>
        <sz val="8"/>
        <rFont val="Arial"/>
        <family val="2"/>
        <charset val="238"/>
      </rPr>
      <t>; ventilační chladicí systém; uzamykatelné dveře SwingLine plné; en.tř. C; rozsah chlazení: -2 / + 15 °C; 2-úrovňové nastavitelné větrání a vlhkost; elektronické ovládání LC-displej monochrom; digitální zobrazení teploty; funkce optického a akustického alarmu: vnitřní teplota je příliš vysoká a dveře zůstávají otevřené; funkce zámku displeje; přetlakový ventil; vnější ocelový plášť s bílým práškovým nástřikem; jednodílný tepelně tvarovaný polystyren (ekologický) vnitřní plášť; čisticí otvor; 4 zesílené rošty GN 2/1 s bílým povlakem; podlahové rošty; výška polic je nastavitelná po 100 mm; nosnost na polici: max. 60 kg; dveře se automaticky zavřou a směr otevírání lze obrátit; hygienická, vyměnitelná izolace dveří; automatické odmrazování; nerezové nohy nastavitelné od 150 do 180 mm; Chladivo bez FCKW-FKW (R 600a) a izolace stěn (50 mm); venkovní teplota: mezi + 10 / + 40 ° C - klimatická třída 5; lze spárovat s mrazničkami FFFsg 5501; roční spotřeba energie: 576 kWh; Třída energetické účinnosti C ; podlahová výpust pro snadné čištění</t>
    </r>
  </si>
  <si>
    <t>747x791x1864</t>
  </si>
  <si>
    <r>
      <rPr>
        <b/>
        <sz val="8"/>
        <color theme="1"/>
        <rFont val="Arial"/>
        <family val="2"/>
        <charset val="238"/>
      </rPr>
      <t>Mraznička se statickým chlazením 513 litrů</t>
    </r>
    <r>
      <rPr>
        <sz val="8"/>
        <color theme="1"/>
        <rFont val="Arial"/>
        <family val="2"/>
        <charset val="238"/>
      </rPr>
      <t>; lze vložit přepravku; statický chladicí systém pevných výparníkových polic; SwingLine plné dveře</t>
    </r>
    <r>
      <rPr>
        <b/>
        <sz val="8"/>
        <color theme="1"/>
        <rFont val="Arial"/>
        <family val="2"/>
        <charset val="238"/>
      </rPr>
      <t xml:space="preserve"> </t>
    </r>
    <r>
      <rPr>
        <sz val="8"/>
        <color theme="1"/>
        <rFont val="Arial"/>
        <family val="2"/>
        <charset val="238"/>
      </rPr>
      <t>BEZ ZÁMKU; rozsah chlazení: -14 / -28 °C; funkce SuperFrost; elektronické ovládání; digitální zobrazení teploty; funkce optického a akustického alarmu: vnitřní teplota je příliš vysoká a dveře zůstávají otevřené; přetlakový ventil; vyhřívání rámu; vnější ocelový plášť s bílým práškovým nástřikem; vnitřní obklady z jednoho kusu lisovaného polystyrenu (ekologického); 6 pevných chlazených polic + 1 horní odpařovací mřížka; 14 vyjímatelných plastových zásuvek; nosnost na polici: max. 60 kg; vzdálenost mezi policemi: 6x187 mm, 1x237 mm; dveře se automaticky zavřou a směr otevírání lze obrátit; hygienická, vyměnitelná izolace dveří; rukojeť s otevíracím mechanismem; ruční odmrazování; 1 pár předních vyrovnávacích nožiček; chladivo bez freonů (R 290) a izolace stěn (70 mm); venkovní teplota: mezi + 10 / + 35 ° C - klimatická třída 7; roční spotřeba energie: 384 kWh</t>
    </r>
  </si>
  <si>
    <t>750x750x1725</t>
  </si>
  <si>
    <t>Truhlicová mraznička</t>
  </si>
  <si>
    <t>1300x650x800</t>
  </si>
  <si>
    <t>stávající</t>
  </si>
  <si>
    <t>1200x600x2000</t>
  </si>
  <si>
    <t>Skladovací skříň uzavřená, křídlové dveře</t>
  </si>
  <si>
    <t>Pracovní stůl nerez, spodní police, ZL</t>
  </si>
  <si>
    <t>700x1000x900</t>
  </si>
  <si>
    <r>
      <rPr>
        <b/>
        <sz val="8"/>
        <rFont val="Arial"/>
        <family val="2"/>
        <charset val="238"/>
      </rPr>
      <t>Nerezová profesionální váha do 15 kg</t>
    </r>
    <r>
      <rPr>
        <sz val="8"/>
        <rFont val="Arial"/>
        <family val="2"/>
        <charset val="238"/>
      </rPr>
      <t xml:space="preserve">
Rozměry vážní plochy: 240 x 205 mm
Váživost: 6/15 kg, v ceně ověření ES
Dílek: 2/5 g (dvou-rozsah)
Velký LCD displej, numerický, pětimístný, výška číslic 25mm
Krytí proti vodě: IP65 (odolnost proti horké vodě, až 60°C)
Funkce: vážení, nulování, tárování, hold
Napájení: ze zásuvky AC 230V přes síťový adaptér DC 12V/300mA
Alternativní napájení: 4x 1,5V monočlánek typu D (nebo R‐20)
</t>
    </r>
  </si>
  <si>
    <t>260x287x120</t>
  </si>
  <si>
    <t>1.14 kuchyně</t>
  </si>
  <si>
    <r>
      <rPr>
        <b/>
        <sz val="8"/>
        <color rgb="FF000000"/>
        <rFont val="Arial"/>
        <family val="2"/>
        <charset val="238"/>
      </rPr>
      <t xml:space="preserve">El. bojlerový konvektomat 20× GN 1/1, vč. zavážecího vozíku
</t>
    </r>
    <r>
      <rPr>
        <sz val="8"/>
        <color rgb="FF000000"/>
        <rFont val="Arial"/>
        <family val="2"/>
        <charset val="238"/>
      </rPr>
      <t xml:space="preserve">Příkon: 35-37 kW ▪ Napětí: 3N~/400V/50-60 Hz ▪ Jištění 20 A ▪ Stupeň zabezpečení: IPX5 ▪ Rozměry: 950 ±5% x 850 ±5% x 1800 ±5% mm ▪ Min. 6 bodová teplotní sonda ▪ Min. 7 rychlostí ventilátoru ▪ Zásuvy orientované napříč ▪ Programování - možnost vytvoření až 1000 programů ▪ Elektronický dotykový panel odolný vlhkosti ▪ Rychlý a úsporný vývin páry pomocí bojleru ▪ Automatický předehřev/zchlazení - kompenzace změn teploty při otevření zařízení▪ Automatické čištění ▪ Automatické odvápnění varné komory ▪ Horký vzduch 30 - 300 °C ▪ Kombinovaný režim 30 - 300 °C ▪ Vaření v páře 30 - 130 °C ▪ Bio vaření 30 - 98 °C ▪ Vaření/pečení přes noc
časování zásuvů ▪ Regenerace ▪ Nízkoteplotní vaření/pečení • Možnost připojení k systému optimalizace spotřeby energie • Rozhraní pro připojení k externímu PC se softwarem HACCP </t>
    </r>
  </si>
  <si>
    <t>950 ±5% x 850 ±5% x 1800 ±5%</t>
  </si>
  <si>
    <t>Zavážecí vozík pro konvektomat, náhradní</t>
  </si>
  <si>
    <t>578x609x1729</t>
  </si>
  <si>
    <t>Elektrický konvektomat  – kapacita: 20x GN 1/1</t>
  </si>
  <si>
    <t>960x825x1810</t>
  </si>
  <si>
    <r>
      <rPr>
        <b/>
        <sz val="8"/>
        <rFont val="Arial"/>
        <family val="2"/>
        <charset val="238"/>
      </rPr>
      <t xml:space="preserve">Elektrické multifunkční zařízení tlakové s automatickým zdvihem košů
</t>
    </r>
    <r>
      <rPr>
        <sz val="8"/>
        <rFont val="Arial"/>
        <family val="2"/>
        <charset val="238"/>
      </rPr>
      <t>Příkon: 35-37 kW / 400V • Pracovní tlak pánve 0,45-0,6 bar • Krytí IPX5 • Kapacita 3x GN1/1 • Objem min. 150 l • Obložení z nerezové oceli (AISI 304) pro snadné čištění všech povrchů • Dno pánve z ušlechtilé oceli (nerezová ocel AISI 316) svařeno se všemi stěnami pánve z nerezové oceli (AISI 304) s nepřilnavým povrchem, rozměr dna pánve min 1070×580 mm • Dno pánve odolné vůči deformacím při náhlých změnách teploty • Dno uvnitř pánve se zaoblenými rohy pro snadné čištění • Integrovaný odpad ve dně vany s elektrickým uzávěrem • Naklápěcí hřídel pánve na přední straně • Pánev se širokou odtokovou hubičkou pro snadné vyprazdňování pánve • Víko z nerezové oceli (AISI 304) • Elektronické napouštění vody • Motorizované elektrické naklápění s ochranou proti přetížení ovládané z dotykového panelu • Všechny technologické části přístroje umístěny v přední straně pro snadný přístup a servis • Všechny vnější šrouby z nerezové oceli (AISI 304) • Ovládací rozhraní s dotykovým displejem - komunikace v českém jazyce • Ručně nastavitelné provozní režimy pro: dušení, vaření, pečení, atd.... • Zvláštní funkce pro jemné vaření a pečení s nízkou teplotou přes noc • Tlakové vaření (pečení) • Automatický proces vaření s recepty a potravinovými kategoriemi • Funkce pro počítání litrů při napouštění pánve • Funkce pro libovolné nastavení časovačů • Funkce pro úsporu energie při nečinnosti zařízení • Vícebodová sonda • USB port pro aktualizaci receptů a software zařízení • Funkce pro omezení maximální teploty topných těles • Možnost připojení k systému optimalizace spotřeby energie • Rozhraní pro připojení k externímu PC se softwarem HACCP</t>
    </r>
  </si>
  <si>
    <t>1650 ±5% x 950 ±5% x 1050 ±5%</t>
  </si>
  <si>
    <r>
      <rPr>
        <b/>
        <sz val="8"/>
        <rFont val="Arial"/>
        <family val="2"/>
        <charset val="238"/>
      </rPr>
      <t>Elektrické multifunkční zařízení s automatickým zdvihem košů</t>
    </r>
    <r>
      <rPr>
        <sz val="8"/>
        <rFont val="Arial"/>
        <family val="2"/>
        <charset val="238"/>
      </rPr>
      <t xml:space="preserve">
Příkon: 35-37 kW / 400V • Krytí IPX5 • Kapacita 3x GN1/1 • Objem min. 150 l • Obložení z nerezové oceli (AISI 304) pro snadné čištění všech povrchů • Dno pánve z ušlechtilé oceli (nerezová ocel AISI 316) svařeno se všemi stěnami pánve z nerezové oceli (AISI 304) s nepřilnavým povrchem, rozměr dna pánve min 1070×580 mm • Dno pánve odolné vůči deformacím při náhlých změnách teploty • Dno uvnitř pánve se zaoblenými rohy pro snadné čištění • Integrovaný odpad ve dně vany s elektrickým uzávěrem • Naklápěcí hřídel pánve na přední straně • Pánev se širokou odtokovou hubičkou pro snadné vyprazdňování pánve • Víko z nerezové oceli (AISI 304) • Elektronické napouštění vody • Motorizované elektrické naklápění s ochranou proti přetížení ovládané z dotykového panelu • Všechny technologické části přístroje umístěny v přední straně pro snadný přístup a servis • Všechny vnější šrouby z nerezové oceli (AISI 304) • Ovládací rozhraní s dotykovým displejem - komunikace v českém jazyce • Ručně nastavitelné provozní režimy pro: dušení, vaření, pečení, atd.... • Zvláštní funkce pro jemné vaření a pečení s nízkou teplotou přes noc • Automatický proces vaření s recepty a potravinovými kategoriemi • Funkce pro počítání litrů při napouštění pánve • Funkce pro libovolné nastavení časovačů • Funkce pro úsporu energie při nečinnosti zařízení • Vícebodová sonda • USB port pro aktualizaci receptů a software zařízení • Funkce pro omezení maximální teploty topných těles • Možnost připojení k systému optimalizace spotřeby energie • Rozhraní pro připojení k externímu PC se softwarem HACCP</t>
    </r>
  </si>
  <si>
    <t>1650 ±5% x 850 ±5% x 1050 ±5%</t>
  </si>
  <si>
    <r>
      <rPr>
        <b/>
        <sz val="8"/>
        <rFont val="Arial"/>
        <family val="2"/>
        <charset val="238"/>
      </rPr>
      <t>Elektrické multifunkční zařízení s automatickým zdvihem košů</t>
    </r>
    <r>
      <rPr>
        <sz val="8"/>
        <rFont val="Arial"/>
        <family val="2"/>
        <charset val="238"/>
      </rPr>
      <t xml:space="preserve">
Příkon: 24-26 kW / 400V • Krytí IPX5 • Kapacita 2x GN1/1 • Objem min. 100 l • Obložení z nerezové oceli (AISI 304) pro snadné čištění všech povrchů • Dno pánve z ušlechtilé oceli (nerezová ocel AISI 316) svařeno se všemi stěnami pánve z nerezové oceli (AISI 304) s nepřilnavým povrchem, rozměr dna pánve min 710×580 mm • Dno pánve odolné vůči deformacím při náhlých změnách teploty • Dno uvnitř pánve se zaoblenými rohy pro snadné čištění • Integrovaný odpad ve dně vany s elektrickým uzávěrem • Naklápěcí hřídel pánve na přední straně • Pánev se širokou odtokovou hubičkou pro snadné vyprazdňování pánve • Víko z nerezové oceli (AISI 304) • Elektronické napouštění vody • Motorizované elektrické naklápění s ochranou proti přetížení ovládané z dotykového panelu • Všechny technologické části přístroje umístěny v přední straně pro snadný přístup a servis • Všechny vnější šrouby z nerezové oceli (AISI 304) • Ovládací rozhraní s dotykovým displejem - komunikace v českém jazyce • Ručně nastavitelné provozní režimy pro: dušení, vaření, pečení, atd.... • Zvláštní funkce pro jemné vaření a pečení s nízkou teplotou přes noc • Automatický proces vaření s recepty a potravinovými kategoriemi • Funkce pro počítání litrů při napouštění pánve • Funkce pro libovolné nastavení časovačů • Funkce pro úsporu energie při nečinnosti zařízení • Vícebodová sonda • USB port pro aktualizaci receptů a software zařízení • Funkce pro omezení maximální teploty topných těles • Možnost připojení k systému optimalizace spotřeby energie • Rozhraní pro připojení k externímu PC se softwarem HACCP
</t>
    </r>
  </si>
  <si>
    <t>1300 ±5% x 850 ±5% x 1050 ±5%</t>
  </si>
  <si>
    <t>Nerez stůl, 2 x blok zásuvy na GN, boční a zadní krytování, ZL</t>
  </si>
  <si>
    <t>1290x950x900</t>
  </si>
  <si>
    <t>Nerez pracovní stůl, 3x horizontální zásuvka, spodní police, boční a zadní krytování, ZL</t>
  </si>
  <si>
    <t>1800x700x900</t>
  </si>
  <si>
    <r>
      <rPr>
        <b/>
        <sz val="8"/>
        <rFont val="Arial"/>
        <family val="2"/>
        <charset val="238"/>
      </rPr>
      <t>Manipulační elektricko-akumulátorový vozík se zdvihem</t>
    </r>
    <r>
      <rPr>
        <sz val="8"/>
        <rFont val="Arial"/>
        <family val="2"/>
        <charset val="238"/>
      </rPr>
      <t xml:space="preserve">
Vyrobeno z AISI 304 • Hygienická kolečka s aretací • Snadné vyjmutí GN • Dotykové ovládání • Bezpečnostní rukojeť • Bezpečnostní aretace napájecího kabelu • Možnost mobilního používání bez stálého připojení k síti</t>
    </r>
  </si>
  <si>
    <t>600x780x990</t>
  </si>
  <si>
    <r>
      <rPr>
        <b/>
        <sz val="8"/>
        <color theme="1"/>
        <rFont val="Arial"/>
        <family val="2"/>
        <charset val="238"/>
      </rPr>
      <t>Vozík na koše</t>
    </r>
    <r>
      <rPr>
        <sz val="8"/>
        <color theme="1"/>
        <rFont val="Arial"/>
        <family val="2"/>
      </rPr>
      <t xml:space="preserve">
Kapacita 6 košů • Celonerezové provedení AISI 304 • Vyjímatelná odkapní vana</t>
    </r>
  </si>
  <si>
    <t>600x860x1600</t>
  </si>
  <si>
    <r>
      <rPr>
        <b/>
        <sz val="8"/>
        <rFont val="Arial"/>
        <family val="2"/>
        <charset val="238"/>
      </rPr>
      <t>Varný kotel elektrický s kruhovou vložkou 150l</t>
    </r>
    <r>
      <rPr>
        <sz val="8"/>
        <rFont val="Arial"/>
        <family val="2"/>
        <charset val="238"/>
      </rPr>
      <t>, nesklopný, s elektronickým ovládáním
Příkon: 22-24 kW ▪ Napětí: 3N~/400V/50-60 Hz ▪ Stupeň zabezpečení: IPX5 ▪ Nepřímo vyhřívaný automaticky doplňovaný duplikátor ▪ Digitální panel s dotykovými tlačítky v kombinaci s otočným ovladačem ▪ Nominální kapacita: min. 150l  ▪ Robustní konstrukce (tloušťka vrchní desky min. 2 mm, rám o tloušťce min. 3 mm) • Opláštění chromniklovou ocelí (AISI 304) s velkými, snadno čistitelnými 3D zakulacenými rohy ▪ Dno kotle z ušlechtilé oceli (AISI 316), svařované bez viditelných spojů se všemi stěnami kotle z nerezové oceli (AISI 304) ▪ Uzavřený systém vytápění s max. pracovním tlakem 0,5 bar (50 kPa) v duplikátoru ▪ Dvojitá stěna parotěsného víka a pružina víka z chromniklové oceli (AISI 304) ▪ Přední kryt zařízení z chromniklové oceli AISI 304 o tloušťce min. 2 mm ▪ Všechny vnější šrouby v chromniklové oceli (AISI 304) ▪ Hygienicky vodotěsný a nečistotám odolný bezespárový zámkový systém propojitelný s ostatními sousedními spotřebiči ve varném bloku ▪ Podpora automatického vaření ▪ Nastavení pro ohřev a fázi mírného varu ▪ Režim s volitelným teplotním rozsahem od 30 do 100 °C ▪ Všechny funkce kontrolovány a řízeny z panelu s digitálním displejem pomocí klávesnice ▪ Nastavení rozsahu doby vaření ▪ Napouštění studené a teplé vody ▪ Automatický režim vaření ▪ Digitální zobrazení chybových kódů ▪ Ochrana proti nízkému stavu hladiny vody duplikátoru ▪ Pojistný ventil ▪ Vakuový vypínač a automatické omezení vnitřního tlaku parního pláště ▪ Automatické plnění duplikátoru změkčenou vodou ▪ Natáčecí vodovodní kohoutek ▪ Odpadní filtr ▪ Zobrazení hladiny plnění duplikátoru ▪ Manometr pro indikaci aktuálního tlaku v plášti ▪ Všechny technologické části přístroje umístěny v přední straně pro snadný přístup a servis • Stavitelné nerezové nohy • Nerezový okopový systém</t>
    </r>
  </si>
  <si>
    <t>900 × (900-950) × (850-900)</t>
  </si>
  <si>
    <r>
      <rPr>
        <b/>
        <sz val="8"/>
        <rFont val="Arial"/>
        <family val="2"/>
        <charset val="238"/>
      </rPr>
      <t>Elektrická velkoplošná varná deska</t>
    </r>
    <r>
      <rPr>
        <sz val="8"/>
        <rFont val="Arial"/>
        <family val="2"/>
        <charset val="238"/>
      </rPr>
      <t>, 4 samostatně ovládané varné zóny,
Příkon: 15 - 17kW ▪ Napětí: 3N~/400V/50-60 Hz ▪ Stupeň zabezpečení: IPX5 ▪ Varná plocha z leštěné oceli o rozměrech min. 810x670 mm, z jednoho kusu o tloušťce min. 20 mm  • Obložení z nerezové oceli (AISI 304) 
• Pracovní deska z nerezové oceli (AISI 304) tl. min. 1,2 mm se zaoblenými hranami • Všechny vnější šrouby z nerezové oceli (AISI 304) • Kanálek kolem celého pracovního povrchu s vyspádováním dopředu • Hygienicky vodotěsný a nečistotám odolný bezespárový zámkový systém propojitelný s ostatními sousedními spotřebiči ve varném bloku • Ergonomický ovládací panel • Bezpečnostní termostat s automatickým resetem a indikací poruchy pro každou varnou plochu • Všechny technologické části přístroje umístěny v přední straně pro snadný přístup a servis</t>
    </r>
  </si>
  <si>
    <t>900 × (900-950) × (200-250)</t>
  </si>
  <si>
    <r>
      <rPr>
        <b/>
        <sz val="8"/>
        <rFont val="Arial"/>
        <family val="2"/>
        <charset val="238"/>
      </rPr>
      <t xml:space="preserve">Podestavba  </t>
    </r>
    <r>
      <rPr>
        <sz val="8"/>
        <rFont val="Arial"/>
        <family val="2"/>
        <charset val="238"/>
      </rPr>
      <t>s hygienickým bezespárým provedením  • Spodní prostor otevřený v hygienickém bezespárém provedení H3 s 5 lisovanými vsuny pro GN 5×2/1 • Boční panely svařované bez viditelného spoje se zaoblenými hranami (hygienické provedení rohů verze H3) • Spodní konstrukce zcela vyjímatelná pro účely instalace bez viditelného spoje se skříní • Příprava pro instalaci zásuvky 230V 
• Stavitelné nerezové nohy • Nerezový okopový systém</t>
    </r>
  </si>
  <si>
    <t>900 × (850-900) × (650-700)</t>
  </si>
  <si>
    <r>
      <rPr>
        <b/>
        <sz val="8"/>
        <rFont val="Arial"/>
        <family val="2"/>
        <charset val="238"/>
      </rPr>
      <t xml:space="preserve">Neutrální plocha ve varném bloku </t>
    </r>
    <r>
      <rPr>
        <b/>
        <sz val="8"/>
        <color rgb="FFFF0000"/>
        <rFont val="Arial"/>
        <family val="2"/>
        <charset val="238"/>
      </rPr>
      <t>se zásuvkou 230V</t>
    </r>
    <r>
      <rPr>
        <sz val="8"/>
        <rFont val="Arial"/>
        <family val="2"/>
        <charset val="238"/>
      </rPr>
      <t xml:space="preserve"> a  s přípravou pro napouštěcí stojánkovou baterii 
•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t>
    </r>
  </si>
  <si>
    <t>450 × (900-950) × (200-250)</t>
  </si>
  <si>
    <t>13a</t>
  </si>
  <si>
    <r>
      <rPr>
        <b/>
        <sz val="8"/>
        <rFont val="Arial"/>
        <family val="2"/>
        <charset val="238"/>
      </rPr>
      <t>Neutrální plocha ve varném bloku</t>
    </r>
    <r>
      <rPr>
        <sz val="8"/>
        <rFont val="Arial"/>
        <family val="2"/>
        <charset val="238"/>
      </rPr>
      <t xml:space="preserve"> •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t>
    </r>
  </si>
  <si>
    <t>14a</t>
  </si>
  <si>
    <r>
      <rPr>
        <b/>
        <sz val="8"/>
        <rFont val="Arial"/>
        <family val="2"/>
        <charset val="238"/>
      </rPr>
      <t xml:space="preserve">Neutrální plocha ve varném bloku </t>
    </r>
    <r>
      <rPr>
        <b/>
        <sz val="8"/>
        <color rgb="FFFF0000"/>
        <rFont val="Arial"/>
        <family val="2"/>
        <charset val="238"/>
      </rPr>
      <t>se zásuvkou 230V</t>
    </r>
    <r>
      <rPr>
        <sz val="8"/>
        <rFont val="Arial"/>
        <family val="2"/>
        <charset val="238"/>
      </rPr>
      <t xml:space="preserve"> •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t>
    </r>
  </si>
  <si>
    <r>
      <t xml:space="preserve">Podestavba </t>
    </r>
    <r>
      <rPr>
        <sz val="8"/>
        <rFont val="Arial"/>
        <family val="2"/>
        <charset val="238"/>
      </rPr>
      <t>s hygienickým bezespárým provedením  • Spodní prostor otevřený v hygienickém bezespárém provedení H3 s 5 lisovanými vsuny pro GN 5×2/1 • Boční panely svařované bez viditelného spoje se zaoblenými hranami (hygienické provedení rohů verze H3) • Spodní konstrukce zcela vyjímatelná pro účely instalace bez viditelného spoje se skříní • Příprava pro instalaci zásuvky 230V 
• Stavitelné nerezové nohy • Nerezový okopový systém</t>
    </r>
  </si>
  <si>
    <r>
      <rPr>
        <b/>
        <sz val="8"/>
        <rFont val="Arial"/>
        <family val="2"/>
        <charset val="238"/>
      </rPr>
      <t xml:space="preserve">Podestavba </t>
    </r>
    <r>
      <rPr>
        <sz val="8"/>
        <rFont val="Arial"/>
        <family val="2"/>
        <charset val="238"/>
      </rPr>
      <t>s hygienickým bezespárým provedením  • Spodní prostor otevřený v hygienickém bezespárém provedení H3 s 5 lisovanými vsuny pro GN 5×1/1 • Boční panely svařované bez viditelného spoje se zaoblenými hranami (hygienické provedení rohů verze H3) • Spodní konstrukce zcela vyjímatelná pro účely instalace bez viditelného spoje se skříní • Příprava pro instalaci zásuvky 230V • Stavitelné nerezové nohy • Nerezový okopový systém</t>
    </r>
  </si>
  <si>
    <t>450x890x(650-700)</t>
  </si>
  <si>
    <r>
      <rPr>
        <b/>
        <sz val="8"/>
        <rFont val="Arial"/>
        <family val="2"/>
        <charset val="238"/>
      </rPr>
      <t>Napouštěcí rameno dvě vody</t>
    </r>
    <r>
      <rPr>
        <sz val="8"/>
        <rFont val="Arial"/>
        <family val="2"/>
        <charset val="238"/>
      </rPr>
      <t>, masivní napouštěcí rameno plně integrované do neutrální plochy, dvě vody s pákovým ovládáním a otočným ramenem, délka ramene 430 mm, napouštěcí výška ramene 330 mm.</t>
    </r>
  </si>
  <si>
    <t>Vykrývací plocha</t>
  </si>
  <si>
    <t>3150x20</t>
  </si>
  <si>
    <r>
      <rPr>
        <b/>
        <sz val="8"/>
        <rFont val="Arial"/>
        <family val="2"/>
        <charset val="238"/>
      </rPr>
      <t>Vyhřívaný vozík s přivlhčením, kapacita 15xGN1/1,</t>
    </r>
    <r>
      <rPr>
        <sz val="8"/>
        <rFont val="Arial"/>
        <family val="2"/>
        <charset val="238"/>
      </rPr>
      <t xml:space="preserve"> provedení dvouplášťové, izolované lisované bočnice s roztečí vsunů 75 mm, rovnoměrné proudění horkého vzduchu zajišťuje ventilátor a distanční prvky na zadní stěně a dveřích vozíku, digitální termostaty, ovládání teploty vnitřního prostoru vozíku (30-90°C) a ovládání zvlhčování, dno vozíku vybaveno výpustným kohoutem, aretace dveří, uzavírání klikou se zámkem, masivní rohové nárazníky, 4 otočná kolečka, 2 s brzdou </t>
    </r>
  </si>
  <si>
    <t>570x825x1455</t>
  </si>
  <si>
    <r>
      <rPr>
        <b/>
        <sz val="8"/>
        <rFont val="Arial"/>
        <family val="2"/>
        <charset val="238"/>
      </rPr>
      <t>Repase stávajícího kuchyňského robotu RE22</t>
    </r>
    <r>
      <rPr>
        <sz val="8"/>
        <rFont val="Arial"/>
        <family val="2"/>
        <charset val="238"/>
      </rPr>
      <t xml:space="preserve">
detailní kontrola motorové části 
kompletní výměna ložisek
kompletní výměna těsnících komponentů
kompletní výměna poškozených hřídelí
kompletní výměna ozubených kol
kompletní výměna veškeré elektroinstalace
výměna vnějších krytů za nové nerezové
výměna olejové náplně
kompletní provedení nového vypalovaného bílého laku</t>
    </r>
  </si>
  <si>
    <t>570x1070x910</t>
  </si>
  <si>
    <t>stávající, ocenit repasi</t>
  </si>
  <si>
    <r>
      <rPr>
        <b/>
        <sz val="8"/>
        <rFont val="Arial"/>
        <family val="2"/>
        <charset val="238"/>
      </rPr>
      <t>Umyvadlo</t>
    </r>
    <r>
      <rPr>
        <sz val="8"/>
        <rFont val="Arial"/>
        <family val="2"/>
        <charset val="238"/>
      </rPr>
      <t>,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r>
  </si>
  <si>
    <t>470x370</t>
  </si>
  <si>
    <t>21a</t>
  </si>
  <si>
    <t>Nerez  zásobník na papírové  ručníky</t>
  </si>
  <si>
    <t>21b</t>
  </si>
  <si>
    <t>Nerez  koš nášlap na použité ručníky,  20l</t>
  </si>
  <si>
    <t>450x290</t>
  </si>
  <si>
    <t>21c</t>
  </si>
  <si>
    <t>Nerez  zásobník na  mýdlo,  1000ml</t>
  </si>
  <si>
    <t>Nerez výlevka, průměr odpadu min 90mm, prolisovaná vrchní deska s prolisovanou vaničkou 400x400x200  a odnímatelným roštem</t>
  </si>
  <si>
    <t>500x600x580</t>
  </si>
  <si>
    <r>
      <rPr>
        <b/>
        <sz val="8"/>
        <rFont val="Arial"/>
        <family val="2"/>
        <charset val="238"/>
      </rPr>
      <t>Samonavíjecí buben</t>
    </r>
    <r>
      <rPr>
        <sz val="8"/>
        <rFont val="Arial"/>
        <family val="2"/>
        <charset val="238"/>
      </rPr>
      <t xml:space="preserve">
Buben celonerezové konstrukce se samonavíjením hadice a vodícími válečky. Hadice je ukončena šroubením 1/2", teplota vody 90°C, délka 12m, koncovka, držák.</t>
    </r>
  </si>
  <si>
    <t>23a</t>
  </si>
  <si>
    <r>
      <t xml:space="preserve">Turbomixér ponorný pojízdný, </t>
    </r>
    <r>
      <rPr>
        <sz val="8"/>
        <rFont val="Arial"/>
        <family val="2"/>
        <charset val="238"/>
      </rPr>
      <t>kapacita do 200l, vhodný pro přímé použití ve varné nádobě k přípravě kaší, pyré, omáček a k homogenizaci polotekutých potravin. Dvě pevná a dvě otočná kola s brzdou. Motorová skříň a její uložení jsou z hliníkové slitiny, vozík, ponorné rameno a turbína jsou z nerez oceli 18/10. Pro bezpečnost obsluhy je napájeno elektrické řízení stroje malým napětím. Sítko s velkými mezerami a s malými mezerami v základní výbavě. Počet otáček 1400/min. El. napájení  400V, výkon 1,5 kW, jistič 16 A</t>
    </r>
  </si>
  <si>
    <t>550x930/1560x1700</t>
  </si>
  <si>
    <t>400x700x200</t>
  </si>
  <si>
    <t>25a</t>
  </si>
  <si>
    <r>
      <rPr>
        <b/>
        <sz val="8"/>
        <rFont val="Arial"/>
        <family val="2"/>
        <charset val="238"/>
      </rPr>
      <t>Nerez podlahová vpusť včetně roštu a protizápachové uzávěry</t>
    </r>
    <r>
      <rPr>
        <sz val="8"/>
        <rFont val="Arial"/>
        <family val="2"/>
        <charset val="238"/>
      </rPr>
      <t xml:space="preserve">
Celonerezové provedení do podlahy s keramickou dlažbou, vana z nerezového plechu
tl.1,25mm, protiskluzový rošt z nerezového plechu tl.2mm, výška roštu 30mm, vyjímatelný rošt po cca 500mm, </t>
    </r>
    <r>
      <rPr>
        <sz val="8"/>
        <color rgb="FFFF0000"/>
        <rFont val="Arial"/>
        <family val="2"/>
        <charset val="238"/>
      </rPr>
      <t>odpad pr. 100 v levém kraji</t>
    </r>
  </si>
  <si>
    <t>1700x400x200</t>
  </si>
  <si>
    <t>1200x550x200</t>
  </si>
  <si>
    <r>
      <rPr>
        <b/>
        <sz val="8"/>
        <rFont val="Arial"/>
        <family val="2"/>
        <charset val="238"/>
      </rPr>
      <t xml:space="preserve">Nerez podlahová vpusť včetně roštu a protizápachové uzávěry, </t>
    </r>
    <r>
      <rPr>
        <b/>
        <sz val="8"/>
        <color rgb="FFFF0000"/>
        <rFont val="Arial"/>
        <family val="2"/>
        <charset val="238"/>
      </rPr>
      <t>v délce 1000 mm pochozí plech (viz výkres)</t>
    </r>
    <r>
      <rPr>
        <sz val="8"/>
        <rFont val="Arial"/>
        <family val="2"/>
        <charset val="238"/>
      </rPr>
      <t xml:space="preserve">
Celonerezové provedení do podlahy s keramickou dlažbou, vana z nerezového plechu
tl.1,25mm, protiskluzový rošt z nerezového plechu tl.2mm, výška roštu 30mm, vyjímatelný rošt po cca 500mm, </t>
    </r>
    <r>
      <rPr>
        <sz val="8"/>
        <color rgb="FFFF0000"/>
        <rFont val="Arial"/>
        <family val="2"/>
        <charset val="238"/>
      </rPr>
      <t>odpad pr. 100 v pravém kraji</t>
    </r>
  </si>
  <si>
    <t>5000x400x200</t>
  </si>
  <si>
    <t>27a</t>
  </si>
  <si>
    <r>
      <rPr>
        <b/>
        <sz val="8"/>
        <rFont val="Arial"/>
        <family val="2"/>
        <charset val="238"/>
      </rPr>
      <t>Nerez podlahová vpusť včetně roštu a protizápachové uzávěry,</t>
    </r>
    <r>
      <rPr>
        <b/>
        <sz val="8"/>
        <color rgb="FFFF0000"/>
        <rFont val="Arial"/>
        <family val="2"/>
        <charset val="238"/>
      </rPr>
      <t xml:space="preserve"> vlevo v délce 1655 mm pochozí plech (viz výkres)</t>
    </r>
    <r>
      <rPr>
        <sz val="8"/>
        <rFont val="Arial"/>
        <family val="2"/>
        <charset val="238"/>
      </rPr>
      <t xml:space="preserve">
Celonerezové provedení do podlahy s keramickou dlažbou, vana z nerezového plechu
tl.1,25mm, protiskluzový rošt z nerezového plechu tl.2mm, výška roštu 30mm, vyjímatelný rošt po cca 500mm, </t>
    </r>
    <r>
      <rPr>
        <sz val="8"/>
        <color rgb="FFFF0000"/>
        <rFont val="Arial"/>
        <family val="2"/>
        <charset val="238"/>
      </rPr>
      <t>odpad pr. 100 v levém kraji</t>
    </r>
  </si>
  <si>
    <t>4800x400x200</t>
  </si>
  <si>
    <t>VZT zákryt s tukovými filtry a žlábkem, nad konvektomaty bez osvětlení</t>
  </si>
  <si>
    <t>2800x1200x450</t>
  </si>
  <si>
    <t>dodávka VZT</t>
  </si>
  <si>
    <t>VZT zákryt s tukovými filtry a žlábkem, nad konvektomat bez osvětlení</t>
  </si>
  <si>
    <t>1200x1200x450</t>
  </si>
  <si>
    <t>VZT zákryt nad varný blok s tukovými filtry, žlábkem a osvětlením</t>
  </si>
  <si>
    <t>3200x1100x450</t>
  </si>
  <si>
    <t>3200x1000x450</t>
  </si>
  <si>
    <t>3500x1100x450</t>
  </si>
  <si>
    <t>mytí provozního nádobí</t>
  </si>
  <si>
    <t>Nerez  stůl  s krytovaným lisovaným dřezem 800x600x450, prolamovaná pracovní deska, spodní roštová police,  ZL výška 300, PL</t>
  </si>
  <si>
    <t>1000x800x900</t>
  </si>
  <si>
    <t>33a</t>
  </si>
  <si>
    <t>Nerez  stůl  s krytovaným lisovaným dřezem 800x600x450, prolamovaná pracovní deska, spodní roštová police,  ZL výška 300</t>
  </si>
  <si>
    <r>
      <rPr>
        <b/>
        <sz val="8"/>
        <color rgb="FF000000"/>
        <rFont val="Arial"/>
        <family val="2"/>
        <charset val="238"/>
      </rPr>
      <t>Tlaková sprcha s ramínkem</t>
    </r>
    <r>
      <rPr>
        <sz val="8"/>
        <color indexed="8"/>
        <rFont val="Arial"/>
        <family val="2"/>
        <charset val="238"/>
      </rPr>
      <t xml:space="preserve">
Model se směšovací pákovou baterií pro studenou, teplou vodu a napouštěcím ramínkem ze sprchy v robustním provedení, v=900 mm, s tlakovou hadicí a vyvažovací pružinou – závěsným háčkem pro sprchu – pákové přepnutí vody do ramínka (sprcha/ramínko) - max. průtok (3 bar): 17 l/min - max. tlak: 5 bar – upevňovací otvor pro baterii: min. Ø35 mm. - max. Ø36 mm.</t>
    </r>
  </si>
  <si>
    <t>výška 900</t>
  </si>
  <si>
    <t>Mycí stroj na provozní nádobí, koš 1305x672, vstupní výška 800mm, pracovní výška 885mm</t>
  </si>
  <si>
    <t>1468x870(+505 otevřené dveře) x1880/2240</t>
  </si>
  <si>
    <t>Manipulační vozík na koš s nádobím k stávající myčce</t>
  </si>
  <si>
    <t>1465x825x790/1108</t>
  </si>
  <si>
    <t>Nerez regál čtyři police, mobilní</t>
  </si>
  <si>
    <t>900x600x1800</t>
  </si>
  <si>
    <t>Nerez regál čtyři police</t>
  </si>
  <si>
    <t>1000x600x1800</t>
  </si>
  <si>
    <t>1000x500x200</t>
  </si>
  <si>
    <t>VZT zákryt nad myčku s tukovými filtry, žlábkem a osvětlením</t>
  </si>
  <si>
    <t>1800x1200x450</t>
  </si>
  <si>
    <t>maso + vejce</t>
  </si>
  <si>
    <r>
      <t xml:space="preserve">Nerez stůl, krytovaný dřez 500x500x250, horizontální zásuvka a spodní police vpravo, prostor pro chladící skříň vlevo, prolis pracovní desky,  </t>
    </r>
    <r>
      <rPr>
        <sz val="8"/>
        <color indexed="8"/>
        <rFont val="Arial"/>
        <family val="2"/>
        <charset val="238"/>
      </rPr>
      <t>ZL</t>
    </r>
  </si>
  <si>
    <t>1900x700x900</t>
  </si>
  <si>
    <t>41a</t>
  </si>
  <si>
    <r>
      <rPr>
        <b/>
        <sz val="8"/>
        <rFont val="Arial"/>
        <family val="2"/>
        <charset val="238"/>
      </rPr>
      <t>Chladící skříň podstolová</t>
    </r>
    <r>
      <rPr>
        <sz val="8"/>
        <rFont val="Arial"/>
        <family val="2"/>
        <charset val="238"/>
      </rPr>
      <t xml:space="preserve">
Chladnička monoklimatická, objem 130 I/78 l. Teplotní rozsah -2-+8° C. Napětí 230 V. Příkon 0,15kW. 
Vlastnosti:
•	bílá barva
•	ventilované chlazení
•	automatické odtávání
•	digitální termostat
•	výškově nastavitelné rošty, 2x, rozměr 480x370 mm
•	snadno vyměnitelné těsnění
•	zabudovaný zámek
•	lze měnit otevírání dveří
•	napětí 230 V / 50 Hz</t>
    </r>
  </si>
  <si>
    <t>600x600x820</t>
  </si>
  <si>
    <t>Masodeska buková</t>
  </si>
  <si>
    <t>600x400x100</t>
  </si>
  <si>
    <r>
      <t xml:space="preserve">Nerez stůl, zásuvkový blok vlevo, spodní police, </t>
    </r>
    <r>
      <rPr>
        <sz val="8"/>
        <color indexed="8"/>
        <rFont val="Arial"/>
        <family val="2"/>
        <charset val="238"/>
      </rPr>
      <t>ZL</t>
    </r>
  </si>
  <si>
    <r>
      <rPr>
        <b/>
        <sz val="8"/>
        <rFont val="Arial"/>
        <family val="2"/>
        <charset val="238"/>
      </rPr>
      <t>Řezačka masa</t>
    </r>
    <r>
      <rPr>
        <sz val="8"/>
        <rFont val="Arial"/>
        <family val="2"/>
      </rPr>
      <t xml:space="preserve"> • šnekový pohon •  výkon 400kg/hod. •  průměr mlecí hlavy 82 mm • výkonný ventilovaný motor  • vysoká zátěž do nepřetržitého provozu • příkon: 2kW • napětí: 3N PE 400V 50Hz • základní vybavení mlecí hlava (1x nůž, 1x šajba) a šajba 4,5 mm</t>
    </r>
  </si>
  <si>
    <t>500x437x490</t>
  </si>
  <si>
    <t>Nerez podstavec pod řezačku masa (32kg),  spodní police, ZL</t>
  </si>
  <si>
    <t>500x700x700</t>
  </si>
  <si>
    <t>1900x300x40</t>
  </si>
  <si>
    <t>1900x350x600</t>
  </si>
  <si>
    <t>zelenina + studená kuchyně</t>
  </si>
  <si>
    <r>
      <t xml:space="preserve">Nerez stůl, krytovaný dřez 500x500x250 vpravo, horizontální zásuvka a spodní police, </t>
    </r>
    <r>
      <rPr>
        <sz val="8"/>
        <color indexed="8"/>
        <rFont val="Arial"/>
        <family val="2"/>
        <charset val="238"/>
      </rPr>
      <t>ZL</t>
    </r>
  </si>
  <si>
    <t>49a</t>
  </si>
  <si>
    <t>Nerez chladící stůl, 1xprostor ro GN, 1xzásuvky</t>
  </si>
  <si>
    <t>1330x700x900</t>
  </si>
  <si>
    <r>
      <rPr>
        <b/>
        <sz val="8"/>
        <rFont val="Arial"/>
        <family val="2"/>
        <charset val="238"/>
      </rPr>
      <t>Krouhač zeleniny</t>
    </r>
    <r>
      <rPr>
        <sz val="8"/>
        <rFont val="Arial"/>
        <family val="2"/>
        <charset val="238"/>
      </rPr>
      <t xml:space="preserve"> s automatickou násypnou hlavou a s přítlačnou pákou ■ magnetická bezpečnostní pojistka ■ brzda motoru a automatický restart přítlačnou pákou ■  2 násypky: 1 extra velká plnicí násypka s plochou 238 cm2, plnicí objem 4,2 l, a jedna trubicová násypka o průměru Ø 58 mm ■  automatická hlava pro zpracování většího množství zeleniny ■ pojízdný podstavec a nerezový motorový blok ■ napětí 400V, příkon 1,1 kW</t>
    </r>
  </si>
  <si>
    <t>865x396x1272</t>
  </si>
  <si>
    <r>
      <rPr>
        <b/>
        <sz val="8"/>
        <rFont val="Arial"/>
        <family val="2"/>
        <charset val="238"/>
      </rPr>
      <t>Nářezový stroj pr. nože 250, teflonový nůž</t>
    </r>
    <r>
      <rPr>
        <sz val="8"/>
        <rFont val="Arial"/>
        <family val="2"/>
        <charset val="238"/>
      </rPr>
      <t xml:space="preserve">
Maximální šířka plátku 13 mm. Řezná plocha 18x21,5 cm. Gravitační nářezový stroj - 1 hodina nepřetržitého chodu, 10 min pauza, vyroben z anodizované potravinářské hliníkové slitiny; nerezu, brusné zařízení, řemínkový pohon s ventilátorem motoru. </t>
    </r>
  </si>
  <si>
    <t>535x570x410</t>
  </si>
  <si>
    <t>1330x300x40</t>
  </si>
  <si>
    <t>těsto</t>
  </si>
  <si>
    <r>
      <t>Nerez dřez 500x500x250, pr</t>
    </r>
    <r>
      <rPr>
        <sz val="8"/>
        <color indexed="8"/>
        <rFont val="Arial"/>
        <family val="2"/>
        <charset val="238"/>
      </rPr>
      <t>olis pracovní desky, ZL</t>
    </r>
  </si>
  <si>
    <t>700x700x900</t>
  </si>
  <si>
    <t>55a</t>
  </si>
  <si>
    <t>Nerez  stůl, buková pracovní deska, spodní police, dvě horizontální zásuvky, ZL</t>
  </si>
  <si>
    <t>1500x700x900</t>
  </si>
  <si>
    <t>Nerez stůl mobilní pod kráječ knedlíků (80 kg), spodní police, ZL</t>
  </si>
  <si>
    <r>
      <rPr>
        <b/>
        <sz val="8"/>
        <rFont val="Arial"/>
        <family val="2"/>
        <charset val="238"/>
      </rPr>
      <t>Kráječ knedlíků</t>
    </r>
    <r>
      <rPr>
        <sz val="8"/>
        <rFont val="Arial"/>
        <family val="2"/>
        <charset val="238"/>
      </rPr>
      <t>, stroj je vybaven bezpečnostním krytem a bezpečnostní pojistkou. Spouští se tlačítkem a po rozplátkování se automaticky vypne – součástí stroje je STOP tlačítko – základní výbava ocelové nože – bezpečné vyprázdnění řezné komory – šikmý držák pro snadné balení nakrájeného chleba – kráječ je vhodný pro krájení chleba, vek a knedlíků – maximální délka knedlíku 385, tloušťka plátků 12 mm.</t>
    </r>
  </si>
  <si>
    <t>600x600x630</t>
  </si>
  <si>
    <t>700x300x40</t>
  </si>
  <si>
    <t>1500x350x600</t>
  </si>
  <si>
    <r>
      <rPr>
        <b/>
        <sz val="8"/>
        <rFont val="Arial"/>
        <family val="2"/>
        <charset val="238"/>
      </rPr>
      <t xml:space="preserve">Nerezová profesionální voděodolná váha do 5 kg, </t>
    </r>
    <r>
      <rPr>
        <sz val="8"/>
        <rFont val="Arial"/>
        <family val="2"/>
        <charset val="238"/>
      </rPr>
      <t>rozměr vážní plochy 230x190 mm
Váživost do 2/5 kg - váživost do 2 kg - přesnost 1 g, váživost do 5 kg - přesnost 2 g. Rychlé ustálení hodnoty na displeji a stabilní hodnota výsledku při navážení • Krytí proti vodě: IP65 • Funkce: tárování; nulování; HOLD • Automatické vypínání • Indikace vybití baterie • V ceně ověření, nerezová miska a síťový adaptér • Provedení vážní plochy: nerez • Provedení konstrukce: nerez • Provedení (materiál): plast/nerez • Napájení: ze zásuvky AC 230V přes síťový adaptér DC 9V/300mA
Alternativní napájení: 6x 1,5V monočlánek typu D (délka provozu 500 až 1000hod.) •  Umístění váhy v provozu podle potřeby</t>
    </r>
  </si>
  <si>
    <t>260x287x137</t>
  </si>
  <si>
    <t>1.18 výdej jídla</t>
  </si>
  <si>
    <r>
      <rPr>
        <b/>
        <sz val="8"/>
        <rFont val="Arial"/>
        <family val="2"/>
        <charset val="238"/>
      </rPr>
      <t>Výdejní vozík 3xGN 1/1, vany oddělené se samostatným ovládáním, spodní police, čelní ovládání</t>
    </r>
    <r>
      <rPr>
        <sz val="8"/>
        <rFont val="Arial"/>
        <family val="2"/>
        <charset val="238"/>
      </rPr>
      <t xml:space="preserve">
Celonerezový výdejní vozík s vyhřívanou vodní lázní 3x GN 1/1 hl. 200 se samostatným ovládáním, ve spodní části vyztužen policí, na 4 kolečkách o průměru 125 mm s  pryžovou obručí, 2 opatřena aretační brzdou. Rohy jsou chráněny pryžovým obložením. V pracovní desce stolu jsou vevařeny vany opatřené výtokovým ventilem a topným tělesem. Termostaty kombinované s vypínačem umístěné na čelním panelu umožňují snadné a rychlé nastavení teploty  +30°C  až +90°C</t>
    </r>
  </si>
  <si>
    <t>1225x665x900</t>
  </si>
  <si>
    <r>
      <rPr>
        <b/>
        <sz val="8"/>
        <color rgb="FF000000"/>
        <rFont val="Arial"/>
        <family val="2"/>
        <charset val="238"/>
      </rPr>
      <t>Vyhřívaný zásobník na talíře</t>
    </r>
    <r>
      <rPr>
        <sz val="8"/>
        <color indexed="8"/>
        <rFont val="Arial"/>
        <family val="2"/>
      </rPr>
      <t xml:space="preserve">, 2 šachty, pr. talíře 265, kapacita 110,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Skříň obsahuje 2 vestavné zásobníky </t>
    </r>
  </si>
  <si>
    <t>985x480x900</t>
  </si>
  <si>
    <t>Nerez výdejní parapet na zeď výšky 860</t>
  </si>
  <si>
    <t>900x100x40</t>
  </si>
  <si>
    <t>3a</t>
  </si>
  <si>
    <t>7300x500x40</t>
  </si>
  <si>
    <t>3b</t>
  </si>
  <si>
    <t>1600.x500x40</t>
  </si>
  <si>
    <t>Nerez pojezdová dráha</t>
  </si>
  <si>
    <t>2520x300</t>
  </si>
  <si>
    <t>4a</t>
  </si>
  <si>
    <t>6000x300</t>
  </si>
  <si>
    <t>4b</t>
  </si>
  <si>
    <t>1600x300</t>
  </si>
  <si>
    <r>
      <rPr>
        <b/>
        <sz val="8"/>
        <rFont val="Arial"/>
        <family val="2"/>
        <charset val="238"/>
      </rPr>
      <t>Chladící vitrína třípatrová samoobslužná</t>
    </r>
    <r>
      <rPr>
        <sz val="8"/>
        <rFont val="Arial"/>
        <family val="2"/>
        <charset val="238"/>
      </rPr>
      <t>, čtyři oddíly,  agregát v podestavbě
příkon 0,8 kW, celonerezový rám v kombinaci se skleněnými stěnami tl. min. 6mm
chladící vitrína přefukovaná (svislé a vodorovné vzduchové kanálky)
chlazená vana na 4x GN1/1-150, výškově stavitelné krycí plechy pro nastavení hloubky vany
čelní stěna (od zákazníka) výklopná dvířka (12ks) – samoobslužné provedení
zadní stěna (od obsluhy) posuvná dvířka
2x skleněná police, LED osvětlení
výklopný výparník
objem chlazeného prostoru 680 l
chladící agregát umístěný ve stole (podestavbě)</t>
    </r>
  </si>
  <si>
    <t>1458 x 677 x 720</t>
  </si>
  <si>
    <t>5a</t>
  </si>
  <si>
    <r>
      <rPr>
        <b/>
        <sz val="8"/>
        <rFont val="Arial"/>
        <family val="2"/>
        <charset val="238"/>
      </rPr>
      <t xml:space="preserve">Podestavba vitríny - </t>
    </r>
    <r>
      <rPr>
        <sz val="8"/>
        <rFont val="Arial"/>
        <family val="2"/>
        <charset val="238"/>
      </rPr>
      <t>celonerezové provedení - pracovní deska tl. 40mm, nerez plech tl. 1,5mm, podnoží z jeklů 40x40x1,5mm, výšková. stavitelnost 20mm, agregát pro vitrínu, šachta z mat. tl. 1mm, vč. ovládacích prvků a větrací mřížky z čela a zezadu</t>
    </r>
  </si>
  <si>
    <t>1600x800x900</t>
  </si>
  <si>
    <r>
      <rPr>
        <b/>
        <sz val="8"/>
        <color theme="1"/>
        <rFont val="Arial"/>
        <family val="2"/>
        <charset val="238"/>
      </rPr>
      <t>Chladící skříň objem 420 litrů</t>
    </r>
    <r>
      <rPr>
        <sz val="8"/>
        <color theme="1"/>
        <rFont val="Arial"/>
        <family val="2"/>
        <charset val="238"/>
      </rPr>
      <t>; ventilační chladicí systém; uzamykatelné dveře SwingLine plné; en.tř. C; rozsah chlazení: +1 / + 15 °C; 2-úrovňové nastavitelné větrání a vlhkost; elektronické ovládání LC-displej monochrom; digitální zobrazení teploty; funkce optického a akustického alarmu: vnitřní teplota je příliš vysoká a dveře zůstávají otevřené; funkce zámku displeje; přetlakový ventil; vnější ocelový plášť s bílým práškovým nástřikem; jednodílný tepelně tvarovaný polystyren (ekologický) vnitřní plášť; čisticí otvor; 5x zesílené rošty GN 2/1 s bílým povlakem; podlahové rošty; výška polic je nastavitelná po 30 mm; nosnost na polici: max. 45 kg; dveře se automaticky zavřou a směr otevírání lze obrátit; hygienická, vyměnitelná izolace dveří; automatické odmrazování; Chladivo bez FCKW-FKW (R 600a) a izolace stěn (50 mm); venkovní teplota: mezi + 10 / + 40 ° C - klimatická třída 5;  roční spotřeba energie: 514 kWh; Třída energetické účinnosti C</t>
    </r>
  </si>
  <si>
    <t>597x654x1884</t>
  </si>
  <si>
    <t>Elektrický konvektomat Rational – kapacita: 6x GN 2/1 včetně podstavce</t>
  </si>
  <si>
    <t>1069x971x782</t>
  </si>
  <si>
    <t>570x825x1465</t>
  </si>
  <si>
    <r>
      <rPr>
        <b/>
        <sz val="8"/>
        <rFont val="Arial"/>
        <family val="2"/>
        <charset val="238"/>
      </rPr>
      <t>Výrobník čaje 20l</t>
    </r>
    <r>
      <rPr>
        <sz val="8"/>
        <rFont val="Arial"/>
        <family val="2"/>
        <charset val="238"/>
      </rPr>
      <t xml:space="preserve">
Překapávací zařízení na čaj s pevným připojením vody. • Model bez kohoutu na horkou vodu. • Nápoj je překapáván do odnímatelných nádob se skleněným vodoznakem. • Nerezový bojler s pojistkou proti chodu naprázdno. • </t>
    </r>
    <r>
      <rPr>
        <sz val="8"/>
        <color rgb="FFFF0000"/>
        <rFont val="Arial"/>
        <family val="2"/>
        <charset val="238"/>
      </rPr>
      <t>Košové filtry</t>
    </r>
    <r>
      <rPr>
        <sz val="8"/>
        <rFont val="Arial"/>
        <family val="2"/>
        <charset val="238"/>
      </rPr>
      <t xml:space="preserve"> • Zařízení je vybaveno: • digitálním ovládáním, • indikátorem zavápnění, • celkovým a denním počítadlem vydaného množství, • akustickým signálem dokončení překapávání, • spínacími hodinami, • optimálním bezpečnostním zařízením. 
Sestava se skládá z: • průtokové jednotky, • 2 zásobníku 20l, • filtrační jednotky • a nástěnné konzole
Zásobník 20l s elektrickým ohřevem • Dvouplášťová plně izolovaná nádoba s víkem, nekapajícím kohoutkem a skleněným vodoznakem. </t>
    </r>
  </si>
  <si>
    <t>1254x570x888</t>
  </si>
  <si>
    <t>9a</t>
  </si>
  <si>
    <r>
      <rPr>
        <b/>
        <sz val="8"/>
        <rFont val="Arial"/>
        <family val="2"/>
        <charset val="238"/>
      </rPr>
      <t>Vozík nerez pod termos</t>
    </r>
    <r>
      <rPr>
        <sz val="8"/>
        <rFont val="Arial"/>
        <family val="2"/>
      </rPr>
      <t xml:space="preserve"> s čajem (pr. 374xv.510 mm), přední část - odnímatelná vanička s děrovanou horní vyjímatelnou plochou hl. 150, čajník je proti posunu jištěn polyamidovými čepy na horní desce, spodní police </t>
    </r>
  </si>
  <si>
    <t>600x600x985</t>
  </si>
  <si>
    <r>
      <rPr>
        <b/>
        <sz val="8"/>
        <color theme="1"/>
        <rFont val="Arial"/>
        <family val="2"/>
        <charset val="238"/>
      </rPr>
      <t xml:space="preserve">Konzolový vozík na  </t>
    </r>
    <r>
      <rPr>
        <b/>
        <sz val="8"/>
        <rFont val="Arial"/>
        <family val="2"/>
        <charset val="238"/>
      </rPr>
      <t>koše</t>
    </r>
    <r>
      <rPr>
        <sz val="8"/>
        <color theme="1"/>
        <rFont val="Arial"/>
        <family val="2"/>
      </rPr>
      <t>, celonerezové provedení, 4 kolečka, 2 bržděná, pracovní deska se posouvá směrem dolů po svislé konzole, po odebrání se deska posouvá směrem nahoru tak, že horní koš je vždy ve stálé poloze</t>
    </r>
  </si>
  <si>
    <t>710x680x900</t>
  </si>
  <si>
    <t>Manipulační vozík na příbory a podnosy,  včetně 4x GN 1/4-150</t>
  </si>
  <si>
    <t>752x630x1277</t>
  </si>
  <si>
    <t>Podnosy ovoce…</t>
  </si>
  <si>
    <t>300x430</t>
  </si>
  <si>
    <t xml:space="preserve">Výdejní terminál </t>
  </si>
  <si>
    <t>Nerez regál mobilní, čtyři police</t>
  </si>
  <si>
    <t>1000x500x1800</t>
  </si>
  <si>
    <t>Nerez stůl skříňový, ZL</t>
  </si>
  <si>
    <t xml:space="preserve">1000x650x900 </t>
  </si>
  <si>
    <t>14b</t>
  </si>
  <si>
    <t>Nerez závěsná uzavřená skříňka hl. 300</t>
  </si>
  <si>
    <t>1000x300x600</t>
  </si>
  <si>
    <t>Pojízdný stojan na GN, kapacita 18 GN 1/1, celonerezové provedení , 4 kolečka, 2 bržděná</t>
  </si>
  <si>
    <t>560x385x1640</t>
  </si>
  <si>
    <t>16a</t>
  </si>
  <si>
    <t>16b</t>
  </si>
  <si>
    <t>16c</t>
  </si>
  <si>
    <t>850x400x200</t>
  </si>
  <si>
    <t>dodávka stavby</t>
  </si>
  <si>
    <t>1.19 umývárna stolního nádobí</t>
  </si>
  <si>
    <r>
      <rPr>
        <b/>
        <sz val="8"/>
        <color theme="1"/>
        <rFont val="Arial"/>
        <family val="2"/>
        <charset val="238"/>
      </rPr>
      <t>Mycí stroj stolního nádobí průchozí</t>
    </r>
    <r>
      <rPr>
        <sz val="8"/>
        <color theme="1"/>
        <rFont val="Arial"/>
        <family val="2"/>
        <charset val="238"/>
      </rPr>
      <t>, celonerezový vč. rekuperace a modulu reversní osmózy ▪ Příkon: 9-10 kW ▪ Napětí: 3N PE 400 V 50 Hz ▪ Jištění 20 A ▪ Stupeň zabezpečení: IPX5 ▪ Rozměry: 735 ±5% × 750 ±5% × 2235 ±5% mm ▪ Rozměr koše 500×500 mm ▪ Možnost provozu s koši až do 650×500 mm ▪ Zásuvná výška min. 560 mm ▪ Základní programy (60/90/210 s) ▪ Mycí výkon 60/40/17 košů/hod ▪ Integrovaná rekuperace pro zpětné využití zbytkové energie odpadní páry▪ Integrovaný modul reverzní osmózy vč. jemného filtru -  k odstranění cizích částic, minerálů, bakterií a virů ▪ Dvouplášťové provedení vč. zvukové a tepelné izolace ▪ Nerezová mycí a oplachová ramena ▪ Automatická detekce koše se startem mycího cyklu ▪ Automatický systém zdvihu kapoty ▪ Elektronický ovládací panel s možností umístění na jakoukoliv stranu mycího stroje i možnost externího umístění při montáži stroje ▪ spotřeba vody max. 3,0 l/cyklus ▪ Vícestupňová aktivní filtrace mycí lázně ▪ Tři konfigurace motoru čerpadla ▪ Integrovaný dávkovač mycího a oplachového prostředku ▪ Nerezové vedení detergentů k a od dávkovačů ▪ Čerpadlo pro zvýšení tlaku z vodovodního řádu ▪ Odpadové čerpadlo ▪ Automatický samočistící program při vyprázdnění nádrže ▪ Rozhraní pro připojení k externímu PC se softwarem HACCP ▪ Rozhraní bluetooth pro bezdrátovou komunikaci ▪ Součástí: přípojná sada, základní sada košů</t>
    </r>
  </si>
  <si>
    <t>735 ±5% × 750 ±5% ×2235 ±5%</t>
  </si>
  <si>
    <t>Nerez  stůl vstupní levý, prolis pro vedení košů, vlevo dřez 600x400 , otvor pro tlakovou sprchu, spodní roštová police, ZL v. 300, přesný propojovací systém uchycení k mycímu stroji</t>
  </si>
  <si>
    <t>2000x700x 850</t>
  </si>
  <si>
    <t>2a</t>
  </si>
  <si>
    <t>Nerez  stůl vstupní pravý, prolis pro vedení košů, vpravo dřez 600x400 , otvor pro tlakovou sprchu, spodní roštová police, ZL v. 300, přesný propojovací systém uchycení k mycímu stroji</t>
  </si>
  <si>
    <t>Nerez  stůl  výstupní levý, prolis pro vedení košů, spodní roštová police, ZL, přesný propojovací systém uchycení k mycímu stroji</t>
  </si>
  <si>
    <t>1300x700x850</t>
  </si>
  <si>
    <t>Nerez  stůl  výstupní pravý, prolis pro vedení košů, spodní roštová police, ZL, přesný propojovací systém uchycení k mycímu stroji</t>
  </si>
  <si>
    <t>Nerez příjmový parapet na zeď výšky 860, výkroj pro nosný sloup</t>
  </si>
  <si>
    <t>3300x500x40</t>
  </si>
  <si>
    <t>3300x300</t>
  </si>
  <si>
    <t>Nerez  vozík na koše</t>
  </si>
  <si>
    <t>660x600x900</t>
  </si>
  <si>
    <t>Nerez  odkládací stůl, spodní police, ZL, PL</t>
  </si>
  <si>
    <t>1400x600x900</t>
  </si>
  <si>
    <t>11a</t>
  </si>
  <si>
    <t>Nerez  police jednostupňová</t>
  </si>
  <si>
    <t>1400x300</t>
  </si>
  <si>
    <t>1000x900x450</t>
  </si>
  <si>
    <t>600x300x200</t>
  </si>
  <si>
    <t>1.21 jídelna</t>
  </si>
  <si>
    <r>
      <rPr>
        <b/>
        <sz val="8"/>
        <color rgb="FF000000"/>
        <rFont val="Arial"/>
        <family val="2"/>
        <charset val="238"/>
      </rPr>
      <t>Výrobník chlazených nápojů 2 X 25 l</t>
    </r>
    <r>
      <rPr>
        <sz val="8"/>
        <color rgb="FF000000"/>
        <rFont val="Arial"/>
        <family val="2"/>
      </rPr>
      <t xml:space="preserve"> • vhodný pro nápoje ze všech typů směsí (koncentrát, sirup, prášek), mléčné nápoje, ledové čaje apod. • vertikální lopatkový systém víření • regulace teploty nápoje • na povrchu nápoje se netvoří pěna • nerezové provedení s hranatou nádobou z plastu • centrální chlazení • samouzavírací kohout • teplotu nápoje lze nastavit pomocí termostatu • samostatný vypínač u každé nádoby • výrobník lze dodat i s kohoutem whipper – pro našlehané nápoje • hranatá nádoba z plastu o objemu 2× 25 l • míchání lopatkami • rozměr 660x450x670 • 230V/440W</t>
    </r>
  </si>
  <si>
    <t>650x460x670</t>
  </si>
  <si>
    <t>Podnos na skleničky</t>
  </si>
  <si>
    <t xml:space="preserve">300x430 </t>
  </si>
  <si>
    <t>Nerez stůl pod výrobník nápojů , spodní police, ZL</t>
  </si>
  <si>
    <t>2000x600x850</t>
  </si>
  <si>
    <t>1. PP</t>
  </si>
  <si>
    <t>0.04 chodba</t>
  </si>
  <si>
    <t>0.10 sklad DKP</t>
  </si>
  <si>
    <t>1000x600x2000</t>
  </si>
  <si>
    <t>1000x500x2000</t>
  </si>
  <si>
    <t>Dřevěná skladová rohož</t>
  </si>
  <si>
    <t>1000x1000x80</t>
  </si>
  <si>
    <t xml:space="preserve">0.11 suchý sklad </t>
  </si>
  <si>
    <t>Pracovní stůl, 1 zásuvka, ZL</t>
  </si>
  <si>
    <t>600x600x900</t>
  </si>
  <si>
    <t>0.12 umývárna a uskladnění  termoportů</t>
  </si>
  <si>
    <t>Nerez  stůl  s krytovaným lisovaným dřezem 800x600x450, prolamovaná pracovní deska, spodní roštová police,  ZL a PL výška 300</t>
  </si>
  <si>
    <t>Tlaková sprcha s ramínkem</t>
  </si>
  <si>
    <t>Nerez  stůl, spodní police, prolis pracovní desky, ZL, LL</t>
  </si>
  <si>
    <t>1500x800x900</t>
  </si>
  <si>
    <t>Přepravní vozík na termoporty nerez</t>
  </si>
  <si>
    <t>480x740x840</t>
  </si>
  <si>
    <t>Nerez podlahová vpusť  včetně roštu a protizápachové uzávěry</t>
  </si>
  <si>
    <t xml:space="preserve">0.13 chladící sklad </t>
  </si>
  <si>
    <t xml:space="preserve">Chladící skříň </t>
  </si>
  <si>
    <t>600x600x1850</t>
  </si>
  <si>
    <r>
      <rPr>
        <b/>
        <sz val="8"/>
        <rFont val="Arial"/>
        <family val="2"/>
        <charset val="238"/>
      </rPr>
      <t>Chladnička  pro GN 2/1 s objemem 571 litrů</t>
    </r>
    <r>
      <rPr>
        <sz val="8"/>
        <rFont val="Arial"/>
        <family val="2"/>
        <charset val="238"/>
      </rPr>
      <t>; ventilační chladicí systém; uzamykatelné dveře SwingLine plné; en.tř. C; rozsah chlazení: -2 / + 15 °C; 2-úrovňové nastavitelné větrání a vlhkost; elektronické ovládání LC-displej monochrom; digitální zobrazení teploty; funkce optického a akustického alarmu: vnitřní teplota je příliš vysoká a dveře zůstávají otevřené; funkce zámku displeje; přetlakový ventil; vnější ocelový plášť s bílým práškovým nástřikem; jednodílný tepelně tvarovaný polystyren (ekologický) vnitřní plášť; čisticí otvor; 4 zesílené rošty GN 2/1 s bílým povlakem; podlahové rošty; výška polic je nastavitelná po 100 mm; nosnost na polici: max. 60 kg; dveře se automaticky zavřou a směr otevírání lze obrátit; hygienická, vyměnitelná izolace dveří; automatické odmrazování; nerezové nohy nastavitelné od 150 do 180 mm; Chladivo bez FCKW-FKW (R 600a) a izolace stěn (50 mm); venkovní teplota: mezi + 10 / + 40 ° C - klimatická třída 5; lze spárovat s mrazničkami FFFsg 5501; roční spotřeba energie: 576 kWh; Třída energetické účinnosti C ; podlahová výpust pro snadné čištění</t>
    </r>
  </si>
  <si>
    <t>747x769x1818</t>
  </si>
  <si>
    <r>
      <rPr>
        <b/>
        <sz val="8"/>
        <color theme="1"/>
        <rFont val="Arial"/>
        <family val="2"/>
        <charset val="238"/>
      </rPr>
      <t>Truhlicová mraznička 542 litrů</t>
    </r>
    <r>
      <rPr>
        <sz val="8"/>
        <color theme="1"/>
        <rFont val="Arial"/>
        <family val="2"/>
        <charset val="238"/>
      </rPr>
      <t>; statický chladicí systém (boční pěnový výparník a kondenzátor); bílé odklopné víko; uzamykatelné otevírání plného víka; vnitřní, horní LED osvětlení; rozsah chlazení: -14 / -24 °C; mechanické ovládání; analogové zobrazení teploty; StopFrost: vyrovnání tlaku a nemrznoucí směs; vnější ocelový plášť s bílým práškovým nástřikem; bílý vnitřní kryt; čisticí otvor; 3 koše (maximální počet košů: 8); madlo v hraně víka; ruční odmrazování; Chladivo bez FCKW-FKW (R 600a) a izolace stěn (60 mm); venkovní teplota: mezi -15 / + 43 °C - FROST PROTECT; roční spotřeba energie: 385 kWh; třída energetické účinnosti F; hlučnost: 33 dB; Třída hluku B; 4 přepravní kolečka.</t>
    </r>
  </si>
  <si>
    <t>1885x702x825</t>
  </si>
  <si>
    <r>
      <t>0.14 + 0.15 chladící dvojbox zelenina + tuky, mléko,</t>
    </r>
    <r>
      <rPr>
        <sz val="8"/>
        <color theme="1"/>
        <rFont val="Arial"/>
        <family val="2"/>
        <charset val="238"/>
      </rPr>
      <t xml:space="preserve"> teplota +2° až +4°C, opláštění PUR panelové izolace tl. 75 mm bíle lakovaný, žárově pozinkovaný ocelový plech, 2x otočné dveře 1000x2000, podlaha se zvýšenou únosností, povrchové krytí 3 mm plech AlMg3, tl. podlahy 78 mm, strop z PUR panelů tl. 75 mm. Kondenzační a chladící jednotky (2ks) budou umístěny na střeše objektu na konstrukci s krytem, venkovní výbavou (vyhřívání kompresoru), Cu sací a kapalinové potrubí včetně izolace a úchytů, chladivo R452A.</t>
    </r>
    <r>
      <rPr>
        <b/>
        <sz val="8"/>
        <color theme="1"/>
        <rFont val="Arial"/>
        <family val="2"/>
        <charset val="238"/>
      </rPr>
      <t xml:space="preserve"> </t>
    </r>
    <r>
      <rPr>
        <sz val="8"/>
        <color theme="1"/>
        <rFont val="Arial"/>
        <family val="2"/>
        <charset val="238"/>
      </rPr>
      <t>V ceně osvětlení včetně elektrorozvodů.</t>
    </r>
  </si>
  <si>
    <t>5000x3600x2200/5150x3750x2350</t>
  </si>
  <si>
    <t>Nerez skladovací regál</t>
  </si>
  <si>
    <t>1000x500x80</t>
  </si>
  <si>
    <t>0.15 chladící box tuky, mléko</t>
  </si>
  <si>
    <t>2200x3600x2275</t>
  </si>
  <si>
    <t>0.17 sklad brambor a zeleniny</t>
  </si>
  <si>
    <t>Dřevěná skladová rohož s přechody na stěnu v. 700</t>
  </si>
  <si>
    <t>1500x1250x80</t>
  </si>
  <si>
    <t>Shoz brambor</t>
  </si>
  <si>
    <t>600x2000x80</t>
  </si>
  <si>
    <r>
      <t xml:space="preserve">Dřevěná  rohož </t>
    </r>
    <r>
      <rPr>
        <sz val="8"/>
        <color rgb="FFFF0000"/>
        <rFont val="Arial"/>
        <family val="2"/>
        <charset val="238"/>
      </rPr>
      <t>s oporou</t>
    </r>
    <r>
      <rPr>
        <sz val="8"/>
        <rFont val="Arial"/>
        <family val="2"/>
      </rPr>
      <t xml:space="preserve"> - zábrana padání brambor do místnosti</t>
    </r>
  </si>
  <si>
    <t>2000x80x1000</t>
  </si>
  <si>
    <t xml:space="preserve">0.18 hrubá přípravna  brambor a zeleniny </t>
  </si>
  <si>
    <r>
      <rPr>
        <b/>
        <sz val="8"/>
        <rFont val="Arial"/>
        <family val="2"/>
        <charset val="238"/>
      </rPr>
      <t>Škrabka brambor NEREZ 40kg/1 dávku</t>
    </r>
    <r>
      <rPr>
        <sz val="8"/>
        <rFont val="Arial"/>
        <family val="2"/>
        <charset val="238"/>
      </rPr>
      <t xml:space="preserve"> 
Výkonnost stroje: 450 kg / hod. Hmotnost 1 náplně: 40 kg. Doba 1 pracovního cyklu: 1,5 - 3 min. Stroj je určen k opracování brambor, kořenové zeleniny a cibule. Vrstvou korundu je pokryt buben škrabky, dno, které je speciálně tvarované a „dvířka" stroje. </t>
    </r>
  </si>
  <si>
    <t>pr.710,v. 990</t>
  </si>
  <si>
    <t xml:space="preserve">1a </t>
  </si>
  <si>
    <t>Nerez lapač škrobu a slupek</t>
  </si>
  <si>
    <t>pr. 320, v. 380</t>
  </si>
  <si>
    <t>Nerez  stůl, vlevo 2 krytované dřezy 500x500x300, spodní police, ZL, LL</t>
  </si>
  <si>
    <t xml:space="preserve">2a </t>
  </si>
  <si>
    <t>Nerez  stůl, spodní police, ZL</t>
  </si>
  <si>
    <t>1000x700x900</t>
  </si>
  <si>
    <t>Prostor pod škrabku stavebně oddělen</t>
  </si>
  <si>
    <t>Dodávka stavby</t>
  </si>
  <si>
    <t>Nerez plošinový, manipulační vozík</t>
  </si>
  <si>
    <t>600x500x850</t>
  </si>
  <si>
    <t>8a</t>
  </si>
  <si>
    <t>8b</t>
  </si>
  <si>
    <t>8c</t>
  </si>
  <si>
    <t>0.19 sklad konzerv</t>
  </si>
  <si>
    <t>1000x600x80</t>
  </si>
  <si>
    <t>0.20 sklad čistících prostředků</t>
  </si>
  <si>
    <t xml:space="preserve">0.01 prádelna </t>
  </si>
  <si>
    <r>
      <rPr>
        <b/>
        <sz val="8"/>
        <rFont val="Arial"/>
        <family val="2"/>
        <charset val="238"/>
      </rPr>
      <t>Pračka</t>
    </r>
    <r>
      <rPr>
        <sz val="8"/>
        <rFont val="Arial"/>
        <family val="2"/>
        <charset val="238"/>
      </rPr>
      <t xml:space="preserve">
Pračka s předním plněním; Energetická třída: A+++;  Roční spotřeba energie: 137 kWh/rok; Kapacita praní: 8 kg; Třída účinnosti praní: A; Třída účinnosti odstředění: B; Rozměry: 598 x 620 x 848 mm; Hlučnost odstředění: 74 dB; Hlučnost praní: 49 dB; Počet otáček: 1400; Displej: LED ovládání: tlačítka; Odložení startu až:  24 h; Ukazatel času zbývajícího do konce programu; Vizuální a akustický indikátor konce programu; Dětská pojistka; Vícenásobná ochrana proti poškození vodou; </t>
    </r>
  </si>
  <si>
    <t>598x620x848</t>
  </si>
  <si>
    <r>
      <rPr>
        <b/>
        <sz val="8"/>
        <rFont val="Arial"/>
        <family val="2"/>
        <charset val="238"/>
      </rPr>
      <t>Sušička</t>
    </r>
    <r>
      <rPr>
        <sz val="8"/>
        <rFont val="Arial"/>
        <family val="2"/>
        <charset val="238"/>
      </rPr>
      <t xml:space="preserve">
Sušička s tepelným čerpadlem; Energetická třída: A++; Roční spotřeba energie: 236 kWh/rok; Rozměry: 598 x 636 x 848mm; Hmotnost: 48,0 kg; Hlučnost: 65 dB; Chladivo: R 134a; Množství náplně k sušení: 8 kg; Snadno čistitelný filtr; Kapacita nádržky na kondenzovanou vodu: 5; Displej: LED; Způsob ovládání: otočný regulátor tlačítka; Odložení startu až: 24 h; Ukazatel času zbývajícího do konce programu; Vizuální a akustický indikátor konce programu; Dětská pojistka; Barva: bílá Materiál bubnu: nerezová ocel </t>
    </r>
  </si>
  <si>
    <t>598 x 636 x 848</t>
  </si>
  <si>
    <t>3c</t>
  </si>
  <si>
    <t xml:space="preserve">0.02 úklidová komora </t>
  </si>
  <si>
    <t>600x500x700</t>
  </si>
  <si>
    <t>0.03 šatna muži</t>
  </si>
  <si>
    <t>Šatní skříň, vrchní a spodní police, rozdělení na část "čistou" a "špinavou", tyče na ramínka</t>
  </si>
  <si>
    <t>600x600x2000</t>
  </si>
  <si>
    <t>0.04 předsíňka WC a umývárna muži</t>
  </si>
  <si>
    <t>Sprcha</t>
  </si>
  <si>
    <t>0.05 WC muži</t>
  </si>
  <si>
    <t>0. 06 šatna ženy</t>
  </si>
  <si>
    <t>0.07 předsíňka WC ženy</t>
  </si>
  <si>
    <t>0.08 umývárna ženy</t>
  </si>
  <si>
    <t>Celkem zařízení bez DPH</t>
  </si>
  <si>
    <r>
      <rPr>
        <sz val="8"/>
        <color theme="1"/>
        <rFont val="Arial"/>
        <family val="2"/>
        <charset val="238"/>
      </rPr>
      <t xml:space="preserve">Zpracování vývodových plánů ▪ Odborná demontáž zařízení, se kterým je počítáno po rekonstrukci a uložení v prostorách stavby určených provozovatelem ▪ Doprava  ▪ Montáž  ▪  Výchozí revize  ▪  Zaškolení obsluhy  
</t>
    </r>
    <r>
      <rPr>
        <sz val="8"/>
        <rFont val="Arial"/>
        <family val="2"/>
        <charset val="238"/>
      </rPr>
      <t>▪  Kuchařský trénink konvektomaty - 1 směna a multifunkce - 5 směn</t>
    </r>
  </si>
  <si>
    <t>Rozpočet technologie celkem bez DPH</t>
  </si>
  <si>
    <t>Inventář:</t>
  </si>
  <si>
    <t>Příslušenství k multifunkci poz 3 - 5 v kuchyni</t>
  </si>
  <si>
    <t>Rameno pro automatický zdvih košů poz 3 a 4</t>
  </si>
  <si>
    <t>Rameno pro automatický zdvih košů poz 5</t>
  </si>
  <si>
    <t xml:space="preserve">Varný koš </t>
  </si>
  <si>
    <t>Fritovací koš</t>
  </si>
  <si>
    <t>Rošt na noční úpravy</t>
  </si>
  <si>
    <t>Síto</t>
  </si>
  <si>
    <t>Špachtle velká</t>
  </si>
  <si>
    <t xml:space="preserve">Špachtle velká na omeletu </t>
  </si>
  <si>
    <t>Síto na halušky</t>
  </si>
  <si>
    <t>Koš do stávající myčky provozního nádobí</t>
  </si>
  <si>
    <t>Příslušenství k mlýnku na maso poz  45 v kuchyni</t>
  </si>
  <si>
    <t>Komplet - šajba 2; 3;  3,5; 4; 6; 8 mm</t>
  </si>
  <si>
    <t>Příslušenství ke krouhači zeleniny poz 51 v kuchyni</t>
  </si>
  <si>
    <r>
      <rPr>
        <b/>
        <sz val="8"/>
        <rFont val="Arial"/>
        <family val="2"/>
        <charset val="238"/>
      </rPr>
      <t>Sada 9 disků:</t>
    </r>
    <r>
      <rPr>
        <sz val="8"/>
        <rFont val="Arial"/>
        <family val="2"/>
        <charset val="238"/>
      </rPr>
      <t xml:space="preserve"> plátkovač 1,2 a 4 mm; strouhač 1,5mm, 5 mm; nudličkovač 4x4, 6x6mm; kostičkovač 10x10x10 ( 2 disky - plátkovač a mřížka)</t>
    </r>
  </si>
  <si>
    <t>Termosy k výrobníku teplých nápojů poz 9 ve výdeji:</t>
  </si>
  <si>
    <t>2 zásobníky 20l v základní ceně</t>
  </si>
  <si>
    <t xml:space="preserve">Zásobník 20l bez topného tělesa • Dvouplášťová plně izolovaná nádoba s víkem, nekapajícím kohoutkem a skleněným vodoznakem </t>
  </si>
  <si>
    <t>374/510</t>
  </si>
  <si>
    <t>Košové filtry papírové 250ks</t>
  </si>
  <si>
    <t>Koše do myček stolního nádobí a chemie nutná pro zprovoznění myček:</t>
  </si>
  <si>
    <t>Koš na talíře, kapacita 22 ks</t>
  </si>
  <si>
    <t xml:space="preserve">600 X 500 </t>
  </si>
  <si>
    <t>Koš základní</t>
  </si>
  <si>
    <t>600 X 500</t>
  </si>
  <si>
    <t>Koš na talíře plast</t>
  </si>
  <si>
    <t xml:space="preserve">500 X 500 </t>
  </si>
  <si>
    <t>Koš základní plast</t>
  </si>
  <si>
    <t>Mycí prostředek, 25 kg</t>
  </si>
  <si>
    <t>Oplachový prostředek, 10l</t>
  </si>
  <si>
    <t>Tabletová sůl 25 kg</t>
  </si>
  <si>
    <t>Gastronádoba GN 1/1 200 mm, 22l</t>
  </si>
  <si>
    <t>530x325x200</t>
  </si>
  <si>
    <t>Gastronádoba GN 1/1 100 mm, 11l</t>
  </si>
  <si>
    <t>530x325x100</t>
  </si>
  <si>
    <t>Gastronádoba GN 1/1 040 mm, 4,5l</t>
  </si>
  <si>
    <t>530x325x40</t>
  </si>
  <si>
    <t>Gastronádoba GN 1/1 200 mm děrovaná, 22l</t>
  </si>
  <si>
    <t>Gastronádoba GN 1/1 150 mm děrovaná, 18,5l</t>
  </si>
  <si>
    <t>530x325x150</t>
  </si>
  <si>
    <t>Gastronádoba děrovaná GN 1/1 040 mm, 4,5l</t>
  </si>
  <si>
    <t>Gastronádoba děrovaná GN 1/1 020 mm, 2,5l</t>
  </si>
  <si>
    <t>530x325x20</t>
  </si>
  <si>
    <t>Gastronádoba smaltovaná GN 1/1, hl. 65 mm, 6l, oblé rohy</t>
  </si>
  <si>
    <t>530x325x65</t>
  </si>
  <si>
    <t>Gastronádoba smaltovaná GN 1/1, hl. 40 mm, 4,5l, oblé rohy</t>
  </si>
  <si>
    <t>Rošt nerez GN 1/1</t>
  </si>
  <si>
    <t>530x325</t>
  </si>
  <si>
    <t>Gastronádoba se sklápěcími úchyty GN 1/1 200, 22l</t>
  </si>
  <si>
    <t>Gastronádoba se sklápěcími úchyty GN 1/2 200, 11,5l</t>
  </si>
  <si>
    <t>325x265x200</t>
  </si>
  <si>
    <t>Gastronádoba se sklápěcími úchyty GN 2/3 200 mm, 18l</t>
  </si>
  <si>
    <t>352x325x200</t>
  </si>
  <si>
    <t>Gastronádoba se sklápěcími úchyty GN 1/3 150 mm, 5,5l</t>
  </si>
  <si>
    <t>325x176x150</t>
  </si>
  <si>
    <t>Víko na GN 1/1 bez úchytů</t>
  </si>
  <si>
    <t>Víko na GN 1/1 s úchyty</t>
  </si>
  <si>
    <t>Víko na GN 1/2 s úchyty</t>
  </si>
  <si>
    <t>325x265</t>
  </si>
  <si>
    <t>Víko na GN 2/3 s úchyty</t>
  </si>
  <si>
    <t>352x325</t>
  </si>
  <si>
    <t>Víko na GN 1/3 s úchyty</t>
  </si>
  <si>
    <t>325x176</t>
  </si>
  <si>
    <t>Rozpočet inventář celkem bez DPH</t>
  </si>
  <si>
    <t>Rozpočet celkem bez DPH</t>
  </si>
  <si>
    <t>KRYCÍ LIST SOUPISU</t>
  </si>
  <si>
    <t>v ---  níže se nacházejí doplnkové a pomocné údaje k sestavám  --- v</t>
  </si>
  <si>
    <t>Rekonstrukce kuchyně ZŠ Bratří Venclíků</t>
  </si>
  <si>
    <t>Profese:</t>
  </si>
  <si>
    <t>Elektroinstalace – silnoproud/ slaboproud</t>
  </si>
  <si>
    <t>Místo:</t>
  </si>
  <si>
    <t>ZŠ Bratří Venclíků</t>
  </si>
  <si>
    <t>Zodpovědný projektant:</t>
  </si>
  <si>
    <t>Jiří Flosman</t>
  </si>
  <si>
    <t>Rozpočet zpracoval:</t>
  </si>
  <si>
    <t>Poznámka:</t>
  </si>
  <si>
    <t xml:space="preserve">Při zpracování nabídky je nutné vycházet ze všech částí dokumentace (technické zprávy, výkresové dokumentace). </t>
  </si>
  <si>
    <t xml:space="preserve">Povinností dodavatele je překontrolovat specifikaci materiálu a případný chybějící materiál nebo výkony doplnit a ocenit. </t>
  </si>
  <si>
    <t xml:space="preserve">Součástí ceny musí být veškeré náklady, aby cena byla konečná a zahrnovala celou dodávku a montáž akce. </t>
  </si>
  <si>
    <t xml:space="preserve">Dodávka akce se předpokládá včetně kompletní montáže, veškerého souvisejícího doplňkového, podružného a montážního </t>
  </si>
  <si>
    <t>materiálu tak, aby celé zařízení bylo funkční</t>
  </si>
  <si>
    <t>Cena bez DPH</t>
  </si>
  <si>
    <t>REKAPITULACE ČLENĚNÍ SOUPISU PRACÍ A MATERIÁLU</t>
  </si>
  <si>
    <t>Náklady soupisu celkem</t>
  </si>
  <si>
    <t>-1</t>
  </si>
  <si>
    <t>SOUPIS PRACÍ  A MATERIÁLU</t>
  </si>
  <si>
    <t>Poznámky:</t>
  </si>
  <si>
    <t>D</t>
  </si>
  <si>
    <t>pč</t>
  </si>
  <si>
    <t>typ</t>
  </si>
  <si>
    <t>popis</t>
  </si>
  <si>
    <t>poznámka</t>
  </si>
  <si>
    <t>mj</t>
  </si>
  <si>
    <t>cena/mat.</t>
  </si>
  <si>
    <t>cena/montáž</t>
  </si>
  <si>
    <t>cena celkem
[CZK]</t>
  </si>
  <si>
    <t>Poznámka</t>
  </si>
  <si>
    <t>J. Nh [h]</t>
  </si>
  <si>
    <t>Nh celkem [h]</t>
  </si>
  <si>
    <t>J. hmotnost
[t]</t>
  </si>
  <si>
    <t>Hmotnost
celkem [t]</t>
  </si>
  <si>
    <t>J. suť [t]</t>
  </si>
  <si>
    <t>Kabelové trasy silnoproud – 1.PP, 1.NP, střecha</t>
  </si>
  <si>
    <t>ROZPOCET</t>
  </si>
  <si>
    <t>Kabelové trasy jsou včetně spojovacího a kotvícího materiálu</t>
  </si>
  <si>
    <t>M+P</t>
  </si>
  <si>
    <t>Kabelový žlab 35x100x0,75, galvanický zinek ( trasa na střeše k jednotkám), uchycen na betonových podpěrách = součást dodávky</t>
  </si>
  <si>
    <t>Kabelový žlab s víkem, 1ks=3m</t>
  </si>
  <si>
    <t>Svazkový držák (bezhalogenový, vhodný pro zachování funkce trasy), dodávka včetně vrutů a hmoždiněk</t>
  </si>
  <si>
    <t>Pro počet vedení: 3x1,5: 30ks</t>
  </si>
  <si>
    <t>Ohebná trubka DN50 – rozvody v podlaze v kuchyni</t>
  </si>
  <si>
    <t>ohebná chránička bezhalogenová s protahovacím drátem, se střední mechanickou odolností, určená pro instalaci do betonové podlahy</t>
  </si>
  <si>
    <t>Ohebná trubka DN40 – rozvody v podlaze v kuchyni</t>
  </si>
  <si>
    <t>Ohebná trubka DN25 – rozvody v podlaze v kuchyni</t>
  </si>
  <si>
    <t>Kabely silnoproud – 1.PP</t>
  </si>
  <si>
    <t>CXKH-J 5x2,5</t>
  </si>
  <si>
    <t>CXKH-J 5x1,5</t>
  </si>
  <si>
    <t>CXKH-J 3x2,5</t>
  </si>
  <si>
    <t>CXKH-J 3x1,5</t>
  </si>
  <si>
    <t>CXKH-O 3x1,5</t>
  </si>
  <si>
    <t>CXKH-V 3x1,5</t>
  </si>
  <si>
    <t>CXKH-V 2x1,5</t>
  </si>
  <si>
    <t>CY25zž</t>
  </si>
  <si>
    <t>CY16zž</t>
  </si>
  <si>
    <t>CY6 zž</t>
  </si>
  <si>
    <t>CY4 zž</t>
  </si>
  <si>
    <t>Kabely silnoproud – 1.NP</t>
  </si>
  <si>
    <t>1-CYKY 5x150</t>
  </si>
  <si>
    <t>CXKH-J 7x1,5</t>
  </si>
  <si>
    <t>CXKH-O 5x1,5</t>
  </si>
  <si>
    <t>CYKY-J 5x10</t>
  </si>
  <si>
    <t>CYKY-J 5x2,5</t>
  </si>
  <si>
    <t>CYKY-J 3x1,5</t>
  </si>
  <si>
    <t>CYA16zž</t>
  </si>
  <si>
    <t>CYA6zž</t>
  </si>
  <si>
    <t>Kabely silnoproud – okruhy gastro</t>
  </si>
  <si>
    <t>CYKY-J 5x1,5</t>
  </si>
  <si>
    <t>CYKY-J 5x16</t>
  </si>
  <si>
    <t>CYKY-J 5x25</t>
  </si>
  <si>
    <t>H07RN-F 5G25</t>
  </si>
  <si>
    <t>H07RN-F 5G16</t>
  </si>
  <si>
    <t>H07RN-F 5G10</t>
  </si>
  <si>
    <t>H07RN-F 5G2,5</t>
  </si>
  <si>
    <t>H07RN-F 5G1,5</t>
  </si>
  <si>
    <t>H07RN-F 3G2,5</t>
  </si>
  <si>
    <t>Rozvaděčová technika</t>
  </si>
  <si>
    <t>Rozvaděč R4.1</t>
  </si>
  <si>
    <t>Montáž, dodávka, připojení a vyzbrojení rozvaděče, dodávka včetně vnitřní výzbroje a její připojení, provést dle výkresové dokumentace</t>
  </si>
  <si>
    <t>Rozvaděč R4</t>
  </si>
  <si>
    <t>Rozvaděč R2</t>
  </si>
  <si>
    <t>Rozvaděč RH</t>
  </si>
  <si>
    <t>Úprava v rozvaděči RH ve smyslu změny jištění, viz. Schéma napájení</t>
  </si>
  <si>
    <t>Rozvaděč RC – není řešeno v PD (option)</t>
  </si>
  <si>
    <t>v případě nutnosti dodávky nového rozvaděče kompenzace na základě předchozího měření</t>
  </si>
  <si>
    <t>P</t>
  </si>
  <si>
    <t>Měření kompenzace včetně zhotovení měřícího protokolu</t>
  </si>
  <si>
    <t xml:space="preserve">Elektrické přístroje silnoproud 1.PP </t>
  </si>
  <si>
    <t>Dvouzásuvka s natočenou dutinou a s clonkami, 230V/16A, IP20</t>
  </si>
  <si>
    <t>Vypínač 3pólový</t>
  </si>
  <si>
    <t>Hlavní vypínač, P1, 25 A, Povrchová montáž, 3-pólové, Funkce nouzového vypnutí, S červenou otočnou ovládací pákou a žlutou objímkou, Uzamykatelný v poloze 0</t>
  </si>
  <si>
    <t>Zásuvka 400V/16A</t>
  </si>
  <si>
    <t>Zásuvka nástěnná 16A/5P/400V IP44</t>
  </si>
  <si>
    <t>Zásuvka jednonásobná pro zapuštěnou montáž - s přepěťovou ochranou</t>
  </si>
  <si>
    <t>Zásuvka 230V 16A jednonásobná, montáž pod omítku, IP20</t>
  </si>
  <si>
    <t>Zásuvka 230V 16A jednonásobná, montáž pod omítku – pro topné žebříky</t>
  </si>
  <si>
    <t>s víčkem pod omítkou, krytí IP44</t>
  </si>
  <si>
    <t>Prostorový termostat</t>
  </si>
  <si>
    <t>pro spínání VZT3N</t>
  </si>
  <si>
    <t>Vypínač č.1</t>
  </si>
  <si>
    <t>Vypínač jednopólový č.1 komplet, barva bílá</t>
  </si>
  <si>
    <t>Vypínač č.6</t>
  </si>
  <si>
    <t>Vypínač schodišťový č.6 komplet, barva bílá</t>
  </si>
  <si>
    <t>Vypínač č.7</t>
  </si>
  <si>
    <t>Vypínač křížový č.7 komplet, barva bílá</t>
  </si>
  <si>
    <t>Krabice KT 250/1, s víčkem</t>
  </si>
  <si>
    <t>krabice pro umístění svorkovnice PAS</t>
  </si>
  <si>
    <t>Svorkovnice PAS</t>
  </si>
  <si>
    <t>Rámečky pro vypínače a zásuvky</t>
  </si>
  <si>
    <t>M</t>
  </si>
  <si>
    <t>Drobný montážní materiál</t>
  </si>
  <si>
    <t>Elektroinstalační materiál</t>
  </si>
  <si>
    <t>Štítky a značení</t>
  </si>
  <si>
    <t>Elektrické přístroje GASTRO – 1.NP</t>
  </si>
  <si>
    <t>Hlavní vypínač, P1, 63 A, Povrchová montáž, 3-pólové, Funkce nouzového vypnutí, S červenou otočnou ovládací pákou a žlutou objímkou, IP65</t>
  </si>
  <si>
    <t>Hlavní vypínač, P1, 40 A, Povrchová montáž, 3-pólové, Funkce nouzového vypnutí, S červenou otočnou ovládací pákou a žlutou objímkou, IP65</t>
  </si>
  <si>
    <t>Hlavní vypínač, P1, 25 A, Povrchová montáž, 3-pólové, Funkce nouzového vypnutí, S červenou otočnou ovládací pákou a žlutou objímkou, IP65</t>
  </si>
  <si>
    <t>Zásuvka 230V 16A jednonásobná, montáž pod omítku (zásuvky gastro v m.č. 1.11, 1.12, 1.18, 1.19)</t>
  </si>
  <si>
    <t>Zásuvka 230V/16A, jednoduchá bílá krytí IP44</t>
  </si>
  <si>
    <t>16A/5P 400V IP44 nástěnná</t>
  </si>
  <si>
    <t>Elektrické přístroje silnoproud 1.NP</t>
  </si>
  <si>
    <t>Vypínač č.5</t>
  </si>
  <si>
    <t>Vypínač sériový č.5 komplet, barva bílá</t>
  </si>
  <si>
    <t>Tlačítko</t>
  </si>
  <si>
    <t>Tlačítko, komplet, barva bílá</t>
  </si>
  <si>
    <t>Zásuvka 230V 16A jednonásobná bez rámečku, montáž pod omítku</t>
  </si>
  <si>
    <t>Doběhový spínač v krabici pod tlačítkem</t>
  </si>
  <si>
    <t>pro VZT č.5N</t>
  </si>
  <si>
    <t>Ovladač rolet</t>
  </si>
  <si>
    <t>Tlačítkový ovladač rolet, barva bílá, IP20, komplet, řazení 1+1</t>
  </si>
  <si>
    <t>Osvětlení 1.PP</t>
  </si>
  <si>
    <t>dodávka svítidel bude včetně nezbytného montážního a instalačního příslušenství</t>
  </si>
  <si>
    <t>Svítidlo typ C1</t>
  </si>
  <si>
    <t>Svítidlo typ D1</t>
  </si>
  <si>
    <t>Svítidlo typ P1</t>
  </si>
  <si>
    <t>Svítidlo typ N1</t>
  </si>
  <si>
    <t>Svítidlo typ N2</t>
  </si>
  <si>
    <t>Svítidlo typ Ne</t>
  </si>
  <si>
    <t>Svítidlo typ T1</t>
  </si>
  <si>
    <t>Svítidlo typ Nv1</t>
  </si>
  <si>
    <t>Osvětlení 1.NP</t>
  </si>
  <si>
    <t>Svítidlo typ C2</t>
  </si>
  <si>
    <t>Svítidlo typ C3</t>
  </si>
  <si>
    <t>Svítidlo typ L3</t>
  </si>
  <si>
    <t>Venkovní nástěnné svítidlo V1, V2, V3</t>
  </si>
  <si>
    <t>dodavatel musí vyspecifikovat konkrétní typ v souladu s požadavky architekta a investora</t>
  </si>
  <si>
    <t>E11 – Osvětlení nad pracovištěm, 230V, IP65, vlastní vypínač</t>
  </si>
  <si>
    <t>PZTS – 1.PP</t>
  </si>
  <si>
    <t>PIR čidlo</t>
  </si>
  <si>
    <t>Magnetický kontakt MG</t>
  </si>
  <si>
    <t>Kabel sběrnice</t>
  </si>
  <si>
    <t>(1bal=100m)</t>
  </si>
  <si>
    <t>bal</t>
  </si>
  <si>
    <t>PVC ohebná trubka pr. 23mm</t>
  </si>
  <si>
    <t>chránička s protahovacím drátem, uložení trubky vč. Sádrování, začištění</t>
  </si>
  <si>
    <t>PZTS – 1.NP</t>
  </si>
  <si>
    <t>Ústředna EZS (sestava ústředny s akumulátorem, transformátorem a koncentrátorem, integrovaný komunikátor, modul GSM, LAN)</t>
  </si>
  <si>
    <t>Rozšiřující modul (RIO) včetně plastového krytu</t>
  </si>
  <si>
    <t>Klávesnice EZS</t>
  </si>
  <si>
    <t xml:space="preserve">PIR čidlo </t>
  </si>
  <si>
    <t>Siréna EZS</t>
  </si>
  <si>
    <r>
      <rPr>
        <sz val="9"/>
        <rFont val="Arial"/>
        <family val="2"/>
        <charset val="238"/>
      </rPr>
      <t xml:space="preserve">PVC ohebná trubka </t>
    </r>
    <r>
      <rPr>
        <sz val="9"/>
        <rFont val="Symbol"/>
        <family val="1"/>
        <charset val="2"/>
      </rPr>
      <t>Æ</t>
    </r>
    <r>
      <rPr>
        <sz val="9"/>
        <rFont val="Arial CE"/>
        <family val="2"/>
        <charset val="238"/>
      </rPr>
      <t xml:space="preserve"> 23mm</t>
    </r>
  </si>
  <si>
    <t>Elektro – slaboproud 1.PP – strukturovaná kabeláž</t>
  </si>
  <si>
    <t>Zásuvka datová 1x2xRJ45, cat.6 pod omítkou</t>
  </si>
  <si>
    <t>v designu shodném se zásuvkami 230V</t>
  </si>
  <si>
    <t>Zásuvka datová 1x1xRJ45, cat.6 pod omítkou</t>
  </si>
  <si>
    <t>Vyvazovací panel 1U</t>
  </si>
  <si>
    <t>Patch panel 16port, cat.6</t>
  </si>
  <si>
    <t>Switch panel 16port, cat.6</t>
  </si>
  <si>
    <t>Konektor RJ45 včetně nalisování</t>
  </si>
  <si>
    <t>Patchcord cat.6, délka 2m</t>
  </si>
  <si>
    <t>Propojovací kabel oboustranně ukočený RJ45</t>
  </si>
  <si>
    <t>Instalační kabel CAT6 UTP PVC</t>
  </si>
  <si>
    <t>Elektro – slaboproud 1.NP – strukturovaná kabeláž</t>
  </si>
  <si>
    <t>Instalační kabel CAT6 FTP PVC</t>
  </si>
  <si>
    <t>připojení jednotek do LAN na střeše</t>
  </si>
  <si>
    <t>PVC ohebná trubka Æ 23mm</t>
  </si>
  <si>
    <t>Ochranné pospojení v kuchyni</t>
  </si>
  <si>
    <t>Pod-omítková zemnící krabice s ekvipotenciální  svorkovnicí a s víkem</t>
  </si>
  <si>
    <t>Zemnící svorka, Povrchová úprava zinek - modrý chromát s utěsněním. Jmenovitý rozsah vodič: 4 - 16 mm2</t>
  </si>
  <si>
    <t>Propojení ochranného vodiče na kovové předměty a konstrukce (např. trubky, nerezové stoly).</t>
  </si>
  <si>
    <t>Doplňující ochrana před bleskem u VZT jednotek na střeše</t>
  </si>
  <si>
    <t>Svodový drát AlMgSi pr.8</t>
  </si>
  <si>
    <t>1kg=7,4m</t>
  </si>
  <si>
    <t>Podpěra vedení FB na ploché střechy</t>
  </si>
  <si>
    <t>JT 1,5m</t>
  </si>
  <si>
    <t>Izolační tyč, délka 535mm</t>
  </si>
  <si>
    <t>Držák izolační tyče na stěnu</t>
  </si>
  <si>
    <t>Svorka pro připojení vodiče k jímací tyči</t>
  </si>
  <si>
    <t>Svorka univerzální</t>
  </si>
  <si>
    <t>SPD typ 1+2, na výstupu z LPZ1 do LPZ0B.</t>
  </si>
  <si>
    <t>svodiče přepětí pro VZT na střeše v elektroinstalačních krabicích</t>
  </si>
  <si>
    <t>Doplňující materiál (nátěry, antikorozní ochrana)</t>
  </si>
  <si>
    <t>Provedení oddálených jímačů včetně napojení na stávající jímací soustavu</t>
  </si>
  <si>
    <t>Koordinace s profesí VZT</t>
  </si>
  <si>
    <t>Revize hromosvodu</t>
  </si>
  <si>
    <t>Montážní a inženýrská činnost</t>
  </si>
  <si>
    <t>Provedení kabelových tras silnoproud</t>
  </si>
  <si>
    <t>Provedení kabelových tras slaboproud</t>
  </si>
  <si>
    <t>Nastavení a oživení rolet</t>
  </si>
  <si>
    <t>Stavební přípomoce</t>
  </si>
  <si>
    <t>Měření intenzity umělého a nouzového osvětlení vč.zhotovení měřícího protokolu</t>
  </si>
  <si>
    <t xml:space="preserve">Koordinace s ostatními profesemi </t>
  </si>
  <si>
    <t>Komplexní provozní zkoušky</t>
  </si>
  <si>
    <t>Realizační dokumentace</t>
  </si>
  <si>
    <t>Výchozí revize</t>
  </si>
  <si>
    <t xml:space="preserve">PZTS   </t>
  </si>
  <si>
    <t>Oživení a nastavení systému včetně provedení všech návazností (GSM a LAN komunikace)</t>
  </si>
  <si>
    <t>Zaškolení obsluhy PZTS</t>
  </si>
  <si>
    <t>Dokumentace skutečného provedení</t>
  </si>
  <si>
    <t xml:space="preserve">Revize  </t>
  </si>
  <si>
    <t>Strukturovaná kabeláž</t>
  </si>
  <si>
    <t>Ověření kvality (měření signálu) včetně zhotovení měřícího protokolu</t>
  </si>
  <si>
    <t>Oživení a nastavení systému</t>
  </si>
  <si>
    <t>Zajištění odborného stanoviska TIČR</t>
  </si>
  <si>
    <t>Dodávkou profese elektro - silnoproud není:</t>
  </si>
  <si>
    <t>Měření a regulace</t>
  </si>
  <si>
    <t>EPS</t>
  </si>
  <si>
    <t>Uzemnění a hromosvod</t>
  </si>
  <si>
    <t>Demontáž stávajících zařízení včetně likvidace</t>
  </si>
  <si>
    <t>Bourací práce</t>
  </si>
  <si>
    <t>Rekonstrukce kuchyně, ZŠ bratří Venclíků, Praha 9</t>
  </si>
  <si>
    <t>Systém řízení gastro - specifikace dodávek, materiálu a služeb</t>
  </si>
  <si>
    <t>Pol.</t>
  </si>
  <si>
    <t>Kód</t>
  </si>
  <si>
    <t>Cena/jedn.</t>
  </si>
  <si>
    <t>Celková cena bez DPH</t>
  </si>
  <si>
    <t>Celková cena s DPH</t>
  </si>
  <si>
    <t>ZE6000</t>
  </si>
  <si>
    <t>Inteligentní systém řízení energie - centrální jednotka  6000</t>
  </si>
  <si>
    <t>EAM-N</t>
  </si>
  <si>
    <r>
      <t xml:space="preserve">BUS modul pro dva elektrotermické obvody </t>
    </r>
    <r>
      <rPr>
        <sz val="11"/>
        <rFont val="Calibri"/>
        <family val="2"/>
        <charset val="238"/>
        <scheme val="minor"/>
      </rPr>
      <t>(sleduje stav spotřebiče + spínání pomocí kontaktu relé)</t>
    </r>
    <r>
      <rPr>
        <sz val="10"/>
        <rFont val="Arial CE"/>
        <charset val="238"/>
      </rPr>
      <t xml:space="preserve"> 230V</t>
    </r>
  </si>
  <si>
    <t>SVEBUS</t>
  </si>
  <si>
    <t>Napájecí zdroj sběrnice</t>
  </si>
  <si>
    <t>GW-ASL</t>
  </si>
  <si>
    <t>LON modul pro omezení výkonu, alarm/chyba, větrání</t>
  </si>
  <si>
    <t>SCH</t>
  </si>
  <si>
    <t>Rozvaděč VxŠxH, cca</t>
  </si>
  <si>
    <t>1200x600x300 mm, plně osazen moduly</t>
  </si>
  <si>
    <t>vč. poz. 1 až 4, kabely napojeny do modulů, přívod vedení se shora, vč. dokumentace a přepravy do ČR</t>
  </si>
  <si>
    <t>SWA</t>
  </si>
  <si>
    <t>Proudový transformátor IPA40 63A/5A</t>
  </si>
  <si>
    <t>MUGMCLON</t>
  </si>
  <si>
    <t>Aktivní měřicí převodník výkonu pro třífázové napájení</t>
  </si>
  <si>
    <t>LINK</t>
  </si>
  <si>
    <t>Software pro dálkové ovládání</t>
  </si>
  <si>
    <t>PROV</t>
  </si>
  <si>
    <t>Uvedení do provozu včetně nákladů spojených s instalacemi modulů a nastavením systému</t>
  </si>
  <si>
    <t>ŠKO</t>
  </si>
  <si>
    <t>Zaškolení zaměstnanců</t>
  </si>
  <si>
    <t>Montáž zařízení vč. zapojení ve spotřebičích</t>
  </si>
  <si>
    <t>CENA CELKEM</t>
  </si>
  <si>
    <t xml:space="preserve"> - kabelové rozvody nejsou součástí specifikace</t>
  </si>
  <si>
    <t xml:space="preserve"> - výkaz kabelových rozvodů pro propojení kontrolního systému HACCP je součástí projektové dokumentace elektro - silnoproud</t>
  </si>
  <si>
    <t>položka</t>
  </si>
  <si>
    <t>skupina globální Položky</t>
  </si>
  <si>
    <r>
      <rPr>
        <b/>
        <sz val="14"/>
        <rFont val="Arial"/>
        <family val="2"/>
        <charset val="238"/>
      </rPr>
      <t>SOUPIS DODÁVEK A PRACÍ PRO ZAŘÍZENÍ ELEKTRICKÉ POŽÁRNÍ SIGNALIZACE</t>
    </r>
    <r>
      <rPr>
        <b/>
        <sz val="16"/>
        <rFont val="Arial"/>
        <family val="2"/>
        <charset val="238"/>
      </rPr>
      <t xml:space="preserve">
</t>
    </r>
    <r>
      <rPr>
        <sz val="10"/>
        <rFont val="Arial"/>
        <family val="2"/>
        <charset val="238"/>
      </rPr>
      <t>popis položek</t>
    </r>
  </si>
  <si>
    <t>Referenční typ</t>
  </si>
  <si>
    <t>jed</t>
  </si>
  <si>
    <t>množ.</t>
  </si>
  <si>
    <r>
      <t xml:space="preserve">DOD
Jed. cena
</t>
    </r>
    <r>
      <rPr>
        <b/>
        <sz val="10"/>
        <rFont val="Arial"/>
        <family val="2"/>
      </rPr>
      <t>CZK</t>
    </r>
  </si>
  <si>
    <r>
      <t xml:space="preserve">DOD
Cel. cena 
</t>
    </r>
    <r>
      <rPr>
        <b/>
        <sz val="10"/>
        <color indexed="10"/>
        <rFont val="Arial"/>
        <family val="2"/>
        <charset val="238"/>
      </rPr>
      <t>CZK</t>
    </r>
  </si>
  <si>
    <r>
      <t xml:space="preserve">MONT
Jed. cena
</t>
    </r>
    <r>
      <rPr>
        <b/>
        <sz val="10"/>
        <rFont val="Arial"/>
        <family val="2"/>
      </rPr>
      <t>CZK</t>
    </r>
  </si>
  <si>
    <r>
      <t xml:space="preserve">MONT
Cel. cena
</t>
    </r>
    <r>
      <rPr>
        <b/>
        <sz val="10"/>
        <color indexed="10"/>
        <rFont val="Arial"/>
        <family val="2"/>
        <charset val="238"/>
      </rPr>
      <t>CZK</t>
    </r>
  </si>
  <si>
    <r>
      <t xml:space="preserve">D+M
Cel. cena
</t>
    </r>
    <r>
      <rPr>
        <b/>
        <sz val="10"/>
        <color indexed="10"/>
        <rFont val="Arial"/>
        <family val="2"/>
        <charset val="238"/>
      </rPr>
      <t>CZK</t>
    </r>
  </si>
  <si>
    <t>Hlavní komponenty:</t>
  </si>
  <si>
    <t>Analogová ústředny EPS</t>
  </si>
  <si>
    <t>Akumulátor 12V/18Ah</t>
  </si>
  <si>
    <t>Zařízení dálkového přenosu ZDP</t>
  </si>
  <si>
    <t>Klíčový trezor požární ochrany KTPO</t>
  </si>
  <si>
    <t>Obslužné pole požární ochrany OPPO</t>
  </si>
  <si>
    <t>Siréna</t>
  </si>
  <si>
    <t>Zábleskový maják</t>
  </si>
  <si>
    <t>Tlačítkový hlásič</t>
  </si>
  <si>
    <t>Optickokouřový hlásič adresovatelný</t>
  </si>
  <si>
    <t>Multikriteriální hlásič adresovatelný</t>
  </si>
  <si>
    <t>Patice hlásičů</t>
  </si>
  <si>
    <t xml:space="preserve">Patice hlásičů s vyšším krytím IP </t>
  </si>
  <si>
    <t xml:space="preserve">Kouřový hlásič do VZT potrubí včetně adaptéru </t>
  </si>
  <si>
    <t>Výstupní prvek EPS</t>
  </si>
  <si>
    <t>Vstupní prvek EPS</t>
  </si>
  <si>
    <t>Zálohovaný zdroj EPS 24V/4,5A</t>
  </si>
  <si>
    <t>Kabelové rozvody:</t>
  </si>
  <si>
    <t>Sběrnicový kabel hlásičové linky stíněný  1x2x0,8 bez funkční odolnosti při požáru, B2ca s1 d1</t>
  </si>
  <si>
    <t>Kabel ovládání periferních zařízení (periferie) 2x2x0,8 s funkční odolností při požáru dle ZP27, B2cas1d1</t>
  </si>
  <si>
    <t>Kabel napájení periferních zařízení (sirény) 2x1,5 s funkční odolností při požáru dle ZP27, B2cas1d1</t>
  </si>
  <si>
    <t>Kabel ovládání OPPO, typ kabelu dle vybraného systému, s funkční odolností při požáru dle ZP27, B2cas1d1</t>
  </si>
  <si>
    <t>Kabel ovládání KTPO, typ kabelu dle vybraného systému, s funkční odolností při požáru dle ZP27, B2cas1d1</t>
  </si>
  <si>
    <t>Protipožární příchytka jednostranná do 10 mm včetně kotevního šroubu, odolnost dle PBŘS</t>
  </si>
  <si>
    <t>Protipožární příchytka oboustranná do 10 mm včetně kotevního šroubu, odolnost dle PBŘS</t>
  </si>
  <si>
    <t xml:space="preserve">Elektroinstalační trubka ohebná ø 20 mm </t>
  </si>
  <si>
    <t>Elektroinstalační trubka pevná ø 20 mm</t>
  </si>
  <si>
    <t xml:space="preserve">Příchytka elektroinstalační trubky, ø 20 klip </t>
  </si>
  <si>
    <t>Rozbočovací krabice s požární odolností</t>
  </si>
  <si>
    <t>Ostatní náklady:</t>
  </si>
  <si>
    <t>Programování a nastavení systému</t>
  </si>
  <si>
    <t>Nstavení rozhranní a komunikace HZS a ZDP</t>
  </si>
  <si>
    <t>Komplexní zkoušky vyhrazeného požárně bezpečnostního zařízení</t>
  </si>
  <si>
    <t>Podružný instalační materiál, kotevní prvky kabeláže, instalační krabice a pod</t>
  </si>
  <si>
    <t>Protipožární utěsnění jednotlivých požárních úseků, plocha pro kabel - požární odolnost t=60min</t>
  </si>
  <si>
    <t xml:space="preserve">Měřící protokoly kabeláže </t>
  </si>
  <si>
    <t>Značení kabelových tras</t>
  </si>
  <si>
    <t>ZŠ BRATŘÍ VENCLÍKŮ</t>
  </si>
  <si>
    <t>VÝKAZ VÝMĚR VZT</t>
  </si>
  <si>
    <t>Pos. č.</t>
  </si>
  <si>
    <t>Popis posice</t>
  </si>
  <si>
    <t>Parametry posice</t>
  </si>
  <si>
    <t>výměra</t>
  </si>
  <si>
    <t>Materiál</t>
  </si>
  <si>
    <t>Σ celkem</t>
  </si>
  <si>
    <t>Mat 1 ks</t>
  </si>
  <si>
    <r>
      <t xml:space="preserve"> </t>
    </r>
    <r>
      <rPr>
        <b/>
        <sz val="12"/>
        <rFont val="Calibri"/>
        <family val="2"/>
        <charset val="238"/>
      </rPr>
      <t>Σ mat.</t>
    </r>
  </si>
  <si>
    <t>Mtž. 1 ks.</t>
  </si>
  <si>
    <t>Σ mont.</t>
  </si>
  <si>
    <t>ZAŘÍZENÍ Č.1N</t>
  </si>
  <si>
    <t>NOVÉ ELEMENTY</t>
  </si>
  <si>
    <t>1N.1A</t>
  </si>
  <si>
    <t>VZT jednotka sestavná ve vnitřním provedení, provedení pravé,  s deskovým rekuperačním výměníkem s bypassem, přímým výparníkem, vodním ohřívačem, přivodním a odtahovým ventilátorem (frekvenční měniče), filtrací  přívodního a odpadního (OT)  vzduchu</t>
  </si>
  <si>
    <t>dle tabulky výkonů</t>
  </si>
  <si>
    <t>1N.1B</t>
  </si>
  <si>
    <t>Kompletní prokabelování a montáž prvků MaR dodaných s VZT jednotkou vč. dodávky veškerého el. příslušenství, uložení, žlabů atd.  Parametrizace zařízení.</t>
  </si>
  <si>
    <t>1N.2A</t>
  </si>
  <si>
    <t>Kondenzační invertorová jednotka  pro přímé chlazení s plynulou regulací - zdroj chladu a tepla pro VZT jednotku, počet okruhů 1ks,  chladivo R410A vč. příslušenství a podkladních nosníků pro uložení na plochou střechu</t>
  </si>
  <si>
    <t>1N.2B</t>
  </si>
  <si>
    <t>Montáž chlazení, Cu potrubí vč. izolace do venkovního prostředí (ochrana proti ÚV nátěrem, plastovou fólií nebo Al páskou, ne oplechováním), trasa Cu potrubí (dvoutrubky kapaliny - plyn) jednoho okruhu do 30ti bm, doplnění chladiva, anakondy</t>
  </si>
  <si>
    <t>1N.03</t>
  </si>
  <si>
    <t>Buňkový tlumič 200x800x1000.22</t>
  </si>
  <si>
    <t>1N.04</t>
  </si>
  <si>
    <t>Buňkový tlumič 200x500x1500.22</t>
  </si>
  <si>
    <t>1N.05</t>
  </si>
  <si>
    <t>Buňkový tlumič 200x500x1000.22</t>
  </si>
  <si>
    <t>1N.06</t>
  </si>
  <si>
    <t>Regulační klapka ruční vícelistá 1000x355</t>
  </si>
  <si>
    <t>1N.07</t>
  </si>
  <si>
    <t>Regulační klapka ruční vícelistá 800x355</t>
  </si>
  <si>
    <t>1N.08</t>
  </si>
  <si>
    <t>Regulační klapka ruční vícelistá 800x315</t>
  </si>
  <si>
    <t>1N.09</t>
  </si>
  <si>
    <t>Regulační klapka ruční vícelistá 630x355</t>
  </si>
  <si>
    <t>1N.10</t>
  </si>
  <si>
    <t>Regulační klapka ruční vícelistá 500x355</t>
  </si>
  <si>
    <t>1N.11</t>
  </si>
  <si>
    <t>Regulační klapka ruční vícelistá 500x200</t>
  </si>
  <si>
    <t>1N.12</t>
  </si>
  <si>
    <t>Regulační klapka ruční vícelistá 400x200</t>
  </si>
  <si>
    <t>1N.13</t>
  </si>
  <si>
    <t>Regulační klapka ruční vícelistá 280x250</t>
  </si>
  <si>
    <t>1N.14</t>
  </si>
  <si>
    <t>Regulační klapka ruční vícelistá 250x250</t>
  </si>
  <si>
    <t>1N.15</t>
  </si>
  <si>
    <t>Regulační klapka ruční vícelistá 200x355</t>
  </si>
  <si>
    <t>1N.16</t>
  </si>
  <si>
    <t>Regulační klapka ruční vícelistá 200x200</t>
  </si>
  <si>
    <t>1N.17</t>
  </si>
  <si>
    <t>Regulační klapka ruční jednolistá DN200</t>
  </si>
  <si>
    <t>1N.18</t>
  </si>
  <si>
    <t>Regulační klapka ruční jednolistá DN160</t>
  </si>
  <si>
    <t>1N.19</t>
  </si>
  <si>
    <t>Přívodní anemostat s čelní deskou z děrovaného plechu, výstup vzduchu na čtyři strany, Vp=800m3/h  s hoizontálním  připojením DN315 a s regulační klapkou</t>
  </si>
  <si>
    <t>1N.20</t>
  </si>
  <si>
    <t>Přívodní anemostat s čelní deskou z děrovaného plechu, výstup vzduchu na tři strany, Vp=700m3/h  s hoizontálním  připojením DN315 a s regulační klapkou</t>
  </si>
  <si>
    <t>1N.21</t>
  </si>
  <si>
    <t>Přívodní anemostat s čelní deskou z děrovaného plechu, výstup vzduchu na dvě strany, Vp=650m3/h  s hoizontálním  připojením DN315 a s regulační klapkou</t>
  </si>
  <si>
    <t>1N.22</t>
  </si>
  <si>
    <t>Přívodní anemostat s vířivým výstupem vzduchu vel.600/48 Vp=500m3/h  s hoizontálním  připojením DN250 a s regulační klapkou</t>
  </si>
  <si>
    <t>1N.23</t>
  </si>
  <si>
    <t>Přívodní anemostat s vířivým výstupem vzduchu vel.300/8 Vp=100-150m3/h s hoizontálním  připojením DN160 a s regulační klapkou</t>
  </si>
  <si>
    <t>1N.24</t>
  </si>
  <si>
    <t>Talířový ventil přívodní DN160 Vp=150m3/h</t>
  </si>
  <si>
    <t>1N.25</t>
  </si>
  <si>
    <t>Talířový ventil přívodní DN25 Vp=75m3/h</t>
  </si>
  <si>
    <t>1N.26</t>
  </si>
  <si>
    <t>Talířový ventil přívodní DN100 Vp=50m3/h</t>
  </si>
  <si>
    <t>1N.27</t>
  </si>
  <si>
    <t>Akumulační zákryt nerezový 3500x2000/450,  V =5000 m3/h,  ostrůvkový, 2x hrdlo 630x315,  včetně osvětlení a odlučovačů tuku</t>
  </si>
  <si>
    <t>1N.28</t>
  </si>
  <si>
    <t>Akumulační zákryt nerezový 3200x2000/450,  V =4600 m3/h,  ostrůvkový, 2x hrdlo 630x315,  včetně osvětlení a odlučovačů tuku</t>
  </si>
  <si>
    <t>1N.29</t>
  </si>
  <si>
    <t>Akumulační zákryt nerezový 2800x1200/450,  V =1800 m3/h,  nástěnný, 1x hrdlo 500x315,  včetně osvětlení a odlučovačů tuku</t>
  </si>
  <si>
    <t>1N.30</t>
  </si>
  <si>
    <t>Akumulační zákryt nerezový 1800x1200/450,  V =1250 m3/h,  nástěnný, 1x hrdlo 400x315,  včetně osvětlení a odlučovačů tuku</t>
  </si>
  <si>
    <t>1N.31</t>
  </si>
  <si>
    <t>Akumulační zákryt nerezový 1200x1200/450,  V =800 m3/h,  nástěnný, 1x hrdlo 315x200,  včetně osvětlení a odlučovačů tuku</t>
  </si>
  <si>
    <t>1N.32</t>
  </si>
  <si>
    <t>Akumulační zákryt nerezový 1080x900/450,  V =500 m3/h,  nástěnný, 1x hrdlo 200x250,  včetně osvětlení a odlučovačů tuku</t>
  </si>
  <si>
    <t>1N.33</t>
  </si>
  <si>
    <t>Talířový ventil odvodní DN200 Vo=250m3/h</t>
  </si>
  <si>
    <t>1N.34</t>
  </si>
  <si>
    <t>Talířový ventil odvodní DN160 Vo=100-165m3/h</t>
  </si>
  <si>
    <t>1N.35</t>
  </si>
  <si>
    <t>Talířový ventil odvodní DN125 Vo=75m3/h</t>
  </si>
  <si>
    <t>1N.36</t>
  </si>
  <si>
    <t>Talířový ventil odvodní DN100 Vo=50m3/h</t>
  </si>
  <si>
    <t>1N.37</t>
  </si>
  <si>
    <t>Talířový ventil odvodní DN80 Vo=25m3/h</t>
  </si>
  <si>
    <t>1N.38</t>
  </si>
  <si>
    <t>Protidešťová žaluzie na potrubí se sítem  2200x800, na potrubí</t>
  </si>
  <si>
    <t>1N.39</t>
  </si>
  <si>
    <t>Výfukový kus 1600x630/45˚ se sítem</t>
  </si>
  <si>
    <t>1N.40</t>
  </si>
  <si>
    <t xml:space="preserve">Požární  ventil </t>
  </si>
  <si>
    <t>1N.41</t>
  </si>
  <si>
    <t>1N.42</t>
  </si>
  <si>
    <t>Stěnová mřížka uzavřená rozteč lamel 12,5 425x125</t>
  </si>
  <si>
    <t>1N.43</t>
  </si>
  <si>
    <t>Ohebná hadice tlumící (flexibilní tlumič hluku) Ø315</t>
  </si>
  <si>
    <t>1N.44</t>
  </si>
  <si>
    <t>Ohebná hadice tlumící (flexibilní tlumič hluku) Ø250</t>
  </si>
  <si>
    <t>1N.45</t>
  </si>
  <si>
    <t>Ohebná hadice tlumící (flexibilní tlumič hluku) Ø160</t>
  </si>
  <si>
    <t>1N.46</t>
  </si>
  <si>
    <t>Ohebná hadice hliníková Ø125</t>
  </si>
  <si>
    <t>1N.47</t>
  </si>
  <si>
    <t>Ohebná hadice hliníková Ø100</t>
  </si>
  <si>
    <t>1N.48</t>
  </si>
  <si>
    <t>až</t>
  </si>
  <si>
    <t>neobsazeno</t>
  </si>
  <si>
    <t>1N.50</t>
  </si>
  <si>
    <t>1N.51</t>
  </si>
  <si>
    <t>Čtyřhranné potrubí z ocelového pozinkovaného plechu sk.I s R-přírubami s těsnými spoji a příčnými ztužujícími prolisy včetně montážního a spojovacího materiálu, třída těsnosti B,  40% tvarovek, rozvinutá plocha potrubí</t>
  </si>
  <si>
    <t>1N.52</t>
  </si>
  <si>
    <t>Kruhové potrubí z pozink. plechu sk.I vč spojek a tvarovek, 30% tvarovek, rozvinutá plocha potrubí</t>
  </si>
  <si>
    <t>1N.53</t>
  </si>
  <si>
    <t>1N.54</t>
  </si>
  <si>
    <t>Tepelná izolace  z desek s minerální vaty tl. 40 čtyřstranná s al. polepem</t>
  </si>
  <si>
    <t>1N.55</t>
  </si>
  <si>
    <t>Tepelná izolace kaučuková tl.20 čtyřstranná s al. polepem</t>
  </si>
  <si>
    <t>1N.56</t>
  </si>
  <si>
    <t>Nátěr pozink.potrubí do venkovního prostředí v barvě fasády</t>
  </si>
  <si>
    <t>1N.57</t>
  </si>
  <si>
    <t>závěsový materíál</t>
  </si>
  <si>
    <t>1N.58</t>
  </si>
  <si>
    <t xml:space="preserve">pomocné ocelové konstrukce pro zavěšení VZT potrubí a rozvodů </t>
  </si>
  <si>
    <t>1N.59</t>
  </si>
  <si>
    <t>uvedení do provozu, seřízení a měření množství</t>
  </si>
  <si>
    <t>ZAŘÍZENÍ Č.2N</t>
  </si>
  <si>
    <t>2N.1A</t>
  </si>
  <si>
    <t>VZT jednotka sestavná ve venkovním provedení, provedení levé,  s deskovým rekuperačním výměníkem s bypassem, vodním ohřívačem, přivodním a odtahovým ventilátorem (frekvenční měniče), filtrací  přívodního a odpadního vzduchu</t>
  </si>
  <si>
    <t>2N.1B</t>
  </si>
  <si>
    <t>2N.02</t>
  </si>
  <si>
    <t>Buňkový tlumič 500x500x1500.22</t>
  </si>
  <si>
    <t>2N.03</t>
  </si>
  <si>
    <t>Buňkový tlumič 500x500x1000.22</t>
  </si>
  <si>
    <t>2N.04</t>
  </si>
  <si>
    <t>2N.05</t>
  </si>
  <si>
    <t>Regulační klapka ruční vícelistá 630x315</t>
  </si>
  <si>
    <t>2N.06</t>
  </si>
  <si>
    <t>Regulační klapka ruční vícelistá 560x315</t>
  </si>
  <si>
    <t>2N.07</t>
  </si>
  <si>
    <t>Regulační klapka ruční vícelistá 315x315</t>
  </si>
  <si>
    <t>2N.08</t>
  </si>
  <si>
    <t>Regulační klapka ruční vícelistá 315x250</t>
  </si>
  <si>
    <t>2N.09</t>
  </si>
  <si>
    <t>Regulační klapka ruční vícelistá 250x200</t>
  </si>
  <si>
    <t>2N.10</t>
  </si>
  <si>
    <t>2N.11</t>
  </si>
  <si>
    <t>Přívodní anemostat s vířivým výstupem vzduchu vel.600/48 Vp=507m3/h  s hoizontálním  připojením DN250 a s regulační klapkou</t>
  </si>
  <si>
    <t>2N.12</t>
  </si>
  <si>
    <t>Přívodní anemostat s vířivým výstupem vzduchu vel.400/16 Vp=200m3/h  s hoizontálním  připojením DN200 a s regulační klapkou</t>
  </si>
  <si>
    <t>2N.13</t>
  </si>
  <si>
    <t>Odvodní anemostat s vířivým výstupem vzduchu vel.600/48 Vp=850m3/h  s hoizontálním  připojením DN250 a s regulační klapkou</t>
  </si>
  <si>
    <t>2N.14</t>
  </si>
  <si>
    <t>Akumulační zákryt nerezový 3800x600/450,  V =1250 m3/h,  ostrůvkový, 1x hrdlo 400x315,  včetně osvětlení a odlučovačů tuku</t>
  </si>
  <si>
    <t>2N.15</t>
  </si>
  <si>
    <t>Akumulační zákryt nerezový 1700x800/450,  V =1000 m3/h,  ostrůvkový, 1x hrdlo 400x315,  včetně osvětlení a odlučovačů tuku</t>
  </si>
  <si>
    <t>2N.16</t>
  </si>
  <si>
    <t>Akumulační zákryt nerezový 1200x1200/450,  V =800 m3/h,  nástěnný, 1x hrdlo 250x315,  včetně osvětlení a odlučovačů tuku</t>
  </si>
  <si>
    <t>2N.17</t>
  </si>
  <si>
    <t>Protidešťová žaluzie na potrubí se sítem  1500x1250, na potrubí</t>
  </si>
  <si>
    <t>2N.18</t>
  </si>
  <si>
    <t>Výfukový kus 1500x1000/45˚ se sítem</t>
  </si>
  <si>
    <t>2N.19</t>
  </si>
  <si>
    <t>2N.20</t>
  </si>
  <si>
    <t>Ohebná hadice tlumící (flexibilní tlumič hluku) Ø200</t>
  </si>
  <si>
    <t>2N.21</t>
  </si>
  <si>
    <t>2N.50</t>
  </si>
  <si>
    <t>2N.51</t>
  </si>
  <si>
    <t>Čtyřhranné potrubí z ocelového pozinkovaného plechu sk.I s R-přírubami s těsnými spoji a příčnými ztužujícími prolisy včetně montážního a spojovacího materiálu, třída těsnosti B,  35% tvarovek, rozvinutá plocha potrubí</t>
  </si>
  <si>
    <t>2N.52</t>
  </si>
  <si>
    <t>Kruhové potrubí z pozink. plechu sk.I vč spojek a tvarovek, 0% tvarovek, rozvinutá plocha potrubí</t>
  </si>
  <si>
    <t>2N.53</t>
  </si>
  <si>
    <t>Tepelná  izolace  tl. 100 čtyřstranná do venkovního prostředí s pozink. oplechováním</t>
  </si>
  <si>
    <t>2N.54</t>
  </si>
  <si>
    <t>2N.55</t>
  </si>
  <si>
    <t>2N.56</t>
  </si>
  <si>
    <t>2N.57</t>
  </si>
  <si>
    <t>2N.58</t>
  </si>
  <si>
    <t>2N.59</t>
  </si>
  <si>
    <t>Zařízení č.3N - Větrání skladu s lednicemi</t>
  </si>
  <si>
    <t>3N.01</t>
  </si>
  <si>
    <t>Odvodní sestava :</t>
  </si>
  <si>
    <t>Radiální kruhový kovový ventilátor DN315 s EC motorem</t>
  </si>
  <si>
    <t>Klapka RSK 315</t>
  </si>
  <si>
    <t>3N.02</t>
  </si>
  <si>
    <t>Protidešťová žaluzie na potrubí se sítem 315x315, na potrubí</t>
  </si>
  <si>
    <t>3N.03</t>
  </si>
  <si>
    <t>Protidešťová žaluzie na potrubí se sítem 200x500, na potrubí</t>
  </si>
  <si>
    <t>3N.04</t>
  </si>
  <si>
    <t>Přetlaková klapka výdechová 200x500 na potrubí</t>
  </si>
  <si>
    <t>3N.05</t>
  </si>
  <si>
    <t>Kruhový tlumič hluku DN315/600</t>
  </si>
  <si>
    <t>3N.06</t>
  </si>
  <si>
    <t>Krycím mřížka kruhová DN315 na potrubí</t>
  </si>
  <si>
    <t>3N.07</t>
  </si>
  <si>
    <t>3N.50</t>
  </si>
  <si>
    <t>3N.51</t>
  </si>
  <si>
    <t>Čtyřhranné potrubí z ocelového pozinkovaného plechu sk.I s R-přírubami s těsnými spoji a příčnými ztužujícími prolisy včetně montážního a spojovacího materiálu,   50% tvarovek, rozvinutá plocha potrubí</t>
  </si>
  <si>
    <t>3N.52</t>
  </si>
  <si>
    <t>Kruhové potrubí bezpřírubové z pozink. plechu sk.I vč spojek a tvarovek, 0% tvarovek, rozvinutá plocha potrubí</t>
  </si>
  <si>
    <t>3N.53</t>
  </si>
  <si>
    <t>3N.54</t>
  </si>
  <si>
    <t>uvedení do provozu</t>
  </si>
  <si>
    <t>3N.55</t>
  </si>
  <si>
    <t>seřízení a měření množství</t>
  </si>
  <si>
    <t>Zařízení č.4N - Větrání skladu odpadků</t>
  </si>
  <si>
    <t>4N.01</t>
  </si>
  <si>
    <t>Radiální nástěnný ventilátor se zpětnu klapkou, výstupní hrdlo DN100 s přetlakovou žaluzií</t>
  </si>
  <si>
    <t>4N.02</t>
  </si>
  <si>
    <t>Protidešťová žaluzie na potrubí se sítem 200x200, na potrubí</t>
  </si>
  <si>
    <t>4N.03</t>
  </si>
  <si>
    <t>Přetlaková klapka výdechová 200x200</t>
  </si>
  <si>
    <t>4N.04</t>
  </si>
  <si>
    <t>4N.50</t>
  </si>
  <si>
    <t>4N.51</t>
  </si>
  <si>
    <t>Čtyřhranné potrubí z ocelového pozinkovaného plechu sk.I s R-přírubami s těsnými spoji a příčnými ztužujícími prolisy včetně montážního a spojovacího materiálu,   0% tvarovek, rozvinutá plocha potrubí</t>
  </si>
  <si>
    <t>4N.52</t>
  </si>
  <si>
    <t>4N.53</t>
  </si>
  <si>
    <t>4N.54</t>
  </si>
  <si>
    <t>Zařízení č.5N - Větrání WC 1.NP</t>
  </si>
  <si>
    <t>5N.01</t>
  </si>
  <si>
    <t>Radiální kruhový kovový ventilátor DN100 s EC motorem</t>
  </si>
  <si>
    <t>Klapka RSK 100</t>
  </si>
  <si>
    <t>5N.02</t>
  </si>
  <si>
    <t>Výfukový kus 45˚ DN 100</t>
  </si>
  <si>
    <t>5N.03</t>
  </si>
  <si>
    <t>Talířový ventil odvodní DN100</t>
  </si>
  <si>
    <t>5N.04</t>
  </si>
  <si>
    <t>Ohebná hadice tlumící (flexibilní tlumič hluku) Ø100</t>
  </si>
  <si>
    <t>5N.05</t>
  </si>
  <si>
    <t>5N.51</t>
  </si>
  <si>
    <t>5N.52</t>
  </si>
  <si>
    <t>Kruhové potrubí bezpřírubové z pozink. plechu sk.I vč spojek a tvarovek, 40% tvarovek, rozvinutá plocha potrubí</t>
  </si>
  <si>
    <t>5N.53</t>
  </si>
  <si>
    <t>Tepelná  izolace  tl. 100 kruhová do venkovního prostředí s pozink. oplechováním</t>
  </si>
  <si>
    <t>5N.54</t>
  </si>
  <si>
    <t>5N.55</t>
  </si>
  <si>
    <t>Zařízení č.6N - Větrání LAPOLU</t>
  </si>
  <si>
    <t>6N.01</t>
  </si>
  <si>
    <t>Radiální kruhový kovový ventilátor DN200 s EC motorem</t>
  </si>
  <si>
    <t>Klapka RSK 200</t>
  </si>
  <si>
    <t>6N.02</t>
  </si>
  <si>
    <t>Protidešťová žaluzie na potrubí se sítem 400x400, na potrubí</t>
  </si>
  <si>
    <t>6N.03</t>
  </si>
  <si>
    <t>Výfukový kus 45˚ DN 200</t>
  </si>
  <si>
    <t>6N.04</t>
  </si>
  <si>
    <t>Přetlaková klapka výdechová 400x400 na potrubí</t>
  </si>
  <si>
    <t>6N.05</t>
  </si>
  <si>
    <t>Kruhový tlumič hluku DN200/600</t>
  </si>
  <si>
    <t>6N.06</t>
  </si>
  <si>
    <t>6N.50</t>
  </si>
  <si>
    <t>6N.51</t>
  </si>
  <si>
    <t>6N.52</t>
  </si>
  <si>
    <t>Kruhové potrubí bezpřírubové z pozink. plechu sk.I vč spojek a tvarovek, 15% tvarovek, rozvinutá plocha potrubí</t>
  </si>
  <si>
    <t>6N.53</t>
  </si>
  <si>
    <t>6N.54</t>
  </si>
  <si>
    <t>6N.55</t>
  </si>
  <si>
    <t>Zařízení č.7N - větrání zázemí pro zaměstnance</t>
  </si>
  <si>
    <t>7N.01</t>
  </si>
  <si>
    <t xml:space="preserve">Podstropní rekuperační jednotka s deskovým výměníkem s bypassem a elektrickým ohřívačem  vč. systému MaR </t>
  </si>
  <si>
    <t>7N.01b</t>
  </si>
  <si>
    <t>Kompletní prokabelování a montáž prvků MaR dodaných s VZT jednotkou vč. dodávky veškerého el. příslušenství, uložení, žlabů atd. vč. napojení požárních klapek. Prokabelování a řízení servopohonů přívodních anemostatů. Parametrizace zařízení.</t>
  </si>
  <si>
    <t>7N.02</t>
  </si>
  <si>
    <t>Uzavírací klapka ke klimajednotce DN315 vč. servopohonu</t>
  </si>
  <si>
    <t>7N.03</t>
  </si>
  <si>
    <t>Přívodní anemostat s vířivým výstupem vzduchu vel.600/48 Vp=507m3/h  s hoizontálním  připojením DN160 a s regulační klapkou</t>
  </si>
  <si>
    <t>7N.04</t>
  </si>
  <si>
    <t>Přívodní anemostat s vířivým výstupem vzduchu vel.300/8 Vp=100-150m3/h  s hoizontálním  připojením DN160 a s regulační klapkou</t>
  </si>
  <si>
    <t>7N.05</t>
  </si>
  <si>
    <t>Talířový ventil odvodní DN200</t>
  </si>
  <si>
    <t>7N.06</t>
  </si>
  <si>
    <t>7N.07</t>
  </si>
  <si>
    <t>7N.08</t>
  </si>
  <si>
    <t>Protidešťová žaluzie na potrubí se sítem  400x400, na potrubí</t>
  </si>
  <si>
    <t>7N.09</t>
  </si>
  <si>
    <t>Výfukový kus 250x200/45˚ se sítem</t>
  </si>
  <si>
    <t>7N.10</t>
  </si>
  <si>
    <t>Kruhový tlumič hluku LDC Ø250/l=600</t>
  </si>
  <si>
    <t>7N.11</t>
  </si>
  <si>
    <t>7N.12</t>
  </si>
  <si>
    <t>Ohebná hadice hliníková Ø200</t>
  </si>
  <si>
    <t>7N.13</t>
  </si>
  <si>
    <t>7N.14</t>
  </si>
  <si>
    <t>7N.15</t>
  </si>
  <si>
    <t>7N.50</t>
  </si>
  <si>
    <t>7N.51</t>
  </si>
  <si>
    <t>Čtyřhranné potrubí z ocelového pozinkovaného plechu sk.I s R-přírubami s těsnými spoji a příčnými ztužujícími prolisy včetně montážního a spojovacího materiálu,   10% tvarovek, rozvinutá plocha potrubí</t>
  </si>
  <si>
    <t>7N.52</t>
  </si>
  <si>
    <t>Kruhové potrubí z pozink. plechu sk.I vč spojek a tvarovek, 35% tvarovek, rozvinutá plocha potrubí</t>
  </si>
  <si>
    <t>7N.53</t>
  </si>
  <si>
    <t>7N.55</t>
  </si>
  <si>
    <t>7N.56</t>
  </si>
  <si>
    <t>Zařízení č.8N - chlazení strojovny slaboproudu</t>
  </si>
  <si>
    <r>
      <t>Split Inverter systém. Chlazení do venkovní teploty t-15</t>
    </r>
    <r>
      <rPr>
        <sz val="10"/>
        <rFont val="Arial"/>
        <family val="2"/>
        <charset val="238"/>
      </rPr>
      <t>⁰</t>
    </r>
    <r>
      <rPr>
        <sz val="10"/>
        <rFont val="Tahoma"/>
        <family val="2"/>
        <charset val="238"/>
      </rPr>
      <t>C</t>
    </r>
  </si>
  <si>
    <t>8N.01</t>
  </si>
  <si>
    <t>Kondenzační jednotka</t>
  </si>
  <si>
    <t>Dle tabulky výkonů</t>
  </si>
  <si>
    <t>8N.02</t>
  </si>
  <si>
    <t xml:space="preserve">Nástěnná jednotka vč.ovladače </t>
  </si>
  <si>
    <t>8N.03</t>
  </si>
  <si>
    <t xml:space="preserve">Potrubí chladiva plyn  vč izolace a propojovacích kabelů </t>
  </si>
  <si>
    <t>8N.04</t>
  </si>
  <si>
    <t>montbloky pro vnější jednotky</t>
  </si>
  <si>
    <t>8N.05</t>
  </si>
  <si>
    <t>sada pro zavěšení vnitřní jednotky</t>
  </si>
  <si>
    <t>8N.06</t>
  </si>
  <si>
    <t>náplň chladiva</t>
  </si>
  <si>
    <t>DEMONTÁŽ</t>
  </si>
  <si>
    <t>Stávající větrání kuchyně</t>
  </si>
  <si>
    <t xml:space="preserve">Přívodní vzduchotechnická jednotka KDK s vodním ohřívačem,  přivodním  ventilátorem a  filtrací přívodního (G4)  vzduchu </t>
  </si>
  <si>
    <t>Vpř=8000 m3/h, strojovna VZT suterén</t>
  </si>
  <si>
    <t xml:space="preserve">Přívodní vzduchotechnická jednotka KDK s odvodnímventilátorem a  filtrací odváděného vzduchu  vzduchu </t>
  </si>
  <si>
    <t>Vodv=8500 m3/h, strojovna VZT střecha</t>
  </si>
  <si>
    <t>Čtyřhranné potrubí z ocelového pozinkovaného plechu sk.I včetně klapek,  tlumičů, distribučních elementů a izolace</t>
  </si>
  <si>
    <t>Stávající větrání jídelny</t>
  </si>
  <si>
    <t>Vpř=6000 m3/h</t>
  </si>
  <si>
    <t>Vodv=6000 m3/h</t>
  </si>
  <si>
    <t>Kruhové potrubí z pozink. plechu sk.I vč spojek a tvarovek, 50% tvarovek, rozvinutá plocha potrubí</t>
  </si>
  <si>
    <t>Stávající větrání WC a zázemí kuchyně</t>
  </si>
  <si>
    <t>Lokální potrubní ventilátory</t>
  </si>
  <si>
    <t>Ventilátor  do podhledu</t>
  </si>
  <si>
    <t>Vodv=120 m3/h</t>
  </si>
  <si>
    <t>VZT  CELKEM</t>
  </si>
  <si>
    <t>M+D Deskové otopné těleso , stavební výška 500mm, rozměr 22-500-500, PN10, včetně uchycení, barva bílá</t>
  </si>
  <si>
    <t>M+D Deskové otopné těleso , stavební výška 500mm, rozměr 22-700-500, PN10, včetně uchycení, barva bílá</t>
  </si>
  <si>
    <t>M+D Deskové otopné těleso, stavební výška 500mm, rozměr 22-500-900, PN10, včetně uchycení, barva bílá</t>
  </si>
  <si>
    <t>M+D Deskové otopné těleso, stavební výška 500mm, rozměr 22-500-1100, PN10, včetně uchycení, barva bílá</t>
  </si>
  <si>
    <t>M+D Deskové otopné těleso , stavební výška 500mm, rozměr 22-500-1200, PN10, včetně uchycení, barva bílá</t>
  </si>
  <si>
    <t>M+D Deskové otopné těleso , stavební výška 500mm, rozměr 22-500-1400, PN10, včetně uchycení, barva bílá</t>
  </si>
  <si>
    <t>Překlad nenosný pórobetonový, světlost otvoru do 1050 mm překlad nenosný 100-1250, 124 x 24,9 x 10 cm</t>
  </si>
  <si>
    <t>Překlad nenosný pórobetonový, světlost otvoru do 1050 mm překlad nenosný 150-1250, 124 x 24,9 x 15 cm</t>
  </si>
  <si>
    <t>Překlad nosný pórobetonový, světlost otvoru do 1800 mm překlad nosný 150-2000, 199 x 24,9 x 15 cm</t>
  </si>
  <si>
    <t>Demontáž a ekologická likvidace stávajícího gastrotechnologického vybavení (viz výkres G07)</t>
  </si>
  <si>
    <t>Překlad nenosný pórobetonový, světlost otvoru do 1500 mm překlad nenosný 150-1500, 149 x 24,9 x 15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</si>
</sst>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0\ &quot;Kč&quot;_-;\-* #,##0\ &quot;Kč&quot;_-;_-* &quot;-&quot;\ &quot;Kč&quot;_-;_-@_-"/>
    <numFmt numFmtId="44" formatCode="_-* #,##0.00\ &quot;Kč&quot;_-;\-* #,##0.00\ &quot;Kč&quot;_-;_-* &quot;-&quot;??\ &quot;Kč&quot;_-;_-@_-"/>
    <numFmt numFmtId="43" formatCode="_-* #,##0.00_-;\-* #,##0.00_-;_-* &quot;-&quot;??_-;_-@_-"/>
    <numFmt numFmtId="164" formatCode="#,##0.00000"/>
    <numFmt numFmtId="165" formatCode="General_)"/>
    <numFmt numFmtId="166" formatCode="mmmm\ yyyy"/>
    <numFmt numFmtId="167" formatCode="0.00000"/>
    <numFmt numFmtId="168" formatCode="_-* #,##0\ _K_č_-;\-* #,##0\ _K_č_-;_-* &quot;-&quot;\ _K_č_-;_-@_-"/>
    <numFmt numFmtId="169" formatCode="_-* #,##0.00000\ _K_č_-;\-* #,##0.00000\ _K_č_-;_-* &quot;-&quot;?????\ _K_č_-;_-@_-"/>
    <numFmt numFmtId="170" formatCode="#,##0.00_);\(#,##0.00\)"/>
    <numFmt numFmtId="171" formatCode="#,##0.0"/>
    <numFmt numFmtId="172" formatCode="#,##0.0000"/>
    <numFmt numFmtId="173" formatCode="#,##0.0_);\(#,##0.0\)"/>
    <numFmt numFmtId="174" formatCode="#,##0.000;\-#,##0.000"/>
    <numFmt numFmtId="175" formatCode="#,##0.0;\-#,##0.0"/>
    <numFmt numFmtId="176" formatCode="_-* #,##0_-;\-* #,##0_-;_-* &quot;-&quot;??_-;_-@_-"/>
    <numFmt numFmtId="177" formatCode="#,##0.00000;\-#,##0.00000"/>
    <numFmt numFmtId="178" formatCode="#,##0.00_ ;\-#,##0.00\ "/>
    <numFmt numFmtId="179" formatCode="#,##0.00&quot; Kč&quot;"/>
    <numFmt numFmtId="180" formatCode="#,##0\ &quot;Kč&quot;"/>
  </numFmts>
  <fonts count="98">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10"/>
      <name val="Arial CE"/>
      <charset val="238"/>
    </font>
    <font>
      <b/>
      <sz val="11"/>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i/>
      <sz val="10"/>
      <name val="Calibri"/>
      <family val="2"/>
      <charset val="238"/>
      <scheme val="minor"/>
    </font>
    <font>
      <b/>
      <sz val="12"/>
      <name val="Calibri"/>
      <family val="2"/>
      <charset val="238"/>
      <scheme val="minor"/>
    </font>
    <font>
      <u/>
      <sz val="12"/>
      <color indexed="12"/>
      <name val="Arial CE"/>
      <charset val="238"/>
    </font>
    <font>
      <u/>
      <sz val="10"/>
      <color indexed="12"/>
      <name val="Calibri"/>
      <family val="2"/>
      <charset val="238"/>
      <scheme val="minor"/>
    </font>
    <font>
      <u/>
      <sz val="10"/>
      <color indexed="12"/>
      <name val="Arial CE"/>
      <charset val="238"/>
    </font>
    <font>
      <b/>
      <sz val="11"/>
      <name val="Calibri"/>
      <family val="2"/>
      <charset val="238"/>
      <scheme val="minor"/>
    </font>
    <font>
      <sz val="8"/>
      <name val="MS Sans Serif"/>
      <charset val="1"/>
    </font>
    <font>
      <b/>
      <sz val="14"/>
      <color indexed="10"/>
      <name val="Arial CE"/>
      <charset val="238"/>
    </font>
    <font>
      <sz val="8"/>
      <name val="Arial CE"/>
      <family val="2"/>
      <charset val="238"/>
    </font>
    <font>
      <sz val="8"/>
      <name val="Arial CYR"/>
      <charset val="238"/>
    </font>
    <font>
      <b/>
      <sz val="8"/>
      <name val="Arial CE"/>
      <charset val="238"/>
    </font>
    <font>
      <b/>
      <sz val="9"/>
      <name val="Arial"/>
      <family val="2"/>
      <charset val="238"/>
    </font>
    <font>
      <sz val="26"/>
      <color rgb="FFFF0000"/>
      <name val="MS Sans Serif"/>
      <charset val="1"/>
    </font>
    <font>
      <sz val="8"/>
      <name val="Arial"/>
      <family val="2"/>
      <charset val="238"/>
    </font>
    <font>
      <sz val="8"/>
      <color rgb="FFFF0000"/>
      <name val="Arial"/>
      <family val="2"/>
      <charset val="238"/>
    </font>
    <font>
      <sz val="8"/>
      <color theme="1"/>
      <name val="Arial"/>
      <family val="2"/>
      <charset val="238"/>
    </font>
    <font>
      <b/>
      <sz val="8"/>
      <name val="Arial"/>
      <family val="2"/>
      <charset val="238"/>
    </font>
    <font>
      <b/>
      <sz val="8"/>
      <color rgb="FFFF0000"/>
      <name val="Arial"/>
      <family val="2"/>
      <charset val="238"/>
    </font>
    <font>
      <b/>
      <sz val="8"/>
      <color theme="1"/>
      <name val="Arial"/>
      <family val="2"/>
      <charset val="238"/>
    </font>
    <font>
      <sz val="8"/>
      <name val="Arial"/>
      <family val="2"/>
    </font>
    <font>
      <sz val="8"/>
      <color rgb="FFFF0000"/>
      <name val="Arial"/>
      <family val="2"/>
    </font>
    <font>
      <sz val="8"/>
      <color rgb="FF000000"/>
      <name val="Arial"/>
      <family val="2"/>
      <charset val="238"/>
    </font>
    <font>
      <b/>
      <sz val="8"/>
      <color rgb="FF000000"/>
      <name val="Arial"/>
      <family val="2"/>
      <charset val="238"/>
    </font>
    <font>
      <sz val="8"/>
      <color indexed="8"/>
      <name val="Arial"/>
      <family val="2"/>
      <charset val="238"/>
    </font>
    <font>
      <sz val="8"/>
      <color indexed="8"/>
      <name val="Arial"/>
      <family val="2"/>
    </font>
    <font>
      <b/>
      <sz val="8"/>
      <color theme="1"/>
      <name val="Arial"/>
      <family val="2"/>
    </font>
    <font>
      <sz val="8"/>
      <color theme="1"/>
      <name val="Arial"/>
      <family val="2"/>
    </font>
    <font>
      <sz val="7"/>
      <color rgb="FFFF0000"/>
      <name val="Arial"/>
      <family val="2"/>
      <charset val="238"/>
    </font>
    <font>
      <sz val="8"/>
      <color rgb="FF000000"/>
      <name val="Arial"/>
      <family val="2"/>
    </font>
    <font>
      <b/>
      <sz val="8"/>
      <name val="Arial"/>
      <family val="2"/>
    </font>
    <font>
      <b/>
      <sz val="8"/>
      <color rgb="FFFF0000"/>
      <name val="Arial"/>
      <family val="2"/>
    </font>
    <font>
      <sz val="8"/>
      <color theme="1"/>
      <name val="Calibri"/>
      <family val="2"/>
      <charset val="238"/>
      <scheme val="minor"/>
    </font>
    <font>
      <sz val="8"/>
      <name val="Calibri"/>
      <family val="2"/>
      <charset val="238"/>
      <scheme val="minor"/>
    </font>
    <font>
      <sz val="8"/>
      <color rgb="FFFF0000"/>
      <name val="Calibri"/>
      <family val="2"/>
      <charset val="238"/>
      <scheme val="minor"/>
    </font>
    <font>
      <sz val="8"/>
      <name val="Trebuchet MS"/>
      <charset val="238"/>
    </font>
    <font>
      <b/>
      <sz val="10"/>
      <name val="Arial"/>
      <family val="2"/>
      <charset val="238"/>
    </font>
    <font>
      <b/>
      <u/>
      <sz val="10"/>
      <name val="Arial"/>
      <family val="2"/>
      <charset val="238"/>
    </font>
    <font>
      <b/>
      <i/>
      <sz val="10"/>
      <name val="Arial"/>
      <family val="2"/>
      <charset val="238"/>
    </font>
    <font>
      <i/>
      <sz val="10"/>
      <name val="Arial"/>
      <family val="2"/>
      <charset val="238"/>
    </font>
    <font>
      <i/>
      <u/>
      <sz val="10"/>
      <name val="Arial"/>
      <family val="2"/>
      <charset val="238"/>
    </font>
    <font>
      <b/>
      <i/>
      <sz val="8"/>
      <name val="Arial"/>
      <family val="2"/>
      <charset val="238"/>
    </font>
    <font>
      <sz val="9"/>
      <name val="Arial"/>
      <family val="2"/>
      <charset val="238"/>
    </font>
    <font>
      <i/>
      <sz val="9"/>
      <name val="Arial"/>
      <family val="2"/>
      <charset val="238"/>
    </font>
    <font>
      <b/>
      <i/>
      <sz val="9"/>
      <name val="Arial"/>
      <family val="2"/>
      <charset val="238"/>
    </font>
    <font>
      <sz val="9"/>
      <name val="Symbol"/>
      <family val="1"/>
      <charset val="2"/>
    </font>
    <font>
      <sz val="9"/>
      <name val="Arial"/>
      <family val="2"/>
      <charset val="1"/>
    </font>
    <font>
      <sz val="10"/>
      <color theme="1"/>
      <name val="Calibri"/>
      <family val="2"/>
      <charset val="238"/>
      <scheme val="minor"/>
    </font>
    <font>
      <sz val="9"/>
      <color theme="1"/>
      <name val="Calibri"/>
      <family val="2"/>
      <charset val="238"/>
      <scheme val="minor"/>
    </font>
    <font>
      <sz val="11"/>
      <name val="Calibri"/>
      <family val="2"/>
      <charset val="238"/>
      <scheme val="minor"/>
    </font>
    <font>
      <b/>
      <sz val="11"/>
      <color rgb="FFFF0000"/>
      <name val="Calibri"/>
      <family val="2"/>
      <charset val="238"/>
      <scheme val="minor"/>
    </font>
    <font>
      <b/>
      <sz val="16"/>
      <name val="Arial"/>
      <family val="2"/>
      <charset val="238"/>
    </font>
    <font>
      <b/>
      <sz val="14"/>
      <name val="Arial"/>
      <family val="2"/>
      <charset val="238"/>
    </font>
    <font>
      <b/>
      <sz val="10"/>
      <name val="Arial"/>
      <family val="2"/>
    </font>
    <font>
      <sz val="10"/>
      <color rgb="FFFF0000"/>
      <name val="Arial CE"/>
      <charset val="238"/>
    </font>
    <font>
      <b/>
      <sz val="10"/>
      <color indexed="10"/>
      <name val="Arial"/>
      <family val="2"/>
      <charset val="238"/>
    </font>
    <font>
      <sz val="10"/>
      <color rgb="FFFF0000"/>
      <name val="Arial"/>
      <family val="2"/>
      <charset val="238"/>
    </font>
    <font>
      <sz val="10"/>
      <name val="Arial"/>
      <family val="2"/>
    </font>
    <font>
      <sz val="10"/>
      <color indexed="8"/>
      <name val="Arial"/>
      <family val="2"/>
      <charset val="238"/>
    </font>
    <font>
      <b/>
      <sz val="10"/>
      <color rgb="FFFF0000"/>
      <name val="Arial"/>
      <family val="2"/>
      <charset val="238"/>
    </font>
    <font>
      <sz val="10"/>
      <name val="Tahoma"/>
      <family val="2"/>
      <charset val="238"/>
    </font>
    <font>
      <b/>
      <sz val="14"/>
      <name val="Tahoma"/>
      <family val="2"/>
      <charset val="238"/>
    </font>
    <font>
      <b/>
      <sz val="10"/>
      <name val="Tahoma"/>
      <family val="2"/>
      <charset val="238"/>
    </font>
    <font>
      <b/>
      <sz val="12"/>
      <name val="Tahoma"/>
      <family val="2"/>
      <charset val="238"/>
    </font>
    <font>
      <b/>
      <sz val="12"/>
      <name val="Calibri"/>
      <family val="2"/>
      <charset val="238"/>
    </font>
    <font>
      <i/>
      <sz val="10"/>
      <name val="Tahoma"/>
      <family val="2"/>
      <charset val="238"/>
    </font>
    <font>
      <sz val="10"/>
      <name val="Times New Roman"/>
      <family val="1"/>
      <charset val="238"/>
    </font>
    <font>
      <sz val="9"/>
      <name val="Tahoma"/>
      <family val="2"/>
      <charset val="238"/>
    </font>
    <font>
      <sz val="9"/>
      <color theme="1"/>
      <name val="Tahoma"/>
      <family val="2"/>
      <charset val="238"/>
    </font>
    <font>
      <sz val="10"/>
      <name val="Helv"/>
    </font>
    <font>
      <sz val="12"/>
      <name val="Times New Roman"/>
      <family val="1"/>
      <charset val="238"/>
    </font>
    <font>
      <sz val="10"/>
      <color indexed="10"/>
      <name val="Tahoma"/>
      <family val="2"/>
      <charset val="238"/>
    </font>
    <font>
      <sz val="10"/>
      <color indexed="8"/>
      <name val="Tahoma"/>
      <family val="2"/>
      <charset val="238"/>
    </font>
    <font>
      <sz val="10"/>
      <color indexed="10"/>
      <name val="Arial CE"/>
      <charset val="238"/>
    </font>
  </fonts>
  <fills count="13">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tint="-4.9989318521683403E-2"/>
        <bgColor indexed="64"/>
      </patternFill>
    </fill>
    <fill>
      <patternFill patternType="solid">
        <fgColor indexed="26"/>
      </patternFill>
    </fill>
    <fill>
      <patternFill patternType="solid">
        <fgColor indexed="13"/>
      </patternFill>
    </fill>
    <fill>
      <patternFill patternType="solid">
        <fgColor theme="0"/>
        <bgColor indexed="64"/>
      </patternFill>
    </fill>
    <fill>
      <patternFill patternType="solid">
        <fgColor indexed="13"/>
        <bgColor indexed="3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22"/>
        <bgColor indexed="64"/>
      </patternFill>
    </fill>
  </fills>
  <borders count="7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22"/>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8"/>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19">
    <xf numFmtId="0" fontId="0" fillId="0" borderId="0"/>
    <xf numFmtId="0" fontId="2" fillId="0" borderId="0"/>
    <xf numFmtId="165" fontId="22" fillId="0" borderId="0"/>
    <xf numFmtId="0" fontId="20" fillId="0" borderId="0"/>
    <xf numFmtId="165" fontId="22" fillId="0" borderId="0"/>
    <xf numFmtId="0" fontId="27" fillId="0" borderId="0" applyNumberFormat="0" applyFill="0" applyBorder="0" applyAlignment="0" applyProtection="0">
      <alignment vertical="top"/>
      <protection locked="0"/>
    </xf>
    <xf numFmtId="0" fontId="3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59" fillId="0" borderId="0">
      <alignment vertical="top" wrapText="1"/>
      <protection locked="0"/>
    </xf>
    <xf numFmtId="0" fontId="2" fillId="0" borderId="0"/>
    <xf numFmtId="0" fontId="90" fillId="0" borderId="0"/>
    <xf numFmtId="0" fontId="93" fillId="0" borderId="0"/>
  </cellStyleXfs>
  <cellXfs count="890">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4" fontId="0" fillId="0" borderId="1" xfId="0" applyNumberFormat="1" applyBorder="1"/>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wrapText="1"/>
    </xf>
    <xf numFmtId="0" fontId="10" fillId="2" borderId="1" xfId="0" applyFont="1" applyFill="1" applyBorder="1" applyAlignment="1">
      <alignment horizontal="left" vertical="center" indent="1"/>
    </xf>
    <xf numFmtId="0" fontId="0" fillId="2" borderId="0" xfId="0" applyFill="1" applyAlignment="1">
      <alignment wrapText="1"/>
    </xf>
    <xf numFmtId="49" fontId="7"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49" fontId="9" fillId="2" borderId="0" xfId="0" applyNumberFormat="1"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49" fontId="9" fillId="2" borderId="6" xfId="0" applyNumberFormat="1" applyFont="1" applyFill="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3" borderId="0" xfId="0" applyFont="1" applyFill="1" applyAlignment="1" applyProtection="1">
      <alignment horizontal="left" vertical="center"/>
      <protection locked="0"/>
    </xf>
    <xf numFmtId="0" fontId="9" fillId="3"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4" borderId="30" xfId="0" applyNumberFormat="1" applyFont="1" applyFill="1" applyBorder="1" applyAlignment="1">
      <alignment vertical="center"/>
    </xf>
    <xf numFmtId="4" fontId="8" fillId="4" borderId="31" xfId="0" applyNumberFormat="1" applyFont="1" applyFill="1" applyBorder="1" applyAlignment="1">
      <alignment vertical="center" wrapText="1"/>
    </xf>
    <xf numFmtId="4" fontId="11" fillId="4" borderId="32" xfId="0" applyNumberFormat="1" applyFont="1" applyFill="1" applyBorder="1" applyAlignment="1">
      <alignment horizontal="center" vertical="center" wrapText="1" shrinkToFit="1"/>
    </xf>
    <xf numFmtId="4" fontId="8" fillId="4" borderId="32" xfId="0" applyNumberFormat="1" applyFont="1" applyFill="1" applyBorder="1" applyAlignment="1">
      <alignment horizontal="center" vertical="center" wrapText="1" shrinkToFit="1"/>
    </xf>
    <xf numFmtId="3" fontId="8" fillId="4"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4" fillId="0" borderId="35" xfId="0" applyNumberFormat="1" applyFont="1" applyBorder="1" applyAlignment="1">
      <alignment horizontal="right" vertical="center" wrapText="1" shrinkToFit="1"/>
    </xf>
    <xf numFmtId="4" fontId="4"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9" fillId="0" borderId="33" xfId="0" applyNumberFormat="1" applyFont="1" applyBorder="1" applyAlignment="1">
      <alignment vertical="center"/>
    </xf>
    <xf numFmtId="4" fontId="9" fillId="0" borderId="35" xfId="0" applyNumberFormat="1" applyFont="1" applyBorder="1" applyAlignment="1">
      <alignment vertical="center" wrapText="1" shrinkToFit="1"/>
    </xf>
    <xf numFmtId="4" fontId="9" fillId="0" borderId="35" xfId="0" applyNumberFormat="1" applyFont="1" applyBorder="1" applyAlignment="1">
      <alignment vertical="center" shrinkToFit="1"/>
    </xf>
    <xf numFmtId="3" fontId="9"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2" borderId="39" xfId="0" applyNumberFormat="1" applyFill="1" applyBorder="1" applyAlignment="1">
      <alignment vertical="center" wrapText="1" shrinkToFit="1"/>
    </xf>
    <xf numFmtId="4" fontId="0" fillId="2" borderId="39" xfId="0" applyNumberFormat="1" applyFill="1" applyBorder="1" applyAlignment="1">
      <alignment vertical="center" shrinkToFit="1"/>
    </xf>
    <xf numFmtId="3" fontId="0" fillId="2" borderId="39" xfId="0" applyNumberFormat="1" applyFill="1" applyBorder="1" applyAlignment="1">
      <alignment vertical="center"/>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9" fillId="2"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49" fontId="8" fillId="0" borderId="33" xfId="0" applyNumberFormat="1" applyFont="1" applyBorder="1" applyAlignment="1">
      <alignment vertical="center"/>
    </xf>
    <xf numFmtId="0" fontId="8" fillId="2" borderId="36" xfId="0" applyFont="1" applyFill="1" applyBorder="1" applyAlignment="1">
      <alignment vertical="center"/>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3" fontId="8" fillId="0" borderId="35" xfId="0" applyNumberFormat="1" applyFont="1" applyBorder="1" applyAlignment="1">
      <alignment vertical="center"/>
    </xf>
    <xf numFmtId="3" fontId="8" fillId="2" borderId="39" xfId="0" applyNumberFormat="1" applyFont="1" applyFill="1" applyBorder="1" applyAlignment="1">
      <alignment vertical="center"/>
    </xf>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2" borderId="39" xfId="0" applyNumberFormat="1" applyFont="1" applyFill="1" applyBorder="1" applyAlignment="1">
      <alignment horizontal="center" vertical="center"/>
    </xf>
    <xf numFmtId="4" fontId="8" fillId="2" borderId="39" xfId="0" applyNumberFormat="1" applyFont="1" applyFill="1" applyBorder="1" applyAlignment="1">
      <alignment vertical="center"/>
    </xf>
    <xf numFmtId="49" fontId="0" fillId="0" borderId="1" xfId="0" applyNumberFormat="1" applyBorder="1"/>
    <xf numFmtId="0" fontId="0" fillId="2" borderId="21" xfId="0"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9" fillId="2" borderId="15" xfId="0" applyFont="1" applyFill="1" applyBorder="1" applyAlignment="1">
      <alignment vertical="top"/>
    </xf>
    <xf numFmtId="49" fontId="9" fillId="2" borderId="12" xfId="0" applyNumberFormat="1" applyFont="1" applyFill="1" applyBorder="1" applyAlignment="1">
      <alignment vertical="top"/>
    </xf>
    <xf numFmtId="0" fontId="9" fillId="2" borderId="12" xfId="0" applyFont="1" applyFill="1" applyBorder="1" applyAlignment="1">
      <alignment horizontal="center" vertical="top"/>
    </xf>
    <xf numFmtId="0" fontId="9" fillId="2"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4" fontId="17" fillId="0" borderId="0" xfId="0" applyNumberFormat="1" applyFont="1" applyAlignment="1">
      <alignment vertical="top" shrinkToFit="1"/>
    </xf>
    <xf numFmtId="4" fontId="17" fillId="0" borderId="0" xfId="0" applyNumberFormat="1" applyFont="1" applyAlignment="1">
      <alignment vertical="top" shrinkToFit="1"/>
    </xf>
    <xf numFmtId="4" fontId="17" fillId="3" borderId="0" xfId="0" applyNumberFormat="1" applyFont="1" applyFill="1" applyAlignment="1" applyProtection="1">
      <alignment vertical="top" shrinkToFit="1"/>
      <protection locked="0"/>
    </xf>
    <xf numFmtId="164" fontId="18" fillId="0" borderId="0" xfId="0" applyNumberFormat="1" applyFont="1" applyAlignment="1">
      <alignment horizontal="center" vertical="top" wrapText="1" shrinkToFit="1"/>
    </xf>
    <xf numFmtId="164" fontId="18" fillId="0" borderId="0" xfId="0" applyNumberFormat="1" applyFont="1" applyAlignment="1">
      <alignment vertical="top" wrapText="1" shrinkToFi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164" fontId="9" fillId="2" borderId="0" xfId="0" applyNumberFormat="1" applyFont="1" applyFill="1" applyAlignment="1">
      <alignment vertical="top" shrinkToFit="1"/>
    </xf>
    <xf numFmtId="4" fontId="9" fillId="2" borderId="0" xfId="0" applyNumberFormat="1" applyFont="1" applyFill="1" applyAlignment="1">
      <alignment vertical="top" shrinkToFit="1"/>
    </xf>
    <xf numFmtId="0" fontId="9" fillId="2" borderId="29" xfId="0" applyFont="1" applyFill="1" applyBorder="1" applyAlignment="1">
      <alignment vertical="top"/>
    </xf>
    <xf numFmtId="49" fontId="9" fillId="2" borderId="18" xfId="0" applyNumberFormat="1" applyFont="1" applyFill="1" applyBorder="1" applyAlignment="1">
      <alignment vertical="top"/>
    </xf>
    <xf numFmtId="0" fontId="9" fillId="2" borderId="18" xfId="0" applyFont="1" applyFill="1" applyBorder="1" applyAlignment="1">
      <alignment horizontal="center" vertical="top" shrinkToFit="1"/>
    </xf>
    <xf numFmtId="164" fontId="9" fillId="2" borderId="18" xfId="0" applyNumberFormat="1" applyFont="1" applyFill="1" applyBorder="1" applyAlignment="1">
      <alignment vertical="top" shrinkToFit="1"/>
    </xf>
    <xf numFmtId="4" fontId="9" fillId="2" borderId="18" xfId="0" applyNumberFormat="1" applyFont="1" applyFill="1" applyBorder="1" applyAlignment="1">
      <alignment vertical="top" shrinkToFit="1"/>
    </xf>
    <xf numFmtId="4" fontId="9" fillId="2" borderId="40" xfId="0" applyNumberFormat="1" applyFont="1" applyFill="1" applyBorder="1" applyAlignment="1">
      <alignment vertical="top" shrinkToFit="1"/>
    </xf>
    <xf numFmtId="4" fontId="9" fillId="2"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3"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3"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164" fontId="17" fillId="3" borderId="0" xfId="0" applyNumberFormat="1" applyFont="1" applyFill="1" applyAlignment="1" applyProtection="1">
      <alignment vertical="top" shrinkToFit="1"/>
      <protection locked="0"/>
    </xf>
    <xf numFmtId="49" fontId="9" fillId="2"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Alignment="1">
      <alignment horizontal="left" vertical="top" wrapText="1"/>
    </xf>
    <xf numFmtId="49" fontId="17" fillId="0" borderId="45" xfId="0" applyNumberFormat="1" applyFont="1" applyBorder="1" applyAlignment="1">
      <alignment horizontal="left" vertical="top" wrapText="1"/>
    </xf>
    <xf numFmtId="164"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0" fillId="0" borderId="0" xfId="0" applyNumberFormat="1" applyAlignment="1">
      <alignment horizontal="left" vertical="top" wrapText="1"/>
    </xf>
    <xf numFmtId="49" fontId="9" fillId="2" borderId="12" xfId="0" applyNumberFormat="1" applyFont="1" applyFill="1" applyBorder="1" applyAlignment="1">
      <alignment horizontal="left" vertical="top" wrapText="1"/>
    </xf>
    <xf numFmtId="49" fontId="0" fillId="0" borderId="0" xfId="0" applyNumberFormat="1" applyAlignment="1">
      <alignment horizontal="left" wrapText="1"/>
    </xf>
    <xf numFmtId="3" fontId="23" fillId="0" borderId="0" xfId="2" applyNumberFormat="1" applyFont="1" applyAlignment="1" applyProtection="1">
      <alignment vertical="top"/>
      <protection locked="0"/>
    </xf>
    <xf numFmtId="3" fontId="23" fillId="5" borderId="37" xfId="2" applyNumberFormat="1" applyFont="1" applyFill="1" applyBorder="1" applyAlignment="1" applyProtection="1">
      <alignment vertical="top"/>
      <protection locked="0"/>
    </xf>
    <xf numFmtId="4" fontId="23" fillId="5" borderId="37" xfId="2" applyNumberFormat="1" applyFont="1" applyFill="1" applyBorder="1" applyAlignment="1" applyProtection="1">
      <alignment vertical="top"/>
      <protection locked="0"/>
    </xf>
    <xf numFmtId="174" fontId="33" fillId="0" borderId="48" xfId="6" applyNumberFormat="1" applyFont="1" applyBorder="1" applyAlignment="1" applyProtection="1">
      <alignment horizontal="right" vertical="distributed"/>
      <protection locked="0"/>
    </xf>
    <xf numFmtId="39" fontId="35" fillId="0" borderId="7" xfId="6" applyNumberFormat="1" applyFont="1" applyBorder="1" applyAlignment="1" applyProtection="1">
      <alignment horizontal="right" vertical="distributed"/>
      <protection locked="0"/>
    </xf>
    <xf numFmtId="0" fontId="38" fillId="0" borderId="54" xfId="7" applyFont="1" applyBorder="1" applyAlignment="1">
      <alignment horizontal="center" vertical="top" wrapText="1"/>
    </xf>
    <xf numFmtId="4" fontId="39" fillId="0" borderId="11" xfId="7" applyNumberFormat="1" applyFont="1" applyBorder="1" applyAlignment="1">
      <alignment horizontal="center" vertical="top" wrapText="1"/>
    </xf>
    <xf numFmtId="4" fontId="38" fillId="0" borderId="54" xfId="7" applyNumberFormat="1" applyFont="1" applyBorder="1" applyAlignment="1">
      <alignment horizontal="center" vertical="top" wrapText="1"/>
    </xf>
    <xf numFmtId="4" fontId="39" fillId="0" borderId="54" xfId="7" applyNumberFormat="1" applyFont="1" applyBorder="1" applyAlignment="1">
      <alignment horizontal="center" vertical="top" wrapText="1"/>
    </xf>
    <xf numFmtId="0" fontId="40" fillId="0" borderId="0" xfId="7" applyFont="1"/>
    <xf numFmtId="0" fontId="38" fillId="0" borderId="48" xfId="7" applyFont="1" applyBorder="1" applyAlignment="1">
      <alignment horizontal="center" vertical="top" wrapText="1"/>
    </xf>
    <xf numFmtId="0" fontId="41" fillId="0" borderId="48" xfId="7" applyFont="1" applyBorder="1" applyAlignment="1">
      <alignment horizontal="center" vertical="top" wrapText="1"/>
    </xf>
    <xf numFmtId="0" fontId="38" fillId="0" borderId="48" xfId="7" applyFont="1" applyBorder="1" applyAlignment="1">
      <alignment horizontal="right" vertical="top" wrapText="1"/>
    </xf>
    <xf numFmtId="4" fontId="39" fillId="0" borderId="48" xfId="7" applyNumberFormat="1" applyFont="1" applyBorder="1" applyAlignment="1">
      <alignment horizontal="right" vertical="top" wrapText="1"/>
    </xf>
    <xf numFmtId="4" fontId="38" fillId="0" borderId="48" xfId="7" applyNumberFormat="1" applyFont="1" applyBorder="1" applyAlignment="1">
      <alignment horizontal="right" vertical="top" wrapText="1"/>
    </xf>
    <xf numFmtId="4" fontId="39" fillId="0" borderId="48" xfId="7" applyNumberFormat="1" applyFont="1" applyBorder="1" applyAlignment="1">
      <alignment horizontal="center" vertical="top" wrapText="1"/>
    </xf>
    <xf numFmtId="0" fontId="38" fillId="0" borderId="0" xfId="7" applyFont="1"/>
    <xf numFmtId="0" fontId="38" fillId="0" borderId="48" xfId="8" applyFont="1" applyBorder="1" applyAlignment="1">
      <alignment horizontal="left" vertical="top"/>
    </xf>
    <xf numFmtId="4" fontId="40" fillId="0" borderId="48" xfId="7" applyNumberFormat="1" applyFont="1" applyBorder="1" applyAlignment="1">
      <alignment horizontal="right" vertical="top" wrapText="1"/>
    </xf>
    <xf numFmtId="0" fontId="40" fillId="0" borderId="52" xfId="7" applyFont="1" applyBorder="1" applyAlignment="1">
      <alignment horizontal="center" vertical="top" wrapText="1"/>
    </xf>
    <xf numFmtId="0" fontId="43" fillId="0" borderId="52" xfId="7" applyFont="1" applyBorder="1" applyAlignment="1">
      <alignment horizontal="center" vertical="top"/>
    </xf>
    <xf numFmtId="0" fontId="40" fillId="0" borderId="52" xfId="7" applyFont="1" applyBorder="1" applyAlignment="1">
      <alignment vertical="top" wrapText="1"/>
    </xf>
    <xf numFmtId="4" fontId="39" fillId="0" borderId="52" xfId="7" applyNumberFormat="1" applyFont="1" applyBorder="1" applyAlignment="1">
      <alignment horizontal="right" vertical="top" wrapText="1"/>
    </xf>
    <xf numFmtId="4" fontId="40" fillId="0" borderId="52" xfId="7" applyNumberFormat="1" applyFont="1" applyBorder="1" applyAlignment="1">
      <alignment horizontal="right" vertical="top" wrapText="1"/>
    </xf>
    <xf numFmtId="0" fontId="38" fillId="0" borderId="52" xfId="7" applyFont="1" applyBorder="1" applyAlignment="1">
      <alignment horizontal="center" vertical="top" wrapText="1"/>
    </xf>
    <xf numFmtId="0" fontId="38" fillId="0" borderId="52" xfId="7" applyFont="1" applyBorder="1" applyAlignment="1">
      <alignment vertical="top" wrapText="1"/>
    </xf>
    <xf numFmtId="0" fontId="38" fillId="0" borderId="52" xfId="7" applyFont="1" applyBorder="1" applyAlignment="1">
      <alignment horizontal="center" wrapText="1"/>
    </xf>
    <xf numFmtId="0" fontId="44" fillId="0" borderId="52" xfId="7" applyFont="1" applyBorder="1" applyAlignment="1">
      <alignment vertical="top" wrapText="1"/>
    </xf>
    <xf numFmtId="0" fontId="45" fillId="0" borderId="52" xfId="7" applyFont="1" applyBorder="1" applyAlignment="1">
      <alignment horizontal="center" vertical="top" wrapText="1"/>
    </xf>
    <xf numFmtId="0" fontId="44" fillId="0" borderId="52" xfId="7" applyFont="1" applyBorder="1" applyAlignment="1">
      <alignment horizontal="left" vertical="top" wrapText="1"/>
    </xf>
    <xf numFmtId="0" fontId="45" fillId="0" borderId="52" xfId="7" applyFont="1" applyBorder="1" applyAlignment="1">
      <alignment horizontal="center" wrapText="1"/>
    </xf>
    <xf numFmtId="0" fontId="38" fillId="8" borderId="52" xfId="7" applyFont="1" applyFill="1" applyBorder="1" applyAlignment="1">
      <alignment horizontal="center" vertical="top" wrapText="1"/>
    </xf>
    <xf numFmtId="0" fontId="46" fillId="8" borderId="38" xfId="7" applyFont="1" applyFill="1" applyBorder="1" applyAlignment="1">
      <alignment horizontal="left" vertical="top" wrapText="1"/>
    </xf>
    <xf numFmtId="1" fontId="40" fillId="8" borderId="52" xfId="7" applyNumberFormat="1" applyFont="1" applyFill="1" applyBorder="1" applyAlignment="1">
      <alignment horizontal="center" vertical="top" wrapText="1"/>
    </xf>
    <xf numFmtId="0" fontId="38" fillId="8" borderId="52" xfId="7" applyFont="1" applyFill="1" applyBorder="1" applyAlignment="1">
      <alignment horizontal="left" vertical="top" wrapText="1"/>
    </xf>
    <xf numFmtId="4" fontId="40" fillId="8" borderId="52" xfId="7" applyNumberFormat="1" applyFont="1" applyFill="1" applyBorder="1" applyAlignment="1">
      <alignment horizontal="right" vertical="top" wrapText="1"/>
    </xf>
    <xf numFmtId="4" fontId="39" fillId="8" borderId="52" xfId="7" applyNumberFormat="1" applyFont="1" applyFill="1" applyBorder="1" applyAlignment="1">
      <alignment horizontal="center" vertical="top" wrapText="1"/>
    </xf>
    <xf numFmtId="0" fontId="42" fillId="0" borderId="48" xfId="7" applyFont="1" applyBorder="1" applyAlignment="1">
      <alignment horizontal="center" vertical="top" wrapText="1"/>
    </xf>
    <xf numFmtId="0" fontId="39" fillId="0" borderId="52" xfId="7" applyFont="1" applyBorder="1" applyAlignment="1">
      <alignment horizontal="center" vertical="top" wrapText="1"/>
    </xf>
    <xf numFmtId="0" fontId="40" fillId="0" borderId="48" xfId="7" applyFont="1" applyBorder="1" applyAlignment="1">
      <alignment horizontal="center" vertical="top" wrapText="1"/>
    </xf>
    <xf numFmtId="0" fontId="43" fillId="0" borderId="48" xfId="7" applyFont="1" applyBorder="1" applyAlignment="1">
      <alignment horizontal="center" vertical="top" wrapText="1"/>
    </xf>
    <xf numFmtId="0" fontId="40" fillId="0" borderId="48" xfId="7" applyFont="1" applyBorder="1" applyAlignment="1">
      <alignment vertical="top" wrapText="1"/>
    </xf>
    <xf numFmtId="0" fontId="38" fillId="0" borderId="48" xfId="7" applyFont="1" applyBorder="1" applyAlignment="1">
      <alignment horizontal="left" vertical="top" wrapText="1"/>
    </xf>
    <xf numFmtId="0" fontId="41" fillId="0" borderId="52" xfId="7" applyFont="1" applyBorder="1" applyAlignment="1">
      <alignment horizontal="left" vertical="top"/>
    </xf>
    <xf numFmtId="0" fontId="38" fillId="0" borderId="52" xfId="8" applyFont="1" applyBorder="1" applyAlignment="1">
      <alignment horizontal="center" vertical="top" wrapText="1"/>
    </xf>
    <xf numFmtId="0" fontId="38" fillId="0" borderId="52" xfId="8" applyFont="1" applyBorder="1" applyAlignment="1">
      <alignment vertical="top" wrapText="1"/>
    </xf>
    <xf numFmtId="4" fontId="39" fillId="0" borderId="52" xfId="7" applyNumberFormat="1" applyFont="1" applyBorder="1" applyAlignment="1">
      <alignment horizontal="center" vertical="top" wrapText="1"/>
    </xf>
    <xf numFmtId="0" fontId="40" fillId="0" borderId="52" xfId="7" applyFont="1" applyBorder="1" applyAlignment="1">
      <alignment horizontal="center" wrapText="1"/>
    </xf>
    <xf numFmtId="0" fontId="40" fillId="0" borderId="52" xfId="7" applyFont="1" applyBorder="1" applyAlignment="1">
      <alignment wrapText="1"/>
    </xf>
    <xf numFmtId="0" fontId="39" fillId="8" borderId="52" xfId="7" applyFont="1" applyFill="1" applyBorder="1" applyAlignment="1">
      <alignment horizontal="center" vertical="top" wrapText="1"/>
    </xf>
    <xf numFmtId="0" fontId="43" fillId="0" borderId="52" xfId="7" applyFont="1" applyBorder="1" applyAlignment="1">
      <alignment horizontal="center" vertical="top" wrapText="1"/>
    </xf>
    <xf numFmtId="0" fontId="48" fillId="0" borderId="52" xfId="7" applyFont="1" applyBorder="1" applyAlignment="1">
      <alignment horizontal="left" vertical="top" wrapText="1"/>
    </xf>
    <xf numFmtId="0" fontId="48" fillId="0" borderId="52" xfId="7" applyFont="1" applyBorder="1" applyAlignment="1">
      <alignment vertical="top" wrapText="1"/>
    </xf>
    <xf numFmtId="0" fontId="48" fillId="0" borderId="52" xfId="7" applyFont="1" applyBorder="1" applyAlignment="1">
      <alignment horizontal="left" vertical="top"/>
    </xf>
    <xf numFmtId="0" fontId="40" fillId="0" borderId="52" xfId="7" applyFont="1" applyBorder="1"/>
    <xf numFmtId="0" fontId="39" fillId="0" borderId="52" xfId="7" applyFont="1" applyBorder="1" applyAlignment="1">
      <alignment horizontal="center" vertical="top"/>
    </xf>
    <xf numFmtId="0" fontId="38" fillId="0" borderId="52" xfId="7" applyFont="1" applyBorder="1" applyAlignment="1">
      <alignment horizontal="center" vertical="top"/>
    </xf>
    <xf numFmtId="0" fontId="40" fillId="0" borderId="38" xfId="7" applyFont="1" applyBorder="1" applyAlignment="1">
      <alignment vertical="top" wrapText="1"/>
    </xf>
    <xf numFmtId="0" fontId="38" fillId="0" borderId="52" xfId="7" applyFont="1" applyBorder="1" applyAlignment="1">
      <alignment horizontal="left" vertical="top" wrapText="1"/>
    </xf>
    <xf numFmtId="0" fontId="48" fillId="0" borderId="52" xfId="7" applyFont="1" applyBorder="1" applyAlignment="1">
      <alignment horizontal="center" vertical="top" wrapText="1"/>
    </xf>
    <xf numFmtId="0" fontId="44" fillId="0" borderId="48" xfId="7" applyFont="1" applyBorder="1" applyAlignment="1">
      <alignment horizontal="center" vertical="top" wrapText="1"/>
    </xf>
    <xf numFmtId="0" fontId="50" fillId="0" borderId="52" xfId="7" applyFont="1" applyBorder="1" applyAlignment="1">
      <alignment horizontal="center" vertical="top"/>
    </xf>
    <xf numFmtId="0" fontId="44" fillId="0" borderId="52" xfId="7" applyFont="1" applyBorder="1" applyAlignment="1">
      <alignment horizontal="center" vertical="top" wrapText="1"/>
    </xf>
    <xf numFmtId="0" fontId="51" fillId="0" borderId="52" xfId="7" applyFont="1" applyBorder="1" applyAlignment="1">
      <alignment vertical="top" wrapText="1"/>
    </xf>
    <xf numFmtId="0" fontId="51" fillId="0" borderId="52" xfId="7" applyFont="1" applyBorder="1" applyAlignment="1">
      <alignment horizontal="center" vertical="top" wrapText="1"/>
    </xf>
    <xf numFmtId="0" fontId="51" fillId="0" borderId="48" xfId="7" applyFont="1" applyBorder="1" applyAlignment="1">
      <alignment horizontal="center" vertical="top" wrapText="1"/>
    </xf>
    <xf numFmtId="17" fontId="43" fillId="0" borderId="52" xfId="7" applyNumberFormat="1" applyFont="1" applyBorder="1" applyAlignment="1">
      <alignment horizontal="center" vertical="top"/>
    </xf>
    <xf numFmtId="49" fontId="40" fillId="0" borderId="52" xfId="7" applyNumberFormat="1" applyFont="1" applyBorder="1" applyAlignment="1">
      <alignment wrapText="1"/>
    </xf>
    <xf numFmtId="0" fontId="38" fillId="8" borderId="52" xfId="8" applyFont="1" applyFill="1" applyBorder="1" applyAlignment="1">
      <alignment vertical="top" wrapText="1"/>
    </xf>
    <xf numFmtId="4" fontId="39" fillId="0" borderId="52" xfId="11" applyNumberFormat="1" applyFont="1" applyBorder="1" applyAlignment="1">
      <alignment horizontal="center" vertical="top" wrapText="1"/>
    </xf>
    <xf numFmtId="0" fontId="38" fillId="8" borderId="52" xfId="7" applyFont="1" applyFill="1" applyBorder="1" applyAlignment="1">
      <alignment vertical="top" wrapText="1"/>
    </xf>
    <xf numFmtId="0" fontId="52" fillId="8" borderId="52" xfId="7" applyFont="1" applyFill="1" applyBorder="1" applyAlignment="1">
      <alignment horizontal="center" vertical="top" wrapText="1"/>
    </xf>
    <xf numFmtId="0" fontId="41" fillId="0" borderId="52" xfId="7" applyFont="1" applyBorder="1" applyAlignment="1">
      <alignment horizontal="center" vertical="top" wrapText="1"/>
    </xf>
    <xf numFmtId="0" fontId="40" fillId="0" borderId="52" xfId="7" applyFont="1" applyBorder="1" applyAlignment="1">
      <alignment vertical="top"/>
    </xf>
    <xf numFmtId="0" fontId="46" fillId="0" borderId="52" xfId="7" applyFont="1" applyBorder="1" applyAlignment="1">
      <alignment vertical="top" wrapText="1"/>
    </xf>
    <xf numFmtId="0" fontId="40" fillId="0" borderId="52" xfId="8" applyFont="1" applyBorder="1" applyAlignment="1">
      <alignment horizontal="left" vertical="top" wrapText="1"/>
    </xf>
    <xf numFmtId="0" fontId="41" fillId="0" borderId="52" xfId="7" applyFont="1" applyBorder="1" applyAlignment="1">
      <alignment vertical="top" wrapText="1"/>
    </xf>
    <xf numFmtId="0" fontId="40" fillId="8" borderId="52" xfId="7" applyFont="1" applyFill="1" applyBorder="1" applyAlignment="1">
      <alignment horizontal="center" vertical="top" wrapText="1"/>
    </xf>
    <xf numFmtId="0" fontId="41" fillId="8" borderId="52" xfId="7" applyFont="1" applyFill="1" applyBorder="1" applyAlignment="1">
      <alignment vertical="top" wrapText="1"/>
    </xf>
    <xf numFmtId="0" fontId="39" fillId="0" borderId="48" xfId="7" applyFont="1" applyBorder="1" applyAlignment="1">
      <alignment horizontal="center" vertical="top" wrapText="1"/>
    </xf>
    <xf numFmtId="0" fontId="38" fillId="0" borderId="36" xfId="7" applyFont="1" applyBorder="1" applyAlignment="1">
      <alignment horizontal="center" vertical="top" wrapText="1"/>
    </xf>
    <xf numFmtId="0" fontId="40" fillId="0" borderId="36" xfId="7" applyFont="1" applyBorder="1" applyAlignment="1">
      <alignment horizontal="center" vertical="top" wrapText="1"/>
    </xf>
    <xf numFmtId="0" fontId="49" fillId="0" borderId="52" xfId="7" applyFont="1" applyBorder="1" applyAlignment="1">
      <alignment horizontal="center" vertical="top" wrapText="1"/>
    </xf>
    <xf numFmtId="0" fontId="48" fillId="0" borderId="52" xfId="7" applyFont="1" applyBorder="1" applyAlignment="1">
      <alignment horizontal="center" vertical="top"/>
    </xf>
    <xf numFmtId="0" fontId="48" fillId="8" borderId="52" xfId="7" applyFont="1" applyFill="1" applyBorder="1" applyAlignment="1">
      <alignment horizontal="left" vertical="top" wrapText="1"/>
    </xf>
    <xf numFmtId="0" fontId="48" fillId="8" borderId="52" xfId="7" applyFont="1" applyFill="1" applyBorder="1" applyAlignment="1">
      <alignment horizontal="center" vertical="top"/>
    </xf>
    <xf numFmtId="0" fontId="48" fillId="8" borderId="52" xfId="7" applyFont="1" applyFill="1" applyBorder="1" applyAlignment="1">
      <alignment vertical="top" wrapText="1"/>
    </xf>
    <xf numFmtId="0" fontId="39" fillId="0" borderId="52" xfId="12" applyFont="1" applyBorder="1" applyAlignment="1">
      <alignment horizontal="center" vertical="top" wrapText="1"/>
    </xf>
    <xf numFmtId="0" fontId="38" fillId="0" borderId="52" xfId="8" applyFont="1" applyBorder="1" applyAlignment="1">
      <alignment horizontal="left" vertical="top" wrapText="1"/>
    </xf>
    <xf numFmtId="0" fontId="40" fillId="0" borderId="52" xfId="7" applyFont="1" applyBorder="1" applyAlignment="1">
      <alignment horizontal="left" vertical="center" wrapText="1"/>
    </xf>
    <xf numFmtId="0" fontId="38" fillId="0" borderId="52" xfId="7" applyFont="1" applyBorder="1" applyAlignment="1">
      <alignment horizontal="left" wrapText="1"/>
    </xf>
    <xf numFmtId="4" fontId="39" fillId="0" borderId="52" xfId="13" applyNumberFormat="1" applyFont="1" applyBorder="1" applyAlignment="1">
      <alignment horizontal="center" vertical="top" wrapText="1"/>
    </xf>
    <xf numFmtId="0" fontId="41" fillId="0" borderId="0" xfId="7" applyFont="1" applyAlignment="1">
      <alignment horizontal="center" vertical="top"/>
    </xf>
    <xf numFmtId="4" fontId="39" fillId="0" borderId="52" xfId="12" applyNumberFormat="1" applyFont="1" applyBorder="1" applyAlignment="1">
      <alignment horizontal="center" vertical="top" wrapText="1"/>
    </xf>
    <xf numFmtId="4" fontId="40" fillId="0" borderId="52" xfId="7" applyNumberFormat="1" applyFont="1" applyBorder="1" applyAlignment="1">
      <alignment vertical="top" wrapText="1"/>
    </xf>
    <xf numFmtId="0" fontId="38" fillId="0" borderId="52" xfId="7" applyFont="1" applyBorder="1" applyAlignment="1">
      <alignment wrapText="1"/>
    </xf>
    <xf numFmtId="0" fontId="42" fillId="0" borderId="52" xfId="7" applyFont="1" applyBorder="1" applyAlignment="1">
      <alignment horizontal="left" vertical="top"/>
    </xf>
    <xf numFmtId="0" fontId="51" fillId="0" borderId="52" xfId="7" applyFont="1" applyBorder="1" applyAlignment="1">
      <alignment horizontal="center" wrapText="1"/>
    </xf>
    <xf numFmtId="0" fontId="53" fillId="0" borderId="52" xfId="7" applyFont="1" applyBorder="1" applyAlignment="1">
      <alignment vertical="center" wrapText="1"/>
    </xf>
    <xf numFmtId="0" fontId="51" fillId="0" borderId="52" xfId="7" applyFont="1" applyBorder="1" applyAlignment="1">
      <alignment wrapText="1"/>
    </xf>
    <xf numFmtId="0" fontId="53" fillId="0" borderId="52" xfId="7" applyFont="1" applyBorder="1" applyAlignment="1">
      <alignment horizontal="left" vertical="top" wrapText="1"/>
    </xf>
    <xf numFmtId="1" fontId="51" fillId="0" borderId="52" xfId="7" applyNumberFormat="1" applyFont="1" applyBorder="1" applyAlignment="1">
      <alignment horizontal="center" vertical="top" wrapText="1"/>
    </xf>
    <xf numFmtId="0" fontId="44" fillId="0" borderId="52" xfId="7" applyFont="1" applyBorder="1" applyAlignment="1">
      <alignment horizontal="center" wrapText="1"/>
    </xf>
    <xf numFmtId="0" fontId="54" fillId="0" borderId="52" xfId="7" applyFont="1" applyBorder="1" applyAlignment="1">
      <alignment horizontal="center" vertical="top" wrapText="1"/>
    </xf>
    <xf numFmtId="0" fontId="48" fillId="0" borderId="0" xfId="7" applyFont="1" applyAlignment="1">
      <alignment vertical="top" wrapText="1"/>
    </xf>
    <xf numFmtId="0" fontId="44" fillId="0" borderId="52" xfId="7" applyFont="1" applyBorder="1" applyAlignment="1">
      <alignment wrapText="1"/>
    </xf>
    <xf numFmtId="0" fontId="55" fillId="0" borderId="48" xfId="7" applyFont="1" applyBorder="1" applyAlignment="1">
      <alignment horizontal="center" vertical="top" wrapText="1"/>
    </xf>
    <xf numFmtId="0" fontId="45" fillId="0" borderId="52" xfId="7" applyFont="1" applyBorder="1" applyAlignment="1">
      <alignment horizontal="left" vertical="top"/>
    </xf>
    <xf numFmtId="0" fontId="53" fillId="0" borderId="52" xfId="7" applyFont="1" applyBorder="1" applyAlignment="1">
      <alignment vertical="top" wrapText="1"/>
    </xf>
    <xf numFmtId="0" fontId="55" fillId="0" borderId="52" xfId="7" applyFont="1" applyBorder="1" applyAlignment="1">
      <alignment horizontal="center" vertical="top" wrapText="1"/>
    </xf>
    <xf numFmtId="0" fontId="51" fillId="0" borderId="55" xfId="7" applyFont="1" applyBorder="1" applyAlignment="1">
      <alignment horizontal="center" vertical="top" wrapText="1"/>
    </xf>
    <xf numFmtId="0" fontId="44" fillId="0" borderId="55" xfId="7" applyFont="1" applyBorder="1" applyAlignment="1">
      <alignment vertical="top" wrapText="1"/>
    </xf>
    <xf numFmtId="0" fontId="54" fillId="0" borderId="52" xfId="7" applyFont="1" applyBorder="1" applyAlignment="1">
      <alignment horizontal="center" vertical="top"/>
    </xf>
    <xf numFmtId="0" fontId="49" fillId="0" borderId="52" xfId="7" applyFont="1" applyBorder="1" applyAlignment="1">
      <alignment vertical="top" wrapText="1"/>
    </xf>
    <xf numFmtId="0" fontId="44" fillId="0" borderId="52" xfId="8" applyFont="1" applyBorder="1" applyAlignment="1">
      <alignment vertical="top" wrapText="1"/>
    </xf>
    <xf numFmtId="0" fontId="44" fillId="0" borderId="52" xfId="8" applyFont="1" applyBorder="1" applyAlignment="1">
      <alignment horizontal="center" vertical="top" wrapText="1"/>
    </xf>
    <xf numFmtId="0" fontId="44" fillId="8" borderId="52" xfId="7" applyFont="1" applyFill="1" applyBorder="1" applyAlignment="1">
      <alignment horizontal="left" vertical="top" wrapText="1"/>
    </xf>
    <xf numFmtId="0" fontId="43" fillId="0" borderId="52" xfId="7" applyFont="1" applyBorder="1" applyAlignment="1">
      <alignment horizontal="left" vertical="top" wrapText="1"/>
    </xf>
    <xf numFmtId="0" fontId="51" fillId="0" borderId="52" xfId="8" applyFont="1" applyBorder="1" applyAlignment="1">
      <alignment vertical="top" wrapText="1"/>
    </xf>
    <xf numFmtId="0" fontId="45" fillId="0" borderId="48" xfId="7" applyFont="1" applyBorder="1" applyAlignment="1">
      <alignment horizontal="center" vertical="top" wrapText="1"/>
    </xf>
    <xf numFmtId="0" fontId="44" fillId="8" borderId="52" xfId="7" applyFont="1" applyFill="1" applyBorder="1" applyAlignment="1">
      <alignment vertical="top" wrapText="1"/>
    </xf>
    <xf numFmtId="0" fontId="44" fillId="0" borderId="47" xfId="7" applyFont="1" applyBorder="1" applyAlignment="1">
      <alignment horizontal="center" vertical="top" wrapText="1"/>
    </xf>
    <xf numFmtId="0" fontId="51" fillId="0" borderId="47" xfId="7" applyFont="1" applyBorder="1" applyAlignment="1">
      <alignment horizontal="center" vertical="top" wrapText="1"/>
    </xf>
    <xf numFmtId="0" fontId="54" fillId="0" borderId="52" xfId="7" applyFont="1" applyBorder="1" applyAlignment="1">
      <alignment horizontal="center"/>
    </xf>
    <xf numFmtId="0" fontId="38" fillId="0" borderId="0" xfId="7" applyFont="1" applyAlignment="1">
      <alignment vertical="top" wrapText="1"/>
    </xf>
    <xf numFmtId="0" fontId="51" fillId="0" borderId="52" xfId="7" applyFont="1" applyBorder="1" applyAlignment="1">
      <alignment vertical="top"/>
    </xf>
    <xf numFmtId="0" fontId="38" fillId="0" borderId="36" xfId="7" applyFont="1" applyBorder="1" applyAlignment="1">
      <alignment horizontal="left" vertical="top" wrapText="1"/>
    </xf>
    <xf numFmtId="0" fontId="38" fillId="0" borderId="37" xfId="7" applyFont="1" applyBorder="1" applyAlignment="1">
      <alignment horizontal="right" vertical="top" wrapText="1"/>
    </xf>
    <xf numFmtId="0" fontId="38" fillId="0" borderId="0" xfId="7" applyFont="1" applyAlignment="1">
      <alignment horizontal="left" vertical="top" wrapText="1"/>
    </xf>
    <xf numFmtId="0" fontId="38" fillId="0" borderId="0" xfId="7" applyFont="1" applyAlignment="1">
      <alignment horizontal="right" vertical="top"/>
    </xf>
    <xf numFmtId="0" fontId="54" fillId="0" borderId="47" xfId="7" applyFont="1" applyBorder="1" applyAlignment="1">
      <alignment horizontal="center" vertical="top"/>
    </xf>
    <xf numFmtId="0" fontId="44" fillId="0" borderId="52" xfId="7" applyFont="1" applyBorder="1" applyAlignment="1">
      <alignment horizontal="left" wrapText="1"/>
    </xf>
    <xf numFmtId="0" fontId="38" fillId="0" borderId="52" xfId="7" applyFont="1" applyBorder="1" applyAlignment="1">
      <alignment horizontal="left" vertical="top"/>
    </xf>
    <xf numFmtId="0" fontId="51" fillId="0" borderId="47" xfId="7" applyFont="1" applyBorder="1" applyAlignment="1">
      <alignment vertical="top" wrapText="1"/>
    </xf>
    <xf numFmtId="4" fontId="40" fillId="0" borderId="47" xfId="7" applyNumberFormat="1" applyFont="1" applyBorder="1" applyAlignment="1">
      <alignment horizontal="right" vertical="top" wrapText="1"/>
    </xf>
    <xf numFmtId="0" fontId="40" fillId="0" borderId="36" xfId="7" applyFont="1" applyBorder="1"/>
    <xf numFmtId="0" fontId="55" fillId="0" borderId="56" xfId="7" applyFont="1" applyBorder="1" applyAlignment="1">
      <alignment vertical="top"/>
    </xf>
    <xf numFmtId="0" fontId="40" fillId="0" borderId="57" xfId="7" applyFont="1" applyBorder="1"/>
    <xf numFmtId="4" fontId="42" fillId="0" borderId="58" xfId="7" applyNumberFormat="1" applyFont="1" applyBorder="1"/>
    <xf numFmtId="0" fontId="40" fillId="0" borderId="38" xfId="7" applyFont="1" applyBorder="1" applyAlignment="1">
      <alignment vertical="top"/>
    </xf>
    <xf numFmtId="0" fontId="39" fillId="0" borderId="55" xfId="7" applyFont="1" applyBorder="1" applyAlignment="1">
      <alignment horizontal="left" vertical="top" wrapText="1"/>
    </xf>
    <xf numFmtId="0" fontId="38" fillId="0" borderId="55" xfId="7" applyFont="1" applyBorder="1" applyAlignment="1">
      <alignment horizontal="center" vertical="top"/>
    </xf>
    <xf numFmtId="0" fontId="54" fillId="0" borderId="55" xfId="7" applyFont="1" applyBorder="1" applyAlignment="1">
      <alignment horizontal="center" vertical="top"/>
    </xf>
    <xf numFmtId="4" fontId="40" fillId="0" borderId="55" xfId="7" applyNumberFormat="1" applyFont="1" applyBorder="1" applyAlignment="1">
      <alignment horizontal="right" vertical="top" wrapText="1"/>
    </xf>
    <xf numFmtId="0" fontId="56" fillId="0" borderId="0" xfId="7" applyFont="1"/>
    <xf numFmtId="0" fontId="55" fillId="0" borderId="48" xfId="7" applyFont="1" applyBorder="1" applyAlignment="1">
      <alignment vertical="top"/>
    </xf>
    <xf numFmtId="0" fontId="40" fillId="0" borderId="48" xfId="7" applyFont="1" applyBorder="1"/>
    <xf numFmtId="4" fontId="39" fillId="0" borderId="48" xfId="7" applyNumberFormat="1" applyFont="1" applyBorder="1"/>
    <xf numFmtId="0" fontId="55" fillId="0" borderId="52" xfId="7" applyFont="1" applyBorder="1" applyAlignment="1">
      <alignment horizontal="center" vertical="top"/>
    </xf>
    <xf numFmtId="0" fontId="41" fillId="0" borderId="52" xfId="7" applyFont="1" applyBorder="1" applyAlignment="1">
      <alignment vertical="center"/>
    </xf>
    <xf numFmtId="0" fontId="38" fillId="0" borderId="52" xfId="7" applyFont="1" applyBorder="1" applyAlignment="1">
      <alignment horizontal="right" vertical="top" wrapText="1"/>
    </xf>
    <xf numFmtId="0" fontId="39" fillId="0" borderId="52" xfId="7" applyFont="1" applyBorder="1" applyAlignment="1">
      <alignment horizontal="right" vertical="top" wrapText="1"/>
    </xf>
    <xf numFmtId="0" fontId="38" fillId="0" borderId="52" xfId="8" applyFont="1" applyBorder="1" applyAlignment="1">
      <alignment horizontal="left"/>
    </xf>
    <xf numFmtId="1" fontId="38" fillId="0" borderId="52" xfId="7" applyNumberFormat="1" applyFont="1" applyBorder="1" applyAlignment="1">
      <alignment horizontal="center" vertical="top" wrapText="1"/>
    </xf>
    <xf numFmtId="0" fontId="38" fillId="0" borderId="52" xfId="7" applyFont="1" applyBorder="1"/>
    <xf numFmtId="1" fontId="38" fillId="0" borderId="52" xfId="7" applyNumberFormat="1" applyFont="1" applyBorder="1" applyAlignment="1">
      <alignment horizontal="center" vertical="top"/>
    </xf>
    <xf numFmtId="2" fontId="38" fillId="0" borderId="52" xfId="7" applyNumberFormat="1" applyFont="1" applyBorder="1" applyAlignment="1">
      <alignment horizontal="right" vertical="top"/>
    </xf>
    <xf numFmtId="0" fontId="40" fillId="8" borderId="52" xfId="7" applyFont="1" applyFill="1" applyBorder="1"/>
    <xf numFmtId="0" fontId="38" fillId="8" borderId="52" xfId="7" applyFont="1" applyFill="1" applyBorder="1"/>
    <xf numFmtId="1" fontId="38" fillId="8" borderId="52" xfId="7" applyNumberFormat="1" applyFont="1" applyFill="1" applyBorder="1" applyAlignment="1">
      <alignment horizontal="center" vertical="top" wrapText="1"/>
    </xf>
    <xf numFmtId="0" fontId="38" fillId="8" borderId="52" xfId="7" applyFont="1" applyFill="1" applyBorder="1" applyAlignment="1">
      <alignment horizontal="right" vertical="top" wrapText="1"/>
    </xf>
    <xf numFmtId="0" fontId="38" fillId="8" borderId="52" xfId="7" applyFont="1" applyFill="1" applyBorder="1" applyAlignment="1">
      <alignment horizontal="left" wrapText="1"/>
    </xf>
    <xf numFmtId="0" fontId="39" fillId="8" borderId="52" xfId="7" applyFont="1" applyFill="1" applyBorder="1" applyAlignment="1">
      <alignment horizontal="right" vertical="top" wrapText="1"/>
    </xf>
    <xf numFmtId="1" fontId="40" fillId="0" borderId="52" xfId="7" applyNumberFormat="1" applyFont="1" applyBorder="1" applyAlignment="1">
      <alignment horizontal="center" vertical="top" wrapText="1"/>
    </xf>
    <xf numFmtId="0" fontId="40" fillId="0" borderId="52" xfId="7" applyFont="1" applyBorder="1" applyAlignment="1">
      <alignment horizontal="left" vertical="top" wrapText="1"/>
    </xf>
    <xf numFmtId="0" fontId="41" fillId="0" borderId="52" xfId="7" applyFont="1" applyBorder="1" applyAlignment="1">
      <alignment vertical="top"/>
    </xf>
    <xf numFmtId="0" fontId="38" fillId="0" borderId="52" xfId="7" applyFont="1" applyBorder="1" applyAlignment="1">
      <alignment vertical="top"/>
    </xf>
    <xf numFmtId="0" fontId="40" fillId="8" borderId="52" xfId="8" applyFont="1" applyFill="1" applyBorder="1" applyAlignment="1">
      <alignment horizontal="left" vertical="top"/>
    </xf>
    <xf numFmtId="4" fontId="40" fillId="8" borderId="52" xfId="7" applyNumberFormat="1" applyFont="1" applyFill="1" applyBorder="1" applyAlignment="1">
      <alignment vertical="top" wrapText="1"/>
    </xf>
    <xf numFmtId="0" fontId="43" fillId="0" borderId="52" xfId="7" applyFont="1" applyBorder="1" applyAlignment="1">
      <alignment horizontal="left" vertical="top"/>
    </xf>
    <xf numFmtId="0" fontId="38" fillId="8" borderId="52" xfId="7" applyFont="1" applyFill="1" applyBorder="1" applyAlignment="1">
      <alignment horizontal="left" vertical="top"/>
    </xf>
    <xf numFmtId="0" fontId="46" fillId="8" borderId="52" xfId="7" applyFont="1" applyFill="1" applyBorder="1" applyAlignment="1">
      <alignment horizontal="left" vertical="top" wrapText="1"/>
    </xf>
    <xf numFmtId="0" fontId="46" fillId="0" borderId="52" xfId="7" applyFont="1" applyBorder="1" applyAlignment="1">
      <alignment horizontal="left" vertical="top" wrapText="1"/>
    </xf>
    <xf numFmtId="0" fontId="46" fillId="0" borderId="52" xfId="7" applyFont="1" applyBorder="1"/>
    <xf numFmtId="0" fontId="39" fillId="0" borderId="52" xfId="7" applyFont="1" applyBorder="1" applyAlignment="1">
      <alignment horizontal="right" vertical="top"/>
    </xf>
    <xf numFmtId="0" fontId="40" fillId="0" borderId="52" xfId="7" applyFont="1" applyBorder="1" applyAlignment="1">
      <alignment horizontal="center"/>
    </xf>
    <xf numFmtId="0" fontId="46" fillId="0" borderId="52" xfId="7" applyFont="1" applyBorder="1" applyAlignment="1">
      <alignment vertical="top"/>
    </xf>
    <xf numFmtId="1" fontId="46" fillId="0" borderId="52" xfId="7" applyNumberFormat="1" applyFont="1" applyBorder="1" applyAlignment="1">
      <alignment horizontal="center" vertical="top"/>
    </xf>
    <xf numFmtId="0" fontId="46" fillId="8" borderId="52" xfId="7" applyFont="1" applyFill="1" applyBorder="1"/>
    <xf numFmtId="0" fontId="39" fillId="8" borderId="52" xfId="7" applyFont="1" applyFill="1" applyBorder="1" applyAlignment="1">
      <alignment horizontal="right" vertical="top"/>
    </xf>
    <xf numFmtId="0" fontId="40" fillId="0" borderId="52" xfId="7" applyFont="1" applyBorder="1" applyAlignment="1">
      <alignment vertical="center" wrapText="1"/>
    </xf>
    <xf numFmtId="0" fontId="38" fillId="0" borderId="52" xfId="8" applyFont="1" applyBorder="1" applyAlignment="1">
      <alignment horizontal="center"/>
    </xf>
    <xf numFmtId="0" fontId="38" fillId="0" borderId="47" xfId="8" applyFont="1" applyBorder="1" applyAlignment="1">
      <alignment vertical="top" wrapText="1"/>
    </xf>
    <xf numFmtId="0" fontId="40" fillId="0" borderId="47" xfId="7" applyFont="1" applyBorder="1" applyAlignment="1">
      <alignment horizontal="center" wrapText="1"/>
    </xf>
    <xf numFmtId="0" fontId="38" fillId="0" borderId="47" xfId="7" applyFont="1" applyBorder="1" applyAlignment="1">
      <alignment horizontal="right" vertical="top" wrapText="1"/>
    </xf>
    <xf numFmtId="0" fontId="55" fillId="0" borderId="59" xfId="7" applyFont="1" applyBorder="1" applyAlignment="1">
      <alignment vertical="top"/>
    </xf>
    <xf numFmtId="0" fontId="51" fillId="0" borderId="60" xfId="7" applyFont="1" applyBorder="1" applyAlignment="1">
      <alignment horizontal="center" vertical="top"/>
    </xf>
    <xf numFmtId="0" fontId="51" fillId="0" borderId="60" xfId="7" applyFont="1" applyBorder="1" applyAlignment="1">
      <alignment vertical="top"/>
    </xf>
    <xf numFmtId="4" fontId="58" fillId="0" borderId="60" xfId="7" applyNumberFormat="1" applyFont="1" applyBorder="1" applyAlignment="1">
      <alignment vertical="top"/>
    </xf>
    <xf numFmtId="4" fontId="42" fillId="0" borderId="61" xfId="7" applyNumberFormat="1" applyFont="1" applyBorder="1"/>
    <xf numFmtId="0" fontId="55" fillId="0" borderId="62" xfId="7" applyFont="1" applyBorder="1" applyAlignment="1">
      <alignment vertical="top"/>
    </xf>
    <xf numFmtId="0" fontId="51" fillId="0" borderId="63" xfId="7" applyFont="1" applyBorder="1" applyAlignment="1">
      <alignment horizontal="center" vertical="top"/>
    </xf>
    <xf numFmtId="0" fontId="51" fillId="0" borderId="63" xfId="7" applyFont="1" applyBorder="1" applyAlignment="1">
      <alignment vertical="top"/>
    </xf>
    <xf numFmtId="4" fontId="58" fillId="0" borderId="63" xfId="7" applyNumberFormat="1" applyFont="1" applyBorder="1" applyAlignment="1">
      <alignment vertical="top"/>
    </xf>
    <xf numFmtId="4" fontId="42" fillId="0" borderId="64" xfId="7" applyNumberFormat="1" applyFont="1" applyBorder="1"/>
    <xf numFmtId="0" fontId="40" fillId="0" borderId="0" xfId="7" applyFont="1" applyAlignment="1">
      <alignment wrapText="1"/>
    </xf>
    <xf numFmtId="4" fontId="39" fillId="0" borderId="0" xfId="7" applyNumberFormat="1" applyFont="1" applyAlignment="1">
      <alignment vertical="top"/>
    </xf>
    <xf numFmtId="176" fontId="40" fillId="0" borderId="0" xfId="14" applyNumberFormat="1" applyFont="1"/>
    <xf numFmtId="0" fontId="40" fillId="0" borderId="0" xfId="7" applyFont="1" applyAlignment="1">
      <alignment vertical="top"/>
    </xf>
    <xf numFmtId="0" fontId="1" fillId="0" borderId="0" xfId="12"/>
    <xf numFmtId="0" fontId="1" fillId="10" borderId="52" xfId="12" applyFill="1" applyBorder="1" applyAlignment="1">
      <alignment horizontal="center" vertical="center"/>
    </xf>
    <xf numFmtId="0" fontId="1" fillId="10" borderId="52" xfId="12" applyFill="1" applyBorder="1" applyAlignment="1">
      <alignment horizontal="center" vertical="center" wrapText="1"/>
    </xf>
    <xf numFmtId="0" fontId="1" fillId="10" borderId="47" xfId="12" applyFill="1" applyBorder="1" applyAlignment="1">
      <alignment horizontal="center" vertical="center" wrapText="1"/>
    </xf>
    <xf numFmtId="0" fontId="71" fillId="0" borderId="52" xfId="12" applyFont="1" applyBorder="1" applyAlignment="1">
      <alignment horizontal="center" vertical="center"/>
    </xf>
    <xf numFmtId="0" fontId="72" fillId="0" borderId="52" xfId="12" applyFont="1" applyBorder="1" applyAlignment="1">
      <alignment horizontal="center" vertical="center" wrapText="1"/>
    </xf>
    <xf numFmtId="0" fontId="71" fillId="0" borderId="52" xfId="12" applyFont="1" applyBorder="1" applyAlignment="1">
      <alignment horizontal="center" vertical="center" wrapText="1"/>
    </xf>
    <xf numFmtId="0" fontId="1" fillId="0" borderId="52" xfId="12" applyBorder="1"/>
    <xf numFmtId="0" fontId="1" fillId="0" borderId="52" xfId="12" applyBorder="1" applyAlignment="1">
      <alignment horizontal="center"/>
    </xf>
    <xf numFmtId="0" fontId="1" fillId="0" borderId="52" xfId="12" applyBorder="1" applyAlignment="1">
      <alignment wrapText="1"/>
    </xf>
    <xf numFmtId="4" fontId="1" fillId="0" borderId="52" xfId="12" applyNumberFormat="1" applyBorder="1"/>
    <xf numFmtId="0" fontId="1" fillId="8" borderId="52" xfId="12" applyFill="1" applyBorder="1" applyAlignment="1">
      <alignment horizontal="center"/>
    </xf>
    <xf numFmtId="0" fontId="1" fillId="0" borderId="47" xfId="12" applyBorder="1" applyAlignment="1">
      <alignment horizontal="center"/>
    </xf>
    <xf numFmtId="0" fontId="1" fillId="0" borderId="47" xfId="12" applyBorder="1"/>
    <xf numFmtId="4" fontId="1" fillId="0" borderId="47" xfId="12" applyNumberFormat="1" applyBorder="1"/>
    <xf numFmtId="0" fontId="1" fillId="0" borderId="55" xfId="12" applyBorder="1" applyAlignment="1">
      <alignment horizontal="center"/>
    </xf>
    <xf numFmtId="0" fontId="1" fillId="8" borderId="55" xfId="12" applyFill="1" applyBorder="1" applyAlignment="1">
      <alignment wrapText="1"/>
    </xf>
    <xf numFmtId="4" fontId="1" fillId="0" borderId="55" xfId="12" applyNumberFormat="1" applyBorder="1"/>
    <xf numFmtId="0" fontId="1" fillId="8" borderId="0" xfId="12" applyFill="1"/>
    <xf numFmtId="0" fontId="1" fillId="0" borderId="48" xfId="12" applyBorder="1" applyAlignment="1">
      <alignment horizontal="center"/>
    </xf>
    <xf numFmtId="0" fontId="1" fillId="0" borderId="48" xfId="12" applyBorder="1" applyAlignment="1">
      <alignment wrapText="1"/>
    </xf>
    <xf numFmtId="4" fontId="1" fillId="0" borderId="48" xfId="12" applyNumberFormat="1" applyBorder="1"/>
    <xf numFmtId="0" fontId="1" fillId="8" borderId="0" xfId="12" applyFill="1" applyAlignment="1">
      <alignment wrapText="1"/>
    </xf>
    <xf numFmtId="4" fontId="1" fillId="0" borderId="36" xfId="12" applyNumberFormat="1" applyBorder="1"/>
    <xf numFmtId="4" fontId="1" fillId="8" borderId="36" xfId="12" applyNumberFormat="1" applyFill="1" applyBorder="1"/>
    <xf numFmtId="0" fontId="21" fillId="10" borderId="36" xfId="12" applyFont="1" applyFill="1" applyBorder="1"/>
    <xf numFmtId="0" fontId="21" fillId="10" borderId="37" xfId="12" applyFont="1" applyFill="1" applyBorder="1"/>
    <xf numFmtId="0" fontId="21" fillId="10" borderId="37" xfId="12" applyFont="1" applyFill="1" applyBorder="1" applyAlignment="1">
      <alignment wrapText="1"/>
    </xf>
    <xf numFmtId="4" fontId="21" fillId="10" borderId="52" xfId="12" applyNumberFormat="1" applyFont="1" applyFill="1" applyBorder="1"/>
    <xf numFmtId="42" fontId="21" fillId="10" borderId="36" xfId="12" applyNumberFormat="1" applyFont="1" applyFill="1" applyBorder="1"/>
    <xf numFmtId="42" fontId="21" fillId="10" borderId="52" xfId="12" applyNumberFormat="1" applyFont="1" applyFill="1" applyBorder="1"/>
    <xf numFmtId="0" fontId="74" fillId="0" borderId="0" xfId="12" applyFont="1"/>
    <xf numFmtId="0" fontId="0" fillId="5" borderId="66" xfId="0" applyFill="1" applyBorder="1" applyAlignment="1">
      <alignment horizontal="left" vertical="top" textRotation="90"/>
    </xf>
    <xf numFmtId="0" fontId="0" fillId="5" borderId="66" xfId="0" applyFill="1" applyBorder="1" applyAlignment="1">
      <alignment horizontal="left" vertical="top" textRotation="90" wrapText="1"/>
    </xf>
    <xf numFmtId="0" fontId="75" fillId="5" borderId="66" xfId="0" applyFont="1" applyFill="1" applyBorder="1" applyAlignment="1">
      <alignment horizontal="left" vertical="top" wrapText="1"/>
    </xf>
    <xf numFmtId="0" fontId="0" fillId="5" borderId="66" xfId="0" applyFill="1" applyBorder="1" applyAlignment="1">
      <alignment horizontal="left" vertical="top" wrapText="1"/>
    </xf>
    <xf numFmtId="0" fontId="78" fillId="5" borderId="66" xfId="0" applyFont="1" applyFill="1" applyBorder="1" applyAlignment="1">
      <alignment horizontal="left" vertical="top" wrapText="1"/>
    </xf>
    <xf numFmtId="0" fontId="0" fillId="11" borderId="66" xfId="0" applyFill="1" applyBorder="1" applyAlignment="1">
      <alignment horizontal="left"/>
    </xf>
    <xf numFmtId="0" fontId="20" fillId="11" borderId="66" xfId="0" applyFont="1" applyFill="1" applyBorder="1"/>
    <xf numFmtId="0" fontId="63" fillId="11" borderId="66" xfId="0" applyFont="1" applyFill="1" applyBorder="1" applyAlignment="1">
      <alignment wrapText="1"/>
    </xf>
    <xf numFmtId="0" fontId="0" fillId="11" borderId="66" xfId="0" applyFill="1" applyBorder="1"/>
    <xf numFmtId="3" fontId="20" fillId="11" borderId="66" xfId="0" applyNumberFormat="1" applyFont="1" applyFill="1" applyBorder="1"/>
    <xf numFmtId="4" fontId="0" fillId="11" borderId="66" xfId="0" applyNumberFormat="1" applyFill="1" applyBorder="1"/>
    <xf numFmtId="3" fontId="60" fillId="11" borderId="66" xfId="0" applyNumberFormat="1" applyFont="1" applyFill="1" applyBorder="1"/>
    <xf numFmtId="3" fontId="80" fillId="11" borderId="66" xfId="0" applyNumberFormat="1" applyFont="1" applyFill="1" applyBorder="1"/>
    <xf numFmtId="0" fontId="0" fillId="0" borderId="66" xfId="0" applyBorder="1" applyAlignment="1">
      <alignment horizontal="left" vertical="center"/>
    </xf>
    <xf numFmtId="0" fontId="0" fillId="0" borderId="66" xfId="0" applyBorder="1"/>
    <xf numFmtId="0" fontId="22" fillId="8" borderId="66" xfId="0" applyFont="1" applyFill="1" applyBorder="1" applyAlignment="1">
      <alignment wrapText="1"/>
    </xf>
    <xf numFmtId="3" fontId="0" fillId="0" borderId="66" xfId="0" applyNumberFormat="1" applyBorder="1"/>
    <xf numFmtId="4" fontId="0" fillId="5" borderId="66" xfId="0" applyNumberFormat="1" applyFill="1" applyBorder="1"/>
    <xf numFmtId="3" fontId="80" fillId="0" borderId="66" xfId="0" applyNumberFormat="1" applyFont="1" applyBorder="1"/>
    <xf numFmtId="3" fontId="0" fillId="0" borderId="66" xfId="0" applyNumberFormat="1" applyBorder="1" applyAlignment="1">
      <alignment horizontal="right"/>
    </xf>
    <xf numFmtId="0" fontId="22" fillId="0" borderId="66" xfId="0" applyFont="1" applyBorder="1" applyAlignment="1">
      <alignment wrapText="1"/>
    </xf>
    <xf numFmtId="0" fontId="20" fillId="0" borderId="66" xfId="0" applyFont="1" applyBorder="1"/>
    <xf numFmtId="0" fontId="81" fillId="8" borderId="66" xfId="0" applyFont="1" applyFill="1" applyBorder="1" applyAlignment="1">
      <alignment wrapText="1"/>
    </xf>
    <xf numFmtId="3" fontId="20" fillId="0" borderId="66" xfId="0" applyNumberFormat="1" applyFont="1" applyBorder="1"/>
    <xf numFmtId="0" fontId="0" fillId="11" borderId="66" xfId="0" applyFill="1" applyBorder="1" applyAlignment="1">
      <alignment horizontal="left" vertical="center"/>
    </xf>
    <xf numFmtId="0" fontId="62" fillId="11" borderId="66" xfId="0" applyFont="1" applyFill="1" applyBorder="1" applyAlignment="1">
      <alignment wrapText="1"/>
    </xf>
    <xf numFmtId="0" fontId="81" fillId="0" borderId="66" xfId="0" applyFont="1" applyBorder="1" applyAlignment="1">
      <alignment wrapText="1"/>
    </xf>
    <xf numFmtId="0" fontId="81" fillId="8" borderId="66" xfId="0" applyFont="1" applyFill="1" applyBorder="1" applyAlignment="1">
      <alignment horizontal="left" wrapText="1"/>
    </xf>
    <xf numFmtId="0" fontId="81" fillId="8" borderId="66" xfId="0" applyFont="1" applyFill="1" applyBorder="1" applyAlignment="1">
      <alignment vertical="center" wrapText="1"/>
    </xf>
    <xf numFmtId="3" fontId="82" fillId="0" borderId="67" xfId="0" applyNumberFormat="1" applyFont="1" applyBorder="1" applyAlignment="1">
      <alignment horizontal="right" wrapText="1"/>
    </xf>
    <xf numFmtId="0" fontId="0" fillId="0" borderId="66" xfId="0" applyBorder="1" applyAlignment="1">
      <alignment horizontal="left"/>
    </xf>
    <xf numFmtId="0" fontId="60" fillId="11" borderId="66" xfId="0" applyFont="1" applyFill="1" applyBorder="1" applyAlignment="1">
      <alignment wrapText="1"/>
    </xf>
    <xf numFmtId="3" fontId="82" fillId="11" borderId="67" xfId="0" applyNumberFormat="1" applyFont="1" applyFill="1" applyBorder="1" applyAlignment="1">
      <alignment horizontal="right" wrapText="1"/>
    </xf>
    <xf numFmtId="4" fontId="9" fillId="11" borderId="66" xfId="0" applyNumberFormat="1" applyFont="1" applyFill="1" applyBorder="1"/>
    <xf numFmtId="3" fontId="83" fillId="11" borderId="66" xfId="0" applyNumberFormat="1" applyFont="1" applyFill="1" applyBorder="1"/>
    <xf numFmtId="0" fontId="0" fillId="0" borderId="0" xfId="0" applyAlignment="1">
      <alignment horizontal="left"/>
    </xf>
    <xf numFmtId="0" fontId="78" fillId="0" borderId="0" xfId="0" applyFont="1"/>
    <xf numFmtId="0" fontId="84" fillId="0" borderId="0" xfId="0" applyFont="1"/>
    <xf numFmtId="0" fontId="85" fillId="0" borderId="0" xfId="0" applyFont="1" applyAlignment="1">
      <alignment horizontal="left" vertical="top"/>
    </xf>
    <xf numFmtId="0" fontId="86" fillId="0" borderId="0" xfId="0" applyFont="1" applyAlignment="1">
      <alignment wrapText="1"/>
    </xf>
    <xf numFmtId="0" fontId="84" fillId="0" borderId="0" xfId="0" applyFont="1" applyAlignment="1">
      <alignment horizontal="center"/>
    </xf>
    <xf numFmtId="0" fontId="87" fillId="0" borderId="0" xfId="0" applyFont="1" applyAlignment="1">
      <alignment horizontal="left" vertical="top"/>
    </xf>
    <xf numFmtId="0" fontId="84" fillId="0" borderId="0" xfId="0" applyFont="1" applyAlignment="1">
      <alignment wrapText="1"/>
    </xf>
    <xf numFmtId="0" fontId="86" fillId="0" borderId="60" xfId="0" applyFont="1" applyBorder="1" applyAlignment="1">
      <alignment horizontal="center" vertical="center" wrapText="1"/>
    </xf>
    <xf numFmtId="0" fontId="86" fillId="0" borderId="63" xfId="0" applyFont="1" applyBorder="1" applyAlignment="1">
      <alignment horizontal="left" vertical="top"/>
    </xf>
    <xf numFmtId="0" fontId="84" fillId="0" borderId="63" xfId="0" applyFont="1" applyBorder="1" applyAlignment="1">
      <alignment horizontal="center" vertical="center" wrapText="1"/>
    </xf>
    <xf numFmtId="0" fontId="86" fillId="0" borderId="63" xfId="0" applyFont="1" applyBorder="1"/>
    <xf numFmtId="0" fontId="5" fillId="0" borderId="71" xfId="0" applyFont="1" applyBorder="1" applyAlignment="1">
      <alignment horizontal="center"/>
    </xf>
    <xf numFmtId="0" fontId="6" fillId="0" borderId="71" xfId="0" applyFont="1" applyBorder="1" applyAlignment="1">
      <alignment horizontal="right"/>
    </xf>
    <xf numFmtId="0" fontId="88" fillId="0" borderId="72" xfId="0" applyFont="1" applyBorder="1" applyAlignment="1">
      <alignment horizontal="center"/>
    </xf>
    <xf numFmtId="0" fontId="84" fillId="0" borderId="11" xfId="0" applyFont="1" applyBorder="1"/>
    <xf numFmtId="0" fontId="84" fillId="0" borderId="7" xfId="0" applyFont="1" applyBorder="1" applyAlignment="1">
      <alignment horizontal="left" vertical="top"/>
    </xf>
    <xf numFmtId="0" fontId="84" fillId="0" borderId="7" xfId="0" applyFont="1" applyBorder="1" applyAlignment="1">
      <alignment horizontal="left" vertical="top" wrapText="1"/>
    </xf>
    <xf numFmtId="0" fontId="84" fillId="0" borderId="7" xfId="0" applyFont="1" applyBorder="1" applyAlignment="1">
      <alignment horizontal="center"/>
    </xf>
    <xf numFmtId="44" fontId="84" fillId="0" borderId="7" xfId="0" applyNumberFormat="1" applyFont="1" applyBorder="1" applyAlignment="1">
      <alignment horizontal="right"/>
    </xf>
    <xf numFmtId="44" fontId="84" fillId="0" borderId="7" xfId="0" applyNumberFormat="1" applyFont="1" applyBorder="1"/>
    <xf numFmtId="49" fontId="84" fillId="0" borderId="53" xfId="0" applyNumberFormat="1" applyFont="1" applyBorder="1" applyAlignment="1">
      <alignment vertical="top"/>
    </xf>
    <xf numFmtId="0" fontId="86" fillId="0" borderId="48" xfId="0" applyFont="1" applyBorder="1" applyAlignment="1">
      <alignment horizontal="left" vertical="top"/>
    </xf>
    <xf numFmtId="0" fontId="84" fillId="0" borderId="48" xfId="0" applyFont="1" applyBorder="1" applyAlignment="1">
      <alignment horizontal="left" vertical="top" wrapText="1"/>
    </xf>
    <xf numFmtId="0" fontId="84" fillId="0" borderId="48" xfId="0" applyFont="1" applyBorder="1" applyAlignment="1">
      <alignment horizontal="center" vertical="top"/>
    </xf>
    <xf numFmtId="44" fontId="84" fillId="0" borderId="48" xfId="0" applyNumberFormat="1" applyFont="1" applyBorder="1"/>
    <xf numFmtId="49" fontId="84" fillId="0" borderId="73" xfId="0" applyNumberFormat="1" applyFont="1" applyBorder="1" applyAlignment="1">
      <alignment vertical="top"/>
    </xf>
    <xf numFmtId="0" fontId="89" fillId="0" borderId="48" xfId="0" applyFont="1" applyBorder="1" applyAlignment="1">
      <alignment horizontal="left" vertical="top"/>
    </xf>
    <xf numFmtId="0" fontId="84" fillId="0" borderId="52" xfId="16" applyFont="1" applyBorder="1" applyAlignment="1">
      <alignment vertical="top" wrapText="1"/>
    </xf>
    <xf numFmtId="0" fontId="84" fillId="0" borderId="52" xfId="0" applyFont="1" applyBorder="1" applyAlignment="1">
      <alignment horizontal="left" vertical="top" wrapText="1"/>
    </xf>
    <xf numFmtId="0" fontId="84" fillId="0" borderId="52" xfId="0" applyFont="1" applyBorder="1" applyAlignment="1">
      <alignment horizontal="left" vertical="top"/>
    </xf>
    <xf numFmtId="3" fontId="84" fillId="0" borderId="52" xfId="17" applyNumberFormat="1" applyFont="1" applyBorder="1" applyAlignment="1">
      <alignment vertical="top"/>
    </xf>
    <xf numFmtId="3" fontId="84" fillId="0" borderId="51" xfId="17" applyNumberFormat="1" applyFont="1" applyBorder="1" applyAlignment="1">
      <alignment vertical="top"/>
    </xf>
    <xf numFmtId="0" fontId="91" fillId="0" borderId="52" xfId="0" applyFont="1" applyBorder="1" applyAlignment="1">
      <alignment horizontal="left" vertical="top" wrapText="1"/>
    </xf>
    <xf numFmtId="0" fontId="92" fillId="0" borderId="52" xfId="0" applyFont="1" applyBorder="1" applyAlignment="1">
      <alignment horizontal="left" vertical="top" wrapText="1"/>
    </xf>
    <xf numFmtId="0" fontId="84" fillId="0" borderId="52" xfId="0" quotePrefix="1" applyFont="1" applyBorder="1" applyAlignment="1">
      <alignment horizontal="left" vertical="top"/>
    </xf>
    <xf numFmtId="0" fontId="84" fillId="0" borderId="52" xfId="16" applyFont="1" applyBorder="1" applyAlignment="1">
      <alignment wrapText="1"/>
    </xf>
    <xf numFmtId="0" fontId="84" fillId="0" borderId="52" xfId="0" applyFont="1" applyBorder="1" applyAlignment="1">
      <alignment vertical="top" wrapText="1"/>
    </xf>
    <xf numFmtId="1" fontId="84" fillId="0" borderId="52" xfId="18" applyNumberFormat="1" applyFont="1" applyBorder="1" applyAlignment="1">
      <alignment vertical="top" wrapText="1"/>
    </xf>
    <xf numFmtId="0" fontId="84" fillId="0" borderId="36" xfId="0" applyFont="1" applyBorder="1" applyAlignment="1">
      <alignment horizontal="left" vertical="top"/>
    </xf>
    <xf numFmtId="1" fontId="84" fillId="0" borderId="52" xfId="18" applyNumberFormat="1" applyFont="1" applyBorder="1" applyAlignment="1">
      <alignment vertical="center" wrapText="1"/>
    </xf>
    <xf numFmtId="1" fontId="84" fillId="0" borderId="52" xfId="18" applyNumberFormat="1" applyFont="1" applyBorder="1" applyAlignment="1">
      <alignment horizontal="left" vertical="top" wrapText="1"/>
    </xf>
    <xf numFmtId="3" fontId="94" fillId="0" borderId="0" xfId="17" applyNumberFormat="1" applyFont="1"/>
    <xf numFmtId="1" fontId="22" fillId="0" borderId="52" xfId="18" applyNumberFormat="1" applyFont="1" applyBorder="1" applyAlignment="1">
      <alignment horizontal="left" vertical="top" wrapText="1"/>
    </xf>
    <xf numFmtId="0" fontId="84" fillId="0" borderId="48" xfId="0" applyFont="1" applyBorder="1" applyAlignment="1">
      <alignment horizontal="left" vertical="top"/>
    </xf>
    <xf numFmtId="0" fontId="84" fillId="0" borderId="48" xfId="0" applyFont="1" applyBorder="1" applyAlignment="1">
      <alignment vertical="top"/>
    </xf>
    <xf numFmtId="3" fontId="0" fillId="0" borderId="52" xfId="0" applyNumberFormat="1" applyBorder="1" applyAlignment="1">
      <alignment horizontal="center" vertical="top"/>
    </xf>
    <xf numFmtId="3" fontId="0" fillId="0" borderId="51" xfId="0" applyNumberFormat="1" applyBorder="1" applyAlignment="1">
      <alignment horizontal="center" vertical="top"/>
    </xf>
    <xf numFmtId="3" fontId="0" fillId="0" borderId="36" xfId="0" applyNumberFormat="1" applyBorder="1" applyAlignment="1">
      <alignment horizontal="center" vertical="top"/>
    </xf>
    <xf numFmtId="49" fontId="84" fillId="0" borderId="73" xfId="0" applyNumberFormat="1" applyFont="1" applyBorder="1"/>
    <xf numFmtId="0" fontId="86" fillId="0" borderId="52" xfId="0" applyFont="1" applyBorder="1"/>
    <xf numFmtId="0" fontId="95" fillId="0" borderId="48" xfId="0" applyFont="1" applyBorder="1" applyAlignment="1">
      <alignment horizontal="left" vertical="top"/>
    </xf>
    <xf numFmtId="0" fontId="95" fillId="0" borderId="0" xfId="0" applyFont="1"/>
    <xf numFmtId="0" fontId="84" fillId="0" borderId="48" xfId="0" applyFont="1" applyBorder="1" applyAlignment="1">
      <alignment vertical="top" wrapText="1"/>
    </xf>
    <xf numFmtId="0" fontId="95" fillId="0" borderId="52" xfId="0" applyFont="1" applyBorder="1" applyAlignment="1">
      <alignment horizontal="left" vertical="top"/>
    </xf>
    <xf numFmtId="49" fontId="96" fillId="0" borderId="52" xfId="0" applyNumberFormat="1" applyFont="1" applyBorder="1" applyAlignment="1">
      <alignment horizontal="left" vertical="top" wrapText="1"/>
    </xf>
    <xf numFmtId="49" fontId="84" fillId="0" borderId="52" xfId="0" applyNumberFormat="1" applyFont="1" applyBorder="1" applyAlignment="1">
      <alignment horizontal="left" vertical="top" wrapText="1"/>
    </xf>
    <xf numFmtId="44" fontId="95" fillId="0" borderId="48" xfId="0" applyNumberFormat="1" applyFont="1" applyBorder="1" applyAlignment="1">
      <alignment vertical="top"/>
    </xf>
    <xf numFmtId="44" fontId="84" fillId="0" borderId="48" xfId="0" applyNumberFormat="1" applyFont="1" applyBorder="1" applyAlignment="1">
      <alignment vertical="top"/>
    </xf>
    <xf numFmtId="0" fontId="86" fillId="0" borderId="52" xfId="0" applyFont="1" applyBorder="1" applyAlignment="1">
      <alignment wrapText="1"/>
    </xf>
    <xf numFmtId="0" fontId="84" fillId="0" borderId="47" xfId="0" applyFont="1" applyBorder="1" applyAlignment="1">
      <alignment horizontal="left" vertical="top" wrapText="1"/>
    </xf>
    <xf numFmtId="0" fontId="84" fillId="0" borderId="47" xfId="0" applyFont="1" applyBorder="1" applyAlignment="1">
      <alignment vertical="top" wrapText="1"/>
    </xf>
    <xf numFmtId="49" fontId="95" fillId="0" borderId="73" xfId="0" applyNumberFormat="1" applyFont="1" applyBorder="1" applyAlignment="1">
      <alignment vertical="top"/>
    </xf>
    <xf numFmtId="49" fontId="84" fillId="0" borderId="74" xfId="0" applyNumberFormat="1" applyFont="1" applyBorder="1" applyAlignment="1">
      <alignment vertical="top"/>
    </xf>
    <xf numFmtId="180" fontId="84" fillId="0" borderId="52" xfId="17" applyNumberFormat="1" applyFont="1" applyBorder="1" applyAlignment="1">
      <alignment vertical="top"/>
    </xf>
    <xf numFmtId="49" fontId="22" fillId="0" borderId="73" xfId="0" applyNumberFormat="1" applyFont="1" applyBorder="1" applyAlignment="1">
      <alignment vertical="top"/>
    </xf>
    <xf numFmtId="49" fontId="84" fillId="0" borderId="75" xfId="0" applyNumberFormat="1" applyFont="1" applyBorder="1" applyAlignment="1">
      <alignment vertical="top"/>
    </xf>
    <xf numFmtId="0" fontId="84" fillId="0" borderId="47" xfId="0" applyFont="1" applyBorder="1" applyAlignment="1">
      <alignment horizontal="left" vertical="top"/>
    </xf>
    <xf numFmtId="44" fontId="84" fillId="0" borderId="52" xfId="0" applyNumberFormat="1" applyFont="1" applyBorder="1"/>
    <xf numFmtId="44" fontId="84" fillId="0" borderId="55" xfId="0" applyNumberFormat="1" applyFont="1" applyBorder="1"/>
    <xf numFmtId="0" fontId="84" fillId="0" borderId="62" xfId="0" applyFont="1" applyBorder="1"/>
    <xf numFmtId="0" fontId="95" fillId="0" borderId="63" xfId="0" applyFont="1" applyBorder="1" applyAlignment="1">
      <alignment horizontal="left" vertical="top" wrapText="1"/>
    </xf>
    <xf numFmtId="0" fontId="97" fillId="0" borderId="63" xfId="0" applyFont="1" applyBorder="1" applyAlignment="1">
      <alignment horizontal="left" vertical="top"/>
    </xf>
    <xf numFmtId="3" fontId="86" fillId="12" borderId="4" xfId="17" applyNumberFormat="1" applyFont="1" applyFill="1" applyBorder="1"/>
    <xf numFmtId="3" fontId="84" fillId="12" borderId="63" xfId="17" applyNumberFormat="1" applyFont="1" applyFill="1" applyBorder="1" applyAlignment="1">
      <alignment vertical="top"/>
    </xf>
    <xf numFmtId="3" fontId="84" fillId="12" borderId="76" xfId="17" applyNumberFormat="1" applyFont="1" applyFill="1" applyBorder="1" applyAlignment="1">
      <alignment vertical="top"/>
    </xf>
    <xf numFmtId="0" fontId="84" fillId="0" borderId="0" xfId="0" applyFont="1" applyAlignment="1">
      <alignment horizontal="left" vertical="top"/>
    </xf>
    <xf numFmtId="3" fontId="84" fillId="0" borderId="52" xfId="17" applyNumberFormat="1" applyFont="1" applyBorder="1" applyAlignment="1" applyProtection="1">
      <alignment vertical="top"/>
      <protection locked="0"/>
    </xf>
    <xf numFmtId="3" fontId="20" fillId="0" borderId="52" xfId="0" applyNumberFormat="1" applyFont="1" applyBorder="1" applyAlignment="1" applyProtection="1">
      <alignment horizontal="center" vertical="top"/>
      <protection locked="0"/>
    </xf>
    <xf numFmtId="3" fontId="0" fillId="0" borderId="52" xfId="0" applyNumberFormat="1" applyBorder="1" applyAlignment="1" applyProtection="1">
      <alignment horizontal="center" vertical="top"/>
      <protection locked="0"/>
    </xf>
    <xf numFmtId="44" fontId="95" fillId="0" borderId="48" xfId="0" applyNumberFormat="1" applyFont="1" applyBorder="1" applyAlignment="1" applyProtection="1">
      <alignment vertical="top"/>
      <protection locked="0"/>
    </xf>
    <xf numFmtId="44" fontId="84" fillId="0" borderId="48" xfId="0" applyNumberFormat="1" applyFont="1" applyBorder="1" applyAlignment="1" applyProtection="1">
      <alignment vertical="top"/>
      <protection locked="0"/>
    </xf>
    <xf numFmtId="44" fontId="95" fillId="0" borderId="28" xfId="0" applyNumberFormat="1" applyFont="1" applyBorder="1" applyAlignment="1" applyProtection="1">
      <alignment vertical="top"/>
      <protection locked="0"/>
    </xf>
    <xf numFmtId="180" fontId="84" fillId="0" borderId="52" xfId="17" applyNumberFormat="1" applyFont="1" applyBorder="1" applyAlignment="1" applyProtection="1">
      <alignment vertical="top"/>
      <protection locked="0"/>
    </xf>
    <xf numFmtId="4" fontId="0" fillId="5" borderId="66" xfId="0" applyNumberFormat="1" applyFill="1" applyBorder="1" applyProtection="1">
      <protection locked="0"/>
    </xf>
    <xf numFmtId="4" fontId="0" fillId="11" borderId="66" xfId="0" applyNumberFormat="1" applyFill="1" applyBorder="1" applyProtection="1">
      <protection locked="0"/>
    </xf>
    <xf numFmtId="3" fontId="80" fillId="11" borderId="66" xfId="0" applyNumberFormat="1" applyFont="1" applyFill="1" applyBorder="1" applyProtection="1">
      <protection locked="0"/>
    </xf>
    <xf numFmtId="3" fontId="60" fillId="11" borderId="66" xfId="0" applyNumberFormat="1" applyFont="1" applyFill="1" applyBorder="1" applyProtection="1">
      <protection locked="0"/>
    </xf>
    <xf numFmtId="4" fontId="1" fillId="0" borderId="52" xfId="12" applyNumberFormat="1" applyBorder="1" applyProtection="1">
      <protection locked="0"/>
    </xf>
    <xf numFmtId="4" fontId="1" fillId="8" borderId="47" xfId="12" applyNumberFormat="1" applyFill="1" applyBorder="1" applyProtection="1">
      <protection locked="0"/>
    </xf>
    <xf numFmtId="4" fontId="1" fillId="0" borderId="55" xfId="12" applyNumberFormat="1" applyBorder="1" applyProtection="1">
      <protection locked="0"/>
    </xf>
    <xf numFmtId="4" fontId="1" fillId="0" borderId="48" xfId="12" applyNumberFormat="1" applyBorder="1" applyProtection="1">
      <protection locked="0"/>
    </xf>
    <xf numFmtId="4" fontId="1" fillId="0" borderId="47" xfId="12" applyNumberFormat="1" applyBorder="1" applyProtection="1">
      <protection locked="0"/>
    </xf>
    <xf numFmtId="4" fontId="1" fillId="8" borderId="52" xfId="12" applyNumberFormat="1" applyFill="1" applyBorder="1" applyProtection="1">
      <protection locked="0"/>
    </xf>
    <xf numFmtId="0" fontId="22" fillId="0" borderId="0" xfId="15" applyFont="1" applyAlignment="1" applyProtection="1">
      <alignment horizontal="left" vertical="top"/>
    </xf>
    <xf numFmtId="0" fontId="60" fillId="0" borderId="0" xfId="15" applyFont="1" applyAlignment="1" applyProtection="1">
      <alignment horizontal="center" vertical="center"/>
    </xf>
    <xf numFmtId="0" fontId="22" fillId="0" borderId="0" xfId="15" applyFont="1" applyAlignment="1" applyProtection="1">
      <alignment horizontal="left" vertical="center"/>
    </xf>
    <xf numFmtId="0" fontId="22" fillId="0" borderId="0" xfId="15" applyFont="1" applyAlignment="1" applyProtection="1">
      <alignment horizontal="right" vertical="top"/>
    </xf>
    <xf numFmtId="0" fontId="60" fillId="0" borderId="0" xfId="15" applyFont="1" applyAlignment="1" applyProtection="1">
      <alignment horizontal="left" vertical="center"/>
    </xf>
    <xf numFmtId="0" fontId="22" fillId="0" borderId="0" xfId="15" applyFont="1" applyAlignment="1" applyProtection="1">
      <alignment horizontal="right" vertical="center"/>
    </xf>
    <xf numFmtId="0" fontId="59" fillId="0" borderId="0" xfId="15" applyProtection="1">
      <alignment vertical="top" wrapText="1"/>
    </xf>
    <xf numFmtId="0" fontId="22" fillId="0" borderId="0" xfId="15" applyFont="1" applyAlignment="1" applyProtection="1">
      <alignment horizontal="left" vertical="center" wrapText="1"/>
    </xf>
    <xf numFmtId="0" fontId="61" fillId="0" borderId="0" xfId="15" applyFont="1" applyAlignment="1" applyProtection="1">
      <alignment horizontal="left" vertical="center"/>
    </xf>
    <xf numFmtId="39" fontId="60" fillId="0" borderId="0" xfId="15" applyNumberFormat="1" applyFont="1" applyAlignment="1" applyProtection="1">
      <alignment horizontal="left" vertical="center"/>
    </xf>
    <xf numFmtId="39" fontId="60" fillId="0" borderId="0" xfId="15" applyNumberFormat="1" applyFont="1" applyAlignment="1" applyProtection="1">
      <alignment horizontal="right" vertical="center"/>
    </xf>
    <xf numFmtId="0" fontId="60" fillId="0" borderId="0" xfId="15" applyFont="1" applyAlignment="1" applyProtection="1">
      <alignment horizontal="right" vertical="center"/>
    </xf>
    <xf numFmtId="39" fontId="61" fillId="0" borderId="0" xfId="15" applyNumberFormat="1" applyFont="1" applyAlignment="1" applyProtection="1">
      <alignment horizontal="right" vertical="center"/>
    </xf>
    <xf numFmtId="39" fontId="22" fillId="0" borderId="0" xfId="15" applyNumberFormat="1" applyFont="1" applyAlignment="1" applyProtection="1">
      <alignment horizontal="right" vertical="center"/>
    </xf>
    <xf numFmtId="0" fontId="62" fillId="0" borderId="0" xfId="15" applyFont="1" applyAlignment="1" applyProtection="1">
      <alignment horizontal="left" vertical="center"/>
    </xf>
    <xf numFmtId="0" fontId="63" fillId="0" borderId="0" xfId="15" applyFont="1" applyAlignment="1" applyProtection="1">
      <alignment horizontal="left" vertical="center"/>
    </xf>
    <xf numFmtId="0" fontId="62" fillId="0" borderId="0" xfId="15" applyFont="1" applyAlignment="1" applyProtection="1">
      <alignment horizontal="right" vertical="center"/>
    </xf>
    <xf numFmtId="0" fontId="64" fillId="0" borderId="0" xfId="15" applyFont="1" applyAlignment="1" applyProtection="1">
      <alignment horizontal="left" vertical="center"/>
    </xf>
    <xf numFmtId="39" fontId="60" fillId="0" borderId="0" xfId="15" applyNumberFormat="1" applyFont="1" applyAlignment="1" applyProtection="1">
      <alignment horizontal="right"/>
    </xf>
    <xf numFmtId="177" fontId="22" fillId="0" borderId="0" xfId="15" applyNumberFormat="1" applyFont="1" applyAlignment="1" applyProtection="1">
      <alignment horizontal="right"/>
    </xf>
    <xf numFmtId="49" fontId="60" fillId="0" borderId="0" xfId="15" applyNumberFormat="1" applyFont="1" applyAlignment="1" applyProtection="1">
      <alignment horizontal="left" vertical="center" wrapText="1"/>
    </xf>
    <xf numFmtId="0" fontId="60" fillId="0" borderId="0" xfId="15" applyFont="1" applyAlignment="1" applyProtection="1">
      <alignment horizontal="left" vertical="center" wrapText="1"/>
    </xf>
    <xf numFmtId="174" fontId="60" fillId="0" borderId="0" xfId="15" applyNumberFormat="1" applyFont="1" applyAlignment="1" applyProtection="1">
      <alignment horizontal="left" vertical="center"/>
    </xf>
    <xf numFmtId="0" fontId="60" fillId="0" borderId="0" xfId="15" applyFont="1" applyAlignment="1" applyProtection="1">
      <alignment horizontal="right" vertical="center" wrapText="1"/>
    </xf>
    <xf numFmtId="0" fontId="60" fillId="0" borderId="0" xfId="15" applyFont="1" applyAlignment="1" applyProtection="1">
      <alignment horizontal="center" vertical="center" wrapText="1"/>
    </xf>
    <xf numFmtId="177" fontId="60" fillId="0" borderId="0" xfId="15" applyNumberFormat="1" applyFont="1" applyAlignment="1" applyProtection="1">
      <alignment horizontal="right" vertical="center" wrapText="1"/>
    </xf>
    <xf numFmtId="0" fontId="60" fillId="9" borderId="65" xfId="15" applyFont="1" applyFill="1" applyBorder="1" applyAlignment="1" applyProtection="1">
      <alignment horizontal="left"/>
    </xf>
    <xf numFmtId="0" fontId="22" fillId="9" borderId="65" xfId="15" applyFont="1" applyFill="1" applyBorder="1" applyAlignment="1" applyProtection="1">
      <alignment horizontal="left"/>
    </xf>
    <xf numFmtId="178" fontId="60" fillId="9" borderId="65" xfId="15" applyNumberFormat="1" applyFont="1" applyFill="1" applyBorder="1" applyAlignment="1" applyProtection="1">
      <alignment horizontal="right"/>
    </xf>
    <xf numFmtId="0" fontId="22" fillId="0" borderId="0" xfId="15" applyFont="1" applyAlignment="1" applyProtection="1">
      <alignment horizontal="left"/>
    </xf>
    <xf numFmtId="0" fontId="65" fillId="0" borderId="0" xfId="15" applyFont="1" applyAlignment="1" applyProtection="1">
      <alignment horizontal="left"/>
    </xf>
    <xf numFmtId="0" fontId="65" fillId="0" borderId="0" xfId="15" applyFont="1" applyAlignment="1" applyProtection="1">
      <alignment horizontal="right"/>
    </xf>
    <xf numFmtId="178" fontId="65" fillId="0" borderId="0" xfId="15" applyNumberFormat="1" applyFont="1" applyAlignment="1" applyProtection="1">
      <alignment horizontal="right"/>
    </xf>
    <xf numFmtId="177" fontId="65" fillId="0" borderId="0" xfId="15" applyNumberFormat="1" applyFont="1" applyAlignment="1" applyProtection="1">
      <alignment horizontal="right"/>
    </xf>
    <xf numFmtId="39" fontId="65" fillId="0" borderId="0" xfId="15" applyNumberFormat="1" applyFont="1" applyAlignment="1" applyProtection="1">
      <alignment horizontal="right" vertical="center"/>
    </xf>
    <xf numFmtId="0" fontId="66" fillId="0" borderId="0" xfId="15" applyFont="1" applyAlignment="1" applyProtection="1">
      <alignment horizontal="left" vertical="center"/>
    </xf>
    <xf numFmtId="49" fontId="66" fillId="0" borderId="0" xfId="15" applyNumberFormat="1" applyFont="1" applyAlignment="1" applyProtection="1">
      <alignment horizontal="left" vertical="center" wrapText="1"/>
    </xf>
    <xf numFmtId="0" fontId="66" fillId="0" borderId="0" xfId="15" applyFont="1" applyAlignment="1" applyProtection="1">
      <alignment horizontal="left" vertical="center" wrapText="1"/>
    </xf>
    <xf numFmtId="174" fontId="66" fillId="0" borderId="0" xfId="15" applyNumberFormat="1" applyFont="1" applyAlignment="1" applyProtection="1">
      <alignment horizontal="left" vertical="center"/>
    </xf>
    <xf numFmtId="39" fontId="66" fillId="0" borderId="0" xfId="15" applyNumberFormat="1" applyFont="1" applyAlignment="1" applyProtection="1">
      <alignment horizontal="right" vertical="center"/>
    </xf>
    <xf numFmtId="0" fontId="66" fillId="0" borderId="0" xfId="15" applyFont="1" applyAlignment="1" applyProtection="1">
      <alignment horizontal="center" vertical="center" wrapText="1"/>
    </xf>
    <xf numFmtId="177" fontId="66" fillId="0" borderId="0" xfId="15" applyNumberFormat="1" applyFont="1" applyAlignment="1" applyProtection="1">
      <alignment horizontal="right" vertical="center"/>
    </xf>
    <xf numFmtId="49" fontId="66" fillId="9" borderId="0" xfId="15" applyNumberFormat="1" applyFont="1" applyFill="1" applyAlignment="1" applyProtection="1">
      <alignment horizontal="left" vertical="center" wrapText="1"/>
    </xf>
    <xf numFmtId="0" fontId="60" fillId="0" borderId="0" xfId="15" applyFont="1" applyAlignment="1" applyProtection="1">
      <alignment horizontal="left"/>
    </xf>
    <xf numFmtId="0" fontId="67" fillId="0" borderId="0" xfId="15" applyFont="1" applyAlignment="1" applyProtection="1">
      <alignment horizontal="left" vertical="center"/>
    </xf>
    <xf numFmtId="0" fontId="67" fillId="0" borderId="0" xfId="15" applyFont="1" applyAlignment="1" applyProtection="1">
      <alignment horizontal="left" vertical="center" wrapText="1"/>
    </xf>
    <xf numFmtId="174" fontId="67" fillId="0" borderId="0" xfId="15" applyNumberFormat="1" applyFont="1" applyAlignment="1" applyProtection="1">
      <alignment horizontal="left" vertical="center"/>
    </xf>
    <xf numFmtId="179" fontId="67" fillId="0" borderId="0" xfId="15" applyNumberFormat="1" applyFont="1" applyAlignment="1" applyProtection="1">
      <alignment horizontal="right" vertical="center"/>
    </xf>
    <xf numFmtId="0" fontId="67" fillId="0" borderId="0" xfId="15" applyFont="1" applyAlignment="1" applyProtection="1">
      <alignment horizontal="center" vertical="center" wrapText="1"/>
    </xf>
    <xf numFmtId="177" fontId="67" fillId="0" borderId="0" xfId="15" applyNumberFormat="1" applyFont="1" applyAlignment="1" applyProtection="1">
      <alignment horizontal="right" vertical="center"/>
    </xf>
    <xf numFmtId="39" fontId="67" fillId="0" borderId="0" xfId="15" applyNumberFormat="1" applyFont="1" applyAlignment="1" applyProtection="1">
      <alignment horizontal="right" vertical="center"/>
    </xf>
    <xf numFmtId="179" fontId="66" fillId="0" borderId="0" xfId="15" applyNumberFormat="1" applyFont="1" applyAlignment="1" applyProtection="1">
      <alignment horizontal="right" vertical="center"/>
    </xf>
    <xf numFmtId="0" fontId="68" fillId="0" borderId="0" xfId="15" applyFont="1" applyAlignment="1" applyProtection="1">
      <alignment horizontal="left"/>
    </xf>
    <xf numFmtId="174" fontId="66" fillId="9" borderId="0" xfId="15" applyNumberFormat="1" applyFont="1" applyFill="1" applyAlignment="1" applyProtection="1">
      <alignment horizontal="left" vertical="center"/>
    </xf>
    <xf numFmtId="49" fontId="70" fillId="0" borderId="0" xfId="15" applyNumberFormat="1" applyFont="1" applyAlignment="1" applyProtection="1">
      <alignment horizontal="left" vertical="center" wrapText="1"/>
    </xf>
    <xf numFmtId="0" fontId="68" fillId="0" borderId="65" xfId="15" applyFont="1" applyBorder="1" applyAlignment="1" applyProtection="1">
      <alignment horizontal="left"/>
    </xf>
    <xf numFmtId="0" fontId="66" fillId="0" borderId="65" xfId="15" applyFont="1" applyBorder="1" applyAlignment="1" applyProtection="1">
      <alignment horizontal="left" vertical="center"/>
    </xf>
    <xf numFmtId="49" fontId="66" fillId="0" borderId="65" xfId="15" applyNumberFormat="1" applyFont="1" applyBorder="1" applyAlignment="1" applyProtection="1">
      <alignment horizontal="left" vertical="center" wrapText="1"/>
    </xf>
    <xf numFmtId="0" fontId="66" fillId="0" borderId="65" xfId="15" applyFont="1" applyBorder="1" applyAlignment="1" applyProtection="1">
      <alignment horizontal="left" vertical="center" wrapText="1"/>
    </xf>
    <xf numFmtId="174" fontId="66" fillId="0" borderId="65" xfId="15" applyNumberFormat="1" applyFont="1" applyBorder="1" applyAlignment="1" applyProtection="1">
      <alignment horizontal="left" vertical="center"/>
    </xf>
    <xf numFmtId="179" fontId="66" fillId="0" borderId="65" xfId="15" applyNumberFormat="1" applyFont="1" applyBorder="1" applyAlignment="1" applyProtection="1">
      <alignment horizontal="right" vertical="center"/>
    </xf>
    <xf numFmtId="0" fontId="66" fillId="9" borderId="0" xfId="15" applyFont="1" applyFill="1" applyAlignment="1" applyProtection="1">
      <alignment horizontal="left" vertical="center"/>
    </xf>
    <xf numFmtId="0" fontId="66" fillId="9" borderId="0" xfId="15" applyFont="1" applyFill="1" applyAlignment="1" applyProtection="1">
      <alignment horizontal="left" vertical="center" wrapText="1"/>
    </xf>
    <xf numFmtId="179" fontId="66" fillId="9" borderId="0" xfId="15" applyNumberFormat="1" applyFont="1" applyFill="1" applyAlignment="1" applyProtection="1">
      <alignment horizontal="right" vertical="center"/>
    </xf>
    <xf numFmtId="0" fontId="60" fillId="0" borderId="65" xfId="15" applyFont="1" applyBorder="1" applyAlignment="1" applyProtection="1">
      <alignment horizontal="left"/>
    </xf>
    <xf numFmtId="0" fontId="22" fillId="0" borderId="65" xfId="15" applyFont="1" applyBorder="1" applyAlignment="1" applyProtection="1">
      <alignment horizontal="left"/>
    </xf>
    <xf numFmtId="178" fontId="60" fillId="0" borderId="65" xfId="15" applyNumberFormat="1" applyFont="1" applyBorder="1" applyAlignment="1" applyProtection="1">
      <alignment horizontal="right"/>
    </xf>
    <xf numFmtId="0" fontId="66" fillId="0" borderId="0" xfId="15" applyFont="1" applyAlignment="1" applyProtection="1">
      <alignment horizontal="left" vertical="top"/>
    </xf>
    <xf numFmtId="39" fontId="66" fillId="0" borderId="0" xfId="15" applyNumberFormat="1" applyFont="1" applyAlignment="1">
      <alignment horizontal="left" vertical="center"/>
      <protection locked="0"/>
    </xf>
    <xf numFmtId="0" fontId="22" fillId="9" borderId="65" xfId="15" applyFont="1" applyFill="1" applyBorder="1" applyAlignment="1">
      <alignment horizontal="left"/>
      <protection locked="0"/>
    </xf>
    <xf numFmtId="171" fontId="67" fillId="0" borderId="0" xfId="15" applyNumberFormat="1" applyFont="1" applyAlignment="1">
      <alignment horizontal="left" vertical="center"/>
      <protection locked="0"/>
    </xf>
    <xf numFmtId="2" fontId="67" fillId="0" borderId="0" xfId="15" applyNumberFormat="1" applyFont="1" applyAlignment="1">
      <alignment horizontal="right" vertical="center"/>
      <protection locked="0"/>
    </xf>
    <xf numFmtId="171" fontId="66" fillId="0" borderId="0" xfId="15" applyNumberFormat="1" applyFont="1" applyAlignment="1">
      <alignment horizontal="left" vertical="center"/>
      <protection locked="0"/>
    </xf>
    <xf numFmtId="171" fontId="66" fillId="0" borderId="65" xfId="15" applyNumberFormat="1" applyFont="1" applyBorder="1" applyAlignment="1">
      <alignment horizontal="left" vertical="center"/>
      <protection locked="0"/>
    </xf>
    <xf numFmtId="39" fontId="66" fillId="0" borderId="65" xfId="15" applyNumberFormat="1" applyFont="1" applyBorder="1" applyAlignment="1">
      <alignment horizontal="left" vertical="center"/>
      <protection locked="0"/>
    </xf>
    <xf numFmtId="171" fontId="66" fillId="9" borderId="0" xfId="15" applyNumberFormat="1" applyFont="1" applyFill="1" applyAlignment="1">
      <alignment horizontal="left" vertical="center"/>
      <protection locked="0"/>
    </xf>
    <xf numFmtId="39" fontId="66" fillId="9" borderId="0" xfId="15" applyNumberFormat="1" applyFont="1" applyFill="1" applyAlignment="1">
      <alignment horizontal="left" vertical="center"/>
      <protection locked="0"/>
    </xf>
    <xf numFmtId="4" fontId="39" fillId="0" borderId="52" xfId="7" applyNumberFormat="1" applyFont="1" applyBorder="1" applyAlignment="1" applyProtection="1">
      <alignment vertical="top" wrapText="1"/>
      <protection locked="0"/>
    </xf>
    <xf numFmtId="4" fontId="39" fillId="8" borderId="52" xfId="7" applyNumberFormat="1" applyFont="1" applyFill="1" applyBorder="1" applyAlignment="1" applyProtection="1">
      <alignment vertical="top"/>
      <protection locked="0"/>
    </xf>
    <xf numFmtId="4" fontId="38" fillId="0" borderId="52" xfId="7" applyNumberFormat="1" applyFont="1" applyBorder="1" applyAlignment="1" applyProtection="1">
      <alignment horizontal="right" vertical="top" wrapText="1"/>
      <protection locked="0"/>
    </xf>
    <xf numFmtId="4" fontId="39" fillId="0" borderId="52" xfId="7" applyNumberFormat="1" applyFont="1" applyBorder="1" applyAlignment="1" applyProtection="1">
      <alignment horizontal="right" vertical="top" wrapText="1"/>
      <protection locked="0"/>
    </xf>
    <xf numFmtId="4" fontId="39" fillId="0" borderId="52" xfId="7" applyNumberFormat="1" applyFont="1" applyBorder="1" applyAlignment="1" applyProtection="1">
      <alignment horizontal="right" vertical="top"/>
      <protection locked="0"/>
    </xf>
    <xf numFmtId="4" fontId="38" fillId="0" borderId="52" xfId="7" applyNumberFormat="1" applyFont="1" applyBorder="1" applyAlignment="1" applyProtection="1">
      <alignment horizontal="right" vertical="top"/>
      <protection locked="0"/>
    </xf>
    <xf numFmtId="4" fontId="39" fillId="0" borderId="52" xfId="9" applyNumberFormat="1" applyFont="1" applyBorder="1" applyAlignment="1" applyProtection="1">
      <alignment vertical="top"/>
      <protection locked="0"/>
    </xf>
    <xf numFmtId="4" fontId="39" fillId="0" borderId="52" xfId="10" applyNumberFormat="1" applyFont="1" applyBorder="1" applyAlignment="1" applyProtection="1">
      <alignment horizontal="right" vertical="top" wrapText="1"/>
      <protection locked="0"/>
    </xf>
    <xf numFmtId="4" fontId="39" fillId="0" borderId="52" xfId="7" applyNumberFormat="1" applyFont="1" applyBorder="1" applyAlignment="1" applyProtection="1">
      <alignment vertical="top"/>
      <protection locked="0"/>
    </xf>
    <xf numFmtId="4" fontId="38" fillId="0" borderId="52" xfId="7" applyNumberFormat="1" applyFont="1" applyBorder="1" applyAlignment="1" applyProtection="1">
      <alignment horizontal="center" vertical="top" wrapText="1"/>
      <protection locked="0"/>
    </xf>
    <xf numFmtId="4" fontId="39" fillId="8" borderId="52" xfId="7" applyNumberFormat="1" applyFont="1" applyFill="1" applyBorder="1" applyAlignment="1" applyProtection="1">
      <alignment horizontal="right" vertical="top" wrapText="1"/>
      <protection locked="0"/>
    </xf>
    <xf numFmtId="4" fontId="38" fillId="0" borderId="52" xfId="7" applyNumberFormat="1" applyFont="1" applyBorder="1" applyAlignment="1" applyProtection="1">
      <alignment vertical="top"/>
      <protection locked="0"/>
    </xf>
    <xf numFmtId="4" fontId="39" fillId="0" borderId="52" xfId="12" applyNumberFormat="1" applyFont="1" applyBorder="1" applyAlignment="1" applyProtection="1">
      <alignment vertical="top"/>
      <protection locked="0"/>
    </xf>
    <xf numFmtId="4" fontId="39" fillId="0" borderId="52" xfId="12" applyNumberFormat="1" applyFont="1" applyBorder="1" applyAlignment="1" applyProtection="1">
      <alignment vertical="top" wrapText="1"/>
      <protection locked="0"/>
    </xf>
    <xf numFmtId="4" fontId="38" fillId="0" borderId="52" xfId="7" applyNumberFormat="1" applyFont="1" applyBorder="1" applyAlignment="1" applyProtection="1">
      <alignment vertical="top" wrapText="1"/>
      <protection locked="0"/>
    </xf>
    <xf numFmtId="4" fontId="45" fillId="0" borderId="52" xfId="7" applyNumberFormat="1" applyFont="1" applyBorder="1" applyAlignment="1" applyProtection="1">
      <alignment horizontal="right" vertical="top" wrapText="1"/>
      <protection locked="0"/>
    </xf>
    <xf numFmtId="4" fontId="44" fillId="0" borderId="52" xfId="7" applyNumberFormat="1" applyFont="1" applyBorder="1" applyAlignment="1" applyProtection="1">
      <alignment horizontal="right" vertical="top" wrapText="1"/>
      <protection locked="0"/>
    </xf>
    <xf numFmtId="4" fontId="45" fillId="0" borderId="52" xfId="7" applyNumberFormat="1" applyFont="1" applyBorder="1" applyAlignment="1" applyProtection="1">
      <alignment vertical="top" wrapText="1"/>
      <protection locked="0"/>
    </xf>
    <xf numFmtId="4" fontId="44" fillId="0" borderId="52" xfId="7" applyNumberFormat="1" applyFont="1" applyBorder="1" applyAlignment="1" applyProtection="1">
      <alignment vertical="top" wrapText="1"/>
      <protection locked="0"/>
    </xf>
    <xf numFmtId="4" fontId="39" fillId="0" borderId="48" xfId="7" applyNumberFormat="1" applyFont="1" applyBorder="1" applyAlignment="1" applyProtection="1">
      <alignment horizontal="right" vertical="top" wrapText="1"/>
      <protection locked="0"/>
    </xf>
    <xf numFmtId="4" fontId="39" fillId="0" borderId="47" xfId="7" applyNumberFormat="1" applyFont="1" applyBorder="1" applyAlignment="1" applyProtection="1">
      <alignment horizontal="right" vertical="top" wrapText="1"/>
      <protection locked="0"/>
    </xf>
    <xf numFmtId="4" fontId="38" fillId="0" borderId="57" xfId="7" applyNumberFormat="1" applyFont="1" applyBorder="1" applyAlignment="1" applyProtection="1">
      <alignment vertical="top"/>
      <protection locked="0"/>
    </xf>
    <xf numFmtId="4" fontId="39" fillId="0" borderId="55" xfId="7" applyNumberFormat="1" applyFont="1" applyBorder="1" applyAlignment="1" applyProtection="1">
      <alignment horizontal="right" vertical="top" wrapText="1"/>
      <protection locked="0"/>
    </xf>
    <xf numFmtId="4" fontId="38" fillId="0" borderId="48" xfId="7" applyNumberFormat="1" applyFont="1" applyBorder="1" applyAlignment="1" applyProtection="1">
      <alignment vertical="top"/>
      <protection locked="0"/>
    </xf>
    <xf numFmtId="2" fontId="57" fillId="0" borderId="52" xfId="14" applyNumberFormat="1" applyFont="1" applyFill="1" applyBorder="1" applyAlignment="1" applyProtection="1">
      <alignment vertical="top"/>
      <protection locked="0"/>
    </xf>
    <xf numFmtId="4" fontId="39" fillId="8" borderId="52" xfId="7" applyNumberFormat="1" applyFont="1" applyFill="1" applyBorder="1" applyAlignment="1" applyProtection="1">
      <alignment vertical="top" wrapText="1"/>
      <protection locked="0"/>
    </xf>
    <xf numFmtId="4" fontId="39" fillId="8" borderId="52" xfId="7" applyNumberFormat="1" applyFont="1" applyFill="1" applyBorder="1" applyAlignment="1" applyProtection="1">
      <alignment horizontal="right" vertical="top"/>
      <protection locked="0"/>
    </xf>
    <xf numFmtId="4" fontId="39" fillId="0" borderId="47" xfId="7" applyNumberFormat="1" applyFont="1" applyBorder="1" applyAlignment="1" applyProtection="1">
      <alignment horizontal="right" vertical="top"/>
      <protection locked="0"/>
    </xf>
    <xf numFmtId="0" fontId="32" fillId="6" borderId="0" xfId="6" applyFont="1" applyFill="1" applyAlignment="1">
      <alignment horizontal="left"/>
    </xf>
    <xf numFmtId="0" fontId="11" fillId="6" borderId="0" xfId="6" applyFont="1" applyFill="1" applyAlignment="1">
      <alignment horizontal="left"/>
    </xf>
    <xf numFmtId="0" fontId="11" fillId="6" borderId="0" xfId="6" applyFont="1" applyFill="1" applyAlignment="1">
      <alignment horizontal="center"/>
    </xf>
    <xf numFmtId="37" fontId="11" fillId="6" borderId="0" xfId="6" applyNumberFormat="1" applyFont="1" applyFill="1" applyAlignment="1">
      <alignment horizontal="center"/>
    </xf>
    <xf numFmtId="0" fontId="31" fillId="0" borderId="0" xfId="6" applyAlignment="1">
      <alignment vertical="top"/>
    </xf>
    <xf numFmtId="0" fontId="17" fillId="6" borderId="0" xfId="6" applyFont="1" applyFill="1" applyAlignment="1">
      <alignment horizontal="left"/>
    </xf>
    <xf numFmtId="37" fontId="33" fillId="6" borderId="0" xfId="6" applyNumberFormat="1" applyFont="1" applyFill="1" applyAlignment="1">
      <alignment horizontal="center"/>
    </xf>
    <xf numFmtId="37" fontId="17" fillId="6" borderId="0" xfId="6" applyNumberFormat="1" applyFont="1" applyFill="1" applyAlignment="1">
      <alignment horizontal="center"/>
    </xf>
    <xf numFmtId="0" fontId="33" fillId="6" borderId="0" xfId="6" applyFont="1" applyFill="1" applyAlignment="1">
      <alignment horizontal="left"/>
    </xf>
    <xf numFmtId="0" fontId="34" fillId="7" borderId="50" xfId="6" applyFont="1" applyFill="1" applyBorder="1" applyAlignment="1">
      <alignment horizontal="center" vertical="center" wrapText="1"/>
    </xf>
    <xf numFmtId="37" fontId="34" fillId="7" borderId="50" xfId="6" applyNumberFormat="1" applyFont="1" applyFill="1" applyBorder="1" applyAlignment="1">
      <alignment horizontal="center" vertical="center" wrapText="1"/>
    </xf>
    <xf numFmtId="0" fontId="11" fillId="0" borderId="0" xfId="6" applyFont="1" applyAlignment="1">
      <alignment horizontal="left"/>
    </xf>
    <xf numFmtId="0" fontId="11" fillId="0" borderId="0" xfId="6" applyFont="1" applyAlignment="1">
      <alignment horizontal="center"/>
    </xf>
    <xf numFmtId="37" fontId="11" fillId="0" borderId="0" xfId="6" applyNumberFormat="1" applyFont="1" applyAlignment="1">
      <alignment horizontal="center"/>
    </xf>
    <xf numFmtId="37" fontId="35" fillId="0" borderId="0" xfId="6" applyNumberFormat="1" applyFont="1" applyAlignment="1">
      <alignment horizontal="center" vertical="distributed"/>
    </xf>
    <xf numFmtId="0" fontId="16" fillId="0" borderId="0" xfId="6" applyFont="1" applyAlignment="1">
      <alignment horizontal="left" vertical="distributed" wrapText="1"/>
    </xf>
    <xf numFmtId="0" fontId="35" fillId="0" borderId="0" xfId="6" applyFont="1" applyAlignment="1">
      <alignment horizontal="center" vertical="distributed" wrapText="1"/>
    </xf>
    <xf numFmtId="39" fontId="35" fillId="0" borderId="0" xfId="6" applyNumberFormat="1" applyFont="1" applyAlignment="1">
      <alignment horizontal="right" vertical="distributed"/>
    </xf>
    <xf numFmtId="39" fontId="16" fillId="0" borderId="0" xfId="6" applyNumberFormat="1" applyFont="1" applyAlignment="1">
      <alignment horizontal="right" vertical="distributed"/>
    </xf>
    <xf numFmtId="0" fontId="36" fillId="0" borderId="0" xfId="6" applyFont="1"/>
    <xf numFmtId="37" fontId="35" fillId="0" borderId="11" xfId="6" applyNumberFormat="1" applyFont="1" applyBorder="1" applyAlignment="1">
      <alignment horizontal="center" vertical="distributed"/>
    </xf>
    <xf numFmtId="0" fontId="35" fillId="0" borderId="7" xfId="6" applyFont="1" applyBorder="1" applyAlignment="1">
      <alignment horizontal="left" vertical="distributed" wrapText="1"/>
    </xf>
    <xf numFmtId="0" fontId="35" fillId="0" borderId="7" xfId="6" applyFont="1" applyBorder="1" applyAlignment="1">
      <alignment horizontal="center" vertical="distributed" wrapText="1"/>
    </xf>
    <xf numFmtId="37" fontId="35" fillId="0" borderId="7" xfId="6" applyNumberFormat="1" applyFont="1" applyBorder="1" applyAlignment="1">
      <alignment horizontal="center" vertical="distributed"/>
    </xf>
    <xf numFmtId="174" fontId="35" fillId="0" borderId="7" xfId="6" applyNumberFormat="1" applyFont="1" applyBorder="1" applyAlignment="1">
      <alignment horizontal="right" vertical="distributed"/>
    </xf>
    <xf numFmtId="39" fontId="35" fillId="0" borderId="13" xfId="6" applyNumberFormat="1" applyFont="1" applyBorder="1" applyAlignment="1">
      <alignment horizontal="right" vertical="distributed"/>
    </xf>
    <xf numFmtId="0" fontId="17" fillId="0" borderId="39" xfId="6" applyFont="1" applyBorder="1" applyAlignment="1">
      <alignment horizontal="center" vertical="distributed" wrapText="1"/>
    </xf>
    <xf numFmtId="0" fontId="33" fillId="0" borderId="48" xfId="6" applyFont="1" applyBorder="1" applyAlignment="1">
      <alignment horizontal="left" wrapText="1"/>
    </xf>
    <xf numFmtId="0" fontId="33" fillId="0" borderId="48" xfId="6" applyFont="1" applyBorder="1" applyAlignment="1">
      <alignment horizontal="center" wrapText="1"/>
    </xf>
    <xf numFmtId="37" fontId="33" fillId="0" borderId="48" xfId="6" applyNumberFormat="1" applyFont="1" applyBorder="1" applyAlignment="1">
      <alignment horizontal="center" vertical="distributed"/>
    </xf>
    <xf numFmtId="39" fontId="33" fillId="0" borderId="51" xfId="6" applyNumberFormat="1" applyFont="1" applyBorder="1" applyAlignment="1">
      <alignment horizontal="right" vertical="distributed"/>
    </xf>
    <xf numFmtId="0" fontId="17" fillId="0" borderId="52" xfId="6" applyFont="1" applyBorder="1" applyAlignment="1">
      <alignment horizontal="center" vertical="distributed" wrapText="1"/>
    </xf>
    <xf numFmtId="0" fontId="33" fillId="0" borderId="48" xfId="6" applyFont="1" applyBorder="1" applyAlignment="1">
      <alignment horizontal="center" vertical="distributed" wrapText="1"/>
    </xf>
    <xf numFmtId="0" fontId="33" fillId="0" borderId="48" xfId="6" applyFont="1" applyBorder="1" applyAlignment="1">
      <alignment horizontal="left" vertical="top" wrapText="1"/>
    </xf>
    <xf numFmtId="0" fontId="33" fillId="0" borderId="48" xfId="6" applyFont="1" applyBorder="1" applyAlignment="1">
      <alignment horizontal="left" vertical="distributed" wrapText="1"/>
    </xf>
    <xf numFmtId="37" fontId="33" fillId="0" borderId="53" xfId="6" applyNumberFormat="1" applyFont="1" applyBorder="1" applyAlignment="1">
      <alignment horizontal="center" vertical="distributed"/>
    </xf>
    <xf numFmtId="175" fontId="33" fillId="0" borderId="48" xfId="6" applyNumberFormat="1" applyFont="1" applyBorder="1" applyAlignment="1">
      <alignment horizontal="center" vertical="distributed"/>
    </xf>
    <xf numFmtId="37" fontId="33" fillId="0" borderId="52" xfId="6" applyNumberFormat="1" applyFont="1" applyBorder="1" applyAlignment="1">
      <alignment horizontal="center" vertical="distributed"/>
    </xf>
    <xf numFmtId="37" fontId="31" fillId="0" borderId="0" xfId="6" applyNumberFormat="1" applyAlignment="1">
      <alignment horizontal="center" vertical="top"/>
    </xf>
    <xf numFmtId="0" fontId="37" fillId="0" borderId="0" xfId="6" applyFont="1" applyAlignment="1">
      <alignment horizontal="left" vertical="top" wrapText="1"/>
    </xf>
    <xf numFmtId="0" fontId="31" fillId="0" borderId="0" xfId="6" applyAlignment="1">
      <alignment horizontal="center" vertical="top" wrapText="1"/>
    </xf>
    <xf numFmtId="39" fontId="31" fillId="0" borderId="0" xfId="6" applyNumberFormat="1" applyAlignment="1">
      <alignment horizontal="right" vertical="top"/>
    </xf>
    <xf numFmtId="0" fontId="31" fillId="0" borderId="0" xfId="6" applyAlignment="1">
      <alignment horizontal="left" vertical="top" wrapText="1"/>
    </xf>
    <xf numFmtId="165" fontId="23" fillId="0" borderId="29" xfId="2" applyFont="1" applyBorder="1" applyAlignment="1">
      <alignment vertical="top"/>
    </xf>
    <xf numFmtId="165" fontId="23" fillId="0" borderId="29" xfId="2" applyFont="1" applyBorder="1" applyAlignment="1">
      <alignment vertical="center"/>
    </xf>
    <xf numFmtId="165" fontId="23" fillId="0" borderId="18" xfId="2" applyFont="1" applyBorder="1" applyAlignment="1">
      <alignment vertical="center"/>
    </xf>
    <xf numFmtId="165" fontId="23" fillId="0" borderId="40" xfId="2" applyFont="1" applyBorder="1" applyAlignment="1">
      <alignment vertical="center"/>
    </xf>
    <xf numFmtId="1" fontId="23" fillId="0" borderId="0" xfId="3" applyNumberFormat="1" applyFont="1" applyAlignment="1">
      <alignment vertical="top"/>
    </xf>
    <xf numFmtId="165" fontId="23" fillId="0" borderId="0" xfId="2" applyFont="1" applyAlignment="1">
      <alignment vertical="center"/>
    </xf>
    <xf numFmtId="49" fontId="23" fillId="0" borderId="0" xfId="2" applyNumberFormat="1" applyFont="1" applyAlignment="1">
      <alignment vertical="center"/>
    </xf>
    <xf numFmtId="165" fontId="24" fillId="0" borderId="0" xfId="4" applyFont="1" applyAlignment="1">
      <alignment vertical="center"/>
    </xf>
    <xf numFmtId="4" fontId="23" fillId="0" borderId="0" xfId="2" applyNumberFormat="1" applyFont="1" applyAlignment="1">
      <alignment vertical="top"/>
    </xf>
    <xf numFmtId="165" fontId="23" fillId="0" borderId="26" xfId="2" applyFont="1" applyBorder="1" applyAlignment="1">
      <alignment vertical="top"/>
    </xf>
    <xf numFmtId="165" fontId="23" fillId="0" borderId="26" xfId="2" applyFont="1" applyBorder="1" applyAlignment="1">
      <alignment vertical="center"/>
    </xf>
    <xf numFmtId="165" fontId="23" fillId="0" borderId="27" xfId="2" applyFont="1" applyBorder="1" applyAlignment="1">
      <alignment vertical="center"/>
    </xf>
    <xf numFmtId="0" fontId="24" fillId="0" borderId="10" xfId="2" applyNumberFormat="1" applyFont="1" applyBorder="1" applyAlignment="1">
      <alignment vertical="center"/>
    </xf>
    <xf numFmtId="49" fontId="23" fillId="0" borderId="6" xfId="2" applyNumberFormat="1" applyFont="1" applyBorder="1" applyAlignment="1">
      <alignment vertical="center"/>
    </xf>
    <xf numFmtId="49" fontId="23" fillId="0" borderId="28" xfId="2" applyNumberFormat="1" applyFont="1" applyBorder="1" applyAlignment="1">
      <alignment vertical="center"/>
    </xf>
    <xf numFmtId="4" fontId="23" fillId="0" borderId="0" xfId="2" applyNumberFormat="1" applyFont="1" applyAlignment="1">
      <alignment vertical="center"/>
    </xf>
    <xf numFmtId="166" fontId="23" fillId="0" borderId="27" xfId="2" applyNumberFormat="1" applyFont="1" applyBorder="1" applyAlignment="1">
      <alignment vertical="center"/>
    </xf>
    <xf numFmtId="167" fontId="23" fillId="0" borderId="10" xfId="2" applyNumberFormat="1" applyFont="1" applyBorder="1" applyAlignment="1">
      <alignment vertical="center"/>
    </xf>
    <xf numFmtId="167" fontId="23" fillId="0" borderId="28" xfId="2" applyNumberFormat="1" applyFont="1" applyBorder="1" applyAlignment="1">
      <alignment vertical="center"/>
    </xf>
    <xf numFmtId="165" fontId="23" fillId="0" borderId="48" xfId="2" applyFont="1" applyBorder="1" applyAlignment="1">
      <alignment vertical="top"/>
    </xf>
    <xf numFmtId="4" fontId="23" fillId="0" borderId="37" xfId="2" applyNumberFormat="1" applyFont="1" applyBorder="1" applyAlignment="1">
      <alignment horizontal="center" vertical="center"/>
    </xf>
    <xf numFmtId="3" fontId="23" fillId="0" borderId="39" xfId="2" applyNumberFormat="1" applyFont="1" applyBorder="1" applyAlignment="1">
      <alignment horizontal="center" vertical="center"/>
    </xf>
    <xf numFmtId="167" fontId="23" fillId="0" borderId="39" xfId="2" applyNumberFormat="1" applyFont="1" applyBorder="1" applyAlignment="1">
      <alignment horizontal="center" vertical="center"/>
    </xf>
    <xf numFmtId="167" fontId="23" fillId="0" borderId="28" xfId="2" applyNumberFormat="1" applyFont="1" applyBorder="1" applyAlignment="1">
      <alignment horizontal="center" vertical="center"/>
    </xf>
    <xf numFmtId="49" fontId="23" fillId="0" borderId="0" xfId="2" applyNumberFormat="1" applyFont="1" applyAlignment="1">
      <alignment horizontal="center" vertical="center"/>
    </xf>
    <xf numFmtId="165" fontId="25" fillId="0" borderId="0" xfId="2" applyFont="1" applyAlignment="1">
      <alignment vertical="center"/>
    </xf>
    <xf numFmtId="165" fontId="24" fillId="0" borderId="0" xfId="2" applyFont="1" applyAlignment="1">
      <alignment vertical="center"/>
    </xf>
    <xf numFmtId="165" fontId="23" fillId="0" borderId="0" xfId="2" applyFont="1" applyAlignment="1">
      <alignment vertical="top"/>
    </xf>
    <xf numFmtId="165" fontId="26" fillId="5" borderId="37" xfId="2" applyFont="1" applyFill="1" applyBorder="1" applyAlignment="1">
      <alignment vertical="center"/>
    </xf>
    <xf numFmtId="165" fontId="23" fillId="5" borderId="37" xfId="2" applyFont="1" applyFill="1" applyBorder="1" applyAlignment="1">
      <alignment vertical="center"/>
    </xf>
    <xf numFmtId="3" fontId="23" fillId="5" borderId="37" xfId="2" applyNumberFormat="1" applyFont="1" applyFill="1" applyBorder="1" applyAlignment="1">
      <alignment vertical="center"/>
    </xf>
    <xf numFmtId="4" fontId="23" fillId="5" borderId="37" xfId="2" applyNumberFormat="1" applyFont="1" applyFill="1" applyBorder="1" applyAlignment="1">
      <alignment vertical="center"/>
    </xf>
    <xf numFmtId="168" fontId="23" fillId="5" borderId="37" xfId="2" applyNumberFormat="1" applyFont="1" applyFill="1" applyBorder="1" applyAlignment="1">
      <alignment horizontal="right" vertical="top" wrapText="1"/>
    </xf>
    <xf numFmtId="167" fontId="23" fillId="5" borderId="37" xfId="2" applyNumberFormat="1" applyFont="1" applyFill="1" applyBorder="1" applyAlignment="1">
      <alignment vertical="center"/>
    </xf>
    <xf numFmtId="169" fontId="23" fillId="5" borderId="37" xfId="2" applyNumberFormat="1" applyFont="1" applyFill="1" applyBorder="1" applyAlignment="1">
      <alignment horizontal="right" vertical="top" wrapText="1"/>
    </xf>
    <xf numFmtId="1" fontId="23" fillId="0" borderId="0" xfId="3" applyNumberFormat="1" applyFont="1" applyAlignment="1">
      <alignment horizontal="right" vertical="top" wrapText="1"/>
    </xf>
    <xf numFmtId="168" fontId="23" fillId="0" borderId="0" xfId="2" applyNumberFormat="1" applyFont="1" applyAlignment="1">
      <alignment horizontal="right" vertical="top" wrapText="1"/>
    </xf>
    <xf numFmtId="3" fontId="23" fillId="0" borderId="0" xfId="2" applyNumberFormat="1" applyFont="1" applyAlignment="1">
      <alignment vertical="top"/>
    </xf>
    <xf numFmtId="167" fontId="23" fillId="0" borderId="0" xfId="2" applyNumberFormat="1" applyFont="1" applyAlignment="1">
      <alignment vertical="top"/>
    </xf>
    <xf numFmtId="169" fontId="23" fillId="0" borderId="0" xfId="2" applyNumberFormat="1" applyFont="1" applyAlignment="1">
      <alignment horizontal="right" vertical="top" wrapText="1"/>
    </xf>
    <xf numFmtId="49" fontId="23" fillId="0" borderId="0" xfId="2" applyNumberFormat="1" applyFont="1" applyAlignment="1">
      <alignment vertical="top"/>
    </xf>
    <xf numFmtId="170" fontId="23" fillId="0" borderId="0" xfId="2" applyNumberFormat="1" applyFont="1" applyAlignment="1">
      <alignment vertical="top"/>
    </xf>
    <xf numFmtId="165" fontId="28" fillId="0" borderId="0" xfId="5" applyNumberFormat="1" applyFont="1" applyAlignment="1" applyProtection="1">
      <alignment vertical="top"/>
    </xf>
    <xf numFmtId="171" fontId="23" fillId="0" borderId="0" xfId="2" applyNumberFormat="1" applyFont="1" applyAlignment="1">
      <alignment vertical="top"/>
    </xf>
    <xf numFmtId="165" fontId="23" fillId="0" borderId="0" xfId="4" applyFont="1" applyAlignment="1">
      <alignment vertical="center"/>
    </xf>
    <xf numFmtId="165" fontId="23" fillId="0" borderId="0" xfId="2" applyFont="1" applyAlignment="1">
      <alignment vertical="top" wrapText="1"/>
    </xf>
    <xf numFmtId="3" fontId="24" fillId="0" borderId="0" xfId="2" applyNumberFormat="1" applyFont="1" applyAlignment="1">
      <alignment vertical="top"/>
    </xf>
    <xf numFmtId="4" fontId="25" fillId="0" borderId="0" xfId="2" applyNumberFormat="1" applyFont="1" applyAlignment="1">
      <alignment vertical="center"/>
    </xf>
    <xf numFmtId="3" fontId="25" fillId="0" borderId="0" xfId="2" applyNumberFormat="1" applyFont="1" applyAlignment="1">
      <alignment vertical="center"/>
    </xf>
    <xf numFmtId="172" fontId="23" fillId="0" borderId="0" xfId="4" applyNumberFormat="1" applyFont="1" applyAlignment="1">
      <alignment vertical="top"/>
    </xf>
    <xf numFmtId="165" fontId="26" fillId="5" borderId="37" xfId="2" applyFont="1" applyFill="1" applyBorder="1" applyAlignment="1">
      <alignment vertical="top"/>
    </xf>
    <xf numFmtId="165" fontId="23" fillId="5" borderId="37" xfId="2" applyFont="1" applyFill="1" applyBorder="1" applyAlignment="1">
      <alignment vertical="top"/>
    </xf>
    <xf numFmtId="3" fontId="23" fillId="5" borderId="37" xfId="2" applyNumberFormat="1" applyFont="1" applyFill="1" applyBorder="1" applyAlignment="1">
      <alignment vertical="top"/>
    </xf>
    <xf numFmtId="4" fontId="23" fillId="5" borderId="37" xfId="2" applyNumberFormat="1" applyFont="1" applyFill="1" applyBorder="1" applyAlignment="1">
      <alignment vertical="top"/>
    </xf>
    <xf numFmtId="167" fontId="23" fillId="5" borderId="37" xfId="2" applyNumberFormat="1" applyFont="1" applyFill="1" applyBorder="1" applyAlignment="1">
      <alignment vertical="top"/>
    </xf>
    <xf numFmtId="171" fontId="24" fillId="0" borderId="0" xfId="2" applyNumberFormat="1" applyFont="1" applyAlignment="1">
      <alignment vertical="top"/>
    </xf>
    <xf numFmtId="165" fontId="29" fillId="0" borderId="0" xfId="5" applyNumberFormat="1" applyFont="1" applyAlignment="1" applyProtection="1">
      <alignment vertical="top"/>
    </xf>
    <xf numFmtId="0" fontId="23" fillId="0" borderId="0" xfId="3" applyFont="1"/>
    <xf numFmtId="3" fontId="23" fillId="0" borderId="0" xfId="3" applyNumberFormat="1" applyFont="1"/>
    <xf numFmtId="165" fontId="30" fillId="5" borderId="37" xfId="2" applyFont="1" applyFill="1" applyBorder="1" applyAlignment="1">
      <alignment vertical="top"/>
    </xf>
    <xf numFmtId="173" fontId="23" fillId="0" borderId="0" xfId="2" applyNumberFormat="1" applyFont="1" applyAlignment="1">
      <alignment vertical="top" wrapText="1"/>
    </xf>
    <xf numFmtId="173" fontId="23" fillId="0" borderId="0" xfId="2" applyNumberFormat="1" applyFont="1" applyAlignment="1">
      <alignment vertical="top"/>
    </xf>
    <xf numFmtId="3" fontId="23" fillId="0" borderId="0" xfId="2" applyNumberFormat="1" applyFont="1" applyAlignment="1">
      <alignment vertical="center"/>
    </xf>
    <xf numFmtId="165" fontId="23" fillId="0" borderId="0" xfId="5" applyNumberFormat="1" applyFont="1" applyAlignment="1" applyProtection="1">
      <alignment vertical="top"/>
    </xf>
    <xf numFmtId="165" fontId="23" fillId="0" borderId="0" xfId="2" applyFont="1" applyAlignment="1">
      <alignment horizontal="right" vertical="top"/>
    </xf>
    <xf numFmtId="49" fontId="23" fillId="0" borderId="0" xfId="2" applyNumberFormat="1" applyFont="1" applyAlignment="1">
      <alignment horizontal="center" vertical="top"/>
    </xf>
    <xf numFmtId="4" fontId="23" fillId="0" borderId="0" xfId="2" applyNumberFormat="1" applyFont="1" applyAlignment="1">
      <alignment vertical="top" wrapText="1"/>
    </xf>
    <xf numFmtId="49" fontId="23" fillId="0" borderId="49" xfId="3" applyNumberFormat="1" applyFont="1" applyBorder="1" applyAlignment="1">
      <alignment vertical="top" wrapText="1"/>
    </xf>
    <xf numFmtId="168" fontId="23" fillId="0" borderId="0" xfId="2" applyNumberFormat="1" applyFont="1" applyAlignment="1">
      <alignment vertical="top"/>
    </xf>
    <xf numFmtId="173" fontId="28" fillId="0" borderId="0" xfId="5" applyNumberFormat="1" applyFont="1" applyAlignment="1" applyProtection="1">
      <alignment vertical="top"/>
    </xf>
    <xf numFmtId="165" fontId="23" fillId="0" borderId="6" xfId="2" applyFont="1" applyBorder="1" applyAlignment="1">
      <alignment vertical="top"/>
    </xf>
    <xf numFmtId="168" fontId="23" fillId="0" borderId="6" xfId="2" applyNumberFormat="1" applyFont="1" applyBorder="1" applyAlignment="1">
      <alignment horizontal="right" vertical="top" wrapText="1"/>
    </xf>
    <xf numFmtId="167" fontId="23" fillId="0" borderId="6" xfId="2" applyNumberFormat="1" applyFont="1" applyBorder="1" applyAlignment="1">
      <alignment vertical="top"/>
    </xf>
    <xf numFmtId="169" fontId="23" fillId="0" borderId="6" xfId="2" applyNumberFormat="1" applyFont="1" applyBorder="1" applyAlignment="1">
      <alignment horizontal="right" vertical="top" wrapText="1"/>
    </xf>
    <xf numFmtId="1" fontId="23" fillId="0" borderId="0" xfId="2" applyNumberFormat="1" applyFont="1" applyAlignment="1">
      <alignment vertical="top"/>
    </xf>
    <xf numFmtId="167" fontId="23" fillId="0" borderId="0" xfId="2" applyNumberFormat="1" applyFont="1" applyAlignment="1">
      <alignment vertical="center"/>
    </xf>
    <xf numFmtId="3" fontId="23" fillId="0" borderId="6" xfId="2" applyNumberFormat="1" applyFont="1" applyBorder="1" applyAlignment="1" applyProtection="1">
      <alignment vertical="top"/>
      <protection locked="0"/>
    </xf>
    <xf numFmtId="49" fontId="8" fillId="0" borderId="33" xfId="0" applyNumberFormat="1" applyFont="1" applyBorder="1" applyAlignment="1">
      <alignment vertical="center" wrapText="1"/>
    </xf>
    <xf numFmtId="49" fontId="8" fillId="0" borderId="34" xfId="0" applyNumberFormat="1" applyFont="1" applyBorder="1" applyAlignment="1">
      <alignment vertical="center" wrapText="1"/>
    </xf>
    <xf numFmtId="4" fontId="0" fillId="0" borderId="34" xfId="0" applyNumberFormat="1" applyBorder="1" applyAlignment="1">
      <alignment vertical="center" wrapText="1"/>
    </xf>
    <xf numFmtId="4" fontId="9" fillId="0" borderId="34" xfId="0" applyNumberFormat="1" applyFont="1" applyBorder="1" applyAlignment="1">
      <alignment vertical="center" wrapText="1"/>
    </xf>
    <xf numFmtId="4" fontId="0" fillId="2" borderId="36" xfId="0" applyNumberFormat="1" applyFill="1" applyBorder="1" applyAlignment="1">
      <alignment vertical="center"/>
    </xf>
    <xf numFmtId="4" fontId="0" fillId="2" borderId="37" xfId="0" applyNumberFormat="1" applyFill="1" applyBorder="1" applyAlignment="1">
      <alignment vertical="center"/>
    </xf>
    <xf numFmtId="4" fontId="0" fillId="2" borderId="38" xfId="0" applyNumberFormat="1" applyFill="1" applyBorder="1" applyAlignment="1">
      <alignment vertical="center"/>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2" borderId="7" xfId="0" applyNumberFormat="1" applyFont="1" applyFill="1" applyBorder="1" applyAlignment="1">
      <alignment horizontal="right" vertical="center"/>
    </xf>
    <xf numFmtId="2" fontId="13" fillId="2"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3" borderId="0" xfId="0" applyFont="1" applyFill="1" applyAlignment="1" applyProtection="1">
      <alignment horizontal="left" vertical="center"/>
      <protection locked="0"/>
    </xf>
    <xf numFmtId="49" fontId="9" fillId="2" borderId="6" xfId="0" applyNumberFormat="1"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49" fontId="9" fillId="2" borderId="0" xfId="0" applyNumberFormat="1"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9"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3" borderId="29"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8" xfId="0" applyFill="1" applyBorder="1" applyAlignment="1" applyProtection="1">
      <alignment horizontal="left" vertical="top" wrapText="1"/>
      <protection locked="0"/>
    </xf>
    <xf numFmtId="0" fontId="0" fillId="3" borderId="40" xfId="0"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3" borderId="27"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6" xfId="0" applyFill="1" applyBorder="1" applyAlignment="1" applyProtection="1">
      <alignment horizontal="left" vertical="top" wrapText="1"/>
      <protection locked="0"/>
    </xf>
    <xf numFmtId="0" fontId="0" fillId="3" borderId="28" xfId="0" applyFill="1" applyBorder="1" applyAlignment="1" applyProtection="1">
      <alignment vertical="top" wrapText="1"/>
      <protection locked="0"/>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4" fontId="23" fillId="0" borderId="29" xfId="2" applyNumberFormat="1" applyFont="1" applyBorder="1" applyAlignment="1">
      <alignment vertical="center" wrapText="1"/>
    </xf>
    <xf numFmtId="4" fontId="23" fillId="0" borderId="10" xfId="2" applyNumberFormat="1" applyFont="1" applyBorder="1" applyAlignment="1">
      <alignment vertical="center" wrapText="1"/>
    </xf>
    <xf numFmtId="4" fontId="23" fillId="0" borderId="18" xfId="2" applyNumberFormat="1" applyFont="1" applyBorder="1" applyAlignment="1">
      <alignment vertical="center" wrapText="1"/>
    </xf>
    <xf numFmtId="4" fontId="23" fillId="0" borderId="40" xfId="2" applyNumberFormat="1" applyFont="1" applyBorder="1" applyAlignment="1">
      <alignment vertical="center" wrapText="1"/>
    </xf>
    <xf numFmtId="4" fontId="23" fillId="0" borderId="6" xfId="2" applyNumberFormat="1" applyFont="1" applyBorder="1" applyAlignment="1">
      <alignment vertical="center" wrapText="1"/>
    </xf>
    <xf numFmtId="4" fontId="23" fillId="0" borderId="28" xfId="2" applyNumberFormat="1" applyFont="1" applyBorder="1" applyAlignment="1">
      <alignment vertical="center" wrapText="1"/>
    </xf>
    <xf numFmtId="165" fontId="23" fillId="0" borderId="47" xfId="2" applyFont="1" applyBorder="1" applyAlignment="1">
      <alignment vertical="center"/>
    </xf>
    <xf numFmtId="165" fontId="23" fillId="0" borderId="48" xfId="2" applyFont="1" applyBorder="1" applyAlignment="1">
      <alignment vertical="center"/>
    </xf>
    <xf numFmtId="3" fontId="23" fillId="0" borderId="47" xfId="2" applyNumberFormat="1" applyFont="1" applyBorder="1" applyAlignment="1">
      <alignment horizontal="center" vertical="center"/>
    </xf>
    <xf numFmtId="3" fontId="23" fillId="0" borderId="48" xfId="2" applyNumberFormat="1" applyFont="1" applyBorder="1" applyAlignment="1">
      <alignment horizontal="center" vertical="center"/>
    </xf>
    <xf numFmtId="4" fontId="23" fillId="0" borderId="36" xfId="2" applyNumberFormat="1" applyFont="1" applyBorder="1" applyAlignment="1">
      <alignment horizontal="center" vertical="center"/>
    </xf>
    <xf numFmtId="4" fontId="23" fillId="0" borderId="38" xfId="2" applyNumberFormat="1" applyFont="1" applyBorder="1" applyAlignment="1">
      <alignment horizontal="center" vertical="center"/>
    </xf>
    <xf numFmtId="167" fontId="23" fillId="0" borderId="36" xfId="2" applyNumberFormat="1" applyFont="1" applyBorder="1" applyAlignment="1">
      <alignment horizontal="center" vertical="center"/>
    </xf>
    <xf numFmtId="167" fontId="23" fillId="0" borderId="38" xfId="2" applyNumberFormat="1" applyFont="1" applyBorder="1" applyAlignment="1">
      <alignment horizontal="center" vertical="center"/>
    </xf>
    <xf numFmtId="0" fontId="38" fillId="0" borderId="36" xfId="8" applyFont="1" applyBorder="1" applyAlignment="1">
      <alignment horizontal="left" vertical="top" wrapText="1"/>
    </xf>
    <xf numFmtId="0" fontId="38" fillId="0" borderId="37" xfId="8" applyFont="1" applyBorder="1" applyAlignment="1">
      <alignment horizontal="left" vertical="top"/>
    </xf>
    <xf numFmtId="0" fontId="38" fillId="0" borderId="38" xfId="8" applyFont="1" applyBorder="1" applyAlignment="1">
      <alignment horizontal="left" vertical="top"/>
    </xf>
    <xf numFmtId="0" fontId="60" fillId="0" borderId="0" xfId="15" applyFont="1" applyAlignment="1" applyProtection="1">
      <alignment horizontal="center" vertical="center"/>
    </xf>
    <xf numFmtId="0" fontId="22" fillId="0" borderId="0" xfId="15" applyFont="1" applyAlignment="1" applyProtection="1">
      <alignment horizontal="left" vertical="center" wrapText="1"/>
    </xf>
    <xf numFmtId="0" fontId="1" fillId="0" borderId="26" xfId="12" applyBorder="1" applyAlignment="1">
      <alignment wrapText="1"/>
    </xf>
    <xf numFmtId="0" fontId="1" fillId="0" borderId="0" xfId="12" applyAlignment="1">
      <alignment wrapText="1"/>
    </xf>
    <xf numFmtId="0" fontId="86" fillId="0" borderId="70" xfId="0" applyFont="1" applyBorder="1" applyAlignment="1">
      <alignment horizontal="center" vertical="justify"/>
    </xf>
    <xf numFmtId="0" fontId="86" fillId="0" borderId="71" xfId="0" applyFont="1" applyBorder="1" applyAlignment="1">
      <alignment horizontal="center" vertical="justify"/>
    </xf>
    <xf numFmtId="0" fontId="86" fillId="0" borderId="59" xfId="0" applyFont="1" applyBorder="1" applyAlignment="1">
      <alignment horizontal="center" vertical="center"/>
    </xf>
    <xf numFmtId="0" fontId="86" fillId="0" borderId="62" xfId="0" applyFont="1" applyBorder="1" applyAlignment="1">
      <alignment horizontal="center" vertical="center"/>
    </xf>
    <xf numFmtId="0" fontId="86" fillId="0" borderId="60" xfId="0" applyFont="1" applyBorder="1" applyAlignment="1">
      <alignment horizontal="left" vertical="top"/>
    </xf>
    <xf numFmtId="0" fontId="86" fillId="0" borderId="63" xfId="0" applyFont="1" applyBorder="1" applyAlignment="1">
      <alignment horizontal="left" vertical="top"/>
    </xf>
    <xf numFmtId="0" fontId="86" fillId="0" borderId="60" xfId="0" applyFont="1" applyBorder="1" applyAlignment="1">
      <alignment horizontal="center" vertical="center" wrapText="1"/>
    </xf>
    <xf numFmtId="0" fontId="84" fillId="0" borderId="63" xfId="0" applyFont="1" applyBorder="1" applyAlignment="1">
      <alignment horizontal="center" vertical="center" wrapText="1"/>
    </xf>
    <xf numFmtId="0" fontId="86" fillId="0" borderId="60" xfId="0" applyFont="1" applyBorder="1" applyAlignment="1">
      <alignment horizontal="center" vertical="center"/>
    </xf>
    <xf numFmtId="0" fontId="86" fillId="0" borderId="63" xfId="0" applyFont="1" applyBorder="1" applyAlignment="1">
      <alignment horizontal="center" vertical="center"/>
    </xf>
    <xf numFmtId="0" fontId="86" fillId="0" borderId="68" xfId="0" applyFont="1" applyBorder="1" applyAlignment="1">
      <alignment horizontal="center" vertical="center"/>
    </xf>
    <xf numFmtId="0" fontId="86" fillId="0" borderId="69" xfId="0" applyFont="1" applyBorder="1" applyAlignment="1">
      <alignment horizontal="center" vertical="center"/>
    </xf>
  </cellXfs>
  <cellStyles count="19">
    <cellStyle name="Čárka 2" xfId="14" xr:uid="{32F0308A-57C3-4ED0-8D30-B04339836FE5}"/>
    <cellStyle name="Hypertextový odkaz" xfId="5" builtinId="8"/>
    <cellStyle name="Normální" xfId="0" builtinId="0"/>
    <cellStyle name="Normální 10" xfId="12" xr:uid="{7DF966EF-C143-442B-825B-86EE2340237F}"/>
    <cellStyle name="normální 2" xfId="1" xr:uid="{00000000-0005-0000-0000-000001000000}"/>
    <cellStyle name="Normální 2 2" xfId="3" xr:uid="{23FC0A47-BC3A-425D-92A2-5C3D554297B6}"/>
    <cellStyle name="normální 2 3" xfId="8" xr:uid="{6419BA0F-A04A-4499-B0A7-56AAA3BD9BBF}"/>
    <cellStyle name="Normální 3" xfId="6" xr:uid="{87170C06-C4A2-4D76-BE9A-453C742C9468}"/>
    <cellStyle name="Normální 3 2" xfId="9" xr:uid="{A473A8AA-AD26-4144-9ABB-558111479F04}"/>
    <cellStyle name="Normální 4" xfId="7" xr:uid="{68EBE574-802A-4AD0-ACF9-96D15B85C378}"/>
    <cellStyle name="Normální 5" xfId="10" xr:uid="{3DC257B8-ED59-4B5F-99D9-600DE9926EF4}"/>
    <cellStyle name="Normální 6" xfId="11" xr:uid="{07D927C8-5687-4CB1-B3F5-48307379E393}"/>
    <cellStyle name="Normální 7" xfId="15" xr:uid="{000DEC69-A69A-4ADB-AF39-69FD6F3FF2F6}"/>
    <cellStyle name="Normální 9" xfId="13" xr:uid="{18941CD7-EAE2-4051-8BFD-9E5DD0904E00}"/>
    <cellStyle name="normální_HSV" xfId="4" xr:uid="{F7820886-9FD3-47FC-B847-ED6EA7A6D935}"/>
    <cellStyle name="normální_NOVOROZENĚ" xfId="17" xr:uid="{40678654-D917-4D93-91EE-2D4C745412A5}"/>
    <cellStyle name="normální_PSV vzor" xfId="2" xr:uid="{75587987-9B7E-4278-B975-0EB7331C0401}"/>
    <cellStyle name="normální_VV_Hotel_VZT_RM_071030_Pi" xfId="18" xr:uid="{E6C7CD41-7984-4FA6-8083-C4806E2FA67D}"/>
    <cellStyle name="normální_ZAP_400_TT,CHL,VZT 2" xfId="16" xr:uid="{4F8A2869-9777-42A8-A54C-273C4E91B3E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6"/>
  <sheetViews>
    <sheetView showGridLines="0" tabSelected="1" view="pageBreakPreview" topLeftCell="B1" zoomScale="75" zoomScaleNormal="100" zoomScaleSheetLayoutView="75" workbookViewId="0">
      <selection activeCell="E14" sqref="E14"/>
    </sheetView>
  </sheetViews>
  <sheetFormatPr defaultColWidth="9" defaultRowHeight="12.75"/>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6" t="s">
        <v>38</v>
      </c>
      <c r="B1" s="815" t="s">
        <v>4</v>
      </c>
      <c r="C1" s="816"/>
      <c r="D1" s="816"/>
      <c r="E1" s="816"/>
      <c r="F1" s="816"/>
      <c r="G1" s="816"/>
      <c r="H1" s="816"/>
      <c r="I1" s="816"/>
      <c r="J1" s="817"/>
    </row>
    <row r="2" spans="1:15" ht="36" customHeight="1">
      <c r="A2" s="2"/>
      <c r="B2" s="75" t="s">
        <v>24</v>
      </c>
      <c r="C2" s="76"/>
      <c r="D2" s="77" t="s">
        <v>45</v>
      </c>
      <c r="E2" s="821" t="s">
        <v>42</v>
      </c>
      <c r="F2" s="822"/>
      <c r="G2" s="822"/>
      <c r="H2" s="822"/>
      <c r="I2" s="822"/>
      <c r="J2" s="823"/>
      <c r="O2" s="1"/>
    </row>
    <row r="3" spans="1:15" ht="27" customHeight="1">
      <c r="A3" s="2"/>
      <c r="B3" s="78" t="s">
        <v>43</v>
      </c>
      <c r="C3" s="76"/>
      <c r="D3" s="79" t="s">
        <v>41</v>
      </c>
      <c r="E3" s="824" t="s">
        <v>42</v>
      </c>
      <c r="F3" s="825"/>
      <c r="G3" s="825"/>
      <c r="H3" s="825"/>
      <c r="I3" s="825"/>
      <c r="J3" s="826"/>
    </row>
    <row r="4" spans="1:15" ht="23.25" customHeight="1">
      <c r="A4" s="72">
        <v>1956</v>
      </c>
      <c r="B4" s="80" t="s">
        <v>44</v>
      </c>
      <c r="C4" s="81"/>
      <c r="D4" s="82" t="s">
        <v>41</v>
      </c>
      <c r="E4" s="804" t="s">
        <v>42</v>
      </c>
      <c r="F4" s="805"/>
      <c r="G4" s="805"/>
      <c r="H4" s="805"/>
      <c r="I4" s="805"/>
      <c r="J4" s="806"/>
    </row>
    <row r="5" spans="1:15" ht="24" customHeight="1">
      <c r="A5" s="2"/>
      <c r="B5" s="30" t="s">
        <v>23</v>
      </c>
      <c r="D5" s="809" t="s">
        <v>46</v>
      </c>
      <c r="E5" s="810"/>
      <c r="F5" s="810"/>
      <c r="G5" s="810"/>
      <c r="H5" s="18" t="s">
        <v>40</v>
      </c>
      <c r="I5" s="83" t="s">
        <v>50</v>
      </c>
      <c r="J5" s="8"/>
    </row>
    <row r="6" spans="1:15" ht="15.75" customHeight="1">
      <c r="A6" s="2"/>
      <c r="B6" s="27"/>
      <c r="C6" s="52"/>
      <c r="D6" s="811" t="s">
        <v>47</v>
      </c>
      <c r="E6" s="812"/>
      <c r="F6" s="812"/>
      <c r="G6" s="812"/>
      <c r="H6" s="18" t="s">
        <v>36</v>
      </c>
      <c r="I6" s="83" t="s">
        <v>51</v>
      </c>
      <c r="J6" s="8"/>
    </row>
    <row r="7" spans="1:15" ht="15.75" customHeight="1">
      <c r="A7" s="2"/>
      <c r="B7" s="28"/>
      <c r="C7" s="53"/>
      <c r="D7" s="73" t="s">
        <v>49</v>
      </c>
      <c r="E7" s="813" t="s">
        <v>48</v>
      </c>
      <c r="F7" s="814"/>
      <c r="G7" s="814"/>
      <c r="H7" s="23"/>
      <c r="I7" s="22"/>
      <c r="J7" s="33"/>
    </row>
    <row r="8" spans="1:15" ht="24" hidden="1" customHeight="1">
      <c r="A8" s="2"/>
      <c r="B8" s="30" t="s">
        <v>21</v>
      </c>
      <c r="D8" s="74" t="s">
        <v>52</v>
      </c>
      <c r="H8" s="18" t="s">
        <v>40</v>
      </c>
      <c r="I8" s="83" t="s">
        <v>56</v>
      </c>
      <c r="J8" s="8"/>
    </row>
    <row r="9" spans="1:15" ht="15.75" hidden="1" customHeight="1">
      <c r="A9" s="2"/>
      <c r="B9" s="2"/>
      <c r="D9" s="74" t="s">
        <v>53</v>
      </c>
      <c r="H9" s="18" t="s">
        <v>36</v>
      </c>
      <c r="I9" s="83" t="s">
        <v>57</v>
      </c>
      <c r="J9" s="8"/>
    </row>
    <row r="10" spans="1:15" ht="15.75" hidden="1" customHeight="1">
      <c r="A10" s="2"/>
      <c r="B10" s="34"/>
      <c r="C10" s="53"/>
      <c r="D10" s="73" t="s">
        <v>55</v>
      </c>
      <c r="E10" s="84" t="s">
        <v>54</v>
      </c>
      <c r="F10" s="23"/>
      <c r="G10" s="14"/>
      <c r="H10" s="14"/>
      <c r="I10" s="35"/>
      <c r="J10" s="33"/>
    </row>
    <row r="11" spans="1:15" ht="24" customHeight="1">
      <c r="A11" s="2"/>
      <c r="B11" s="30" t="s">
        <v>20</v>
      </c>
      <c r="D11" s="828" t="s">
        <v>58</v>
      </c>
      <c r="E11" s="828"/>
      <c r="F11" s="828"/>
      <c r="G11" s="828"/>
      <c r="H11" s="18" t="s">
        <v>40</v>
      </c>
      <c r="I11" s="85"/>
      <c r="J11" s="8"/>
    </row>
    <row r="12" spans="1:15" ht="15.75" customHeight="1">
      <c r="A12" s="2"/>
      <c r="B12" s="27"/>
      <c r="C12" s="52"/>
      <c r="D12" s="803"/>
      <c r="E12" s="803"/>
      <c r="F12" s="803"/>
      <c r="G12" s="803"/>
      <c r="H12" s="18" t="s">
        <v>36</v>
      </c>
      <c r="I12" s="85"/>
      <c r="J12" s="8"/>
    </row>
    <row r="13" spans="1:15" ht="15.75" customHeight="1">
      <c r="A13" s="2"/>
      <c r="B13" s="28"/>
      <c r="C13" s="53"/>
      <c r="D13" s="86"/>
      <c r="E13" s="807"/>
      <c r="F13" s="808"/>
      <c r="G13" s="808"/>
      <c r="H13" s="19"/>
      <c r="I13" s="22"/>
      <c r="J13" s="33"/>
    </row>
    <row r="14" spans="1:15" ht="24" customHeight="1">
      <c r="A14" s="2"/>
      <c r="B14" s="42" t="s">
        <v>22</v>
      </c>
      <c r="C14" s="54"/>
      <c r="D14" s="55"/>
      <c r="E14" s="56"/>
      <c r="F14" s="43"/>
      <c r="G14" s="43"/>
      <c r="H14" s="44"/>
      <c r="I14" s="43"/>
      <c r="J14" s="45"/>
    </row>
    <row r="15" spans="1:15" ht="32.25" customHeight="1">
      <c r="A15" s="2"/>
      <c r="B15" s="34" t="s">
        <v>34</v>
      </c>
      <c r="C15" s="57"/>
      <c r="D15" s="51"/>
      <c r="E15" s="827"/>
      <c r="F15" s="827"/>
      <c r="G15" s="829"/>
      <c r="H15" s="829"/>
      <c r="I15" s="829" t="s">
        <v>31</v>
      </c>
      <c r="J15" s="830"/>
    </row>
    <row r="16" spans="1:15" ht="23.25" customHeight="1">
      <c r="A16" s="139" t="s">
        <v>26</v>
      </c>
      <c r="B16" s="37" t="s">
        <v>26</v>
      </c>
      <c r="C16" s="58"/>
      <c r="D16" s="59"/>
      <c r="E16" s="792"/>
      <c r="F16" s="793"/>
      <c r="G16" s="792"/>
      <c r="H16" s="793"/>
      <c r="I16" s="792">
        <f>SUMIF(F49:F92,A16,I49:I92)+SUMIF(F49:F92,"PSU",I49:I92)</f>
        <v>0</v>
      </c>
      <c r="J16" s="794"/>
    </row>
    <row r="17" spans="1:10" ht="23.25" customHeight="1">
      <c r="A17" s="139" t="s">
        <v>27</v>
      </c>
      <c r="B17" s="37" t="s">
        <v>27</v>
      </c>
      <c r="C17" s="58"/>
      <c r="D17" s="59"/>
      <c r="E17" s="792"/>
      <c r="F17" s="793"/>
      <c r="G17" s="792"/>
      <c r="H17" s="793"/>
      <c r="I17" s="792">
        <f>SUMIF(F49:F92,A17,I49:I92)</f>
        <v>0</v>
      </c>
      <c r="J17" s="794"/>
    </row>
    <row r="18" spans="1:10" ht="23.25" customHeight="1">
      <c r="A18" s="139" t="s">
        <v>28</v>
      </c>
      <c r="B18" s="37" t="s">
        <v>28</v>
      </c>
      <c r="C18" s="58"/>
      <c r="D18" s="59"/>
      <c r="E18" s="792"/>
      <c r="F18" s="793"/>
      <c r="G18" s="792"/>
      <c r="H18" s="793"/>
      <c r="I18" s="792">
        <f>SUMIF(F49:F92,A18,I49:I92)</f>
        <v>0</v>
      </c>
      <c r="J18" s="794"/>
    </row>
    <row r="19" spans="1:10" ht="23.25" customHeight="1">
      <c r="A19" s="139" t="s">
        <v>151</v>
      </c>
      <c r="B19" s="37" t="s">
        <v>29</v>
      </c>
      <c r="C19" s="58"/>
      <c r="D19" s="59"/>
      <c r="E19" s="792"/>
      <c r="F19" s="793"/>
      <c r="G19" s="792"/>
      <c r="H19" s="793"/>
      <c r="I19" s="792">
        <f>SUMIF(F49:F92,A19,I49:I92)</f>
        <v>0</v>
      </c>
      <c r="J19" s="794"/>
    </row>
    <row r="20" spans="1:10" ht="23.25" customHeight="1">
      <c r="A20" s="139" t="s">
        <v>152</v>
      </c>
      <c r="B20" s="37" t="s">
        <v>30</v>
      </c>
      <c r="C20" s="58"/>
      <c r="D20" s="59"/>
      <c r="E20" s="792"/>
      <c r="F20" s="793"/>
      <c r="G20" s="792"/>
      <c r="H20" s="793"/>
      <c r="I20" s="792">
        <f>SUMIF(F49:F92,A20,I49:I92)</f>
        <v>0</v>
      </c>
      <c r="J20" s="794"/>
    </row>
    <row r="21" spans="1:10" ht="23.25" customHeight="1">
      <c r="A21" s="2"/>
      <c r="B21" s="47" t="s">
        <v>31</v>
      </c>
      <c r="C21" s="60"/>
      <c r="D21" s="61"/>
      <c r="E21" s="795"/>
      <c r="F21" s="831"/>
      <c r="G21" s="795"/>
      <c r="H21" s="831"/>
      <c r="I21" s="795">
        <f>SUM(I16:J20)</f>
        <v>0</v>
      </c>
      <c r="J21" s="796"/>
    </row>
    <row r="22" spans="1:10" ht="33" customHeight="1">
      <c r="A22" s="2"/>
      <c r="B22" s="41" t="s">
        <v>35</v>
      </c>
      <c r="C22" s="58"/>
      <c r="D22" s="59"/>
      <c r="E22" s="62"/>
      <c r="F22" s="38"/>
      <c r="G22" s="32"/>
      <c r="H22" s="32"/>
      <c r="I22" s="32"/>
      <c r="J22" s="39"/>
    </row>
    <row r="23" spans="1:10" ht="23.25" customHeight="1">
      <c r="A23" s="2">
        <f>ZakladDPHSni*SazbaDPH1/100</f>
        <v>0</v>
      </c>
      <c r="B23" s="37" t="s">
        <v>13</v>
      </c>
      <c r="C23" s="58"/>
      <c r="D23" s="59"/>
      <c r="E23" s="63">
        <v>15</v>
      </c>
      <c r="F23" s="38" t="s">
        <v>0</v>
      </c>
      <c r="G23" s="790">
        <f>ZakladDPHSniVypocet</f>
        <v>0</v>
      </c>
      <c r="H23" s="791"/>
      <c r="I23" s="791"/>
      <c r="J23" s="39" t="str">
        <f t="shared" ref="J23:J28" si="0">Mena</f>
        <v>CZK</v>
      </c>
    </row>
    <row r="24" spans="1:10" ht="23.25" customHeight="1">
      <c r="A24" s="2">
        <f>(A23-INT(A23))*100</f>
        <v>0</v>
      </c>
      <c r="B24" s="37" t="s">
        <v>14</v>
      </c>
      <c r="C24" s="58"/>
      <c r="D24" s="59"/>
      <c r="E24" s="63">
        <f>SazbaDPH1</f>
        <v>15</v>
      </c>
      <c r="F24" s="38" t="s">
        <v>0</v>
      </c>
      <c r="G24" s="788">
        <f>A23</f>
        <v>0</v>
      </c>
      <c r="H24" s="789"/>
      <c r="I24" s="789"/>
      <c r="J24" s="39" t="str">
        <f t="shared" si="0"/>
        <v>CZK</v>
      </c>
    </row>
    <row r="25" spans="1:10" ht="23.25" customHeight="1">
      <c r="A25" s="2">
        <f>ZakladDPHZakl*SazbaDPH2/100</f>
        <v>0</v>
      </c>
      <c r="B25" s="37" t="s">
        <v>15</v>
      </c>
      <c r="C25" s="58"/>
      <c r="D25" s="59"/>
      <c r="E25" s="63">
        <v>21</v>
      </c>
      <c r="F25" s="38" t="s">
        <v>0</v>
      </c>
      <c r="G25" s="790">
        <f>ZakladDPHZaklVypocet</f>
        <v>0</v>
      </c>
      <c r="H25" s="791"/>
      <c r="I25" s="791"/>
      <c r="J25" s="39" t="str">
        <f t="shared" si="0"/>
        <v>CZK</v>
      </c>
    </row>
    <row r="26" spans="1:10" ht="23.25" customHeight="1">
      <c r="A26" s="2">
        <f>(A25-INT(A25))*100</f>
        <v>0</v>
      </c>
      <c r="B26" s="31" t="s">
        <v>16</v>
      </c>
      <c r="C26" s="64"/>
      <c r="D26" s="51"/>
      <c r="E26" s="65">
        <f>SazbaDPH2</f>
        <v>21</v>
      </c>
      <c r="F26" s="29" t="s">
        <v>0</v>
      </c>
      <c r="G26" s="818">
        <f>A25</f>
        <v>0</v>
      </c>
      <c r="H26" s="819"/>
      <c r="I26" s="819"/>
      <c r="J26" s="36" t="str">
        <f t="shared" si="0"/>
        <v>CZK</v>
      </c>
    </row>
    <row r="27" spans="1:10" ht="23.25" customHeight="1" thickBot="1">
      <c r="A27" s="2">
        <f>ZakladDPHSni+DPHSni+ZakladDPHZakl+DPHZakl</f>
        <v>0</v>
      </c>
      <c r="B27" s="30" t="s">
        <v>5</v>
      </c>
      <c r="C27" s="66"/>
      <c r="D27" s="67"/>
      <c r="E27" s="66"/>
      <c r="F27" s="16"/>
      <c r="G27" s="820">
        <f>CenaCelkem-(ZakladDPHSni+DPHSni+ZakladDPHZakl+DPHZakl)</f>
        <v>0</v>
      </c>
      <c r="H27" s="820"/>
      <c r="I27" s="820"/>
      <c r="J27" s="40" t="str">
        <f t="shared" si="0"/>
        <v>CZK</v>
      </c>
    </row>
    <row r="28" spans="1:10" ht="27.75" hidden="1" customHeight="1" thickBot="1">
      <c r="A28" s="2"/>
      <c r="B28" s="113" t="s">
        <v>25</v>
      </c>
      <c r="C28" s="114"/>
      <c r="D28" s="114"/>
      <c r="E28" s="115"/>
      <c r="F28" s="116"/>
      <c r="G28" s="798">
        <f>ZakladDPHSniVypocet+ZakladDPHZaklVypocet</f>
        <v>0</v>
      </c>
      <c r="H28" s="798"/>
      <c r="I28" s="798"/>
      <c r="J28" s="117" t="str">
        <f t="shared" si="0"/>
        <v>CZK</v>
      </c>
    </row>
    <row r="29" spans="1:10" ht="27.75" customHeight="1" thickBot="1">
      <c r="A29" s="2">
        <f>(A27-INT(A27))*100</f>
        <v>0</v>
      </c>
      <c r="B29" s="113" t="s">
        <v>37</v>
      </c>
      <c r="C29" s="118"/>
      <c r="D29" s="118"/>
      <c r="E29" s="118"/>
      <c r="F29" s="119"/>
      <c r="G29" s="797">
        <f>A27</f>
        <v>0</v>
      </c>
      <c r="H29" s="797"/>
      <c r="I29" s="797"/>
      <c r="J29" s="120" t="s">
        <v>61</v>
      </c>
    </row>
    <row r="30" spans="1:10" ht="12.75" customHeight="1">
      <c r="A30" s="2"/>
      <c r="B30" s="2"/>
      <c r="J30" s="9"/>
    </row>
    <row r="31" spans="1:10" ht="30" customHeight="1">
      <c r="A31" s="2"/>
      <c r="B31" s="2"/>
      <c r="J31" s="9"/>
    </row>
    <row r="32" spans="1:10" ht="18.75" customHeight="1">
      <c r="A32" s="2"/>
      <c r="B32" s="17"/>
      <c r="C32" s="68" t="s">
        <v>12</v>
      </c>
      <c r="D32" s="69"/>
      <c r="E32" s="69"/>
      <c r="F32" s="15" t="s">
        <v>11</v>
      </c>
      <c r="G32" s="25"/>
      <c r="H32" s="26"/>
      <c r="I32" s="25"/>
      <c r="J32" s="9"/>
    </row>
    <row r="33" spans="1:10" ht="47.25" customHeight="1">
      <c r="A33" s="2"/>
      <c r="B33" s="2"/>
      <c r="J33" s="9"/>
    </row>
    <row r="34" spans="1:10" s="21" customFormat="1" ht="18.75" customHeight="1">
      <c r="A34" s="20"/>
      <c r="B34" s="20"/>
      <c r="C34" s="70"/>
      <c r="D34" s="799"/>
      <c r="E34" s="800"/>
      <c r="G34" s="801"/>
      <c r="H34" s="802"/>
      <c r="I34" s="802"/>
      <c r="J34" s="24"/>
    </row>
    <row r="35" spans="1:10" ht="12.75" customHeight="1">
      <c r="A35" s="2"/>
      <c r="B35" s="2"/>
      <c r="D35" s="787" t="s">
        <v>2</v>
      </c>
      <c r="E35" s="787"/>
      <c r="H35" s="10" t="s">
        <v>3</v>
      </c>
      <c r="J35" s="9"/>
    </row>
    <row r="36" spans="1:10" ht="13.5" customHeight="1" thickBot="1">
      <c r="A36" s="11"/>
      <c r="B36" s="11"/>
      <c r="C36" s="71"/>
      <c r="D36" s="71"/>
      <c r="E36" s="71"/>
      <c r="F36" s="12"/>
      <c r="G36" s="12"/>
      <c r="H36" s="12"/>
      <c r="I36" s="12"/>
      <c r="J36" s="13"/>
    </row>
    <row r="37" spans="1:10" ht="27" hidden="1" customHeight="1">
      <c r="B37" s="90" t="s">
        <v>17</v>
      </c>
      <c r="C37" s="91"/>
      <c r="D37" s="91"/>
      <c r="E37" s="91"/>
      <c r="F37" s="92"/>
      <c r="G37" s="92"/>
      <c r="H37" s="92"/>
      <c r="I37" s="92"/>
      <c r="J37" s="93"/>
    </row>
    <row r="38" spans="1:10" ht="25.5" hidden="1" customHeight="1">
      <c r="A38" s="89" t="s">
        <v>39</v>
      </c>
      <c r="B38" s="94" t="s">
        <v>18</v>
      </c>
      <c r="C38" s="95" t="s">
        <v>6</v>
      </c>
      <c r="D38" s="95"/>
      <c r="E38" s="95"/>
      <c r="F38" s="96" t="str">
        <f>B23</f>
        <v>Základ pro sníženou DPH</v>
      </c>
      <c r="G38" s="96" t="str">
        <f>B25</f>
        <v>Základ pro základní DPH</v>
      </c>
      <c r="H38" s="97" t="s">
        <v>19</v>
      </c>
      <c r="I38" s="97" t="s">
        <v>1</v>
      </c>
      <c r="J38" s="98" t="s">
        <v>0</v>
      </c>
    </row>
    <row r="39" spans="1:10" ht="25.5" hidden="1" customHeight="1">
      <c r="A39" s="89">
        <v>1</v>
      </c>
      <c r="B39" s="99" t="s">
        <v>59</v>
      </c>
      <c r="C39" s="782"/>
      <c r="D39" s="782"/>
      <c r="E39" s="782"/>
      <c r="F39" s="100">
        <f>'01 01 Pol'!AE2006</f>
        <v>0</v>
      </c>
      <c r="G39" s="101">
        <f>'01 01 Pol'!AF2006</f>
        <v>0</v>
      </c>
      <c r="H39" s="102">
        <f>(F39*SazbaDPH1/100)+(G39*SazbaDPH2/100)</f>
        <v>0</v>
      </c>
      <c r="I39" s="102">
        <f>F39+G39+H39</f>
        <v>0</v>
      </c>
      <c r="J39" s="103" t="str">
        <f>IF(_xlfn.SINGLE(CenaCelkemVypocet)=0,"",I39/_xlfn.SINGLE(CenaCelkemVypocet)*100)</f>
        <v/>
      </c>
    </row>
    <row r="40" spans="1:10" ht="25.5" hidden="1" customHeight="1">
      <c r="A40" s="89">
        <v>2</v>
      </c>
      <c r="B40" s="104" t="s">
        <v>41</v>
      </c>
      <c r="C40" s="783" t="s">
        <v>42</v>
      </c>
      <c r="D40" s="783"/>
      <c r="E40" s="783"/>
      <c r="F40" s="105">
        <f>'01 01 Pol'!AE2006</f>
        <v>0</v>
      </c>
      <c r="G40" s="106">
        <f>'01 01 Pol'!AF2006</f>
        <v>0</v>
      </c>
      <c r="H40" s="106">
        <f>(F40*SazbaDPH1/100)+(G40*SazbaDPH2/100)</f>
        <v>0</v>
      </c>
      <c r="I40" s="106">
        <f>F40+G40+H40</f>
        <v>0</v>
      </c>
      <c r="J40" s="107" t="str">
        <f>IF(_xlfn.SINGLE(CenaCelkemVypocet)=0,"",I40/_xlfn.SINGLE(CenaCelkemVypocet)*100)</f>
        <v/>
      </c>
    </row>
    <row r="41" spans="1:10" ht="25.5" hidden="1" customHeight="1">
      <c r="A41" s="89">
        <v>3</v>
      </c>
      <c r="B41" s="108" t="s">
        <v>41</v>
      </c>
      <c r="C41" s="782" t="s">
        <v>42</v>
      </c>
      <c r="D41" s="782"/>
      <c r="E41" s="782"/>
      <c r="F41" s="109">
        <f>'01 01 Pol'!AE2006</f>
        <v>0</v>
      </c>
      <c r="G41" s="102">
        <f>'01 01 Pol'!AF2006</f>
        <v>0</v>
      </c>
      <c r="H41" s="102">
        <f>(F41*SazbaDPH1/100)+(G41*SazbaDPH2/100)</f>
        <v>0</v>
      </c>
      <c r="I41" s="102">
        <f>F41+G41+H41</f>
        <v>0</v>
      </c>
      <c r="J41" s="103" t="str">
        <f>IF(_xlfn.SINGLE(CenaCelkemVypocet)=0,"",I41/_xlfn.SINGLE(CenaCelkemVypocet)*100)</f>
        <v/>
      </c>
    </row>
    <row r="42" spans="1:10" ht="25.5" hidden="1" customHeight="1">
      <c r="A42" s="89"/>
      <c r="B42" s="784" t="s">
        <v>60</v>
      </c>
      <c r="C42" s="785"/>
      <c r="D42" s="785"/>
      <c r="E42" s="786"/>
      <c r="F42" s="110">
        <f>SUMIF(A39:A41,"=1",F39:F41)</f>
        <v>0</v>
      </c>
      <c r="G42" s="111">
        <f>SUMIF(A39:A41,"=1",G39:G41)</f>
        <v>0</v>
      </c>
      <c r="H42" s="111">
        <f>SUMIF(A39:A41,"=1",H39:H41)</f>
        <v>0</v>
      </c>
      <c r="I42" s="111">
        <f>SUMIF(A39:A41,"=1",I39:I41)</f>
        <v>0</v>
      </c>
      <c r="J42" s="112">
        <f>SUMIF(A39:A41,"=1",J39:J41)</f>
        <v>0</v>
      </c>
    </row>
    <row r="46" spans="1:10" ht="15.75">
      <c r="B46" s="121" t="s">
        <v>62</v>
      </c>
    </row>
    <row r="48" spans="1:10" ht="25.5" customHeight="1">
      <c r="A48" s="123"/>
      <c r="B48" s="126" t="s">
        <v>18</v>
      </c>
      <c r="C48" s="126" t="s">
        <v>6</v>
      </c>
      <c r="D48" s="127"/>
      <c r="E48" s="127"/>
      <c r="F48" s="128" t="s">
        <v>63</v>
      </c>
      <c r="G48" s="128"/>
      <c r="H48" s="128"/>
      <c r="I48" s="128" t="s">
        <v>31</v>
      </c>
      <c r="J48" s="128" t="s">
        <v>0</v>
      </c>
    </row>
    <row r="49" spans="1:10" ht="36.75" customHeight="1">
      <c r="A49" s="124"/>
      <c r="B49" s="129" t="s">
        <v>64</v>
      </c>
      <c r="C49" s="780" t="s">
        <v>65</v>
      </c>
      <c r="D49" s="781"/>
      <c r="E49" s="781"/>
      <c r="F49" s="135" t="s">
        <v>26</v>
      </c>
      <c r="G49" s="136"/>
      <c r="H49" s="136"/>
      <c r="I49" s="136">
        <f>'01 01 Pol'!G8</f>
        <v>0</v>
      </c>
      <c r="J49" s="133" t="str">
        <f>IF(I93=0,"",I49/I93*100)</f>
        <v/>
      </c>
    </row>
    <row r="50" spans="1:10" ht="36.75" customHeight="1">
      <c r="A50" s="124"/>
      <c r="B50" s="129" t="s">
        <v>66</v>
      </c>
      <c r="C50" s="780" t="s">
        <v>67</v>
      </c>
      <c r="D50" s="781"/>
      <c r="E50" s="781"/>
      <c r="F50" s="135" t="s">
        <v>26</v>
      </c>
      <c r="G50" s="136"/>
      <c r="H50" s="136"/>
      <c r="I50" s="136">
        <f>'01 01 Pol'!G50</f>
        <v>0</v>
      </c>
      <c r="J50" s="133" t="str">
        <f>IF(I93=0,"",I50/I93*100)</f>
        <v/>
      </c>
    </row>
    <row r="51" spans="1:10" ht="36.75" customHeight="1">
      <c r="A51" s="124"/>
      <c r="B51" s="129" t="s">
        <v>68</v>
      </c>
      <c r="C51" s="780" t="s">
        <v>69</v>
      </c>
      <c r="D51" s="781"/>
      <c r="E51" s="781"/>
      <c r="F51" s="135" t="s">
        <v>26</v>
      </c>
      <c r="G51" s="136"/>
      <c r="H51" s="136"/>
      <c r="I51" s="136">
        <f>'01 01 Pol'!G55</f>
        <v>0</v>
      </c>
      <c r="J51" s="133" t="str">
        <f>IF(I93=0,"",I51/I93*100)</f>
        <v/>
      </c>
    </row>
    <row r="52" spans="1:10" ht="36.75" customHeight="1">
      <c r="A52" s="124"/>
      <c r="B52" s="129" t="s">
        <v>70</v>
      </c>
      <c r="C52" s="780" t="s">
        <v>71</v>
      </c>
      <c r="D52" s="781"/>
      <c r="E52" s="781"/>
      <c r="F52" s="135" t="s">
        <v>26</v>
      </c>
      <c r="G52" s="136"/>
      <c r="H52" s="136"/>
      <c r="I52" s="136">
        <f>'01 01 Pol'!G161</f>
        <v>0</v>
      </c>
      <c r="J52" s="133" t="str">
        <f>IF(I93=0,"",I52/I93*100)</f>
        <v/>
      </c>
    </row>
    <row r="53" spans="1:10" ht="36.75" customHeight="1">
      <c r="A53" s="124"/>
      <c r="B53" s="129" t="s">
        <v>72</v>
      </c>
      <c r="C53" s="780" t="s">
        <v>73</v>
      </c>
      <c r="D53" s="781"/>
      <c r="E53" s="781"/>
      <c r="F53" s="135" t="s">
        <v>26</v>
      </c>
      <c r="G53" s="136"/>
      <c r="H53" s="136"/>
      <c r="I53" s="136">
        <f>'01 01 Pol'!G170</f>
        <v>0</v>
      </c>
      <c r="J53" s="133" t="str">
        <f>IF(I93=0,"",I53/I93*100)</f>
        <v/>
      </c>
    </row>
    <row r="54" spans="1:10" ht="36.75" customHeight="1">
      <c r="A54" s="124"/>
      <c r="B54" s="129" t="s">
        <v>74</v>
      </c>
      <c r="C54" s="780" t="s">
        <v>75</v>
      </c>
      <c r="D54" s="781"/>
      <c r="E54" s="781"/>
      <c r="F54" s="135" t="s">
        <v>26</v>
      </c>
      <c r="G54" s="136"/>
      <c r="H54" s="136"/>
      <c r="I54" s="136">
        <f>'01 01 Pol'!G178</f>
        <v>0</v>
      </c>
      <c r="J54" s="133" t="str">
        <f>IF(I93=0,"",I54/I93*100)</f>
        <v/>
      </c>
    </row>
    <row r="55" spans="1:10" ht="36.75" customHeight="1">
      <c r="A55" s="124"/>
      <c r="B55" s="129" t="s">
        <v>76</v>
      </c>
      <c r="C55" s="780" t="s">
        <v>77</v>
      </c>
      <c r="D55" s="781"/>
      <c r="E55" s="781"/>
      <c r="F55" s="135" t="s">
        <v>26</v>
      </c>
      <c r="G55" s="136"/>
      <c r="H55" s="136"/>
      <c r="I55" s="136">
        <f>'01 01 Pol'!G235</f>
        <v>0</v>
      </c>
      <c r="J55" s="133" t="str">
        <f>IF(I93=0,"",I55/I93*100)</f>
        <v/>
      </c>
    </row>
    <row r="56" spans="1:10" ht="36.75" customHeight="1">
      <c r="A56" s="124"/>
      <c r="B56" s="129" t="s">
        <v>78</v>
      </c>
      <c r="C56" s="780" t="s">
        <v>79</v>
      </c>
      <c r="D56" s="781"/>
      <c r="E56" s="781"/>
      <c r="F56" s="135" t="s">
        <v>26</v>
      </c>
      <c r="G56" s="136"/>
      <c r="H56" s="136"/>
      <c r="I56" s="136">
        <f>'01 01 Pol'!G241</f>
        <v>0</v>
      </c>
      <c r="J56" s="133" t="str">
        <f>IF(I93=0,"",I56/I93*100)</f>
        <v/>
      </c>
    </row>
    <row r="57" spans="1:10" ht="36.75" customHeight="1">
      <c r="A57" s="124"/>
      <c r="B57" s="129" t="s">
        <v>80</v>
      </c>
      <c r="C57" s="780" t="s">
        <v>81</v>
      </c>
      <c r="D57" s="781"/>
      <c r="E57" s="781"/>
      <c r="F57" s="135" t="s">
        <v>26</v>
      </c>
      <c r="G57" s="136"/>
      <c r="H57" s="136"/>
      <c r="I57" s="136">
        <f>'01 01 Pol'!G333</f>
        <v>0</v>
      </c>
      <c r="J57" s="133" t="str">
        <f>IF(I93=0,"",I57/I93*100)</f>
        <v/>
      </c>
    </row>
    <row r="58" spans="1:10" ht="36.75" customHeight="1">
      <c r="A58" s="124"/>
      <c r="B58" s="129" t="s">
        <v>82</v>
      </c>
      <c r="C58" s="780" t="s">
        <v>83</v>
      </c>
      <c r="D58" s="781"/>
      <c r="E58" s="781"/>
      <c r="F58" s="135" t="s">
        <v>26</v>
      </c>
      <c r="G58" s="136"/>
      <c r="H58" s="136"/>
      <c r="I58" s="136">
        <f>'01 01 Pol'!G348</f>
        <v>0</v>
      </c>
      <c r="J58" s="133" t="str">
        <f>IF(I93=0,"",I58/I93*100)</f>
        <v/>
      </c>
    </row>
    <row r="59" spans="1:10" ht="36.75" customHeight="1">
      <c r="A59" s="124"/>
      <c r="B59" s="129" t="s">
        <v>84</v>
      </c>
      <c r="C59" s="780" t="s">
        <v>85</v>
      </c>
      <c r="D59" s="781"/>
      <c r="E59" s="781"/>
      <c r="F59" s="135" t="s">
        <v>26</v>
      </c>
      <c r="G59" s="136"/>
      <c r="H59" s="136"/>
      <c r="I59" s="136">
        <f>'01 01 Pol'!G449</f>
        <v>0</v>
      </c>
      <c r="J59" s="133" t="str">
        <f>IF(I93=0,"",I59/I93*100)</f>
        <v/>
      </c>
    </row>
    <row r="60" spans="1:10" ht="36.75" customHeight="1">
      <c r="A60" s="124"/>
      <c r="B60" s="129" t="s">
        <v>86</v>
      </c>
      <c r="C60" s="780" t="s">
        <v>87</v>
      </c>
      <c r="D60" s="781"/>
      <c r="E60" s="781"/>
      <c r="F60" s="135" t="s">
        <v>26</v>
      </c>
      <c r="G60" s="136"/>
      <c r="H60" s="136"/>
      <c r="I60" s="136">
        <f>'01 01 Pol'!G526</f>
        <v>0</v>
      </c>
      <c r="J60" s="133" t="str">
        <f>IF(I93=0,"",I60/I93*100)</f>
        <v/>
      </c>
    </row>
    <row r="61" spans="1:10" ht="36.75" customHeight="1">
      <c r="A61" s="124"/>
      <c r="B61" s="129" t="s">
        <v>88</v>
      </c>
      <c r="C61" s="780" t="s">
        <v>89</v>
      </c>
      <c r="D61" s="781"/>
      <c r="E61" s="781"/>
      <c r="F61" s="135" t="s">
        <v>26</v>
      </c>
      <c r="G61" s="136"/>
      <c r="H61" s="136"/>
      <c r="I61" s="136">
        <f>'01 01 Pol'!G535</f>
        <v>0</v>
      </c>
      <c r="J61" s="133" t="str">
        <f>IF(I93=0,"",I61/I93*100)</f>
        <v/>
      </c>
    </row>
    <row r="62" spans="1:10" ht="36.75" customHeight="1">
      <c r="A62" s="124"/>
      <c r="B62" s="129" t="s">
        <v>90</v>
      </c>
      <c r="C62" s="780" t="s">
        <v>91</v>
      </c>
      <c r="D62" s="781"/>
      <c r="E62" s="781"/>
      <c r="F62" s="135" t="s">
        <v>26</v>
      </c>
      <c r="G62" s="136"/>
      <c r="H62" s="136"/>
      <c r="I62" s="136">
        <f>'01 01 Pol'!G550</f>
        <v>0</v>
      </c>
      <c r="J62" s="133" t="str">
        <f>IF(I93=0,"",I62/I93*100)</f>
        <v/>
      </c>
    </row>
    <row r="63" spans="1:10" ht="36.75" customHeight="1">
      <c r="A63" s="124"/>
      <c r="B63" s="129" t="s">
        <v>92</v>
      </c>
      <c r="C63" s="780" t="s">
        <v>93</v>
      </c>
      <c r="D63" s="781"/>
      <c r="E63" s="781"/>
      <c r="F63" s="135" t="s">
        <v>26</v>
      </c>
      <c r="G63" s="136"/>
      <c r="H63" s="136"/>
      <c r="I63" s="136">
        <f>'01 01 Pol'!G604</f>
        <v>0</v>
      </c>
      <c r="J63" s="133" t="str">
        <f>IF(I93=0,"",I63/I93*100)</f>
        <v/>
      </c>
    </row>
    <row r="64" spans="1:10" ht="36.75" customHeight="1">
      <c r="A64" s="124"/>
      <c r="B64" s="129" t="s">
        <v>94</v>
      </c>
      <c r="C64" s="780" t="s">
        <v>95</v>
      </c>
      <c r="D64" s="781"/>
      <c r="E64" s="781"/>
      <c r="F64" s="135" t="s">
        <v>26</v>
      </c>
      <c r="G64" s="136"/>
      <c r="H64" s="136"/>
      <c r="I64" s="136">
        <f>'01 01 Pol'!G608</f>
        <v>0</v>
      </c>
      <c r="J64" s="133" t="str">
        <f>IF(I93=0,"",I64/I93*100)</f>
        <v/>
      </c>
    </row>
    <row r="65" spans="1:10" ht="36.75" customHeight="1">
      <c r="A65" s="124"/>
      <c r="B65" s="129" t="s">
        <v>96</v>
      </c>
      <c r="C65" s="780" t="s">
        <v>97</v>
      </c>
      <c r="D65" s="781"/>
      <c r="E65" s="781"/>
      <c r="F65" s="135" t="s">
        <v>26</v>
      </c>
      <c r="G65" s="136"/>
      <c r="H65" s="136"/>
      <c r="I65" s="136">
        <f>'01 01 Pol'!G1041</f>
        <v>0</v>
      </c>
      <c r="J65" s="133" t="str">
        <f>IF(I93=0,"",I65/I93*100)</f>
        <v/>
      </c>
    </row>
    <row r="66" spans="1:10" ht="36.75" customHeight="1">
      <c r="A66" s="124"/>
      <c r="B66" s="129" t="s">
        <v>98</v>
      </c>
      <c r="C66" s="780" t="s">
        <v>99</v>
      </c>
      <c r="D66" s="781"/>
      <c r="E66" s="781"/>
      <c r="F66" s="135" t="s">
        <v>27</v>
      </c>
      <c r="G66" s="136"/>
      <c r="H66" s="136"/>
      <c r="I66" s="136">
        <f>'01 01 Pol'!G1043</f>
        <v>0</v>
      </c>
      <c r="J66" s="133" t="str">
        <f>IF(I93=0,"",I66/I93*100)</f>
        <v/>
      </c>
    </row>
    <row r="67" spans="1:10" ht="36.75" customHeight="1">
      <c r="A67" s="124"/>
      <c r="B67" s="129" t="s">
        <v>100</v>
      </c>
      <c r="C67" s="780" t="s">
        <v>101</v>
      </c>
      <c r="D67" s="781"/>
      <c r="E67" s="781"/>
      <c r="F67" s="135" t="s">
        <v>27</v>
      </c>
      <c r="G67" s="136"/>
      <c r="H67" s="136"/>
      <c r="I67" s="136">
        <f>'01 01 Pol'!G1231</f>
        <v>0</v>
      </c>
      <c r="J67" s="133" t="str">
        <f>IF(I93=0,"",I67/I93*100)</f>
        <v/>
      </c>
    </row>
    <row r="68" spans="1:10" ht="36.75" customHeight="1">
      <c r="A68" s="124"/>
      <c r="B68" s="129" t="s">
        <v>102</v>
      </c>
      <c r="C68" s="780" t="s">
        <v>103</v>
      </c>
      <c r="D68" s="781"/>
      <c r="E68" s="781"/>
      <c r="F68" s="135" t="s">
        <v>27</v>
      </c>
      <c r="G68" s="136"/>
      <c r="H68" s="136"/>
      <c r="I68" s="136">
        <f>'01 01 Pol'!G1298</f>
        <v>0</v>
      </c>
      <c r="J68" s="133" t="str">
        <f>IF(I93=0,"",I68/I93*100)</f>
        <v/>
      </c>
    </row>
    <row r="69" spans="1:10" ht="36.75" customHeight="1">
      <c r="A69" s="124"/>
      <c r="B69" s="129" t="s">
        <v>104</v>
      </c>
      <c r="C69" s="780" t="s">
        <v>105</v>
      </c>
      <c r="D69" s="781"/>
      <c r="E69" s="781"/>
      <c r="F69" s="135" t="s">
        <v>27</v>
      </c>
      <c r="G69" s="136"/>
      <c r="H69" s="136"/>
      <c r="I69" s="136">
        <f>'01 01 Pol'!G1364</f>
        <v>0</v>
      </c>
      <c r="J69" s="133" t="str">
        <f>IF(I93=0,"",I69/I93*100)</f>
        <v/>
      </c>
    </row>
    <row r="70" spans="1:10" ht="36.75" customHeight="1">
      <c r="A70" s="124"/>
      <c r="B70" s="129" t="s">
        <v>106</v>
      </c>
      <c r="C70" s="780" t="s">
        <v>107</v>
      </c>
      <c r="D70" s="781"/>
      <c r="E70" s="781"/>
      <c r="F70" s="135" t="s">
        <v>27</v>
      </c>
      <c r="G70" s="136"/>
      <c r="H70" s="136"/>
      <c r="I70" s="136">
        <f>'01 01 Pol'!G1375</f>
        <v>0</v>
      </c>
      <c r="J70" s="133" t="str">
        <f>IF(I93=0,"",I70/I93*100)</f>
        <v/>
      </c>
    </row>
    <row r="71" spans="1:10" ht="36.75" customHeight="1">
      <c r="A71" s="124"/>
      <c r="B71" s="129" t="s">
        <v>108</v>
      </c>
      <c r="C71" s="780" t="s">
        <v>109</v>
      </c>
      <c r="D71" s="781"/>
      <c r="E71" s="781"/>
      <c r="F71" s="135" t="s">
        <v>27</v>
      </c>
      <c r="G71" s="136"/>
      <c r="H71" s="136"/>
      <c r="I71" s="136">
        <f>'01 01 Pol'!G1385</f>
        <v>0</v>
      </c>
      <c r="J71" s="133" t="str">
        <f>IF(I93=0,"",I71/I93*100)</f>
        <v/>
      </c>
    </row>
    <row r="72" spans="1:10" ht="36.75" customHeight="1">
      <c r="A72" s="124"/>
      <c r="B72" s="129" t="s">
        <v>110</v>
      </c>
      <c r="C72" s="780" t="s">
        <v>111</v>
      </c>
      <c r="D72" s="781"/>
      <c r="E72" s="781"/>
      <c r="F72" s="135" t="s">
        <v>27</v>
      </c>
      <c r="G72" s="136"/>
      <c r="H72" s="136"/>
      <c r="I72" s="136">
        <f>'01 01 Pol'!G1391</f>
        <v>0</v>
      </c>
      <c r="J72" s="133" t="str">
        <f>IF(I93=0,"",I72/I93*100)</f>
        <v/>
      </c>
    </row>
    <row r="73" spans="1:10" ht="36.75" customHeight="1">
      <c r="A73" s="124"/>
      <c r="B73" s="129" t="s">
        <v>112</v>
      </c>
      <c r="C73" s="780" t="s">
        <v>113</v>
      </c>
      <c r="D73" s="781"/>
      <c r="E73" s="781"/>
      <c r="F73" s="135" t="s">
        <v>27</v>
      </c>
      <c r="G73" s="136"/>
      <c r="H73" s="136"/>
      <c r="I73" s="136">
        <f>'01 01 Pol'!G1422</f>
        <v>0</v>
      </c>
      <c r="J73" s="133" t="str">
        <f>IF(I93=0,"",I73/I93*100)</f>
        <v/>
      </c>
    </row>
    <row r="74" spans="1:10" ht="36.75" customHeight="1">
      <c r="A74" s="124"/>
      <c r="B74" s="129" t="s">
        <v>114</v>
      </c>
      <c r="C74" s="780" t="s">
        <v>115</v>
      </c>
      <c r="D74" s="781"/>
      <c r="E74" s="781"/>
      <c r="F74" s="135" t="s">
        <v>27</v>
      </c>
      <c r="G74" s="136"/>
      <c r="H74" s="136"/>
      <c r="I74" s="136">
        <f>'01 01 Pol'!G1425</f>
        <v>0</v>
      </c>
      <c r="J74" s="133" t="str">
        <f>IF(I93=0,"",I74/I93*100)</f>
        <v/>
      </c>
    </row>
    <row r="75" spans="1:10" ht="36.75" customHeight="1">
      <c r="A75" s="124"/>
      <c r="B75" s="129" t="s">
        <v>116</v>
      </c>
      <c r="C75" s="780" t="s">
        <v>117</v>
      </c>
      <c r="D75" s="781"/>
      <c r="E75" s="781"/>
      <c r="F75" s="135" t="s">
        <v>27</v>
      </c>
      <c r="G75" s="136"/>
      <c r="H75" s="136"/>
      <c r="I75" s="136">
        <f>'01 01 Pol'!G1431</f>
        <v>0</v>
      </c>
      <c r="J75" s="133" t="str">
        <f>IF(I93=0,"",I75/I93*100)</f>
        <v/>
      </c>
    </row>
    <row r="76" spans="1:10" ht="36.75" customHeight="1">
      <c r="A76" s="124"/>
      <c r="B76" s="129" t="s">
        <v>118</v>
      </c>
      <c r="C76" s="780" t="s">
        <v>119</v>
      </c>
      <c r="D76" s="781"/>
      <c r="E76" s="781"/>
      <c r="F76" s="135" t="s">
        <v>27</v>
      </c>
      <c r="G76" s="136"/>
      <c r="H76" s="136"/>
      <c r="I76" s="136">
        <f>'01 01 Pol'!G1436</f>
        <v>0</v>
      </c>
      <c r="J76" s="133" t="str">
        <f>IF(I93=0,"",I76/I93*100)</f>
        <v/>
      </c>
    </row>
    <row r="77" spans="1:10" ht="36.75" customHeight="1">
      <c r="A77" s="124"/>
      <c r="B77" s="129" t="s">
        <v>120</v>
      </c>
      <c r="C77" s="780" t="s">
        <v>121</v>
      </c>
      <c r="D77" s="781"/>
      <c r="E77" s="781"/>
      <c r="F77" s="135" t="s">
        <v>27</v>
      </c>
      <c r="G77" s="136"/>
      <c r="H77" s="136"/>
      <c r="I77" s="136">
        <f>'01 01 Pol'!G1453</f>
        <v>0</v>
      </c>
      <c r="J77" s="133" t="str">
        <f>IF(I93=0,"",I77/I93*100)</f>
        <v/>
      </c>
    </row>
    <row r="78" spans="1:10" ht="36.75" customHeight="1">
      <c r="A78" s="124"/>
      <c r="B78" s="129" t="s">
        <v>122</v>
      </c>
      <c r="C78" s="780" t="s">
        <v>123</v>
      </c>
      <c r="D78" s="781"/>
      <c r="E78" s="781"/>
      <c r="F78" s="135" t="s">
        <v>27</v>
      </c>
      <c r="G78" s="136"/>
      <c r="H78" s="136"/>
      <c r="I78" s="136">
        <f>'01 01 Pol'!G1641</f>
        <v>0</v>
      </c>
      <c r="J78" s="133" t="str">
        <f>IF(I93=0,"",I78/I93*100)</f>
        <v/>
      </c>
    </row>
    <row r="79" spans="1:10" ht="36.75" customHeight="1">
      <c r="A79" s="124"/>
      <c r="B79" s="129" t="s">
        <v>124</v>
      </c>
      <c r="C79" s="780" t="s">
        <v>125</v>
      </c>
      <c r="D79" s="781"/>
      <c r="E79" s="781"/>
      <c r="F79" s="135" t="s">
        <v>27</v>
      </c>
      <c r="G79" s="136"/>
      <c r="H79" s="136"/>
      <c r="I79" s="136">
        <f>'01 01 Pol'!G1702</f>
        <v>0</v>
      </c>
      <c r="J79" s="133" t="str">
        <f>IF(I93=0,"",I79/I93*100)</f>
        <v/>
      </c>
    </row>
    <row r="80" spans="1:10" ht="36.75" customHeight="1">
      <c r="A80" s="124"/>
      <c r="B80" s="129" t="s">
        <v>126</v>
      </c>
      <c r="C80" s="780" t="s">
        <v>127</v>
      </c>
      <c r="D80" s="781"/>
      <c r="E80" s="781"/>
      <c r="F80" s="135" t="s">
        <v>27</v>
      </c>
      <c r="G80" s="136"/>
      <c r="H80" s="136"/>
      <c r="I80" s="136">
        <f>'01 01 Pol'!G1779</f>
        <v>0</v>
      </c>
      <c r="J80" s="133" t="str">
        <f>IF(I93=0,"",I80/I93*100)</f>
        <v/>
      </c>
    </row>
    <row r="81" spans="1:10" ht="36.75" customHeight="1">
      <c r="A81" s="124"/>
      <c r="B81" s="129" t="s">
        <v>128</v>
      </c>
      <c r="C81" s="780" t="s">
        <v>129</v>
      </c>
      <c r="D81" s="781"/>
      <c r="E81" s="781"/>
      <c r="F81" s="135" t="s">
        <v>27</v>
      </c>
      <c r="G81" s="136"/>
      <c r="H81" s="136"/>
      <c r="I81" s="136">
        <f>'01 01 Pol'!G1810</f>
        <v>0</v>
      </c>
      <c r="J81" s="133" t="str">
        <f>IF(I93=0,"",I81/I93*100)</f>
        <v/>
      </c>
    </row>
    <row r="82" spans="1:10" ht="36.75" customHeight="1">
      <c r="A82" s="124"/>
      <c r="B82" s="129" t="s">
        <v>130</v>
      </c>
      <c r="C82" s="780" t="s">
        <v>131</v>
      </c>
      <c r="D82" s="781"/>
      <c r="E82" s="781"/>
      <c r="F82" s="135" t="s">
        <v>27</v>
      </c>
      <c r="G82" s="136"/>
      <c r="H82" s="136"/>
      <c r="I82" s="136">
        <f>'01 01 Pol'!G1815</f>
        <v>0</v>
      </c>
      <c r="J82" s="133" t="str">
        <f>IF(I93=0,"",I82/I93*100)</f>
        <v/>
      </c>
    </row>
    <row r="83" spans="1:10" ht="36.75" customHeight="1">
      <c r="A83" s="124"/>
      <c r="B83" s="129" t="s">
        <v>132</v>
      </c>
      <c r="C83" s="780" t="s">
        <v>133</v>
      </c>
      <c r="D83" s="781"/>
      <c r="E83" s="781"/>
      <c r="F83" s="135" t="s">
        <v>27</v>
      </c>
      <c r="G83" s="136"/>
      <c r="H83" s="136"/>
      <c r="I83" s="136">
        <f>'01 01 Pol'!G1862</f>
        <v>0</v>
      </c>
      <c r="J83" s="133" t="str">
        <f>IF(I93=0,"",I83/I93*100)</f>
        <v/>
      </c>
    </row>
    <row r="84" spans="1:10" ht="36.75" customHeight="1">
      <c r="A84" s="124"/>
      <c r="B84" s="129" t="s">
        <v>134</v>
      </c>
      <c r="C84" s="780" t="s">
        <v>135</v>
      </c>
      <c r="D84" s="781"/>
      <c r="E84" s="781"/>
      <c r="F84" s="135" t="s">
        <v>27</v>
      </c>
      <c r="G84" s="136"/>
      <c r="H84" s="136"/>
      <c r="I84" s="136">
        <f>'01 01 Pol'!G1867</f>
        <v>0</v>
      </c>
      <c r="J84" s="133" t="str">
        <f>IF(I93=0,"",I84/I93*100)</f>
        <v/>
      </c>
    </row>
    <row r="85" spans="1:10" ht="36.75" customHeight="1">
      <c r="A85" s="124"/>
      <c r="B85" s="129" t="s">
        <v>136</v>
      </c>
      <c r="C85" s="780" t="s">
        <v>137</v>
      </c>
      <c r="D85" s="781"/>
      <c r="E85" s="781"/>
      <c r="F85" s="135" t="s">
        <v>27</v>
      </c>
      <c r="G85" s="136"/>
      <c r="H85" s="136"/>
      <c r="I85" s="136">
        <f>'01 01 Pol'!G1885</f>
        <v>0</v>
      </c>
      <c r="J85" s="133" t="str">
        <f>IF(I93=0,"",I85/I93*100)</f>
        <v/>
      </c>
    </row>
    <row r="86" spans="1:10" ht="36.75" customHeight="1">
      <c r="A86" s="124"/>
      <c r="B86" s="129" t="s">
        <v>138</v>
      </c>
      <c r="C86" s="780" t="s">
        <v>139</v>
      </c>
      <c r="D86" s="781"/>
      <c r="E86" s="781"/>
      <c r="F86" s="135" t="s">
        <v>27</v>
      </c>
      <c r="G86" s="136"/>
      <c r="H86" s="136"/>
      <c r="I86" s="136">
        <f>'01 01 Pol'!G1891</f>
        <v>0</v>
      </c>
      <c r="J86" s="133" t="str">
        <f>IF(I93=0,"",I86/I93*100)</f>
        <v/>
      </c>
    </row>
    <row r="87" spans="1:10" ht="36.75" customHeight="1">
      <c r="A87" s="124"/>
      <c r="B87" s="129" t="s">
        <v>140</v>
      </c>
      <c r="C87" s="780" t="s">
        <v>141</v>
      </c>
      <c r="D87" s="781"/>
      <c r="E87" s="781"/>
      <c r="F87" s="135" t="s">
        <v>28</v>
      </c>
      <c r="G87" s="136"/>
      <c r="H87" s="136"/>
      <c r="I87" s="136">
        <f>'01 01 Pol'!G1894</f>
        <v>0</v>
      </c>
      <c r="J87" s="133" t="str">
        <f>IF(I93=0,"",I87/I93*100)</f>
        <v/>
      </c>
    </row>
    <row r="88" spans="1:10" ht="36.75" customHeight="1">
      <c r="A88" s="124"/>
      <c r="B88" s="129" t="s">
        <v>142</v>
      </c>
      <c r="C88" s="780" t="s">
        <v>143</v>
      </c>
      <c r="D88" s="781"/>
      <c r="E88" s="781"/>
      <c r="F88" s="135" t="s">
        <v>28</v>
      </c>
      <c r="G88" s="136"/>
      <c r="H88" s="136"/>
      <c r="I88" s="136">
        <f>'01 01 Pol'!G1897</f>
        <v>0</v>
      </c>
      <c r="J88" s="133" t="str">
        <f>IF(I93=0,"",I88/I93*100)</f>
        <v/>
      </c>
    </row>
    <row r="89" spans="1:10" ht="36.75" customHeight="1">
      <c r="A89" s="124"/>
      <c r="B89" s="129" t="s">
        <v>144</v>
      </c>
      <c r="C89" s="780" t="s">
        <v>145</v>
      </c>
      <c r="D89" s="781"/>
      <c r="E89" s="781"/>
      <c r="F89" s="135" t="s">
        <v>28</v>
      </c>
      <c r="G89" s="136"/>
      <c r="H89" s="136"/>
      <c r="I89" s="136">
        <f>'01 01 Pol'!G1901</f>
        <v>0</v>
      </c>
      <c r="J89" s="133" t="str">
        <f>IF(I93=0,"",I89/I93*100)</f>
        <v/>
      </c>
    </row>
    <row r="90" spans="1:10" ht="36.75" customHeight="1">
      <c r="A90" s="124"/>
      <c r="B90" s="129" t="s">
        <v>146</v>
      </c>
      <c r="C90" s="780" t="s">
        <v>147</v>
      </c>
      <c r="D90" s="781"/>
      <c r="E90" s="781"/>
      <c r="F90" s="135" t="s">
        <v>28</v>
      </c>
      <c r="G90" s="136"/>
      <c r="H90" s="136"/>
      <c r="I90" s="136">
        <f>'01 01 Pol'!G1904</f>
        <v>0</v>
      </c>
      <c r="J90" s="133" t="str">
        <f>IF(I93=0,"",I90/I93*100)</f>
        <v/>
      </c>
    </row>
    <row r="91" spans="1:10" ht="36.75" customHeight="1">
      <c r="A91" s="124"/>
      <c r="B91" s="129" t="s">
        <v>148</v>
      </c>
      <c r="C91" s="780" t="s">
        <v>149</v>
      </c>
      <c r="D91" s="781"/>
      <c r="E91" s="781"/>
      <c r="F91" s="135" t="s">
        <v>150</v>
      </c>
      <c r="G91" s="136"/>
      <c r="H91" s="136"/>
      <c r="I91" s="136">
        <f>'01 01 Pol'!G1907</f>
        <v>0</v>
      </c>
      <c r="J91" s="133" t="str">
        <f>IF(I93=0,"",I91/I93*100)</f>
        <v/>
      </c>
    </row>
    <row r="92" spans="1:10" ht="36.75" customHeight="1">
      <c r="A92" s="124"/>
      <c r="B92" s="129" t="s">
        <v>151</v>
      </c>
      <c r="C92" s="780" t="s">
        <v>29</v>
      </c>
      <c r="D92" s="781"/>
      <c r="E92" s="781"/>
      <c r="F92" s="135" t="s">
        <v>151</v>
      </c>
      <c r="G92" s="136"/>
      <c r="H92" s="136"/>
      <c r="I92" s="136">
        <f>'01 01 Pol'!G2002</f>
        <v>0</v>
      </c>
      <c r="J92" s="133" t="str">
        <f>IF(I93=0,"",I92/I93*100)</f>
        <v/>
      </c>
    </row>
    <row r="93" spans="1:10" ht="25.5" customHeight="1">
      <c r="A93" s="125"/>
      <c r="B93" s="130" t="s">
        <v>1</v>
      </c>
      <c r="C93" s="131"/>
      <c r="D93" s="132"/>
      <c r="E93" s="132"/>
      <c r="F93" s="137"/>
      <c r="G93" s="138"/>
      <c r="H93" s="138"/>
      <c r="I93" s="138">
        <f>SUM(I49:I92)</f>
        <v>0</v>
      </c>
      <c r="J93" s="134">
        <f>SUM(J49:J92)</f>
        <v>0</v>
      </c>
    </row>
    <row r="94" spans="1:10">
      <c r="F94" s="87"/>
      <c r="G94" s="87"/>
      <c r="H94" s="87"/>
      <c r="I94" s="87"/>
      <c r="J94" s="88"/>
    </row>
    <row r="95" spans="1:10">
      <c r="F95" s="87"/>
      <c r="G95" s="87"/>
      <c r="H95" s="87"/>
      <c r="I95" s="87"/>
      <c r="J95" s="88"/>
    </row>
    <row r="96" spans="1:10">
      <c r="F96" s="87"/>
      <c r="G96" s="87"/>
      <c r="H96" s="87"/>
      <c r="I96" s="87"/>
      <c r="J96" s="88"/>
    </row>
  </sheetData>
  <sheetProtection algorithmName="SHA-512" hashValue="VgogGbFQU4B2PuBz+1jZ9IMCGV/hjXwhdWfrO7iz5VL0QuWI3fkorJW5ZjPWYQkEgRroEiufqgCM34MwOpeKYg==" saltValue="enQwmNNzJFQAH0U2PXxcq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B42:E42"/>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90:E90"/>
    <mergeCell ref="C91:E91"/>
    <mergeCell ref="C92:E92"/>
    <mergeCell ref="C85:E85"/>
    <mergeCell ref="C86:E86"/>
    <mergeCell ref="C87:E87"/>
    <mergeCell ref="C88:E88"/>
    <mergeCell ref="C89:E89"/>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832" t="s">
        <v>7</v>
      </c>
      <c r="B1" s="832"/>
      <c r="C1" s="833"/>
      <c r="D1" s="832"/>
      <c r="E1" s="832"/>
      <c r="F1" s="832"/>
      <c r="G1" s="832"/>
    </row>
    <row r="2" spans="1:7" ht="24.95" customHeight="1">
      <c r="A2" s="49" t="s">
        <v>8</v>
      </c>
      <c r="B2" s="48"/>
      <c r="C2" s="834"/>
      <c r="D2" s="834"/>
      <c r="E2" s="834"/>
      <c r="F2" s="834"/>
      <c r="G2" s="835"/>
    </row>
    <row r="3" spans="1:7" ht="24.95" customHeight="1">
      <c r="A3" s="49" t="s">
        <v>9</v>
      </c>
      <c r="B3" s="48"/>
      <c r="C3" s="834"/>
      <c r="D3" s="834"/>
      <c r="E3" s="834"/>
      <c r="F3" s="834"/>
      <c r="G3" s="835"/>
    </row>
    <row r="4" spans="1:7" ht="24.95" customHeight="1">
      <c r="A4" s="49" t="s">
        <v>10</v>
      </c>
      <c r="B4" s="48"/>
      <c r="C4" s="834"/>
      <c r="D4" s="834"/>
      <c r="E4" s="834"/>
      <c r="F4" s="834"/>
      <c r="G4" s="835"/>
    </row>
    <row r="5" spans="1:7">
      <c r="B5" s="4"/>
      <c r="C5" s="5"/>
      <c r="D5" s="6"/>
    </row>
  </sheetData>
  <sheetProtection algorithmName="SHA-512" hashValue="otgZW2OFH9OC0ZlN/EAqNBBcZEaAbXK17S8GYhUg/H7M4zSsdl2rhAfe9iWpHRtPit0+1FRfqDUmDbnHzKLWvw==" saltValue="DevFP/5b/IWzFb+bB4eWv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35C12-DD35-42F3-BDC7-3B3FD0766145}">
  <sheetPr>
    <outlinePr summaryBelow="0"/>
  </sheetPr>
  <dimension ref="A1:BH5000"/>
  <sheetViews>
    <sheetView workbookViewId="0">
      <pane ySplit="7" topLeftCell="A73" activePane="bottomLeft" state="frozen"/>
      <selection pane="bottomLeft" activeCell="C84" sqref="C84"/>
    </sheetView>
  </sheetViews>
  <sheetFormatPr defaultRowHeight="12.75" outlineLevelRow="1"/>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c r="A1" s="848" t="s">
        <v>7</v>
      </c>
      <c r="B1" s="848"/>
      <c r="C1" s="848"/>
      <c r="D1" s="848"/>
      <c r="E1" s="848"/>
      <c r="F1" s="848"/>
      <c r="G1" s="848"/>
      <c r="AG1" t="s">
        <v>153</v>
      </c>
    </row>
    <row r="2" spans="1:60" ht="24.95" customHeight="1">
      <c r="A2" s="49" t="s">
        <v>8</v>
      </c>
      <c r="B2" s="48" t="s">
        <v>45</v>
      </c>
      <c r="C2" s="849" t="s">
        <v>42</v>
      </c>
      <c r="D2" s="850"/>
      <c r="E2" s="850"/>
      <c r="F2" s="850"/>
      <c r="G2" s="851"/>
      <c r="AG2" t="s">
        <v>154</v>
      </c>
    </row>
    <row r="3" spans="1:60" ht="24.95" customHeight="1">
      <c r="A3" s="49" t="s">
        <v>9</v>
      </c>
      <c r="B3" s="48" t="s">
        <v>41</v>
      </c>
      <c r="C3" s="849" t="s">
        <v>42</v>
      </c>
      <c r="D3" s="850"/>
      <c r="E3" s="850"/>
      <c r="F3" s="850"/>
      <c r="G3" s="851"/>
      <c r="AC3" s="122" t="s">
        <v>154</v>
      </c>
      <c r="AG3" t="s">
        <v>155</v>
      </c>
    </row>
    <row r="4" spans="1:60" ht="24.95" customHeight="1">
      <c r="A4" s="140" t="s">
        <v>10</v>
      </c>
      <c r="B4" s="141" t="s">
        <v>41</v>
      </c>
      <c r="C4" s="852" t="s">
        <v>42</v>
      </c>
      <c r="D4" s="853"/>
      <c r="E4" s="853"/>
      <c r="F4" s="853"/>
      <c r="G4" s="854"/>
      <c r="AG4" t="s">
        <v>156</v>
      </c>
    </row>
    <row r="5" spans="1:60">
      <c r="D5" s="10"/>
    </row>
    <row r="6" spans="1:60" ht="38.25">
      <c r="A6" s="143" t="s">
        <v>157</v>
      </c>
      <c r="B6" s="145" t="s">
        <v>158</v>
      </c>
      <c r="C6" s="145" t="s">
        <v>159</v>
      </c>
      <c r="D6" s="144" t="s">
        <v>160</v>
      </c>
      <c r="E6" s="143" t="s">
        <v>161</v>
      </c>
      <c r="F6" s="142" t="s">
        <v>162</v>
      </c>
      <c r="G6" s="143" t="s">
        <v>31</v>
      </c>
      <c r="H6" s="146" t="s">
        <v>32</v>
      </c>
      <c r="I6" s="146" t="s">
        <v>163</v>
      </c>
      <c r="J6" s="146" t="s">
        <v>33</v>
      </c>
      <c r="K6" s="146" t="s">
        <v>164</v>
      </c>
      <c r="L6" s="146" t="s">
        <v>165</v>
      </c>
      <c r="M6" s="146" t="s">
        <v>166</v>
      </c>
      <c r="N6" s="146" t="s">
        <v>167</v>
      </c>
      <c r="O6" s="146" t="s">
        <v>168</v>
      </c>
      <c r="P6" s="146" t="s">
        <v>169</v>
      </c>
      <c r="Q6" s="146" t="s">
        <v>170</v>
      </c>
      <c r="R6" s="146" t="s">
        <v>171</v>
      </c>
      <c r="S6" s="146" t="s">
        <v>172</v>
      </c>
      <c r="T6" s="146" t="s">
        <v>173</v>
      </c>
      <c r="U6" s="146" t="s">
        <v>174</v>
      </c>
      <c r="V6" s="146" t="s">
        <v>175</v>
      </c>
      <c r="W6" s="146" t="s">
        <v>176</v>
      </c>
      <c r="X6" s="146" t="s">
        <v>177</v>
      </c>
    </row>
    <row r="7" spans="1:60" hidden="1">
      <c r="A7" s="3"/>
      <c r="B7" s="4"/>
      <c r="C7" s="4"/>
      <c r="D7" s="6"/>
      <c r="E7" s="148"/>
      <c r="F7" s="149"/>
      <c r="G7" s="149"/>
      <c r="H7" s="149"/>
      <c r="I7" s="149"/>
      <c r="J7" s="149"/>
      <c r="K7" s="149"/>
      <c r="L7" s="149"/>
      <c r="M7" s="149"/>
      <c r="N7" s="148"/>
      <c r="O7" s="148"/>
      <c r="P7" s="148"/>
      <c r="Q7" s="148"/>
      <c r="R7" s="149"/>
      <c r="S7" s="149"/>
      <c r="T7" s="149"/>
      <c r="U7" s="149"/>
      <c r="V7" s="149"/>
      <c r="W7" s="149"/>
      <c r="X7" s="149"/>
    </row>
    <row r="8" spans="1:60">
      <c r="A8" s="166" t="s">
        <v>178</v>
      </c>
      <c r="B8" s="167" t="s">
        <v>64</v>
      </c>
      <c r="C8" s="186" t="s">
        <v>65</v>
      </c>
      <c r="D8" s="168"/>
      <c r="E8" s="169"/>
      <c r="F8" s="170"/>
      <c r="G8" s="171">
        <f>SUMIF(AG9:AG49,"&lt;&gt;NOR",G9:G49)</f>
        <v>0</v>
      </c>
      <c r="H8" s="165"/>
      <c r="I8" s="165">
        <f>SUM(I9:I49)</f>
        <v>0</v>
      </c>
      <c r="J8" s="165"/>
      <c r="K8" s="165">
        <f>SUM(K9:K49)</f>
        <v>0</v>
      </c>
      <c r="L8" s="165"/>
      <c r="M8" s="165">
        <f>SUM(M9:M49)</f>
        <v>0</v>
      </c>
      <c r="N8" s="164"/>
      <c r="O8" s="164">
        <f>SUM(O9:O49)</f>
        <v>0</v>
      </c>
      <c r="P8" s="164"/>
      <c r="Q8" s="164">
        <f>SUM(Q9:Q49)</f>
        <v>0</v>
      </c>
      <c r="R8" s="165"/>
      <c r="S8" s="165"/>
      <c r="T8" s="165"/>
      <c r="U8" s="165"/>
      <c r="V8" s="165">
        <f>SUM(V9:V49)</f>
        <v>151.84</v>
      </c>
      <c r="W8" s="165"/>
      <c r="X8" s="165"/>
      <c r="AG8" t="s">
        <v>179</v>
      </c>
    </row>
    <row r="9" spans="1:60" outlineLevel="1">
      <c r="A9" s="173">
        <v>1</v>
      </c>
      <c r="B9" s="174" t="s">
        <v>180</v>
      </c>
      <c r="C9" s="187" t="s">
        <v>181</v>
      </c>
      <c r="D9" s="175" t="s">
        <v>182</v>
      </c>
      <c r="E9" s="176">
        <v>20</v>
      </c>
      <c r="F9" s="177"/>
      <c r="G9" s="178">
        <f>ROUND(E9*F9,2)</f>
        <v>0</v>
      </c>
      <c r="H9" s="159"/>
      <c r="I9" s="158">
        <f>ROUND(E9*H9,2)</f>
        <v>0</v>
      </c>
      <c r="J9" s="159"/>
      <c r="K9" s="158">
        <f>ROUND(E9*J9,2)</f>
        <v>0</v>
      </c>
      <c r="L9" s="158">
        <v>21</v>
      </c>
      <c r="M9" s="158">
        <f>G9*(1+L9/100)</f>
        <v>0</v>
      </c>
      <c r="N9" s="157">
        <v>0</v>
      </c>
      <c r="O9" s="157">
        <f>ROUND(E9*N9,2)</f>
        <v>0</v>
      </c>
      <c r="P9" s="157">
        <v>0</v>
      </c>
      <c r="Q9" s="157">
        <f>ROUND(E9*P9,2)</f>
        <v>0</v>
      </c>
      <c r="R9" s="158"/>
      <c r="S9" s="158" t="s">
        <v>183</v>
      </c>
      <c r="T9" s="158" t="s">
        <v>183</v>
      </c>
      <c r="U9" s="158">
        <v>0.20899999999999999</v>
      </c>
      <c r="V9" s="158">
        <f>ROUND(E9*U9,2)</f>
        <v>4.18</v>
      </c>
      <c r="W9" s="158"/>
      <c r="X9" s="158" t="s">
        <v>184</v>
      </c>
      <c r="Y9" s="147"/>
      <c r="Z9" s="147"/>
      <c r="AA9" s="147"/>
      <c r="AB9" s="147"/>
      <c r="AC9" s="147"/>
      <c r="AD9" s="147"/>
      <c r="AE9" s="147"/>
      <c r="AF9" s="147"/>
      <c r="AG9" s="147" t="s">
        <v>185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c r="A10" s="154"/>
      <c r="B10" s="155"/>
      <c r="C10" s="188" t="s">
        <v>186</v>
      </c>
      <c r="D10" s="160"/>
      <c r="E10" s="161"/>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187</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c r="A11" s="154"/>
      <c r="B11" s="155"/>
      <c r="C11" s="188" t="s">
        <v>188</v>
      </c>
      <c r="D11" s="160"/>
      <c r="E11" s="161">
        <v>20</v>
      </c>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187</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c r="A12" s="173">
        <v>2</v>
      </c>
      <c r="B12" s="174" t="s">
        <v>189</v>
      </c>
      <c r="C12" s="187" t="s">
        <v>190</v>
      </c>
      <c r="D12" s="175" t="s">
        <v>191</v>
      </c>
      <c r="E12" s="176">
        <v>1.8919999999999999</v>
      </c>
      <c r="F12" s="177"/>
      <c r="G12" s="178">
        <f>ROUND(E12*F12,2)</f>
        <v>0</v>
      </c>
      <c r="H12" s="159"/>
      <c r="I12" s="158">
        <f>ROUND(E12*H12,2)</f>
        <v>0</v>
      </c>
      <c r="J12" s="159"/>
      <c r="K12" s="158">
        <f>ROUND(E12*J12,2)</f>
        <v>0</v>
      </c>
      <c r="L12" s="158">
        <v>21</v>
      </c>
      <c r="M12" s="158">
        <f>G12*(1+L12/100)</f>
        <v>0</v>
      </c>
      <c r="N12" s="157">
        <v>0</v>
      </c>
      <c r="O12" s="157">
        <f>ROUND(E12*N12,2)</f>
        <v>0</v>
      </c>
      <c r="P12" s="157">
        <v>0</v>
      </c>
      <c r="Q12" s="157">
        <f>ROUND(E12*P12,2)</f>
        <v>0</v>
      </c>
      <c r="R12" s="158"/>
      <c r="S12" s="158" t="s">
        <v>183</v>
      </c>
      <c r="T12" s="158" t="s">
        <v>183</v>
      </c>
      <c r="U12" s="158">
        <v>3.5329999999999999</v>
      </c>
      <c r="V12" s="158">
        <f>ROUND(E12*U12,2)</f>
        <v>6.68</v>
      </c>
      <c r="W12" s="158"/>
      <c r="X12" s="158" t="s">
        <v>184</v>
      </c>
      <c r="Y12" s="147"/>
      <c r="Z12" s="147"/>
      <c r="AA12" s="147"/>
      <c r="AB12" s="147"/>
      <c r="AC12" s="147"/>
      <c r="AD12" s="147"/>
      <c r="AE12" s="147"/>
      <c r="AF12" s="147"/>
      <c r="AG12" s="147" t="s">
        <v>185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c r="A13" s="154"/>
      <c r="B13" s="155"/>
      <c r="C13" s="188" t="s">
        <v>192</v>
      </c>
      <c r="D13" s="160"/>
      <c r="E13" s="161"/>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187</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c r="A14" s="154"/>
      <c r="B14" s="155"/>
      <c r="C14" s="188" t="s">
        <v>193</v>
      </c>
      <c r="D14" s="160"/>
      <c r="E14" s="161">
        <v>0.56000000000000005</v>
      </c>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187</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c r="A15" s="154"/>
      <c r="B15" s="155"/>
      <c r="C15" s="188" t="s">
        <v>194</v>
      </c>
      <c r="D15" s="160"/>
      <c r="E15" s="161"/>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187</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c r="A16" s="154"/>
      <c r="B16" s="155"/>
      <c r="C16" s="188" t="s">
        <v>195</v>
      </c>
      <c r="D16" s="160"/>
      <c r="E16" s="161">
        <v>1.3320000000000001</v>
      </c>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187</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c r="A17" s="173">
        <v>3</v>
      </c>
      <c r="B17" s="174" t="s">
        <v>196</v>
      </c>
      <c r="C17" s="187" t="s">
        <v>197</v>
      </c>
      <c r="D17" s="175" t="s">
        <v>191</v>
      </c>
      <c r="E17" s="176">
        <v>8.9</v>
      </c>
      <c r="F17" s="177"/>
      <c r="G17" s="178">
        <f>ROUND(E17*F17,2)</f>
        <v>0</v>
      </c>
      <c r="H17" s="159"/>
      <c r="I17" s="158">
        <f>ROUND(E17*H17,2)</f>
        <v>0</v>
      </c>
      <c r="J17" s="159"/>
      <c r="K17" s="158">
        <f>ROUND(E17*J17,2)</f>
        <v>0</v>
      </c>
      <c r="L17" s="158">
        <v>21</v>
      </c>
      <c r="M17" s="158">
        <f>G17*(1+L17/100)</f>
        <v>0</v>
      </c>
      <c r="N17" s="157">
        <v>0</v>
      </c>
      <c r="O17" s="157">
        <f>ROUND(E17*N17,2)</f>
        <v>0</v>
      </c>
      <c r="P17" s="157">
        <v>0</v>
      </c>
      <c r="Q17" s="157">
        <f>ROUND(E17*P17,2)</f>
        <v>0</v>
      </c>
      <c r="R17" s="158"/>
      <c r="S17" s="158" t="s">
        <v>183</v>
      </c>
      <c r="T17" s="158" t="s">
        <v>183</v>
      </c>
      <c r="U17" s="158">
        <v>6.298</v>
      </c>
      <c r="V17" s="158">
        <f>ROUND(E17*U17,2)</f>
        <v>56.05</v>
      </c>
      <c r="W17" s="158"/>
      <c r="X17" s="158" t="s">
        <v>184</v>
      </c>
      <c r="Y17" s="147"/>
      <c r="Z17" s="147"/>
      <c r="AA17" s="147"/>
      <c r="AB17" s="147"/>
      <c r="AC17" s="147"/>
      <c r="AD17" s="147"/>
      <c r="AE17" s="147"/>
      <c r="AF17" s="147"/>
      <c r="AG17" s="147" t="s">
        <v>185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c r="A18" s="154"/>
      <c r="B18" s="155"/>
      <c r="C18" s="188" t="s">
        <v>192</v>
      </c>
      <c r="D18" s="160"/>
      <c r="E18" s="161"/>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187</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c r="A19" s="154"/>
      <c r="B19" s="155"/>
      <c r="C19" s="188" t="s">
        <v>198</v>
      </c>
      <c r="D19" s="160"/>
      <c r="E19" s="161"/>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187</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c r="A20" s="154"/>
      <c r="B20" s="155"/>
      <c r="C20" s="188" t="s">
        <v>199</v>
      </c>
      <c r="D20" s="160"/>
      <c r="E20" s="161">
        <v>8.9</v>
      </c>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187</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c r="A21" s="173">
        <v>4</v>
      </c>
      <c r="B21" s="174" t="s">
        <v>200</v>
      </c>
      <c r="C21" s="187" t="s">
        <v>201</v>
      </c>
      <c r="D21" s="175" t="s">
        <v>191</v>
      </c>
      <c r="E21" s="176">
        <v>1</v>
      </c>
      <c r="F21" s="177"/>
      <c r="G21" s="178">
        <f>ROUND(E21*F21,2)</f>
        <v>0</v>
      </c>
      <c r="H21" s="159"/>
      <c r="I21" s="158">
        <f>ROUND(E21*H21,2)</f>
        <v>0</v>
      </c>
      <c r="J21" s="159"/>
      <c r="K21" s="158">
        <f>ROUND(E21*J21,2)</f>
        <v>0</v>
      </c>
      <c r="L21" s="158">
        <v>21</v>
      </c>
      <c r="M21" s="158">
        <f>G21*(1+L21/100)</f>
        <v>0</v>
      </c>
      <c r="N21" s="157">
        <v>0</v>
      </c>
      <c r="O21" s="157">
        <f>ROUND(E21*N21,2)</f>
        <v>0</v>
      </c>
      <c r="P21" s="157">
        <v>0</v>
      </c>
      <c r="Q21" s="157">
        <f>ROUND(E21*P21,2)</f>
        <v>0</v>
      </c>
      <c r="R21" s="158"/>
      <c r="S21" s="158" t="s">
        <v>183</v>
      </c>
      <c r="T21" s="158" t="s">
        <v>183</v>
      </c>
      <c r="U21" s="158">
        <v>0.83099999999999996</v>
      </c>
      <c r="V21" s="158">
        <f>ROUND(E21*U21,2)</f>
        <v>0.83</v>
      </c>
      <c r="W21" s="158"/>
      <c r="X21" s="158" t="s">
        <v>184</v>
      </c>
      <c r="Y21" s="147"/>
      <c r="Z21" s="147"/>
      <c r="AA21" s="147"/>
      <c r="AB21" s="147"/>
      <c r="AC21" s="147"/>
      <c r="AD21" s="147"/>
      <c r="AE21" s="147"/>
      <c r="AF21" s="147"/>
      <c r="AG21" s="147" t="s">
        <v>185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c r="A22" s="154"/>
      <c r="B22" s="155"/>
      <c r="C22" s="188" t="s">
        <v>202</v>
      </c>
      <c r="D22" s="160"/>
      <c r="E22" s="161">
        <v>1</v>
      </c>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187</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c r="A23" s="173">
        <v>5</v>
      </c>
      <c r="B23" s="174" t="s">
        <v>203</v>
      </c>
      <c r="C23" s="187" t="s">
        <v>204</v>
      </c>
      <c r="D23" s="175" t="s">
        <v>191</v>
      </c>
      <c r="E23" s="176">
        <v>9.4600000000000009</v>
      </c>
      <c r="F23" s="177"/>
      <c r="G23" s="178">
        <f>ROUND(E23*F23,2)</f>
        <v>0</v>
      </c>
      <c r="H23" s="159"/>
      <c r="I23" s="158">
        <f>ROUND(E23*H23,2)</f>
        <v>0</v>
      </c>
      <c r="J23" s="159"/>
      <c r="K23" s="158">
        <f>ROUND(E23*J23,2)</f>
        <v>0</v>
      </c>
      <c r="L23" s="158">
        <v>21</v>
      </c>
      <c r="M23" s="158">
        <f>G23*(1+L23/100)</f>
        <v>0</v>
      </c>
      <c r="N23" s="157">
        <v>0</v>
      </c>
      <c r="O23" s="157">
        <f>ROUND(E23*N23,2)</f>
        <v>0</v>
      </c>
      <c r="P23" s="157">
        <v>0</v>
      </c>
      <c r="Q23" s="157">
        <f>ROUND(E23*P23,2)</f>
        <v>0</v>
      </c>
      <c r="R23" s="158"/>
      <c r="S23" s="158" t="s">
        <v>183</v>
      </c>
      <c r="T23" s="158" t="s">
        <v>183</v>
      </c>
      <c r="U23" s="158">
        <v>3.81</v>
      </c>
      <c r="V23" s="158">
        <f>ROUND(E23*U23,2)</f>
        <v>36.04</v>
      </c>
      <c r="W23" s="158"/>
      <c r="X23" s="158" t="s">
        <v>184</v>
      </c>
      <c r="Y23" s="147"/>
      <c r="Z23" s="147"/>
      <c r="AA23" s="147"/>
      <c r="AB23" s="147"/>
      <c r="AC23" s="147"/>
      <c r="AD23" s="147"/>
      <c r="AE23" s="147"/>
      <c r="AF23" s="147"/>
      <c r="AG23" s="147" t="s">
        <v>185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c r="A24" s="154"/>
      <c r="B24" s="155"/>
      <c r="C24" s="188" t="s">
        <v>192</v>
      </c>
      <c r="D24" s="160"/>
      <c r="E24" s="161"/>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187</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c r="A25" s="154"/>
      <c r="B25" s="155"/>
      <c r="C25" s="188" t="s">
        <v>193</v>
      </c>
      <c r="D25" s="160"/>
      <c r="E25" s="161">
        <v>0.56000000000000005</v>
      </c>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187</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c r="A26" s="154"/>
      <c r="B26" s="155"/>
      <c r="C26" s="188" t="s">
        <v>198</v>
      </c>
      <c r="D26" s="160"/>
      <c r="E26" s="161"/>
      <c r="F26" s="158"/>
      <c r="G26" s="158"/>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187</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c r="A27" s="154"/>
      <c r="B27" s="155"/>
      <c r="C27" s="188" t="s">
        <v>199</v>
      </c>
      <c r="D27" s="160"/>
      <c r="E27" s="161">
        <v>8.9</v>
      </c>
      <c r="F27" s="158"/>
      <c r="G27" s="158"/>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187</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c r="A28" s="173">
        <v>6</v>
      </c>
      <c r="B28" s="174" t="s">
        <v>205</v>
      </c>
      <c r="C28" s="187" t="s">
        <v>206</v>
      </c>
      <c r="D28" s="175" t="s">
        <v>191</v>
      </c>
      <c r="E28" s="176">
        <v>10.46</v>
      </c>
      <c r="F28" s="177"/>
      <c r="G28" s="178">
        <f>ROUND(E28*F28,2)</f>
        <v>0</v>
      </c>
      <c r="H28" s="159"/>
      <c r="I28" s="158">
        <f>ROUND(E28*H28,2)</f>
        <v>0</v>
      </c>
      <c r="J28" s="159"/>
      <c r="K28" s="158">
        <f>ROUND(E28*J28,2)</f>
        <v>0</v>
      </c>
      <c r="L28" s="158">
        <v>21</v>
      </c>
      <c r="M28" s="158">
        <f>G28*(1+L28/100)</f>
        <v>0</v>
      </c>
      <c r="N28" s="157">
        <v>0</v>
      </c>
      <c r="O28" s="157">
        <f>ROUND(E28*N28,2)</f>
        <v>0</v>
      </c>
      <c r="P28" s="157">
        <v>0</v>
      </c>
      <c r="Q28" s="157">
        <f>ROUND(E28*P28,2)</f>
        <v>0</v>
      </c>
      <c r="R28" s="158"/>
      <c r="S28" s="158" t="s">
        <v>183</v>
      </c>
      <c r="T28" s="158" t="s">
        <v>183</v>
      </c>
      <c r="U28" s="158">
        <v>1.0999999999999999E-2</v>
      </c>
      <c r="V28" s="158">
        <f>ROUND(E28*U28,2)</f>
        <v>0.12</v>
      </c>
      <c r="W28" s="158"/>
      <c r="X28" s="158" t="s">
        <v>184</v>
      </c>
      <c r="Y28" s="147"/>
      <c r="Z28" s="147"/>
      <c r="AA28" s="147"/>
      <c r="AB28" s="147"/>
      <c r="AC28" s="147"/>
      <c r="AD28" s="147"/>
      <c r="AE28" s="147"/>
      <c r="AF28" s="147"/>
      <c r="AG28" s="147" t="s">
        <v>185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c r="A29" s="154"/>
      <c r="B29" s="155"/>
      <c r="C29" s="188" t="s">
        <v>192</v>
      </c>
      <c r="D29" s="160"/>
      <c r="E29" s="161"/>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187</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c r="A30" s="154"/>
      <c r="B30" s="155"/>
      <c r="C30" s="188" t="s">
        <v>193</v>
      </c>
      <c r="D30" s="160"/>
      <c r="E30" s="161">
        <v>0.56000000000000005</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187</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c r="A31" s="154"/>
      <c r="B31" s="155"/>
      <c r="C31" s="188" t="s">
        <v>198</v>
      </c>
      <c r="D31" s="160"/>
      <c r="E31" s="161"/>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187</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c r="A32" s="154"/>
      <c r="B32" s="155"/>
      <c r="C32" s="188" t="s">
        <v>199</v>
      </c>
      <c r="D32" s="160"/>
      <c r="E32" s="161">
        <v>8.9</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187</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c r="A33" s="154"/>
      <c r="B33" s="155"/>
      <c r="C33" s="188" t="s">
        <v>207</v>
      </c>
      <c r="D33" s="160"/>
      <c r="E33" s="161"/>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187</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c r="A34" s="154"/>
      <c r="B34" s="155"/>
      <c r="C34" s="188" t="s">
        <v>202</v>
      </c>
      <c r="D34" s="160"/>
      <c r="E34" s="161">
        <v>1</v>
      </c>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187</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c r="A35" s="173">
        <v>7</v>
      </c>
      <c r="B35" s="174" t="s">
        <v>208</v>
      </c>
      <c r="C35" s="187" t="s">
        <v>209</v>
      </c>
      <c r="D35" s="175" t="s">
        <v>191</v>
      </c>
      <c r="E35" s="176">
        <v>104.6</v>
      </c>
      <c r="F35" s="177"/>
      <c r="G35" s="178">
        <f>ROUND(E35*F35,2)</f>
        <v>0</v>
      </c>
      <c r="H35" s="159"/>
      <c r="I35" s="158">
        <f>ROUND(E35*H35,2)</f>
        <v>0</v>
      </c>
      <c r="J35" s="159"/>
      <c r="K35" s="158">
        <f>ROUND(E35*J35,2)</f>
        <v>0</v>
      </c>
      <c r="L35" s="158">
        <v>21</v>
      </c>
      <c r="M35" s="158">
        <f>G35*(1+L35/100)</f>
        <v>0</v>
      </c>
      <c r="N35" s="157">
        <v>0</v>
      </c>
      <c r="O35" s="157">
        <f>ROUND(E35*N35,2)</f>
        <v>0</v>
      </c>
      <c r="P35" s="157">
        <v>0</v>
      </c>
      <c r="Q35" s="157">
        <f>ROUND(E35*P35,2)</f>
        <v>0</v>
      </c>
      <c r="R35" s="158"/>
      <c r="S35" s="158" t="s">
        <v>183</v>
      </c>
      <c r="T35" s="158" t="s">
        <v>183</v>
      </c>
      <c r="U35" s="158">
        <v>0</v>
      </c>
      <c r="V35" s="158">
        <f>ROUND(E35*U35,2)</f>
        <v>0</v>
      </c>
      <c r="W35" s="158"/>
      <c r="X35" s="158" t="s">
        <v>184</v>
      </c>
      <c r="Y35" s="147"/>
      <c r="Z35" s="147"/>
      <c r="AA35" s="147"/>
      <c r="AB35" s="147"/>
      <c r="AC35" s="147"/>
      <c r="AD35" s="147"/>
      <c r="AE35" s="147"/>
      <c r="AF35" s="147"/>
      <c r="AG35" s="147" t="s">
        <v>185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c r="A36" s="154"/>
      <c r="B36" s="155"/>
      <c r="C36" s="188" t="s">
        <v>210</v>
      </c>
      <c r="D36" s="160"/>
      <c r="E36" s="161">
        <v>104.6</v>
      </c>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187</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c r="A37" s="179">
        <v>8</v>
      </c>
      <c r="B37" s="180" t="s">
        <v>211</v>
      </c>
      <c r="C37" s="189" t="s">
        <v>212</v>
      </c>
      <c r="D37" s="181" t="s">
        <v>191</v>
      </c>
      <c r="E37" s="182">
        <v>10.46</v>
      </c>
      <c r="F37" s="183"/>
      <c r="G37" s="184">
        <f>ROUND(E37*F37,2)</f>
        <v>0</v>
      </c>
      <c r="H37" s="159"/>
      <c r="I37" s="158">
        <f>ROUND(E37*H37,2)</f>
        <v>0</v>
      </c>
      <c r="J37" s="159"/>
      <c r="K37" s="158">
        <f>ROUND(E37*J37,2)</f>
        <v>0</v>
      </c>
      <c r="L37" s="158">
        <v>21</v>
      </c>
      <c r="M37" s="158">
        <f>G37*(1+L37/100)</f>
        <v>0</v>
      </c>
      <c r="N37" s="157">
        <v>0</v>
      </c>
      <c r="O37" s="157">
        <f>ROUND(E37*N37,2)</f>
        <v>0</v>
      </c>
      <c r="P37" s="157">
        <v>0</v>
      </c>
      <c r="Q37" s="157">
        <f>ROUND(E37*P37,2)</f>
        <v>0</v>
      </c>
      <c r="R37" s="158"/>
      <c r="S37" s="158" t="s">
        <v>183</v>
      </c>
      <c r="T37" s="158" t="s">
        <v>183</v>
      </c>
      <c r="U37" s="158">
        <v>0.66800000000000004</v>
      </c>
      <c r="V37" s="158">
        <f>ROUND(E37*U37,2)</f>
        <v>6.99</v>
      </c>
      <c r="W37" s="158"/>
      <c r="X37" s="158" t="s">
        <v>184</v>
      </c>
      <c r="Y37" s="147"/>
      <c r="Z37" s="147"/>
      <c r="AA37" s="147"/>
      <c r="AB37" s="147"/>
      <c r="AC37" s="147"/>
      <c r="AD37" s="147"/>
      <c r="AE37" s="147"/>
      <c r="AF37" s="147"/>
      <c r="AG37" s="147" t="s">
        <v>185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c r="A38" s="179">
        <v>9</v>
      </c>
      <c r="B38" s="180" t="s">
        <v>213</v>
      </c>
      <c r="C38" s="189" t="s">
        <v>214</v>
      </c>
      <c r="D38" s="181" t="s">
        <v>191</v>
      </c>
      <c r="E38" s="182">
        <v>10.46</v>
      </c>
      <c r="F38" s="183"/>
      <c r="G38" s="184">
        <f>ROUND(E38*F38,2)</f>
        <v>0</v>
      </c>
      <c r="H38" s="159"/>
      <c r="I38" s="158">
        <f>ROUND(E38*H38,2)</f>
        <v>0</v>
      </c>
      <c r="J38" s="159"/>
      <c r="K38" s="158">
        <f>ROUND(E38*J38,2)</f>
        <v>0</v>
      </c>
      <c r="L38" s="158">
        <v>21</v>
      </c>
      <c r="M38" s="158">
        <f>G38*(1+L38/100)</f>
        <v>0</v>
      </c>
      <c r="N38" s="157">
        <v>0</v>
      </c>
      <c r="O38" s="157">
        <f>ROUND(E38*N38,2)</f>
        <v>0</v>
      </c>
      <c r="P38" s="157">
        <v>0</v>
      </c>
      <c r="Q38" s="157">
        <f>ROUND(E38*P38,2)</f>
        <v>0</v>
      </c>
      <c r="R38" s="158"/>
      <c r="S38" s="158" t="s">
        <v>183</v>
      </c>
      <c r="T38" s="158" t="s">
        <v>183</v>
      </c>
      <c r="U38" s="158">
        <v>0.59099999999999997</v>
      </c>
      <c r="V38" s="158">
        <f>ROUND(E38*U38,2)</f>
        <v>6.18</v>
      </c>
      <c r="W38" s="158"/>
      <c r="X38" s="158" t="s">
        <v>184</v>
      </c>
      <c r="Y38" s="147"/>
      <c r="Z38" s="147"/>
      <c r="AA38" s="147"/>
      <c r="AB38" s="147"/>
      <c r="AC38" s="147"/>
      <c r="AD38" s="147"/>
      <c r="AE38" s="147"/>
      <c r="AF38" s="147"/>
      <c r="AG38" s="147" t="s">
        <v>185</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c r="A39" s="179">
        <v>10</v>
      </c>
      <c r="B39" s="180" t="s">
        <v>215</v>
      </c>
      <c r="C39" s="189" t="s">
        <v>216</v>
      </c>
      <c r="D39" s="181" t="s">
        <v>191</v>
      </c>
      <c r="E39" s="182">
        <v>10.46</v>
      </c>
      <c r="F39" s="183"/>
      <c r="G39" s="184">
        <f>ROUND(E39*F39,2)</f>
        <v>0</v>
      </c>
      <c r="H39" s="159"/>
      <c r="I39" s="158">
        <f>ROUND(E39*H39,2)</f>
        <v>0</v>
      </c>
      <c r="J39" s="159"/>
      <c r="K39" s="158">
        <f>ROUND(E39*J39,2)</f>
        <v>0</v>
      </c>
      <c r="L39" s="158">
        <v>21</v>
      </c>
      <c r="M39" s="158">
        <f>G39*(1+L39/100)</f>
        <v>0</v>
      </c>
      <c r="N39" s="157">
        <v>0</v>
      </c>
      <c r="O39" s="157">
        <f>ROUND(E39*N39,2)</f>
        <v>0</v>
      </c>
      <c r="P39" s="157">
        <v>0</v>
      </c>
      <c r="Q39" s="157">
        <f>ROUND(E39*P39,2)</f>
        <v>0</v>
      </c>
      <c r="R39" s="158"/>
      <c r="S39" s="158" t="s">
        <v>183</v>
      </c>
      <c r="T39" s="158" t="s">
        <v>183</v>
      </c>
      <c r="U39" s="158">
        <v>1.9379999999999999</v>
      </c>
      <c r="V39" s="158">
        <f>ROUND(E39*U39,2)</f>
        <v>20.27</v>
      </c>
      <c r="W39" s="158"/>
      <c r="X39" s="158" t="s">
        <v>184</v>
      </c>
      <c r="Y39" s="147"/>
      <c r="Z39" s="147"/>
      <c r="AA39" s="147"/>
      <c r="AB39" s="147"/>
      <c r="AC39" s="147"/>
      <c r="AD39" s="147"/>
      <c r="AE39" s="147"/>
      <c r="AF39" s="147"/>
      <c r="AG39" s="147" t="s">
        <v>185</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c r="A40" s="179">
        <v>11</v>
      </c>
      <c r="B40" s="180" t="s">
        <v>217</v>
      </c>
      <c r="C40" s="189" t="s">
        <v>218</v>
      </c>
      <c r="D40" s="181" t="s">
        <v>191</v>
      </c>
      <c r="E40" s="182">
        <v>10.46</v>
      </c>
      <c r="F40" s="183"/>
      <c r="G40" s="184">
        <f>ROUND(E40*F40,2)</f>
        <v>0</v>
      </c>
      <c r="H40" s="159"/>
      <c r="I40" s="158">
        <f>ROUND(E40*H40,2)</f>
        <v>0</v>
      </c>
      <c r="J40" s="159"/>
      <c r="K40" s="158">
        <f>ROUND(E40*J40,2)</f>
        <v>0</v>
      </c>
      <c r="L40" s="158">
        <v>21</v>
      </c>
      <c r="M40" s="158">
        <f>G40*(1+L40/100)</f>
        <v>0</v>
      </c>
      <c r="N40" s="157">
        <v>0</v>
      </c>
      <c r="O40" s="157">
        <f>ROUND(E40*N40,2)</f>
        <v>0</v>
      </c>
      <c r="P40" s="157">
        <v>0</v>
      </c>
      <c r="Q40" s="157">
        <f>ROUND(E40*P40,2)</f>
        <v>0</v>
      </c>
      <c r="R40" s="158"/>
      <c r="S40" s="158" t="s">
        <v>183</v>
      </c>
      <c r="T40" s="158" t="s">
        <v>183</v>
      </c>
      <c r="U40" s="158">
        <v>8.9999999999999993E-3</v>
      </c>
      <c r="V40" s="158">
        <f>ROUND(E40*U40,2)</f>
        <v>0.09</v>
      </c>
      <c r="W40" s="158"/>
      <c r="X40" s="158" t="s">
        <v>184</v>
      </c>
      <c r="Y40" s="147"/>
      <c r="Z40" s="147"/>
      <c r="AA40" s="147"/>
      <c r="AB40" s="147"/>
      <c r="AC40" s="147"/>
      <c r="AD40" s="147"/>
      <c r="AE40" s="147"/>
      <c r="AF40" s="147"/>
      <c r="AG40" s="147" t="s">
        <v>185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c r="A41" s="173">
        <v>12</v>
      </c>
      <c r="B41" s="174" t="s">
        <v>219</v>
      </c>
      <c r="C41" s="187" t="s">
        <v>220</v>
      </c>
      <c r="D41" s="175" t="s">
        <v>191</v>
      </c>
      <c r="E41" s="176">
        <v>1.3320000000000001</v>
      </c>
      <c r="F41" s="177"/>
      <c r="G41" s="178">
        <f>ROUND(E41*F41,2)</f>
        <v>0</v>
      </c>
      <c r="H41" s="159"/>
      <c r="I41" s="158">
        <f>ROUND(E41*H41,2)</f>
        <v>0</v>
      </c>
      <c r="J41" s="159"/>
      <c r="K41" s="158">
        <f>ROUND(E41*J41,2)</f>
        <v>0</v>
      </c>
      <c r="L41" s="158">
        <v>21</v>
      </c>
      <c r="M41" s="158">
        <f>G41*(1+L41/100)</f>
        <v>0</v>
      </c>
      <c r="N41" s="157">
        <v>0</v>
      </c>
      <c r="O41" s="157">
        <f>ROUND(E41*N41,2)</f>
        <v>0</v>
      </c>
      <c r="P41" s="157">
        <v>0</v>
      </c>
      <c r="Q41" s="157">
        <f>ROUND(E41*P41,2)</f>
        <v>0</v>
      </c>
      <c r="R41" s="158"/>
      <c r="S41" s="158" t="s">
        <v>183</v>
      </c>
      <c r="T41" s="158" t="s">
        <v>183</v>
      </c>
      <c r="U41" s="158">
        <v>1.1499999999999999</v>
      </c>
      <c r="V41" s="158">
        <f>ROUND(E41*U41,2)</f>
        <v>1.53</v>
      </c>
      <c r="W41" s="158"/>
      <c r="X41" s="158" t="s">
        <v>184</v>
      </c>
      <c r="Y41" s="147"/>
      <c r="Z41" s="147"/>
      <c r="AA41" s="147"/>
      <c r="AB41" s="147"/>
      <c r="AC41" s="147"/>
      <c r="AD41" s="147"/>
      <c r="AE41" s="147"/>
      <c r="AF41" s="147"/>
      <c r="AG41" s="147" t="s">
        <v>185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c r="A42" s="154"/>
      <c r="B42" s="155"/>
      <c r="C42" s="188" t="s">
        <v>194</v>
      </c>
      <c r="D42" s="160"/>
      <c r="E42" s="161"/>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187</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c r="A43" s="154"/>
      <c r="B43" s="155"/>
      <c r="C43" s="188" t="s">
        <v>195</v>
      </c>
      <c r="D43" s="160"/>
      <c r="E43" s="161">
        <v>1.3320000000000001</v>
      </c>
      <c r="F43" s="158"/>
      <c r="G43" s="15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187</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c r="A44" s="173">
        <v>13</v>
      </c>
      <c r="B44" s="174" t="s">
        <v>221</v>
      </c>
      <c r="C44" s="187" t="s">
        <v>222</v>
      </c>
      <c r="D44" s="175" t="s">
        <v>191</v>
      </c>
      <c r="E44" s="176">
        <v>1</v>
      </c>
      <c r="F44" s="177"/>
      <c r="G44" s="178">
        <f>ROUND(E44*F44,2)</f>
        <v>0</v>
      </c>
      <c r="H44" s="159"/>
      <c r="I44" s="158">
        <f>ROUND(E44*H44,2)</f>
        <v>0</v>
      </c>
      <c r="J44" s="159"/>
      <c r="K44" s="158">
        <f>ROUND(E44*J44,2)</f>
        <v>0</v>
      </c>
      <c r="L44" s="158">
        <v>21</v>
      </c>
      <c r="M44" s="158">
        <f>G44*(1+L44/100)</f>
        <v>0</v>
      </c>
      <c r="N44" s="157">
        <v>0</v>
      </c>
      <c r="O44" s="157">
        <f>ROUND(E44*N44,2)</f>
        <v>0</v>
      </c>
      <c r="P44" s="157">
        <v>0</v>
      </c>
      <c r="Q44" s="157">
        <f>ROUND(E44*P44,2)</f>
        <v>0</v>
      </c>
      <c r="R44" s="158"/>
      <c r="S44" s="158" t="s">
        <v>183</v>
      </c>
      <c r="T44" s="158" t="s">
        <v>183</v>
      </c>
      <c r="U44" s="158">
        <v>0</v>
      </c>
      <c r="V44" s="158">
        <f>ROUND(E44*U44,2)</f>
        <v>0</v>
      </c>
      <c r="W44" s="158"/>
      <c r="X44" s="158" t="s">
        <v>184</v>
      </c>
      <c r="Y44" s="147"/>
      <c r="Z44" s="147"/>
      <c r="AA44" s="147"/>
      <c r="AB44" s="147"/>
      <c r="AC44" s="147"/>
      <c r="AD44" s="147"/>
      <c r="AE44" s="147"/>
      <c r="AF44" s="147"/>
      <c r="AG44" s="147" t="s">
        <v>185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c r="A45" s="154"/>
      <c r="B45" s="155"/>
      <c r="C45" s="188" t="s">
        <v>202</v>
      </c>
      <c r="D45" s="160"/>
      <c r="E45" s="161">
        <v>1</v>
      </c>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187</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c r="A46" s="179">
        <v>14</v>
      </c>
      <c r="B46" s="180" t="s">
        <v>223</v>
      </c>
      <c r="C46" s="189" t="s">
        <v>224</v>
      </c>
      <c r="D46" s="181" t="s">
        <v>191</v>
      </c>
      <c r="E46" s="182">
        <v>9.4600000000000009</v>
      </c>
      <c r="F46" s="183"/>
      <c r="G46" s="184">
        <f>ROUND(E46*F46,2)</f>
        <v>0</v>
      </c>
      <c r="H46" s="159"/>
      <c r="I46" s="158">
        <f>ROUND(E46*H46,2)</f>
        <v>0</v>
      </c>
      <c r="J46" s="159"/>
      <c r="K46" s="158">
        <f>ROUND(E46*J46,2)</f>
        <v>0</v>
      </c>
      <c r="L46" s="158">
        <v>21</v>
      </c>
      <c r="M46" s="158">
        <f>G46*(1+L46/100)</f>
        <v>0</v>
      </c>
      <c r="N46" s="157">
        <v>0</v>
      </c>
      <c r="O46" s="157">
        <f>ROUND(E46*N46,2)</f>
        <v>0</v>
      </c>
      <c r="P46" s="157">
        <v>0</v>
      </c>
      <c r="Q46" s="157">
        <f>ROUND(E46*P46,2)</f>
        <v>0</v>
      </c>
      <c r="R46" s="158"/>
      <c r="S46" s="158" t="s">
        <v>183</v>
      </c>
      <c r="T46" s="158" t="s">
        <v>183</v>
      </c>
      <c r="U46" s="158">
        <v>0</v>
      </c>
      <c r="V46" s="158">
        <f>ROUND(E46*U46,2)</f>
        <v>0</v>
      </c>
      <c r="W46" s="158"/>
      <c r="X46" s="158" t="s">
        <v>184</v>
      </c>
      <c r="Y46" s="147"/>
      <c r="Z46" s="147"/>
      <c r="AA46" s="147"/>
      <c r="AB46" s="147"/>
      <c r="AC46" s="147"/>
      <c r="AD46" s="147"/>
      <c r="AE46" s="147"/>
      <c r="AF46" s="147"/>
      <c r="AG46" s="147" t="s">
        <v>185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c r="A47" s="173">
        <v>15</v>
      </c>
      <c r="B47" s="174" t="s">
        <v>225</v>
      </c>
      <c r="C47" s="187" t="s">
        <v>226</v>
      </c>
      <c r="D47" s="175" t="s">
        <v>182</v>
      </c>
      <c r="E47" s="176">
        <v>50</v>
      </c>
      <c r="F47" s="177"/>
      <c r="G47" s="178">
        <f>ROUND(E47*F47,2)</f>
        <v>0</v>
      </c>
      <c r="H47" s="159"/>
      <c r="I47" s="158">
        <f>ROUND(E47*H47,2)</f>
        <v>0</v>
      </c>
      <c r="J47" s="159"/>
      <c r="K47" s="158">
        <f>ROUND(E47*J47,2)</f>
        <v>0</v>
      </c>
      <c r="L47" s="158">
        <v>21</v>
      </c>
      <c r="M47" s="158">
        <f>G47*(1+L47/100)</f>
        <v>0</v>
      </c>
      <c r="N47" s="157">
        <v>3.0000000000000001E-5</v>
      </c>
      <c r="O47" s="157">
        <f>ROUND(E47*N47,2)</f>
        <v>0</v>
      </c>
      <c r="P47" s="157">
        <v>0</v>
      </c>
      <c r="Q47" s="157">
        <f>ROUND(E47*P47,2)</f>
        <v>0</v>
      </c>
      <c r="R47" s="158"/>
      <c r="S47" s="158" t="s">
        <v>183</v>
      </c>
      <c r="T47" s="158" t="s">
        <v>227</v>
      </c>
      <c r="U47" s="158">
        <v>0.25752000000000003</v>
      </c>
      <c r="V47" s="158">
        <f>ROUND(E47*U47,2)</f>
        <v>12.88</v>
      </c>
      <c r="W47" s="158"/>
      <c r="X47" s="158" t="s">
        <v>228</v>
      </c>
      <c r="Y47" s="147"/>
      <c r="Z47" s="147"/>
      <c r="AA47" s="147"/>
      <c r="AB47" s="147"/>
      <c r="AC47" s="147"/>
      <c r="AD47" s="147"/>
      <c r="AE47" s="147"/>
      <c r="AF47" s="147"/>
      <c r="AG47" s="147" t="s">
        <v>229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c r="A48" s="154"/>
      <c r="B48" s="155"/>
      <c r="C48" s="188" t="s">
        <v>230</v>
      </c>
      <c r="D48" s="160"/>
      <c r="E48" s="161"/>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187</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c r="A49" s="154"/>
      <c r="B49" s="155"/>
      <c r="C49" s="188" t="s">
        <v>231</v>
      </c>
      <c r="D49" s="160"/>
      <c r="E49" s="161">
        <v>50</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187</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c r="A50" s="166" t="s">
        <v>178</v>
      </c>
      <c r="B50" s="167" t="s">
        <v>66</v>
      </c>
      <c r="C50" s="186" t="s">
        <v>67</v>
      </c>
      <c r="D50" s="168"/>
      <c r="E50" s="169"/>
      <c r="F50" s="170"/>
      <c r="G50" s="171">
        <f>SUMIF(AG51:AG54,"&lt;&gt;NOR",G51:G54)</f>
        <v>0</v>
      </c>
      <c r="H50" s="165"/>
      <c r="I50" s="165">
        <f>SUM(I51:I54)</f>
        <v>0</v>
      </c>
      <c r="J50" s="165"/>
      <c r="K50" s="165">
        <f>SUM(K51:K54)</f>
        <v>0</v>
      </c>
      <c r="L50" s="165"/>
      <c r="M50" s="165">
        <f>SUM(M51:M54)</f>
        <v>0</v>
      </c>
      <c r="N50" s="164"/>
      <c r="O50" s="164">
        <f>SUM(O51:O54)</f>
        <v>4.24</v>
      </c>
      <c r="P50" s="164"/>
      <c r="Q50" s="164">
        <f>SUM(Q51:Q54)</f>
        <v>0</v>
      </c>
      <c r="R50" s="165"/>
      <c r="S50" s="165"/>
      <c r="T50" s="165"/>
      <c r="U50" s="165"/>
      <c r="V50" s="165">
        <f>SUM(V51:V54)</f>
        <v>11.84</v>
      </c>
      <c r="W50" s="165"/>
      <c r="X50" s="165"/>
      <c r="AG50" t="s">
        <v>179</v>
      </c>
    </row>
    <row r="51" spans="1:60" ht="22.5" outlineLevel="1">
      <c r="A51" s="173">
        <v>16</v>
      </c>
      <c r="B51" s="174" t="s">
        <v>232</v>
      </c>
      <c r="C51" s="187" t="s">
        <v>233</v>
      </c>
      <c r="D51" s="175" t="s">
        <v>191</v>
      </c>
      <c r="E51" s="176">
        <v>1.31</v>
      </c>
      <c r="F51" s="177"/>
      <c r="G51" s="178">
        <f>ROUND(E51*F51,2)</f>
        <v>0</v>
      </c>
      <c r="H51" s="159"/>
      <c r="I51" s="158">
        <f>ROUND(E51*H51,2)</f>
        <v>0</v>
      </c>
      <c r="J51" s="159"/>
      <c r="K51" s="158">
        <f>ROUND(E51*J51,2)</f>
        <v>0</v>
      </c>
      <c r="L51" s="158">
        <v>21</v>
      </c>
      <c r="M51" s="158">
        <f>G51*(1+L51/100)</f>
        <v>0</v>
      </c>
      <c r="N51" s="157">
        <v>3.2353499999999999</v>
      </c>
      <c r="O51" s="157">
        <f>ROUND(E51*N51,2)</f>
        <v>4.24</v>
      </c>
      <c r="P51" s="157">
        <v>0</v>
      </c>
      <c r="Q51" s="157">
        <f>ROUND(E51*P51,2)</f>
        <v>0</v>
      </c>
      <c r="R51" s="158"/>
      <c r="S51" s="158" t="s">
        <v>183</v>
      </c>
      <c r="T51" s="158" t="s">
        <v>227</v>
      </c>
      <c r="U51" s="158">
        <v>9.0354700000000001</v>
      </c>
      <c r="V51" s="158">
        <f>ROUND(E51*U51,2)</f>
        <v>11.84</v>
      </c>
      <c r="W51" s="158"/>
      <c r="X51" s="158" t="s">
        <v>228</v>
      </c>
      <c r="Y51" s="147"/>
      <c r="Z51" s="147"/>
      <c r="AA51" s="147"/>
      <c r="AB51" s="147"/>
      <c r="AC51" s="147"/>
      <c r="AD51" s="147"/>
      <c r="AE51" s="147"/>
      <c r="AF51" s="147"/>
      <c r="AG51" s="147" t="s">
        <v>229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c r="A52" s="154"/>
      <c r="B52" s="155"/>
      <c r="C52" s="188" t="s">
        <v>234</v>
      </c>
      <c r="D52" s="160"/>
      <c r="E52" s="161"/>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187</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c r="A53" s="154"/>
      <c r="B53" s="155"/>
      <c r="C53" s="188" t="s">
        <v>193</v>
      </c>
      <c r="D53" s="160"/>
      <c r="E53" s="161">
        <v>0.56000000000000005</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187</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c r="A54" s="154"/>
      <c r="B54" s="155"/>
      <c r="C54" s="188" t="s">
        <v>235</v>
      </c>
      <c r="D54" s="160"/>
      <c r="E54" s="161">
        <v>0.75</v>
      </c>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187</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c r="A55" s="166" t="s">
        <v>178</v>
      </c>
      <c r="B55" s="167" t="s">
        <v>68</v>
      </c>
      <c r="C55" s="186" t="s">
        <v>69</v>
      </c>
      <c r="D55" s="168"/>
      <c r="E55" s="169"/>
      <c r="F55" s="170"/>
      <c r="G55" s="171">
        <f>SUMIF(AG56:AG160,"&lt;&gt;NOR",G56:G160)</f>
        <v>0</v>
      </c>
      <c r="H55" s="165"/>
      <c r="I55" s="165">
        <f>SUM(I56:I160)</f>
        <v>0</v>
      </c>
      <c r="J55" s="165"/>
      <c r="K55" s="165">
        <f>SUM(K56:K160)</f>
        <v>0</v>
      </c>
      <c r="L55" s="165"/>
      <c r="M55" s="165">
        <f>SUM(M56:M160)</f>
        <v>0</v>
      </c>
      <c r="N55" s="164"/>
      <c r="O55" s="164">
        <f>SUM(O56:O160)</f>
        <v>44.489999999999995</v>
      </c>
      <c r="P55" s="164"/>
      <c r="Q55" s="164">
        <f>SUM(Q56:Q160)</f>
        <v>0</v>
      </c>
      <c r="R55" s="165"/>
      <c r="S55" s="165"/>
      <c r="T55" s="165"/>
      <c r="U55" s="165"/>
      <c r="V55" s="165">
        <f>SUM(V56:V160)</f>
        <v>218.61</v>
      </c>
      <c r="W55" s="165"/>
      <c r="X55" s="165"/>
      <c r="AG55" t="s">
        <v>179</v>
      </c>
    </row>
    <row r="56" spans="1:60" outlineLevel="1">
      <c r="A56" s="173">
        <v>17</v>
      </c>
      <c r="B56" s="174" t="s">
        <v>236</v>
      </c>
      <c r="C56" s="187" t="s">
        <v>237</v>
      </c>
      <c r="D56" s="175" t="s">
        <v>191</v>
      </c>
      <c r="E56" s="176">
        <v>0.126</v>
      </c>
      <c r="F56" s="177"/>
      <c r="G56" s="178">
        <f>ROUND(E56*F56,2)</f>
        <v>0</v>
      </c>
      <c r="H56" s="159"/>
      <c r="I56" s="158">
        <f>ROUND(E56*H56,2)</f>
        <v>0</v>
      </c>
      <c r="J56" s="159"/>
      <c r="K56" s="158">
        <f>ROUND(E56*J56,2)</f>
        <v>0</v>
      </c>
      <c r="L56" s="158">
        <v>21</v>
      </c>
      <c r="M56" s="158">
        <f>G56*(1+L56/100)</f>
        <v>0</v>
      </c>
      <c r="N56" s="157">
        <v>1.84144</v>
      </c>
      <c r="O56" s="157">
        <f>ROUND(E56*N56,2)</f>
        <v>0.23</v>
      </c>
      <c r="P56" s="157">
        <v>0</v>
      </c>
      <c r="Q56" s="157">
        <f>ROUND(E56*P56,2)</f>
        <v>0</v>
      </c>
      <c r="R56" s="158"/>
      <c r="S56" s="158" t="s">
        <v>183</v>
      </c>
      <c r="T56" s="158" t="s">
        <v>183</v>
      </c>
      <c r="U56" s="158">
        <v>4.7939999999999996</v>
      </c>
      <c r="V56" s="158">
        <f>ROUND(E56*U56,2)</f>
        <v>0.6</v>
      </c>
      <c r="W56" s="158"/>
      <c r="X56" s="158" t="s">
        <v>184</v>
      </c>
      <c r="Y56" s="147"/>
      <c r="Z56" s="147"/>
      <c r="AA56" s="147"/>
      <c r="AB56" s="147"/>
      <c r="AC56" s="147"/>
      <c r="AD56" s="147"/>
      <c r="AE56" s="147"/>
      <c r="AF56" s="147"/>
      <c r="AG56" s="147" t="s">
        <v>185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c r="A57" s="154"/>
      <c r="B57" s="155"/>
      <c r="C57" s="188" t="s">
        <v>238</v>
      </c>
      <c r="D57" s="160"/>
      <c r="E57" s="161"/>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187</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c r="A58" s="154"/>
      <c r="B58" s="155"/>
      <c r="C58" s="188" t="s">
        <v>239</v>
      </c>
      <c r="D58" s="160"/>
      <c r="E58" s="161">
        <v>0.126</v>
      </c>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187</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c r="A59" s="173">
        <v>18</v>
      </c>
      <c r="B59" s="174" t="s">
        <v>240</v>
      </c>
      <c r="C59" s="187" t="s">
        <v>241</v>
      </c>
      <c r="D59" s="175" t="s">
        <v>191</v>
      </c>
      <c r="E59" s="176">
        <v>2.1549999999999998</v>
      </c>
      <c r="F59" s="177"/>
      <c r="G59" s="178">
        <f>ROUND(E59*F59,2)</f>
        <v>0</v>
      </c>
      <c r="H59" s="159"/>
      <c r="I59" s="158">
        <f>ROUND(E59*H59,2)</f>
        <v>0</v>
      </c>
      <c r="J59" s="159"/>
      <c r="K59" s="158">
        <f>ROUND(E59*J59,2)</f>
        <v>0</v>
      </c>
      <c r="L59" s="158">
        <v>21</v>
      </c>
      <c r="M59" s="158">
        <f>G59*(1+L59/100)</f>
        <v>0</v>
      </c>
      <c r="N59" s="157">
        <v>1.84144</v>
      </c>
      <c r="O59" s="157">
        <f>ROUND(E59*N59,2)</f>
        <v>3.97</v>
      </c>
      <c r="P59" s="157">
        <v>0</v>
      </c>
      <c r="Q59" s="157">
        <f>ROUND(E59*P59,2)</f>
        <v>0</v>
      </c>
      <c r="R59" s="158"/>
      <c r="S59" s="158" t="s">
        <v>183</v>
      </c>
      <c r="T59" s="158" t="s">
        <v>183</v>
      </c>
      <c r="U59" s="158">
        <v>3.8420000000000001</v>
      </c>
      <c r="V59" s="158">
        <f>ROUND(E59*U59,2)</f>
        <v>8.2799999999999994</v>
      </c>
      <c r="W59" s="158"/>
      <c r="X59" s="158" t="s">
        <v>184</v>
      </c>
      <c r="Y59" s="147"/>
      <c r="Z59" s="147"/>
      <c r="AA59" s="147"/>
      <c r="AB59" s="147"/>
      <c r="AC59" s="147"/>
      <c r="AD59" s="147"/>
      <c r="AE59" s="147"/>
      <c r="AF59" s="147"/>
      <c r="AG59" s="147" t="s">
        <v>185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c r="A60" s="154"/>
      <c r="B60" s="155"/>
      <c r="C60" s="188" t="s">
        <v>192</v>
      </c>
      <c r="D60" s="160"/>
      <c r="E60" s="161"/>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187</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c r="A61" s="154"/>
      <c r="B61" s="155"/>
      <c r="C61" s="188" t="s">
        <v>242</v>
      </c>
      <c r="D61" s="160"/>
      <c r="E61" s="161">
        <v>0.57750000000000001</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187</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c r="A62" s="154"/>
      <c r="B62" s="155"/>
      <c r="C62" s="188" t="s">
        <v>243</v>
      </c>
      <c r="D62" s="160"/>
      <c r="E62" s="161"/>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187</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c r="A63" s="154"/>
      <c r="B63" s="155"/>
      <c r="C63" s="188" t="s">
        <v>242</v>
      </c>
      <c r="D63" s="160"/>
      <c r="E63" s="161">
        <v>0.57750000000000001</v>
      </c>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187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c r="A64" s="154"/>
      <c r="B64" s="155"/>
      <c r="C64" s="188" t="s">
        <v>244</v>
      </c>
      <c r="D64" s="160"/>
      <c r="E64" s="161"/>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187</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c r="A65" s="154"/>
      <c r="B65" s="155"/>
      <c r="C65" s="188" t="s">
        <v>245</v>
      </c>
      <c r="D65" s="160"/>
      <c r="E65" s="161">
        <v>1</v>
      </c>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187</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c r="A66" s="173">
        <v>19</v>
      </c>
      <c r="B66" s="174" t="s">
        <v>246</v>
      </c>
      <c r="C66" s="187" t="s">
        <v>247</v>
      </c>
      <c r="D66" s="175" t="s">
        <v>191</v>
      </c>
      <c r="E66" s="176">
        <v>0.94499999999999995</v>
      </c>
      <c r="F66" s="177"/>
      <c r="G66" s="178">
        <f>ROUND(E66*F66,2)</f>
        <v>0</v>
      </c>
      <c r="H66" s="159"/>
      <c r="I66" s="158">
        <f>ROUND(E66*H66,2)</f>
        <v>0</v>
      </c>
      <c r="J66" s="159"/>
      <c r="K66" s="158">
        <f>ROUND(E66*J66,2)</f>
        <v>0</v>
      </c>
      <c r="L66" s="158">
        <v>21</v>
      </c>
      <c r="M66" s="158">
        <f>G66*(1+L66/100)</f>
        <v>0</v>
      </c>
      <c r="N66" s="157">
        <v>0.58069999999999999</v>
      </c>
      <c r="O66" s="157">
        <f>ROUND(E66*N66,2)</f>
        <v>0.55000000000000004</v>
      </c>
      <c r="P66" s="157">
        <v>0</v>
      </c>
      <c r="Q66" s="157">
        <f>ROUND(E66*P66,2)</f>
        <v>0</v>
      </c>
      <c r="R66" s="158"/>
      <c r="S66" s="158" t="s">
        <v>183</v>
      </c>
      <c r="T66" s="158" t="s">
        <v>183</v>
      </c>
      <c r="U66" s="158">
        <v>6.1074200000000003</v>
      </c>
      <c r="V66" s="158">
        <f>ROUND(E66*U66,2)</f>
        <v>5.77</v>
      </c>
      <c r="W66" s="158"/>
      <c r="X66" s="158" t="s">
        <v>184</v>
      </c>
      <c r="Y66" s="147"/>
      <c r="Z66" s="147"/>
      <c r="AA66" s="147"/>
      <c r="AB66" s="147"/>
      <c r="AC66" s="147"/>
      <c r="AD66" s="147"/>
      <c r="AE66" s="147"/>
      <c r="AF66" s="147"/>
      <c r="AG66" s="147" t="s">
        <v>185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c r="A67" s="154"/>
      <c r="B67" s="155"/>
      <c r="C67" s="188" t="s">
        <v>192</v>
      </c>
      <c r="D67" s="160"/>
      <c r="E67" s="161"/>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187</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c r="A68" s="154"/>
      <c r="B68" s="155"/>
      <c r="C68" s="188" t="s">
        <v>248</v>
      </c>
      <c r="D68" s="160"/>
      <c r="E68" s="161">
        <v>0.94499999999999995</v>
      </c>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187</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c r="A69" s="173">
        <v>20</v>
      </c>
      <c r="B69" s="174" t="s">
        <v>249</v>
      </c>
      <c r="C69" s="187" t="s">
        <v>250</v>
      </c>
      <c r="D69" s="175" t="s">
        <v>182</v>
      </c>
      <c r="E69" s="176">
        <v>2.7</v>
      </c>
      <c r="F69" s="177"/>
      <c r="G69" s="178">
        <f>ROUND(E69*F69,2)</f>
        <v>0</v>
      </c>
      <c r="H69" s="159"/>
      <c r="I69" s="158">
        <f>ROUND(E69*H69,2)</f>
        <v>0</v>
      </c>
      <c r="J69" s="159"/>
      <c r="K69" s="158">
        <f>ROUND(E69*J69,2)</f>
        <v>0</v>
      </c>
      <c r="L69" s="158">
        <v>21</v>
      </c>
      <c r="M69" s="158">
        <f>G69*(1+L69/100)</f>
        <v>0</v>
      </c>
      <c r="N69" s="157">
        <v>0.75124999999999997</v>
      </c>
      <c r="O69" s="157">
        <f>ROUND(E69*N69,2)</f>
        <v>2.0299999999999998</v>
      </c>
      <c r="P69" s="157">
        <v>0</v>
      </c>
      <c r="Q69" s="157">
        <f>ROUND(E69*P69,2)</f>
        <v>0</v>
      </c>
      <c r="R69" s="158"/>
      <c r="S69" s="158" t="s">
        <v>183</v>
      </c>
      <c r="T69" s="158" t="s">
        <v>183</v>
      </c>
      <c r="U69" s="158">
        <v>0.93400000000000005</v>
      </c>
      <c r="V69" s="158">
        <f>ROUND(E69*U69,2)</f>
        <v>2.52</v>
      </c>
      <c r="W69" s="158"/>
      <c r="X69" s="158" t="s">
        <v>184</v>
      </c>
      <c r="Y69" s="147"/>
      <c r="Z69" s="147"/>
      <c r="AA69" s="147"/>
      <c r="AB69" s="147"/>
      <c r="AC69" s="147"/>
      <c r="AD69" s="147"/>
      <c r="AE69" s="147"/>
      <c r="AF69" s="147"/>
      <c r="AG69" s="147" t="s">
        <v>185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c r="A70" s="154"/>
      <c r="B70" s="155"/>
      <c r="C70" s="188" t="s">
        <v>251</v>
      </c>
      <c r="D70" s="160"/>
      <c r="E70" s="161"/>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187</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c r="A71" s="154"/>
      <c r="B71" s="155"/>
      <c r="C71" s="188" t="s">
        <v>252</v>
      </c>
      <c r="D71" s="160"/>
      <c r="E71" s="161">
        <v>2.7</v>
      </c>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187</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c r="A72" s="173">
        <v>21</v>
      </c>
      <c r="B72" s="174" t="s">
        <v>253</v>
      </c>
      <c r="C72" s="187" t="s">
        <v>254</v>
      </c>
      <c r="D72" s="175" t="s">
        <v>255</v>
      </c>
      <c r="E72" s="176">
        <v>1.221E-2</v>
      </c>
      <c r="F72" s="177"/>
      <c r="G72" s="178">
        <f>ROUND(E72*F72,2)</f>
        <v>0</v>
      </c>
      <c r="H72" s="159"/>
      <c r="I72" s="158">
        <f>ROUND(E72*H72,2)</f>
        <v>0</v>
      </c>
      <c r="J72" s="159"/>
      <c r="K72" s="158">
        <f>ROUND(E72*J72,2)</f>
        <v>0</v>
      </c>
      <c r="L72" s="158">
        <v>21</v>
      </c>
      <c r="M72" s="158">
        <f>G72*(1+L72/100)</f>
        <v>0</v>
      </c>
      <c r="N72" s="157">
        <v>1.0202899999999999</v>
      </c>
      <c r="O72" s="157">
        <f>ROUND(E72*N72,2)</f>
        <v>0.01</v>
      </c>
      <c r="P72" s="157">
        <v>0</v>
      </c>
      <c r="Q72" s="157">
        <f>ROUND(E72*P72,2)</f>
        <v>0</v>
      </c>
      <c r="R72" s="158"/>
      <c r="S72" s="158" t="s">
        <v>183</v>
      </c>
      <c r="T72" s="158" t="s">
        <v>183</v>
      </c>
      <c r="U72" s="158">
        <v>25.271000000000001</v>
      </c>
      <c r="V72" s="158">
        <f>ROUND(E72*U72,2)</f>
        <v>0.31</v>
      </c>
      <c r="W72" s="158"/>
      <c r="X72" s="158" t="s">
        <v>184</v>
      </c>
      <c r="Y72" s="147"/>
      <c r="Z72" s="147"/>
      <c r="AA72" s="147"/>
      <c r="AB72" s="147"/>
      <c r="AC72" s="147"/>
      <c r="AD72" s="147"/>
      <c r="AE72" s="147"/>
      <c r="AF72" s="147"/>
      <c r="AG72" s="147" t="s">
        <v>185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c r="A73" s="154"/>
      <c r="B73" s="155"/>
      <c r="C73" s="188" t="s">
        <v>256</v>
      </c>
      <c r="D73" s="160"/>
      <c r="E73" s="161"/>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187</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c r="A74" s="154"/>
      <c r="B74" s="155"/>
      <c r="C74" s="188" t="s">
        <v>257</v>
      </c>
      <c r="D74" s="160"/>
      <c r="E74" s="161">
        <v>1.221E-2</v>
      </c>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187</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33.75" outlineLevel="1">
      <c r="A75" s="173">
        <v>22</v>
      </c>
      <c r="B75" s="174" t="s">
        <v>258</v>
      </c>
      <c r="C75" s="187" t="s">
        <v>2940</v>
      </c>
      <c r="D75" s="175" t="s">
        <v>259</v>
      </c>
      <c r="E75" s="176">
        <v>4</v>
      </c>
      <c r="F75" s="177"/>
      <c r="G75" s="178">
        <f>ROUND(E75*F75,2)</f>
        <v>0</v>
      </c>
      <c r="H75" s="159"/>
      <c r="I75" s="158">
        <f>ROUND(E75*H75,2)</f>
        <v>0</v>
      </c>
      <c r="J75" s="159"/>
      <c r="K75" s="158">
        <f>ROUND(E75*J75,2)</f>
        <v>0</v>
      </c>
      <c r="L75" s="158">
        <v>21</v>
      </c>
      <c r="M75" s="158">
        <f>G75*(1+L75/100)</f>
        <v>0</v>
      </c>
      <c r="N75" s="157">
        <v>2.6509999999999999E-2</v>
      </c>
      <c r="O75" s="157">
        <f>ROUND(E75*N75,2)</f>
        <v>0.11</v>
      </c>
      <c r="P75" s="157">
        <v>0</v>
      </c>
      <c r="Q75" s="157">
        <f>ROUND(E75*P75,2)</f>
        <v>0</v>
      </c>
      <c r="R75" s="158"/>
      <c r="S75" s="158" t="s">
        <v>183</v>
      </c>
      <c r="T75" s="158" t="s">
        <v>183</v>
      </c>
      <c r="U75" s="158">
        <v>0.24199999999999999</v>
      </c>
      <c r="V75" s="158">
        <f>ROUND(E75*U75,2)</f>
        <v>0.97</v>
      </c>
      <c r="W75" s="158"/>
      <c r="X75" s="158" t="s">
        <v>184</v>
      </c>
      <c r="Y75" s="147"/>
      <c r="Z75" s="147"/>
      <c r="AA75" s="147"/>
      <c r="AB75" s="147"/>
      <c r="AC75" s="147"/>
      <c r="AD75" s="147"/>
      <c r="AE75" s="147"/>
      <c r="AF75" s="147"/>
      <c r="AG75" s="147" t="s">
        <v>185</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c r="A76" s="154"/>
      <c r="B76" s="155"/>
      <c r="C76" s="188" t="s">
        <v>192</v>
      </c>
      <c r="D76" s="160"/>
      <c r="E76" s="161"/>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187</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c r="A77" s="154"/>
      <c r="B77" s="155"/>
      <c r="C77" s="188" t="s">
        <v>72</v>
      </c>
      <c r="D77" s="160"/>
      <c r="E77" s="161">
        <v>4</v>
      </c>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187</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33.75" outlineLevel="1">
      <c r="A78" s="173">
        <v>23</v>
      </c>
      <c r="B78" s="174" t="s">
        <v>260</v>
      </c>
      <c r="C78" s="187" t="s">
        <v>2941</v>
      </c>
      <c r="D78" s="175" t="s">
        <v>259</v>
      </c>
      <c r="E78" s="176">
        <v>17</v>
      </c>
      <c r="F78" s="177"/>
      <c r="G78" s="178">
        <f>ROUND(E78*F78,2)</f>
        <v>0</v>
      </c>
      <c r="H78" s="159"/>
      <c r="I78" s="158">
        <f>ROUND(E78*H78,2)</f>
        <v>0</v>
      </c>
      <c r="J78" s="159"/>
      <c r="K78" s="158">
        <f>ROUND(E78*J78,2)</f>
        <v>0</v>
      </c>
      <c r="L78" s="158">
        <v>21</v>
      </c>
      <c r="M78" s="158">
        <f>G78*(1+L78/100)</f>
        <v>0</v>
      </c>
      <c r="N78" s="157">
        <v>3.9789999999999999E-2</v>
      </c>
      <c r="O78" s="157">
        <f>ROUND(E78*N78,2)</f>
        <v>0.68</v>
      </c>
      <c r="P78" s="157">
        <v>0</v>
      </c>
      <c r="Q78" s="157">
        <f>ROUND(E78*P78,2)</f>
        <v>0</v>
      </c>
      <c r="R78" s="158"/>
      <c r="S78" s="158" t="s">
        <v>183</v>
      </c>
      <c r="T78" s="158" t="s">
        <v>183</v>
      </c>
      <c r="U78" s="158">
        <v>0.24199999999999999</v>
      </c>
      <c r="V78" s="158">
        <f>ROUND(E78*U78,2)</f>
        <v>4.1100000000000003</v>
      </c>
      <c r="W78" s="158"/>
      <c r="X78" s="158" t="s">
        <v>184</v>
      </c>
      <c r="Y78" s="147"/>
      <c r="Z78" s="147"/>
      <c r="AA78" s="147"/>
      <c r="AB78" s="147"/>
      <c r="AC78" s="147"/>
      <c r="AD78" s="147"/>
      <c r="AE78" s="147"/>
      <c r="AF78" s="147"/>
      <c r="AG78" s="147" t="s">
        <v>185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c r="A79" s="154"/>
      <c r="B79" s="155"/>
      <c r="C79" s="188" t="s">
        <v>192</v>
      </c>
      <c r="D79" s="160"/>
      <c r="E79" s="161"/>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187</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c r="A80" s="154"/>
      <c r="B80" s="155"/>
      <c r="C80" s="188" t="s">
        <v>261</v>
      </c>
      <c r="D80" s="160"/>
      <c r="E80" s="161">
        <v>11</v>
      </c>
      <c r="F80" s="158"/>
      <c r="G80" s="158"/>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187</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c r="A81" s="154"/>
      <c r="B81" s="155"/>
      <c r="C81" s="188" t="s">
        <v>243</v>
      </c>
      <c r="D81" s="160"/>
      <c r="E81" s="161"/>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187</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c r="A82" s="154"/>
      <c r="B82" s="155"/>
      <c r="C82" s="188" t="s">
        <v>262</v>
      </c>
      <c r="D82" s="160"/>
      <c r="E82" s="161">
        <v>6</v>
      </c>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187</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33.75" outlineLevel="1">
      <c r="A83" s="173">
        <v>24</v>
      </c>
      <c r="B83" s="174" t="s">
        <v>263</v>
      </c>
      <c r="C83" s="187" t="s">
        <v>2944</v>
      </c>
      <c r="D83" s="175" t="s">
        <v>259</v>
      </c>
      <c r="E83" s="176">
        <v>1</v>
      </c>
      <c r="F83" s="177"/>
      <c r="G83" s="178">
        <f>ROUND(E83*F83,2)</f>
        <v>0</v>
      </c>
      <c r="H83" s="159"/>
      <c r="I83" s="158">
        <f>ROUND(E83*H83,2)</f>
        <v>0</v>
      </c>
      <c r="J83" s="159"/>
      <c r="K83" s="158">
        <f>ROUND(E83*J83,2)</f>
        <v>0</v>
      </c>
      <c r="L83" s="158">
        <v>21</v>
      </c>
      <c r="M83" s="158">
        <f>G83*(1+L83/100)</f>
        <v>0</v>
      </c>
      <c r="N83" s="157">
        <v>5.2720000000000003E-2</v>
      </c>
      <c r="O83" s="157">
        <f>ROUND(E83*N83,2)</f>
        <v>0.05</v>
      </c>
      <c r="P83" s="157">
        <v>0</v>
      </c>
      <c r="Q83" s="157">
        <f>ROUND(E83*P83,2)</f>
        <v>0</v>
      </c>
      <c r="R83" s="158"/>
      <c r="S83" s="158" t="s">
        <v>183</v>
      </c>
      <c r="T83" s="158" t="s">
        <v>183</v>
      </c>
      <c r="U83" s="158">
        <v>0.57789999999999997</v>
      </c>
      <c r="V83" s="158">
        <f>ROUND(E83*U83,2)</f>
        <v>0.57999999999999996</v>
      </c>
      <c r="W83" s="158"/>
      <c r="X83" s="158" t="s">
        <v>184</v>
      </c>
      <c r="Y83" s="147"/>
      <c r="Z83" s="147"/>
      <c r="AA83" s="147"/>
      <c r="AB83" s="147"/>
      <c r="AC83" s="147"/>
      <c r="AD83" s="147"/>
      <c r="AE83" s="147"/>
      <c r="AF83" s="147"/>
      <c r="AG83" s="147" t="s">
        <v>185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c r="A84" s="154"/>
      <c r="B84" s="155"/>
      <c r="C84" s="188" t="s">
        <v>243</v>
      </c>
      <c r="D84" s="160"/>
      <c r="E84" s="161"/>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187</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c r="A85" s="154"/>
      <c r="B85" s="155"/>
      <c r="C85" s="188" t="s">
        <v>64</v>
      </c>
      <c r="D85" s="160"/>
      <c r="E85" s="161">
        <v>1</v>
      </c>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187</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33.75" outlineLevel="1">
      <c r="A86" s="173">
        <v>25</v>
      </c>
      <c r="B86" s="174" t="s">
        <v>264</v>
      </c>
      <c r="C86" s="187" t="s">
        <v>2942</v>
      </c>
      <c r="D86" s="175" t="s">
        <v>259</v>
      </c>
      <c r="E86" s="176">
        <v>1</v>
      </c>
      <c r="F86" s="177"/>
      <c r="G86" s="178">
        <f>ROUND(E86*F86,2)</f>
        <v>0</v>
      </c>
      <c r="H86" s="159"/>
      <c r="I86" s="158">
        <f>ROUND(E86*H86,2)</f>
        <v>0</v>
      </c>
      <c r="J86" s="159"/>
      <c r="K86" s="158">
        <f>ROUND(E86*J86,2)</f>
        <v>0</v>
      </c>
      <c r="L86" s="158">
        <v>21</v>
      </c>
      <c r="M86" s="158">
        <f>G86*(1+L86/100)</f>
        <v>0</v>
      </c>
      <c r="N86" s="157">
        <v>0.10571</v>
      </c>
      <c r="O86" s="157">
        <f>ROUND(E86*N86,2)</f>
        <v>0.11</v>
      </c>
      <c r="P86" s="157">
        <v>0</v>
      </c>
      <c r="Q86" s="157">
        <f>ROUND(E86*P86,2)</f>
        <v>0</v>
      </c>
      <c r="R86" s="158"/>
      <c r="S86" s="158" t="s">
        <v>183</v>
      </c>
      <c r="T86" s="158" t="s">
        <v>183</v>
      </c>
      <c r="U86" s="158">
        <v>0.30099999999999999</v>
      </c>
      <c r="V86" s="158">
        <f>ROUND(E86*U86,2)</f>
        <v>0.3</v>
      </c>
      <c r="W86" s="158"/>
      <c r="X86" s="158" t="s">
        <v>184</v>
      </c>
      <c r="Y86" s="147"/>
      <c r="Z86" s="147"/>
      <c r="AA86" s="147"/>
      <c r="AB86" s="147"/>
      <c r="AC86" s="147"/>
      <c r="AD86" s="147"/>
      <c r="AE86" s="147"/>
      <c r="AF86" s="147"/>
      <c r="AG86" s="147" t="s">
        <v>185</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c r="A87" s="154"/>
      <c r="B87" s="155"/>
      <c r="C87" s="188" t="s">
        <v>192</v>
      </c>
      <c r="D87" s="160"/>
      <c r="E87" s="161"/>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187</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c r="A88" s="154"/>
      <c r="B88" s="155"/>
      <c r="C88" s="188" t="s">
        <v>64</v>
      </c>
      <c r="D88" s="160"/>
      <c r="E88" s="161">
        <v>1</v>
      </c>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187</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c r="A89" s="173">
        <v>26</v>
      </c>
      <c r="B89" s="174" t="s">
        <v>265</v>
      </c>
      <c r="C89" s="187" t="s">
        <v>266</v>
      </c>
      <c r="D89" s="175" t="s">
        <v>259</v>
      </c>
      <c r="E89" s="176">
        <v>4</v>
      </c>
      <c r="F89" s="177"/>
      <c r="G89" s="178">
        <f>ROUND(E89*F89,2)</f>
        <v>0</v>
      </c>
      <c r="H89" s="159"/>
      <c r="I89" s="158">
        <f>ROUND(E89*H89,2)</f>
        <v>0</v>
      </c>
      <c r="J89" s="159"/>
      <c r="K89" s="158">
        <f>ROUND(E89*J89,2)</f>
        <v>0</v>
      </c>
      <c r="L89" s="158">
        <v>21</v>
      </c>
      <c r="M89" s="158">
        <f>G89*(1+L89/100)</f>
        <v>0</v>
      </c>
      <c r="N89" s="157">
        <v>7.6600000000000001E-3</v>
      </c>
      <c r="O89" s="157">
        <f>ROUND(E89*N89,2)</f>
        <v>0.03</v>
      </c>
      <c r="P89" s="157">
        <v>0</v>
      </c>
      <c r="Q89" s="157">
        <f>ROUND(E89*P89,2)</f>
        <v>0</v>
      </c>
      <c r="R89" s="158"/>
      <c r="S89" s="158" t="s">
        <v>183</v>
      </c>
      <c r="T89" s="158" t="s">
        <v>183</v>
      </c>
      <c r="U89" s="158">
        <v>0.11</v>
      </c>
      <c r="V89" s="158">
        <f>ROUND(E89*U89,2)</f>
        <v>0.44</v>
      </c>
      <c r="W89" s="158"/>
      <c r="X89" s="158" t="s">
        <v>184</v>
      </c>
      <c r="Y89" s="147"/>
      <c r="Z89" s="147"/>
      <c r="AA89" s="147"/>
      <c r="AB89" s="147"/>
      <c r="AC89" s="147"/>
      <c r="AD89" s="147"/>
      <c r="AE89" s="147"/>
      <c r="AF89" s="147"/>
      <c r="AG89" s="147" t="s">
        <v>185</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c r="A90" s="154"/>
      <c r="B90" s="155"/>
      <c r="C90" s="188" t="s">
        <v>251</v>
      </c>
      <c r="D90" s="160"/>
      <c r="E90" s="161"/>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187</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c r="A91" s="154"/>
      <c r="B91" s="155"/>
      <c r="C91" s="188" t="s">
        <v>72</v>
      </c>
      <c r="D91" s="160"/>
      <c r="E91" s="161">
        <v>4</v>
      </c>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187</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c r="A92" s="173">
        <v>27</v>
      </c>
      <c r="B92" s="174" t="s">
        <v>267</v>
      </c>
      <c r="C92" s="187" t="s">
        <v>268</v>
      </c>
      <c r="D92" s="175" t="s">
        <v>255</v>
      </c>
      <c r="E92" s="176">
        <v>3.0499999999999999E-2</v>
      </c>
      <c r="F92" s="177"/>
      <c r="G92" s="178">
        <f>ROUND(E92*F92,2)</f>
        <v>0</v>
      </c>
      <c r="H92" s="159"/>
      <c r="I92" s="158">
        <f>ROUND(E92*H92,2)</f>
        <v>0</v>
      </c>
      <c r="J92" s="159"/>
      <c r="K92" s="158">
        <f>ROUND(E92*J92,2)</f>
        <v>0</v>
      </c>
      <c r="L92" s="158">
        <v>21</v>
      </c>
      <c r="M92" s="158">
        <f>G92*(1+L92/100)</f>
        <v>0</v>
      </c>
      <c r="N92" s="157">
        <v>1.9539999999999998E-2</v>
      </c>
      <c r="O92" s="157">
        <f>ROUND(E92*N92,2)</f>
        <v>0</v>
      </c>
      <c r="P92" s="157">
        <v>0</v>
      </c>
      <c r="Q92" s="157">
        <f>ROUND(E92*P92,2)</f>
        <v>0</v>
      </c>
      <c r="R92" s="158"/>
      <c r="S92" s="158" t="s">
        <v>183</v>
      </c>
      <c r="T92" s="158" t="s">
        <v>183</v>
      </c>
      <c r="U92" s="158">
        <v>18.175000000000001</v>
      </c>
      <c r="V92" s="158">
        <f>ROUND(E92*U92,2)</f>
        <v>0.55000000000000004</v>
      </c>
      <c r="W92" s="158"/>
      <c r="X92" s="158" t="s">
        <v>184</v>
      </c>
      <c r="Y92" s="147"/>
      <c r="Z92" s="147"/>
      <c r="AA92" s="147"/>
      <c r="AB92" s="147"/>
      <c r="AC92" s="147"/>
      <c r="AD92" s="147"/>
      <c r="AE92" s="147"/>
      <c r="AF92" s="147"/>
      <c r="AG92" s="147" t="s">
        <v>185</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c r="A93" s="154"/>
      <c r="B93" s="155"/>
      <c r="C93" s="188" t="s">
        <v>192</v>
      </c>
      <c r="D93" s="160"/>
      <c r="E93" s="161"/>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187</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c r="A94" s="154"/>
      <c r="B94" s="155"/>
      <c r="C94" s="188" t="s">
        <v>269</v>
      </c>
      <c r="D94" s="160"/>
      <c r="E94" s="161">
        <v>3.0499999999999999E-2</v>
      </c>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187</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c r="A95" s="173">
        <v>28</v>
      </c>
      <c r="B95" s="174" t="s">
        <v>270</v>
      </c>
      <c r="C95" s="187" t="s">
        <v>271</v>
      </c>
      <c r="D95" s="175" t="s">
        <v>255</v>
      </c>
      <c r="E95" s="176">
        <v>7.1599999999999997E-2</v>
      </c>
      <c r="F95" s="177"/>
      <c r="G95" s="178">
        <f>ROUND(E95*F95,2)</f>
        <v>0</v>
      </c>
      <c r="H95" s="159"/>
      <c r="I95" s="158">
        <f>ROUND(E95*H95,2)</f>
        <v>0</v>
      </c>
      <c r="J95" s="159"/>
      <c r="K95" s="158">
        <f>ROUND(E95*J95,2)</f>
        <v>0</v>
      </c>
      <c r="L95" s="158">
        <v>21</v>
      </c>
      <c r="M95" s="158">
        <f>G95*(1+L95/100)</f>
        <v>0</v>
      </c>
      <c r="N95" s="157">
        <v>1.7090000000000001E-2</v>
      </c>
      <c r="O95" s="157">
        <f>ROUND(E95*N95,2)</f>
        <v>0</v>
      </c>
      <c r="P95" s="157">
        <v>0</v>
      </c>
      <c r="Q95" s="157">
        <f>ROUND(E95*P95,2)</f>
        <v>0</v>
      </c>
      <c r="R95" s="158"/>
      <c r="S95" s="158" t="s">
        <v>183</v>
      </c>
      <c r="T95" s="158" t="s">
        <v>183</v>
      </c>
      <c r="U95" s="158">
        <v>16.582999999999998</v>
      </c>
      <c r="V95" s="158">
        <f>ROUND(E95*U95,2)</f>
        <v>1.19</v>
      </c>
      <c r="W95" s="158"/>
      <c r="X95" s="158" t="s">
        <v>184</v>
      </c>
      <c r="Y95" s="147"/>
      <c r="Z95" s="147"/>
      <c r="AA95" s="147"/>
      <c r="AB95" s="147"/>
      <c r="AC95" s="147"/>
      <c r="AD95" s="147"/>
      <c r="AE95" s="147"/>
      <c r="AF95" s="147"/>
      <c r="AG95" s="147" t="s">
        <v>185</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c r="A96" s="154"/>
      <c r="B96" s="155"/>
      <c r="C96" s="188" t="s">
        <v>251</v>
      </c>
      <c r="D96" s="160"/>
      <c r="E96" s="161"/>
      <c r="F96" s="158"/>
      <c r="G96" s="15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187</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c r="A97" s="154"/>
      <c r="B97" s="155"/>
      <c r="C97" s="188" t="s">
        <v>272</v>
      </c>
      <c r="D97" s="160"/>
      <c r="E97" s="161">
        <v>7.1599999999999997E-2</v>
      </c>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187</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c r="A98" s="173">
        <v>29</v>
      </c>
      <c r="B98" s="174" t="s">
        <v>273</v>
      </c>
      <c r="C98" s="187" t="s">
        <v>274</v>
      </c>
      <c r="D98" s="175" t="s">
        <v>259</v>
      </c>
      <c r="E98" s="176">
        <v>1</v>
      </c>
      <c r="F98" s="177"/>
      <c r="G98" s="178">
        <f>ROUND(E98*F98,2)</f>
        <v>0</v>
      </c>
      <c r="H98" s="159"/>
      <c r="I98" s="158">
        <f>ROUND(E98*H98,2)</f>
        <v>0</v>
      </c>
      <c r="J98" s="159"/>
      <c r="K98" s="158">
        <f>ROUND(E98*J98,2)</f>
        <v>0</v>
      </c>
      <c r="L98" s="158">
        <v>21</v>
      </c>
      <c r="M98" s="158">
        <f>G98*(1+L98/100)</f>
        <v>0</v>
      </c>
      <c r="N98" s="157">
        <v>2.945E-2</v>
      </c>
      <c r="O98" s="157">
        <f>ROUND(E98*N98,2)</f>
        <v>0.03</v>
      </c>
      <c r="P98" s="157">
        <v>0</v>
      </c>
      <c r="Q98" s="157">
        <f>ROUND(E98*P98,2)</f>
        <v>0</v>
      </c>
      <c r="R98" s="158"/>
      <c r="S98" s="158" t="s">
        <v>183</v>
      </c>
      <c r="T98" s="158" t="s">
        <v>183</v>
      </c>
      <c r="U98" s="158">
        <v>0.37119999999999997</v>
      </c>
      <c r="V98" s="158">
        <f>ROUND(E98*U98,2)</f>
        <v>0.37</v>
      </c>
      <c r="W98" s="158"/>
      <c r="X98" s="158" t="s">
        <v>184</v>
      </c>
      <c r="Y98" s="147"/>
      <c r="Z98" s="147"/>
      <c r="AA98" s="147"/>
      <c r="AB98" s="147"/>
      <c r="AC98" s="147"/>
      <c r="AD98" s="147"/>
      <c r="AE98" s="147"/>
      <c r="AF98" s="147"/>
      <c r="AG98" s="147" t="s">
        <v>185</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c r="A99" s="154"/>
      <c r="B99" s="155"/>
      <c r="C99" s="188" t="s">
        <v>243</v>
      </c>
      <c r="D99" s="160"/>
      <c r="E99" s="161"/>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187</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c r="A100" s="154"/>
      <c r="B100" s="155"/>
      <c r="C100" s="188" t="s">
        <v>64</v>
      </c>
      <c r="D100" s="160"/>
      <c r="E100" s="161">
        <v>1</v>
      </c>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187</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c r="A101" s="173">
        <v>30</v>
      </c>
      <c r="B101" s="174" t="s">
        <v>275</v>
      </c>
      <c r="C101" s="187" t="s">
        <v>276</v>
      </c>
      <c r="D101" s="175" t="s">
        <v>191</v>
      </c>
      <c r="E101" s="176">
        <v>6.2257499999999997</v>
      </c>
      <c r="F101" s="177"/>
      <c r="G101" s="178">
        <f>ROUND(E101*F101,2)</f>
        <v>0</v>
      </c>
      <c r="H101" s="159"/>
      <c r="I101" s="158">
        <f>ROUND(E101*H101,2)</f>
        <v>0</v>
      </c>
      <c r="J101" s="159"/>
      <c r="K101" s="158">
        <f>ROUND(E101*J101,2)</f>
        <v>0</v>
      </c>
      <c r="L101" s="158">
        <v>21</v>
      </c>
      <c r="M101" s="158">
        <f>G101*(1+L101/100)</f>
        <v>0</v>
      </c>
      <c r="N101" s="157">
        <v>0.76605000000000001</v>
      </c>
      <c r="O101" s="157">
        <f>ROUND(E101*N101,2)</f>
        <v>4.7699999999999996</v>
      </c>
      <c r="P101" s="157">
        <v>0</v>
      </c>
      <c r="Q101" s="157">
        <f>ROUND(E101*P101,2)</f>
        <v>0</v>
      </c>
      <c r="R101" s="158"/>
      <c r="S101" s="158" t="s">
        <v>183</v>
      </c>
      <c r="T101" s="158" t="s">
        <v>183</v>
      </c>
      <c r="U101" s="158">
        <v>3.3231899999999999</v>
      </c>
      <c r="V101" s="158">
        <f>ROUND(E101*U101,2)</f>
        <v>20.69</v>
      </c>
      <c r="W101" s="158"/>
      <c r="X101" s="158" t="s">
        <v>184</v>
      </c>
      <c r="Y101" s="147"/>
      <c r="Z101" s="147"/>
      <c r="AA101" s="147"/>
      <c r="AB101" s="147"/>
      <c r="AC101" s="147"/>
      <c r="AD101" s="147"/>
      <c r="AE101" s="147"/>
      <c r="AF101" s="147"/>
      <c r="AG101" s="147" t="s">
        <v>185</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c r="A102" s="154"/>
      <c r="B102" s="155"/>
      <c r="C102" s="188" t="s">
        <v>192</v>
      </c>
      <c r="D102" s="160"/>
      <c r="E102" s="161"/>
      <c r="F102" s="158"/>
      <c r="G102" s="158"/>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187</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c r="A103" s="154"/>
      <c r="B103" s="155"/>
      <c r="C103" s="188" t="s">
        <v>277</v>
      </c>
      <c r="D103" s="160"/>
      <c r="E103" s="161">
        <v>1.107</v>
      </c>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187</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c r="A104" s="154"/>
      <c r="B104" s="155"/>
      <c r="C104" s="188" t="s">
        <v>243</v>
      </c>
      <c r="D104" s="160"/>
      <c r="E104" s="161"/>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187</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c r="A105" s="154"/>
      <c r="B105" s="155"/>
      <c r="C105" s="188" t="s">
        <v>278</v>
      </c>
      <c r="D105" s="160"/>
      <c r="E105" s="161">
        <v>1.26</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187</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c r="A106" s="154"/>
      <c r="B106" s="155"/>
      <c r="C106" s="188" t="s">
        <v>279</v>
      </c>
      <c r="D106" s="160"/>
      <c r="E106" s="161">
        <v>2.47275</v>
      </c>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187</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c r="A107" s="154"/>
      <c r="B107" s="155"/>
      <c r="C107" s="188" t="s">
        <v>280</v>
      </c>
      <c r="D107" s="160"/>
      <c r="E107" s="161">
        <v>1.3859999999999999</v>
      </c>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187</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c r="A108" s="173">
        <v>31</v>
      </c>
      <c r="B108" s="174" t="s">
        <v>281</v>
      </c>
      <c r="C108" s="187" t="s">
        <v>282</v>
      </c>
      <c r="D108" s="175" t="s">
        <v>182</v>
      </c>
      <c r="E108" s="176">
        <v>81.245000000000005</v>
      </c>
      <c r="F108" s="177"/>
      <c r="G108" s="178">
        <f>ROUND(E108*F108,2)</f>
        <v>0</v>
      </c>
      <c r="H108" s="159"/>
      <c r="I108" s="158">
        <f>ROUND(E108*H108,2)</f>
        <v>0</v>
      </c>
      <c r="J108" s="159"/>
      <c r="K108" s="158">
        <f>ROUND(E108*J108,2)</f>
        <v>0</v>
      </c>
      <c r="L108" s="158">
        <v>21</v>
      </c>
      <c r="M108" s="158">
        <f>G108*(1+L108/100)</f>
        <v>0</v>
      </c>
      <c r="N108" s="157">
        <v>7.4709999999999999E-2</v>
      </c>
      <c r="O108" s="157">
        <f>ROUND(E108*N108,2)</f>
        <v>6.07</v>
      </c>
      <c r="P108" s="157">
        <v>0</v>
      </c>
      <c r="Q108" s="157">
        <f>ROUND(E108*P108,2)</f>
        <v>0</v>
      </c>
      <c r="R108" s="158"/>
      <c r="S108" s="158" t="s">
        <v>183</v>
      </c>
      <c r="T108" s="158" t="s">
        <v>183</v>
      </c>
      <c r="U108" s="158">
        <v>0.52915000000000001</v>
      </c>
      <c r="V108" s="158">
        <f>ROUND(E108*U108,2)</f>
        <v>42.99</v>
      </c>
      <c r="W108" s="158"/>
      <c r="X108" s="158" t="s">
        <v>184</v>
      </c>
      <c r="Y108" s="147"/>
      <c r="Z108" s="147"/>
      <c r="AA108" s="147"/>
      <c r="AB108" s="147"/>
      <c r="AC108" s="147"/>
      <c r="AD108" s="147"/>
      <c r="AE108" s="147"/>
      <c r="AF108" s="147"/>
      <c r="AG108" s="147" t="s">
        <v>185</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c r="A109" s="154"/>
      <c r="B109" s="155"/>
      <c r="C109" s="188" t="s">
        <v>192</v>
      </c>
      <c r="D109" s="160"/>
      <c r="E109" s="161"/>
      <c r="F109" s="158"/>
      <c r="G109" s="158"/>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187</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c r="A110" s="154"/>
      <c r="B110" s="155"/>
      <c r="C110" s="188" t="s">
        <v>283</v>
      </c>
      <c r="D110" s="160"/>
      <c r="E110" s="161">
        <v>2.8475000000000001</v>
      </c>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187</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c r="A111" s="154"/>
      <c r="B111" s="155"/>
      <c r="C111" s="188" t="s">
        <v>284</v>
      </c>
      <c r="D111" s="160"/>
      <c r="E111" s="161">
        <v>7.3014999999999999</v>
      </c>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187</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c r="A112" s="154"/>
      <c r="B112" s="155"/>
      <c r="C112" s="188" t="s">
        <v>285</v>
      </c>
      <c r="D112" s="160"/>
      <c r="E112" s="161">
        <v>0.67</v>
      </c>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187</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c r="A113" s="154"/>
      <c r="B113" s="155"/>
      <c r="C113" s="188" t="s">
        <v>286</v>
      </c>
      <c r="D113" s="160"/>
      <c r="E113" s="161">
        <v>5.3209999999999997</v>
      </c>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187</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c r="A114" s="154"/>
      <c r="B114" s="155"/>
      <c r="C114" s="188" t="s">
        <v>287</v>
      </c>
      <c r="D114" s="160"/>
      <c r="E114" s="161">
        <v>3.8134999999999999</v>
      </c>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187</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c r="A115" s="154"/>
      <c r="B115" s="155"/>
      <c r="C115" s="188" t="s">
        <v>288</v>
      </c>
      <c r="D115" s="160"/>
      <c r="E115" s="161">
        <v>1.34</v>
      </c>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187</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c r="A116" s="154"/>
      <c r="B116" s="155"/>
      <c r="C116" s="188" t="s">
        <v>289</v>
      </c>
      <c r="D116" s="160"/>
      <c r="E116" s="161">
        <v>9.9815000000000005</v>
      </c>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187</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c r="A117" s="154"/>
      <c r="B117" s="155"/>
      <c r="C117" s="188" t="s">
        <v>290</v>
      </c>
      <c r="D117" s="160"/>
      <c r="E117" s="161">
        <v>9.5474999999999994</v>
      </c>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187</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c r="A118" s="154"/>
      <c r="B118" s="155"/>
      <c r="C118" s="188" t="s">
        <v>291</v>
      </c>
      <c r="D118" s="160"/>
      <c r="E118" s="161">
        <v>3.5175000000000001</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187</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c r="A119" s="154"/>
      <c r="B119" s="155"/>
      <c r="C119" s="188" t="s">
        <v>292</v>
      </c>
      <c r="D119" s="160"/>
      <c r="E119" s="161">
        <v>9.5474999999999994</v>
      </c>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187</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c r="A120" s="154"/>
      <c r="B120" s="155"/>
      <c r="C120" s="188" t="s">
        <v>293</v>
      </c>
      <c r="D120" s="160"/>
      <c r="E120" s="161">
        <v>20.9375</v>
      </c>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187</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c r="A121" s="154"/>
      <c r="B121" s="155"/>
      <c r="C121" s="190" t="s">
        <v>294</v>
      </c>
      <c r="D121" s="162"/>
      <c r="E121" s="163">
        <v>74.825000000000003</v>
      </c>
      <c r="F121" s="158"/>
      <c r="G121" s="158"/>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187</v>
      </c>
      <c r="AH121" s="147">
        <v>1</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c r="A122" s="154"/>
      <c r="B122" s="155"/>
      <c r="C122" s="188" t="s">
        <v>243</v>
      </c>
      <c r="D122" s="160"/>
      <c r="E122" s="161"/>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187</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c r="A123" s="154"/>
      <c r="B123" s="155"/>
      <c r="C123" s="188" t="s">
        <v>295</v>
      </c>
      <c r="D123" s="160"/>
      <c r="E123" s="161">
        <v>5.67</v>
      </c>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187</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c r="A124" s="154"/>
      <c r="B124" s="155"/>
      <c r="C124" s="188" t="s">
        <v>296</v>
      </c>
      <c r="D124" s="160"/>
      <c r="E124" s="161">
        <v>0.75</v>
      </c>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187</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c r="A125" s="154"/>
      <c r="B125" s="155"/>
      <c r="C125" s="190" t="s">
        <v>294</v>
      </c>
      <c r="D125" s="162"/>
      <c r="E125" s="163">
        <v>6.42</v>
      </c>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187</v>
      </c>
      <c r="AH125" s="147">
        <v>1</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c r="A126" s="173">
        <v>32</v>
      </c>
      <c r="B126" s="174" t="s">
        <v>297</v>
      </c>
      <c r="C126" s="187" t="s">
        <v>298</v>
      </c>
      <c r="D126" s="175" t="s">
        <v>182</v>
      </c>
      <c r="E126" s="176">
        <v>205.21250000000001</v>
      </c>
      <c r="F126" s="177"/>
      <c r="G126" s="178">
        <f>ROUND(E126*F126,2)</f>
        <v>0</v>
      </c>
      <c r="H126" s="159"/>
      <c r="I126" s="158">
        <f>ROUND(E126*H126,2)</f>
        <v>0</v>
      </c>
      <c r="J126" s="159"/>
      <c r="K126" s="158">
        <f>ROUND(E126*J126,2)</f>
        <v>0</v>
      </c>
      <c r="L126" s="158">
        <v>21</v>
      </c>
      <c r="M126" s="158">
        <f>G126*(1+L126/100)</f>
        <v>0</v>
      </c>
      <c r="N126" s="157">
        <v>0.11219</v>
      </c>
      <c r="O126" s="157">
        <f>ROUND(E126*N126,2)</f>
        <v>23.02</v>
      </c>
      <c r="P126" s="157">
        <v>0</v>
      </c>
      <c r="Q126" s="157">
        <f>ROUND(E126*P126,2)</f>
        <v>0</v>
      </c>
      <c r="R126" s="158"/>
      <c r="S126" s="158" t="s">
        <v>183</v>
      </c>
      <c r="T126" s="158" t="s">
        <v>183</v>
      </c>
      <c r="U126" s="158">
        <v>0.55488999999999999</v>
      </c>
      <c r="V126" s="158">
        <f>ROUND(E126*U126,2)</f>
        <v>113.87</v>
      </c>
      <c r="W126" s="158"/>
      <c r="X126" s="158" t="s">
        <v>184</v>
      </c>
      <c r="Y126" s="147"/>
      <c r="Z126" s="147"/>
      <c r="AA126" s="147"/>
      <c r="AB126" s="147"/>
      <c r="AC126" s="147"/>
      <c r="AD126" s="147"/>
      <c r="AE126" s="147"/>
      <c r="AF126" s="147"/>
      <c r="AG126" s="147" t="s">
        <v>185</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c r="A127" s="154"/>
      <c r="B127" s="155"/>
      <c r="C127" s="188" t="s">
        <v>192</v>
      </c>
      <c r="D127" s="160"/>
      <c r="E127" s="161"/>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187</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c r="A128" s="154"/>
      <c r="B128" s="155"/>
      <c r="C128" s="188" t="s">
        <v>299</v>
      </c>
      <c r="D128" s="160"/>
      <c r="E128" s="161">
        <v>14.3775</v>
      </c>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187</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c r="A129" s="154"/>
      <c r="B129" s="155"/>
      <c r="C129" s="188" t="s">
        <v>300</v>
      </c>
      <c r="D129" s="160"/>
      <c r="E129" s="161">
        <v>30.204999999999998</v>
      </c>
      <c r="F129" s="158"/>
      <c r="G129" s="158"/>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187</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c r="A130" s="154"/>
      <c r="B130" s="155"/>
      <c r="C130" s="188" t="s">
        <v>301</v>
      </c>
      <c r="D130" s="160"/>
      <c r="E130" s="161">
        <v>2.5525000000000002</v>
      </c>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187</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c r="A131" s="154"/>
      <c r="B131" s="155"/>
      <c r="C131" s="188" t="s">
        <v>302</v>
      </c>
      <c r="D131" s="160"/>
      <c r="E131" s="161">
        <v>3.2814999999999999</v>
      </c>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187</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c r="A132" s="154"/>
      <c r="B132" s="155"/>
      <c r="C132" s="188" t="s">
        <v>303</v>
      </c>
      <c r="D132" s="160"/>
      <c r="E132" s="161">
        <v>11.725</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187</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c r="A133" s="154"/>
      <c r="B133" s="155"/>
      <c r="C133" s="188" t="s">
        <v>304</v>
      </c>
      <c r="D133" s="160"/>
      <c r="E133" s="161">
        <v>4.4539999999999997</v>
      </c>
      <c r="F133" s="158"/>
      <c r="G133" s="158"/>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187</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c r="A134" s="154"/>
      <c r="B134" s="155"/>
      <c r="C134" s="188" t="s">
        <v>293</v>
      </c>
      <c r="D134" s="160"/>
      <c r="E134" s="161">
        <v>20.9375</v>
      </c>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187</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c r="A135" s="154"/>
      <c r="B135" s="155"/>
      <c r="C135" s="188" t="s">
        <v>305</v>
      </c>
      <c r="D135" s="160"/>
      <c r="E135" s="161">
        <v>12.897500000000001</v>
      </c>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187</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c r="A136" s="154"/>
      <c r="B136" s="155"/>
      <c r="C136" s="188" t="s">
        <v>306</v>
      </c>
      <c r="D136" s="160"/>
      <c r="E136" s="161">
        <v>13.065</v>
      </c>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187</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c r="A137" s="154"/>
      <c r="B137" s="155"/>
      <c r="C137" s="188" t="s">
        <v>307</v>
      </c>
      <c r="D137" s="160"/>
      <c r="E137" s="161">
        <v>15.006500000000001</v>
      </c>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187</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c r="A138" s="154"/>
      <c r="B138" s="155"/>
      <c r="C138" s="188" t="s">
        <v>308</v>
      </c>
      <c r="D138" s="160"/>
      <c r="E138" s="161">
        <v>2.68</v>
      </c>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187</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c r="A139" s="154"/>
      <c r="B139" s="155"/>
      <c r="C139" s="188" t="s">
        <v>309</v>
      </c>
      <c r="D139" s="160"/>
      <c r="E139" s="161">
        <v>0.84</v>
      </c>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187</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c r="A140" s="154"/>
      <c r="B140" s="155"/>
      <c r="C140" s="188" t="s">
        <v>310</v>
      </c>
      <c r="D140" s="160"/>
      <c r="E140" s="161">
        <v>17.184000000000001</v>
      </c>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187</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c r="A141" s="154"/>
      <c r="B141" s="155"/>
      <c r="C141" s="188" t="s">
        <v>311</v>
      </c>
      <c r="D141" s="160"/>
      <c r="E141" s="161">
        <v>4.1875</v>
      </c>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187</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c r="A142" s="154"/>
      <c r="B142" s="155"/>
      <c r="C142" s="188" t="s">
        <v>312</v>
      </c>
      <c r="D142" s="160"/>
      <c r="E142" s="161">
        <v>13.095499999999999</v>
      </c>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187</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c r="A143" s="154"/>
      <c r="B143" s="155"/>
      <c r="C143" s="188" t="s">
        <v>313</v>
      </c>
      <c r="D143" s="160"/>
      <c r="E143" s="161">
        <v>11.557499999999999</v>
      </c>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187</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c r="A144" s="154"/>
      <c r="B144" s="155"/>
      <c r="C144" s="190" t="s">
        <v>294</v>
      </c>
      <c r="D144" s="162"/>
      <c r="E144" s="163">
        <v>178.04650000000001</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187</v>
      </c>
      <c r="AH144" s="147">
        <v>1</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c r="A145" s="154"/>
      <c r="B145" s="155"/>
      <c r="C145" s="188" t="s">
        <v>243</v>
      </c>
      <c r="D145" s="160"/>
      <c r="E145" s="161"/>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187</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c r="A146" s="154"/>
      <c r="B146" s="155"/>
      <c r="C146" s="188" t="s">
        <v>314</v>
      </c>
      <c r="D146" s="160"/>
      <c r="E146" s="161">
        <v>5.6020000000000003</v>
      </c>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187</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c r="A147" s="154"/>
      <c r="B147" s="155"/>
      <c r="C147" s="188" t="s">
        <v>315</v>
      </c>
      <c r="D147" s="160"/>
      <c r="E147" s="161">
        <v>4.2990000000000004</v>
      </c>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187</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c r="A148" s="154"/>
      <c r="B148" s="155"/>
      <c r="C148" s="188" t="s">
        <v>316</v>
      </c>
      <c r="D148" s="160"/>
      <c r="E148" s="161">
        <v>4.875</v>
      </c>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187</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c r="A149" s="154"/>
      <c r="B149" s="155"/>
      <c r="C149" s="188" t="s">
        <v>317</v>
      </c>
      <c r="D149" s="160"/>
      <c r="E149" s="161">
        <v>9.89</v>
      </c>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187</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c r="A150" s="154"/>
      <c r="B150" s="155"/>
      <c r="C150" s="188" t="s">
        <v>318</v>
      </c>
      <c r="D150" s="160"/>
      <c r="E150" s="161">
        <v>2.5</v>
      </c>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187</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c r="A151" s="154"/>
      <c r="B151" s="155"/>
      <c r="C151" s="190" t="s">
        <v>294</v>
      </c>
      <c r="D151" s="162"/>
      <c r="E151" s="163">
        <v>27.166</v>
      </c>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187</v>
      </c>
      <c r="AH151" s="147">
        <v>1</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c r="A152" s="173">
        <v>33</v>
      </c>
      <c r="B152" s="174" t="s">
        <v>319</v>
      </c>
      <c r="C152" s="187" t="s">
        <v>320</v>
      </c>
      <c r="D152" s="175" t="s">
        <v>182</v>
      </c>
      <c r="E152" s="176">
        <v>22.364999999999998</v>
      </c>
      <c r="F152" s="177"/>
      <c r="G152" s="178">
        <f>ROUND(E152*F152,2)</f>
        <v>0</v>
      </c>
      <c r="H152" s="159"/>
      <c r="I152" s="158">
        <f>ROUND(E152*H152,2)</f>
        <v>0</v>
      </c>
      <c r="J152" s="159"/>
      <c r="K152" s="158">
        <f>ROUND(E152*J152,2)</f>
        <v>0</v>
      </c>
      <c r="L152" s="158">
        <v>21</v>
      </c>
      <c r="M152" s="158">
        <f>G152*(1+L152/100)</f>
        <v>0</v>
      </c>
      <c r="N152" s="157">
        <v>0.12182999999999999</v>
      </c>
      <c r="O152" s="157">
        <f>ROUND(E152*N152,2)</f>
        <v>2.72</v>
      </c>
      <c r="P152" s="157">
        <v>0</v>
      </c>
      <c r="Q152" s="157">
        <f>ROUND(E152*P152,2)</f>
        <v>0</v>
      </c>
      <c r="R152" s="158"/>
      <c r="S152" s="158" t="s">
        <v>183</v>
      </c>
      <c r="T152" s="158" t="s">
        <v>183</v>
      </c>
      <c r="U152" s="158">
        <v>0.67400000000000004</v>
      </c>
      <c r="V152" s="158">
        <f>ROUND(E152*U152,2)</f>
        <v>15.07</v>
      </c>
      <c r="W152" s="158"/>
      <c r="X152" s="158" t="s">
        <v>184</v>
      </c>
      <c r="Y152" s="147"/>
      <c r="Z152" s="147"/>
      <c r="AA152" s="147"/>
      <c r="AB152" s="147"/>
      <c r="AC152" s="147"/>
      <c r="AD152" s="147"/>
      <c r="AE152" s="147"/>
      <c r="AF152" s="147"/>
      <c r="AG152" s="147" t="s">
        <v>185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c r="A153" s="154"/>
      <c r="B153" s="155"/>
      <c r="C153" s="188" t="s">
        <v>243</v>
      </c>
      <c r="D153" s="160"/>
      <c r="E153" s="161"/>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187</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c r="A154" s="154"/>
      <c r="B154" s="155"/>
      <c r="C154" s="188" t="s">
        <v>321</v>
      </c>
      <c r="D154" s="160"/>
      <c r="E154" s="161">
        <v>22.364999999999998</v>
      </c>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187</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2.5" outlineLevel="1">
      <c r="A155" s="173">
        <v>34</v>
      </c>
      <c r="B155" s="174" t="s">
        <v>322</v>
      </c>
      <c r="C155" s="187" t="s">
        <v>323</v>
      </c>
      <c r="D155" s="175" t="s">
        <v>255</v>
      </c>
      <c r="E155" s="176">
        <v>3.2939999999999997E-2</v>
      </c>
      <c r="F155" s="177"/>
      <c r="G155" s="178">
        <f>ROUND(E155*F155,2)</f>
        <v>0</v>
      </c>
      <c r="H155" s="159"/>
      <c r="I155" s="158">
        <f>ROUND(E155*H155,2)</f>
        <v>0</v>
      </c>
      <c r="J155" s="159"/>
      <c r="K155" s="158">
        <f>ROUND(E155*J155,2)</f>
        <v>0</v>
      </c>
      <c r="L155" s="158">
        <v>21</v>
      </c>
      <c r="M155" s="158">
        <f>G155*(1+L155/100)</f>
        <v>0</v>
      </c>
      <c r="N155" s="157">
        <v>1</v>
      </c>
      <c r="O155" s="157">
        <f>ROUND(E155*N155,2)</f>
        <v>0.03</v>
      </c>
      <c r="P155" s="157">
        <v>0</v>
      </c>
      <c r="Q155" s="157">
        <f>ROUND(E155*P155,2)</f>
        <v>0</v>
      </c>
      <c r="R155" s="158" t="s">
        <v>324</v>
      </c>
      <c r="S155" s="158" t="s">
        <v>183</v>
      </c>
      <c r="T155" s="158" t="s">
        <v>183</v>
      </c>
      <c r="U155" s="158">
        <v>0</v>
      </c>
      <c r="V155" s="158">
        <f>ROUND(E155*U155,2)</f>
        <v>0</v>
      </c>
      <c r="W155" s="158"/>
      <c r="X155" s="158" t="s">
        <v>325</v>
      </c>
      <c r="Y155" s="147"/>
      <c r="Z155" s="147"/>
      <c r="AA155" s="147"/>
      <c r="AB155" s="147"/>
      <c r="AC155" s="147"/>
      <c r="AD155" s="147"/>
      <c r="AE155" s="147"/>
      <c r="AF155" s="147"/>
      <c r="AG155" s="147" t="s">
        <v>326</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c r="A156" s="154"/>
      <c r="B156" s="155"/>
      <c r="C156" s="188" t="s">
        <v>192</v>
      </c>
      <c r="D156" s="160"/>
      <c r="E156" s="161"/>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187</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c r="A157" s="154"/>
      <c r="B157" s="155"/>
      <c r="C157" s="188" t="s">
        <v>327</v>
      </c>
      <c r="D157" s="160"/>
      <c r="E157" s="161">
        <v>3.2939999999999997E-2</v>
      </c>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187</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c r="A158" s="173">
        <v>35</v>
      </c>
      <c r="B158" s="174" t="s">
        <v>328</v>
      </c>
      <c r="C158" s="187" t="s">
        <v>329</v>
      </c>
      <c r="D158" s="175" t="s">
        <v>255</v>
      </c>
      <c r="E158" s="176">
        <v>7.7329999999999996E-2</v>
      </c>
      <c r="F158" s="177"/>
      <c r="G158" s="178">
        <f>ROUND(E158*F158,2)</f>
        <v>0</v>
      </c>
      <c r="H158" s="159"/>
      <c r="I158" s="158">
        <f>ROUND(E158*H158,2)</f>
        <v>0</v>
      </c>
      <c r="J158" s="159"/>
      <c r="K158" s="158">
        <f>ROUND(E158*J158,2)</f>
        <v>0</v>
      </c>
      <c r="L158" s="158">
        <v>21</v>
      </c>
      <c r="M158" s="158">
        <f>G158*(1+L158/100)</f>
        <v>0</v>
      </c>
      <c r="N158" s="157">
        <v>1</v>
      </c>
      <c r="O158" s="157">
        <f>ROUND(E158*N158,2)</f>
        <v>0.08</v>
      </c>
      <c r="P158" s="157">
        <v>0</v>
      </c>
      <c r="Q158" s="157">
        <f>ROUND(E158*P158,2)</f>
        <v>0</v>
      </c>
      <c r="R158" s="158" t="s">
        <v>324</v>
      </c>
      <c r="S158" s="158" t="s">
        <v>183</v>
      </c>
      <c r="T158" s="158" t="s">
        <v>183</v>
      </c>
      <c r="U158" s="158">
        <v>0</v>
      </c>
      <c r="V158" s="158">
        <f>ROUND(E158*U158,2)</f>
        <v>0</v>
      </c>
      <c r="W158" s="158"/>
      <c r="X158" s="158" t="s">
        <v>325</v>
      </c>
      <c r="Y158" s="147"/>
      <c r="Z158" s="147"/>
      <c r="AA158" s="147"/>
      <c r="AB158" s="147"/>
      <c r="AC158" s="147"/>
      <c r="AD158" s="147"/>
      <c r="AE158" s="147"/>
      <c r="AF158" s="147"/>
      <c r="AG158" s="147" t="s">
        <v>326</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c r="A159" s="154"/>
      <c r="B159" s="155"/>
      <c r="C159" s="188" t="s">
        <v>251</v>
      </c>
      <c r="D159" s="160"/>
      <c r="E159" s="161"/>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187</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c r="A160" s="154"/>
      <c r="B160" s="155"/>
      <c r="C160" s="188" t="s">
        <v>330</v>
      </c>
      <c r="D160" s="160"/>
      <c r="E160" s="161">
        <v>7.7329999999999996E-2</v>
      </c>
      <c r="F160" s="158"/>
      <c r="G160" s="158"/>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187</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c r="A161" s="166" t="s">
        <v>178</v>
      </c>
      <c r="B161" s="167" t="s">
        <v>70</v>
      </c>
      <c r="C161" s="186" t="s">
        <v>71</v>
      </c>
      <c r="D161" s="168"/>
      <c r="E161" s="169"/>
      <c r="F161" s="170"/>
      <c r="G161" s="171">
        <f>SUMIF(AG162:AG169,"&lt;&gt;NOR",G162:G169)</f>
        <v>0</v>
      </c>
      <c r="H161" s="165"/>
      <c r="I161" s="165">
        <f>SUM(I162:I169)</f>
        <v>0</v>
      </c>
      <c r="J161" s="165"/>
      <c r="K161" s="165">
        <f>SUM(K162:K169)</f>
        <v>0</v>
      </c>
      <c r="L161" s="165"/>
      <c r="M161" s="165">
        <f>SUM(M162:M169)</f>
        <v>0</v>
      </c>
      <c r="N161" s="164"/>
      <c r="O161" s="164">
        <f>SUM(O162:O169)</f>
        <v>0.3</v>
      </c>
      <c r="P161" s="164"/>
      <c r="Q161" s="164">
        <f>SUM(Q162:Q169)</f>
        <v>0</v>
      </c>
      <c r="R161" s="165"/>
      <c r="S161" s="165"/>
      <c r="T161" s="165"/>
      <c r="U161" s="165"/>
      <c r="V161" s="165">
        <f>SUM(V162:V169)</f>
        <v>15.400000000000002</v>
      </c>
      <c r="W161" s="165"/>
      <c r="X161" s="165"/>
      <c r="AG161" t="s">
        <v>179</v>
      </c>
    </row>
    <row r="162" spans="1:60" ht="22.5" outlineLevel="1">
      <c r="A162" s="173">
        <v>36</v>
      </c>
      <c r="B162" s="174" t="s">
        <v>331</v>
      </c>
      <c r="C162" s="187" t="s">
        <v>332</v>
      </c>
      <c r="D162" s="175" t="s">
        <v>182</v>
      </c>
      <c r="E162" s="176">
        <v>7.9562499999999998</v>
      </c>
      <c r="F162" s="177"/>
      <c r="G162" s="178">
        <f>ROUND(E162*F162,2)</f>
        <v>0</v>
      </c>
      <c r="H162" s="159"/>
      <c r="I162" s="158">
        <f>ROUND(E162*H162,2)</f>
        <v>0</v>
      </c>
      <c r="J162" s="159"/>
      <c r="K162" s="158">
        <f>ROUND(E162*J162,2)</f>
        <v>0</v>
      </c>
      <c r="L162" s="158">
        <v>21</v>
      </c>
      <c r="M162" s="158">
        <f>G162*(1+L162/100)</f>
        <v>0</v>
      </c>
      <c r="N162" s="157">
        <v>2.58E-2</v>
      </c>
      <c r="O162" s="157">
        <f>ROUND(E162*N162,2)</f>
        <v>0.21</v>
      </c>
      <c r="P162" s="157">
        <v>0</v>
      </c>
      <c r="Q162" s="157">
        <f>ROUND(E162*P162,2)</f>
        <v>0</v>
      </c>
      <c r="R162" s="158"/>
      <c r="S162" s="158" t="s">
        <v>183</v>
      </c>
      <c r="T162" s="158" t="s">
        <v>183</v>
      </c>
      <c r="U162" s="158">
        <v>1.252</v>
      </c>
      <c r="V162" s="158">
        <f>ROUND(E162*U162,2)</f>
        <v>9.9600000000000009</v>
      </c>
      <c r="W162" s="158"/>
      <c r="X162" s="158" t="s">
        <v>184</v>
      </c>
      <c r="Y162" s="147"/>
      <c r="Z162" s="147"/>
      <c r="AA162" s="147"/>
      <c r="AB162" s="147"/>
      <c r="AC162" s="147"/>
      <c r="AD162" s="147"/>
      <c r="AE162" s="147"/>
      <c r="AF162" s="147"/>
      <c r="AG162" s="147" t="s">
        <v>185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c r="A163" s="154"/>
      <c r="B163" s="155"/>
      <c r="C163" s="188" t="s">
        <v>192</v>
      </c>
      <c r="D163" s="160"/>
      <c r="E163" s="161"/>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187</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c r="A164" s="154"/>
      <c r="B164" s="155"/>
      <c r="C164" s="188" t="s">
        <v>333</v>
      </c>
      <c r="D164" s="160"/>
      <c r="E164" s="161">
        <v>6.28125</v>
      </c>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187</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c r="A165" s="154"/>
      <c r="B165" s="155"/>
      <c r="C165" s="188" t="s">
        <v>334</v>
      </c>
      <c r="D165" s="160"/>
      <c r="E165" s="161">
        <v>1.675</v>
      </c>
      <c r="F165" s="158"/>
      <c r="G165" s="158"/>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187</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c r="A166" s="173">
        <v>37</v>
      </c>
      <c r="B166" s="174" t="s">
        <v>335</v>
      </c>
      <c r="C166" s="187" t="s">
        <v>336</v>
      </c>
      <c r="D166" s="175" t="s">
        <v>182</v>
      </c>
      <c r="E166" s="176">
        <v>6.5834999999999999</v>
      </c>
      <c r="F166" s="177"/>
      <c r="G166" s="178">
        <f>ROUND(E166*F166,2)</f>
        <v>0</v>
      </c>
      <c r="H166" s="159"/>
      <c r="I166" s="158">
        <f>ROUND(E166*H166,2)</f>
        <v>0</v>
      </c>
      <c r="J166" s="159"/>
      <c r="K166" s="158">
        <f>ROUND(E166*J166,2)</f>
        <v>0</v>
      </c>
      <c r="L166" s="158">
        <v>21</v>
      </c>
      <c r="M166" s="158">
        <f>G166*(1+L166/100)</f>
        <v>0</v>
      </c>
      <c r="N166" s="157">
        <v>1.409E-2</v>
      </c>
      <c r="O166" s="157">
        <f>ROUND(E166*N166,2)</f>
        <v>0.09</v>
      </c>
      <c r="P166" s="157">
        <v>0</v>
      </c>
      <c r="Q166" s="157">
        <f>ROUND(E166*P166,2)</f>
        <v>0</v>
      </c>
      <c r="R166" s="158"/>
      <c r="S166" s="158" t="s">
        <v>183</v>
      </c>
      <c r="T166" s="158" t="s">
        <v>183</v>
      </c>
      <c r="U166" s="158">
        <v>0.82599999999999996</v>
      </c>
      <c r="V166" s="158">
        <f>ROUND(E166*U166,2)</f>
        <v>5.44</v>
      </c>
      <c r="W166" s="158"/>
      <c r="X166" s="158" t="s">
        <v>184</v>
      </c>
      <c r="Y166" s="147"/>
      <c r="Z166" s="147"/>
      <c r="AA166" s="147"/>
      <c r="AB166" s="147"/>
      <c r="AC166" s="147"/>
      <c r="AD166" s="147"/>
      <c r="AE166" s="147"/>
      <c r="AF166" s="147"/>
      <c r="AG166" s="147" t="s">
        <v>185</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c r="A167" s="154"/>
      <c r="B167" s="155"/>
      <c r="C167" s="188" t="s">
        <v>243</v>
      </c>
      <c r="D167" s="160"/>
      <c r="E167" s="161"/>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187</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c r="A168" s="154"/>
      <c r="B168" s="155"/>
      <c r="C168" s="188" t="s">
        <v>337</v>
      </c>
      <c r="D168" s="160"/>
      <c r="E168" s="161">
        <v>6.5834999999999999</v>
      </c>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187</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33.75" outlineLevel="1">
      <c r="A169" s="179">
        <v>38</v>
      </c>
      <c r="B169" s="180" t="s">
        <v>338</v>
      </c>
      <c r="C169" s="189" t="s">
        <v>339</v>
      </c>
      <c r="D169" s="181" t="s">
        <v>340</v>
      </c>
      <c r="E169" s="182">
        <v>4.5</v>
      </c>
      <c r="F169" s="183"/>
      <c r="G169" s="184">
        <f>ROUND(E169*F169,2)</f>
        <v>0</v>
      </c>
      <c r="H169" s="159"/>
      <c r="I169" s="158">
        <f>ROUND(E169*H169,2)</f>
        <v>0</v>
      </c>
      <c r="J169" s="159"/>
      <c r="K169" s="158">
        <f>ROUND(E169*J169,2)</f>
        <v>0</v>
      </c>
      <c r="L169" s="158">
        <v>21</v>
      </c>
      <c r="M169" s="158">
        <f>G169*(1+L169/100)</f>
        <v>0</v>
      </c>
      <c r="N169" s="157">
        <v>0</v>
      </c>
      <c r="O169" s="157">
        <f>ROUND(E169*N169,2)</f>
        <v>0</v>
      </c>
      <c r="P169" s="157">
        <v>0</v>
      </c>
      <c r="Q169" s="157">
        <f>ROUND(E169*P169,2)</f>
        <v>0</v>
      </c>
      <c r="R169" s="158"/>
      <c r="S169" s="158" t="s">
        <v>341</v>
      </c>
      <c r="T169" s="158" t="s">
        <v>342</v>
      </c>
      <c r="U169" s="158">
        <v>0</v>
      </c>
      <c r="V169" s="158">
        <f>ROUND(E169*U169,2)</f>
        <v>0</v>
      </c>
      <c r="W169" s="158"/>
      <c r="X169" s="158" t="s">
        <v>184</v>
      </c>
      <c r="Y169" s="147"/>
      <c r="Z169" s="147"/>
      <c r="AA169" s="147"/>
      <c r="AB169" s="147"/>
      <c r="AC169" s="147"/>
      <c r="AD169" s="147"/>
      <c r="AE169" s="147"/>
      <c r="AF169" s="147"/>
      <c r="AG169" s="147" t="s">
        <v>185</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c r="A170" s="166" t="s">
        <v>178</v>
      </c>
      <c r="B170" s="167" t="s">
        <v>72</v>
      </c>
      <c r="C170" s="186" t="s">
        <v>73</v>
      </c>
      <c r="D170" s="168"/>
      <c r="E170" s="169"/>
      <c r="F170" s="170"/>
      <c r="G170" s="171">
        <f>SUMIF(AG171:AG177,"&lt;&gt;NOR",G171:G177)</f>
        <v>0</v>
      </c>
      <c r="H170" s="165"/>
      <c r="I170" s="165">
        <f>SUM(I171:I177)</f>
        <v>0</v>
      </c>
      <c r="J170" s="165"/>
      <c r="K170" s="165">
        <f>SUM(K171:K177)</f>
        <v>0</v>
      </c>
      <c r="L170" s="165"/>
      <c r="M170" s="165">
        <f>SUM(M171:M177)</f>
        <v>0</v>
      </c>
      <c r="N170" s="164"/>
      <c r="O170" s="164">
        <f>SUM(O171:O177)</f>
        <v>0.72</v>
      </c>
      <c r="P170" s="164"/>
      <c r="Q170" s="164">
        <f>SUM(Q171:Q177)</f>
        <v>0</v>
      </c>
      <c r="R170" s="165"/>
      <c r="S170" s="165"/>
      <c r="T170" s="165"/>
      <c r="U170" s="165"/>
      <c r="V170" s="165">
        <f>SUM(V171:V177)</f>
        <v>4.9399999999999995</v>
      </c>
      <c r="W170" s="165"/>
      <c r="X170" s="165"/>
      <c r="AG170" t="s">
        <v>179</v>
      </c>
    </row>
    <row r="171" spans="1:60" outlineLevel="1">
      <c r="A171" s="173">
        <v>39</v>
      </c>
      <c r="B171" s="174" t="s">
        <v>343</v>
      </c>
      <c r="C171" s="187" t="s">
        <v>344</v>
      </c>
      <c r="D171" s="175" t="s">
        <v>191</v>
      </c>
      <c r="E171" s="176">
        <v>0.17499999999999999</v>
      </c>
      <c r="F171" s="177"/>
      <c r="G171" s="178">
        <f>ROUND(E171*F171,2)</f>
        <v>0</v>
      </c>
      <c r="H171" s="159"/>
      <c r="I171" s="158">
        <f>ROUND(E171*H171,2)</f>
        <v>0</v>
      </c>
      <c r="J171" s="159"/>
      <c r="K171" s="158">
        <f>ROUND(E171*J171,2)</f>
        <v>0</v>
      </c>
      <c r="L171" s="158">
        <v>21</v>
      </c>
      <c r="M171" s="158">
        <f>G171*(1+L171/100)</f>
        <v>0</v>
      </c>
      <c r="N171" s="157">
        <v>2.6975199999999999</v>
      </c>
      <c r="O171" s="157">
        <f>ROUND(E171*N171,2)</f>
        <v>0.47</v>
      </c>
      <c r="P171" s="157">
        <v>0</v>
      </c>
      <c r="Q171" s="157">
        <f>ROUND(E171*P171,2)</f>
        <v>0</v>
      </c>
      <c r="R171" s="158"/>
      <c r="S171" s="158" t="s">
        <v>183</v>
      </c>
      <c r="T171" s="158" t="s">
        <v>183</v>
      </c>
      <c r="U171" s="158">
        <v>21.585999999999999</v>
      </c>
      <c r="V171" s="158">
        <f>ROUND(E171*U171,2)</f>
        <v>3.78</v>
      </c>
      <c r="W171" s="158"/>
      <c r="X171" s="158" t="s">
        <v>184</v>
      </c>
      <c r="Y171" s="147"/>
      <c r="Z171" s="147"/>
      <c r="AA171" s="147"/>
      <c r="AB171" s="147"/>
      <c r="AC171" s="147"/>
      <c r="AD171" s="147"/>
      <c r="AE171" s="147"/>
      <c r="AF171" s="147"/>
      <c r="AG171" s="147" t="s">
        <v>185</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c r="A172" s="154"/>
      <c r="B172" s="155"/>
      <c r="C172" s="188" t="s">
        <v>251</v>
      </c>
      <c r="D172" s="160"/>
      <c r="E172" s="161"/>
      <c r="F172" s="158"/>
      <c r="G172" s="158"/>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187</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c r="A173" s="154"/>
      <c r="B173" s="155"/>
      <c r="C173" s="188" t="s">
        <v>345</v>
      </c>
      <c r="D173" s="160"/>
      <c r="E173" s="161">
        <v>0.17499999999999999</v>
      </c>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187</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ht="22.5" outlineLevel="1">
      <c r="A174" s="173">
        <v>40</v>
      </c>
      <c r="B174" s="174" t="s">
        <v>346</v>
      </c>
      <c r="C174" s="187" t="s">
        <v>347</v>
      </c>
      <c r="D174" s="175" t="s">
        <v>259</v>
      </c>
      <c r="E174" s="176">
        <v>4</v>
      </c>
      <c r="F174" s="177"/>
      <c r="G174" s="178">
        <f>ROUND(E174*F174,2)</f>
        <v>0</v>
      </c>
      <c r="H174" s="159"/>
      <c r="I174" s="158">
        <f>ROUND(E174*H174,2)</f>
        <v>0</v>
      </c>
      <c r="J174" s="159"/>
      <c r="K174" s="158">
        <f>ROUND(E174*J174,2)</f>
        <v>0</v>
      </c>
      <c r="L174" s="158">
        <v>21</v>
      </c>
      <c r="M174" s="158">
        <f>G174*(1+L174/100)</f>
        <v>0</v>
      </c>
      <c r="N174" s="157">
        <v>6.2010000000000003E-2</v>
      </c>
      <c r="O174" s="157">
        <f>ROUND(E174*N174,2)</f>
        <v>0.25</v>
      </c>
      <c r="P174" s="157">
        <v>0</v>
      </c>
      <c r="Q174" s="157">
        <f>ROUND(E174*P174,2)</f>
        <v>0</v>
      </c>
      <c r="R174" s="158"/>
      <c r="S174" s="158" t="s">
        <v>183</v>
      </c>
      <c r="T174" s="158" t="s">
        <v>183</v>
      </c>
      <c r="U174" s="158">
        <v>0.28999999999999998</v>
      </c>
      <c r="V174" s="158">
        <f>ROUND(E174*U174,2)</f>
        <v>1.1599999999999999</v>
      </c>
      <c r="W174" s="158"/>
      <c r="X174" s="158" t="s">
        <v>184</v>
      </c>
      <c r="Y174" s="147"/>
      <c r="Z174" s="147"/>
      <c r="AA174" s="147"/>
      <c r="AB174" s="147"/>
      <c r="AC174" s="147"/>
      <c r="AD174" s="147"/>
      <c r="AE174" s="147"/>
      <c r="AF174" s="147"/>
      <c r="AG174" s="147" t="s">
        <v>185</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c r="A175" s="154"/>
      <c r="B175" s="155"/>
      <c r="C175" s="188" t="s">
        <v>251</v>
      </c>
      <c r="D175" s="160"/>
      <c r="E175" s="161"/>
      <c r="F175" s="158"/>
      <c r="G175" s="158"/>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187</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c r="A176" s="154"/>
      <c r="B176" s="155"/>
      <c r="C176" s="188" t="s">
        <v>72</v>
      </c>
      <c r="D176" s="160"/>
      <c r="E176" s="161">
        <v>4</v>
      </c>
      <c r="F176" s="158"/>
      <c r="G176" s="158"/>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187</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c r="A177" s="179">
        <v>41</v>
      </c>
      <c r="B177" s="180" t="s">
        <v>348</v>
      </c>
      <c r="C177" s="189" t="s">
        <v>349</v>
      </c>
      <c r="D177" s="181" t="s">
        <v>259</v>
      </c>
      <c r="E177" s="182">
        <v>30</v>
      </c>
      <c r="F177" s="183"/>
      <c r="G177" s="184">
        <f>ROUND(E177*F177,2)</f>
        <v>0</v>
      </c>
      <c r="H177" s="159"/>
      <c r="I177" s="158">
        <f>ROUND(E177*H177,2)</f>
        <v>0</v>
      </c>
      <c r="J177" s="159"/>
      <c r="K177" s="158">
        <f>ROUND(E177*J177,2)</f>
        <v>0</v>
      </c>
      <c r="L177" s="158">
        <v>21</v>
      </c>
      <c r="M177" s="158">
        <f>G177*(1+L177/100)</f>
        <v>0</v>
      </c>
      <c r="N177" s="157">
        <v>0</v>
      </c>
      <c r="O177" s="157">
        <f>ROUND(E177*N177,2)</f>
        <v>0</v>
      </c>
      <c r="P177" s="157">
        <v>0</v>
      </c>
      <c r="Q177" s="157">
        <f>ROUND(E177*P177,2)</f>
        <v>0</v>
      </c>
      <c r="R177" s="158"/>
      <c r="S177" s="158" t="s">
        <v>341</v>
      </c>
      <c r="T177" s="158" t="s">
        <v>342</v>
      </c>
      <c r="U177" s="158">
        <v>0</v>
      </c>
      <c r="V177" s="158">
        <f>ROUND(E177*U177,2)</f>
        <v>0</v>
      </c>
      <c r="W177" s="158"/>
      <c r="X177" s="158" t="s">
        <v>184</v>
      </c>
      <c r="Y177" s="147"/>
      <c r="Z177" s="147"/>
      <c r="AA177" s="147"/>
      <c r="AB177" s="147"/>
      <c r="AC177" s="147"/>
      <c r="AD177" s="147"/>
      <c r="AE177" s="147"/>
      <c r="AF177" s="147"/>
      <c r="AG177" s="147" t="s">
        <v>185</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ht="25.5">
      <c r="A178" s="166" t="s">
        <v>178</v>
      </c>
      <c r="B178" s="167" t="s">
        <v>74</v>
      </c>
      <c r="C178" s="186" t="s">
        <v>75</v>
      </c>
      <c r="D178" s="168"/>
      <c r="E178" s="169"/>
      <c r="F178" s="170"/>
      <c r="G178" s="171">
        <f>SUMIF(AG179:AG234,"&lt;&gt;NOR",G179:G234)</f>
        <v>0</v>
      </c>
      <c r="H178" s="165"/>
      <c r="I178" s="165">
        <f>SUM(I179:I234)</f>
        <v>0</v>
      </c>
      <c r="J178" s="165"/>
      <c r="K178" s="165">
        <f>SUM(K179:K234)</f>
        <v>0</v>
      </c>
      <c r="L178" s="165"/>
      <c r="M178" s="165">
        <f>SUM(M179:M234)</f>
        <v>0</v>
      </c>
      <c r="N178" s="164"/>
      <c r="O178" s="164">
        <f>SUM(O179:O234)</f>
        <v>5.3199999999999994</v>
      </c>
      <c r="P178" s="164"/>
      <c r="Q178" s="164">
        <f>SUM(Q179:Q234)</f>
        <v>0</v>
      </c>
      <c r="R178" s="165"/>
      <c r="S178" s="165"/>
      <c r="T178" s="165"/>
      <c r="U178" s="165"/>
      <c r="V178" s="165">
        <f>SUM(V179:V234)</f>
        <v>486.50999999999993</v>
      </c>
      <c r="W178" s="165"/>
      <c r="X178" s="165"/>
      <c r="AG178" t="s">
        <v>179</v>
      </c>
    </row>
    <row r="179" spans="1:60" ht="22.5" outlineLevel="1">
      <c r="A179" s="173">
        <v>42</v>
      </c>
      <c r="B179" s="174" t="s">
        <v>350</v>
      </c>
      <c r="C179" s="187" t="s">
        <v>351</v>
      </c>
      <c r="D179" s="175" t="s">
        <v>182</v>
      </c>
      <c r="E179" s="176">
        <v>117.31</v>
      </c>
      <c r="F179" s="177"/>
      <c r="G179" s="178">
        <f>ROUND(E179*F179,2)</f>
        <v>0</v>
      </c>
      <c r="H179" s="159"/>
      <c r="I179" s="158">
        <f>ROUND(E179*H179,2)</f>
        <v>0</v>
      </c>
      <c r="J179" s="159"/>
      <c r="K179" s="158">
        <f>ROUND(E179*J179,2)</f>
        <v>0</v>
      </c>
      <c r="L179" s="158">
        <v>21</v>
      </c>
      <c r="M179" s="158">
        <f>G179*(1+L179/100)</f>
        <v>0</v>
      </c>
      <c r="N179" s="157">
        <v>1.2149999999999999E-2</v>
      </c>
      <c r="O179" s="157">
        <f>ROUND(E179*N179,2)</f>
        <v>1.43</v>
      </c>
      <c r="P179" s="157">
        <v>0</v>
      </c>
      <c r="Q179" s="157">
        <f>ROUND(E179*P179,2)</f>
        <v>0</v>
      </c>
      <c r="R179" s="158"/>
      <c r="S179" s="158" t="s">
        <v>183</v>
      </c>
      <c r="T179" s="158" t="s">
        <v>183</v>
      </c>
      <c r="U179" s="158">
        <v>1.0109999999999999</v>
      </c>
      <c r="V179" s="158">
        <f>ROUND(E179*U179,2)</f>
        <v>118.6</v>
      </c>
      <c r="W179" s="158"/>
      <c r="X179" s="158" t="s">
        <v>184</v>
      </c>
      <c r="Y179" s="147"/>
      <c r="Z179" s="147"/>
      <c r="AA179" s="147"/>
      <c r="AB179" s="147"/>
      <c r="AC179" s="147"/>
      <c r="AD179" s="147"/>
      <c r="AE179" s="147"/>
      <c r="AF179" s="147"/>
      <c r="AG179" s="147" t="s">
        <v>185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c r="A180" s="154"/>
      <c r="B180" s="155"/>
      <c r="C180" s="188" t="s">
        <v>192</v>
      </c>
      <c r="D180" s="160"/>
      <c r="E180" s="161"/>
      <c r="F180" s="158"/>
      <c r="G180" s="158"/>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187</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c r="A181" s="154"/>
      <c r="B181" s="155"/>
      <c r="C181" s="188" t="s">
        <v>352</v>
      </c>
      <c r="D181" s="160"/>
      <c r="E181" s="161">
        <v>15.2</v>
      </c>
      <c r="F181" s="158"/>
      <c r="G181" s="158"/>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187</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c r="A182" s="154"/>
      <c r="B182" s="155"/>
      <c r="C182" s="188" t="s">
        <v>243</v>
      </c>
      <c r="D182" s="160"/>
      <c r="E182" s="161"/>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187</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c r="A183" s="154"/>
      <c r="B183" s="155"/>
      <c r="C183" s="188" t="s">
        <v>353</v>
      </c>
      <c r="D183" s="160"/>
      <c r="E183" s="161">
        <v>78.58</v>
      </c>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187</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c r="A184" s="154"/>
      <c r="B184" s="155"/>
      <c r="C184" s="188" t="s">
        <v>354</v>
      </c>
      <c r="D184" s="160"/>
      <c r="E184" s="161">
        <v>23.53</v>
      </c>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187</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2.5" outlineLevel="1">
      <c r="A185" s="173">
        <v>43</v>
      </c>
      <c r="B185" s="174" t="s">
        <v>355</v>
      </c>
      <c r="C185" s="187" t="s">
        <v>356</v>
      </c>
      <c r="D185" s="175" t="s">
        <v>182</v>
      </c>
      <c r="E185" s="176">
        <v>283.95</v>
      </c>
      <c r="F185" s="177"/>
      <c r="G185" s="178">
        <f>ROUND(E185*F185,2)</f>
        <v>0</v>
      </c>
      <c r="H185" s="159"/>
      <c r="I185" s="158">
        <f>ROUND(E185*H185,2)</f>
        <v>0</v>
      </c>
      <c r="J185" s="159"/>
      <c r="K185" s="158">
        <f>ROUND(E185*J185,2)</f>
        <v>0</v>
      </c>
      <c r="L185" s="158">
        <v>21</v>
      </c>
      <c r="M185" s="158">
        <f>G185*(1+L185/100)</f>
        <v>0</v>
      </c>
      <c r="N185" s="157">
        <v>1.2149999999999999E-2</v>
      </c>
      <c r="O185" s="157">
        <f>ROUND(E185*N185,2)</f>
        <v>3.45</v>
      </c>
      <c r="P185" s="157">
        <v>0</v>
      </c>
      <c r="Q185" s="157">
        <f>ROUND(E185*P185,2)</f>
        <v>0</v>
      </c>
      <c r="R185" s="158"/>
      <c r="S185" s="158" t="s">
        <v>183</v>
      </c>
      <c r="T185" s="158" t="s">
        <v>183</v>
      </c>
      <c r="U185" s="158">
        <v>1.0109999999999999</v>
      </c>
      <c r="V185" s="158">
        <f>ROUND(E185*U185,2)</f>
        <v>287.07</v>
      </c>
      <c r="W185" s="158"/>
      <c r="X185" s="158" t="s">
        <v>184</v>
      </c>
      <c r="Y185" s="147"/>
      <c r="Z185" s="147"/>
      <c r="AA185" s="147"/>
      <c r="AB185" s="147"/>
      <c r="AC185" s="147"/>
      <c r="AD185" s="147"/>
      <c r="AE185" s="147"/>
      <c r="AF185" s="147"/>
      <c r="AG185" s="147" t="s">
        <v>185</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c r="A186" s="154"/>
      <c r="B186" s="155"/>
      <c r="C186" s="188" t="s">
        <v>192</v>
      </c>
      <c r="D186" s="160"/>
      <c r="E186" s="161"/>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187</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22.5" outlineLevel="1">
      <c r="A187" s="154"/>
      <c r="B187" s="155"/>
      <c r="C187" s="188" t="s">
        <v>357</v>
      </c>
      <c r="D187" s="160"/>
      <c r="E187" s="161">
        <v>62.79</v>
      </c>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187</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c r="A188" s="154"/>
      <c r="B188" s="155"/>
      <c r="C188" s="188" t="s">
        <v>243</v>
      </c>
      <c r="D188" s="160"/>
      <c r="E188" s="161"/>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187</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c r="A189" s="154"/>
      <c r="B189" s="155"/>
      <c r="C189" s="188" t="s">
        <v>358</v>
      </c>
      <c r="D189" s="160"/>
      <c r="E189" s="161">
        <v>221.16</v>
      </c>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187</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c r="A190" s="173">
        <v>44</v>
      </c>
      <c r="B190" s="174" t="s">
        <v>359</v>
      </c>
      <c r="C190" s="187" t="s">
        <v>360</v>
      </c>
      <c r="D190" s="175" t="s">
        <v>259</v>
      </c>
      <c r="E190" s="176">
        <v>17</v>
      </c>
      <c r="F190" s="177"/>
      <c r="G190" s="178">
        <f>ROUND(E190*F190,2)</f>
        <v>0</v>
      </c>
      <c r="H190" s="159"/>
      <c r="I190" s="158">
        <f>ROUND(E190*H190,2)</f>
        <v>0</v>
      </c>
      <c r="J190" s="159"/>
      <c r="K190" s="158">
        <f>ROUND(E190*J190,2)</f>
        <v>0</v>
      </c>
      <c r="L190" s="158">
        <v>21</v>
      </c>
      <c r="M190" s="158">
        <f>G190*(1+L190/100)</f>
        <v>0</v>
      </c>
      <c r="N190" s="157">
        <v>2.4000000000000001E-4</v>
      </c>
      <c r="O190" s="157">
        <f>ROUND(E190*N190,2)</f>
        <v>0</v>
      </c>
      <c r="P190" s="157">
        <v>0</v>
      </c>
      <c r="Q190" s="157">
        <f>ROUND(E190*P190,2)</f>
        <v>0</v>
      </c>
      <c r="R190" s="158"/>
      <c r="S190" s="158" t="s">
        <v>183</v>
      </c>
      <c r="T190" s="158" t="s">
        <v>183</v>
      </c>
      <c r="U190" s="158">
        <v>1.54</v>
      </c>
      <c r="V190" s="158">
        <f>ROUND(E190*U190,2)</f>
        <v>26.18</v>
      </c>
      <c r="W190" s="158"/>
      <c r="X190" s="158" t="s">
        <v>184</v>
      </c>
      <c r="Y190" s="147"/>
      <c r="Z190" s="147"/>
      <c r="AA190" s="147"/>
      <c r="AB190" s="147"/>
      <c r="AC190" s="147"/>
      <c r="AD190" s="147"/>
      <c r="AE190" s="147"/>
      <c r="AF190" s="147"/>
      <c r="AG190" s="147" t="s">
        <v>185</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c r="A191" s="154"/>
      <c r="B191" s="155"/>
      <c r="C191" s="188" t="s">
        <v>361</v>
      </c>
      <c r="D191" s="160"/>
      <c r="E191" s="161"/>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187</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c r="A192" s="154"/>
      <c r="B192" s="155"/>
      <c r="C192" s="188" t="s">
        <v>362</v>
      </c>
      <c r="D192" s="160"/>
      <c r="E192" s="161">
        <v>7</v>
      </c>
      <c r="F192" s="158"/>
      <c r="G192" s="158"/>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187</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c r="A193" s="154"/>
      <c r="B193" s="155"/>
      <c r="C193" s="188" t="s">
        <v>363</v>
      </c>
      <c r="D193" s="160"/>
      <c r="E193" s="161"/>
      <c r="F193" s="158"/>
      <c r="G193" s="158"/>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187</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c r="A194" s="154"/>
      <c r="B194" s="155"/>
      <c r="C194" s="188" t="s">
        <v>66</v>
      </c>
      <c r="D194" s="160"/>
      <c r="E194" s="161">
        <v>2</v>
      </c>
      <c r="F194" s="158"/>
      <c r="G194" s="158"/>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187</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c r="A195" s="154"/>
      <c r="B195" s="155"/>
      <c r="C195" s="188" t="s">
        <v>364</v>
      </c>
      <c r="D195" s="160"/>
      <c r="E195" s="161"/>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187</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c r="A196" s="154"/>
      <c r="B196" s="155"/>
      <c r="C196" s="188" t="s">
        <v>76</v>
      </c>
      <c r="D196" s="160"/>
      <c r="E196" s="161">
        <v>5</v>
      </c>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187</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c r="A197" s="154"/>
      <c r="B197" s="155"/>
      <c r="C197" s="188" t="s">
        <v>365</v>
      </c>
      <c r="D197" s="160"/>
      <c r="E197" s="161"/>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187</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c r="A198" s="154"/>
      <c r="B198" s="155"/>
      <c r="C198" s="188" t="s">
        <v>64</v>
      </c>
      <c r="D198" s="160"/>
      <c r="E198" s="161">
        <v>1</v>
      </c>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187</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c r="A199" s="154"/>
      <c r="B199" s="155"/>
      <c r="C199" s="188" t="s">
        <v>366</v>
      </c>
      <c r="D199" s="160"/>
      <c r="E199" s="161"/>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187</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c r="A200" s="154"/>
      <c r="B200" s="155"/>
      <c r="C200" s="188" t="s">
        <v>66</v>
      </c>
      <c r="D200" s="160"/>
      <c r="E200" s="161">
        <v>2</v>
      </c>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187</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c r="A201" s="173">
        <v>45</v>
      </c>
      <c r="B201" s="174" t="s">
        <v>367</v>
      </c>
      <c r="C201" s="187" t="s">
        <v>368</v>
      </c>
      <c r="D201" s="175" t="s">
        <v>182</v>
      </c>
      <c r="E201" s="176">
        <v>19.246500000000001</v>
      </c>
      <c r="F201" s="177"/>
      <c r="G201" s="178">
        <f>ROUND(E201*F201,2)</f>
        <v>0</v>
      </c>
      <c r="H201" s="159"/>
      <c r="I201" s="158">
        <f>ROUND(E201*H201,2)</f>
        <v>0</v>
      </c>
      <c r="J201" s="159"/>
      <c r="K201" s="158">
        <f>ROUND(E201*J201,2)</f>
        <v>0</v>
      </c>
      <c r="L201" s="158">
        <v>21</v>
      </c>
      <c r="M201" s="158">
        <f>G201*(1+L201/100)</f>
        <v>0</v>
      </c>
      <c r="N201" s="157">
        <v>1.3690000000000001E-2</v>
      </c>
      <c r="O201" s="157">
        <f>ROUND(E201*N201,2)</f>
        <v>0.26</v>
      </c>
      <c r="P201" s="157">
        <v>0</v>
      </c>
      <c r="Q201" s="157">
        <f>ROUND(E201*P201,2)</f>
        <v>0</v>
      </c>
      <c r="R201" s="158"/>
      <c r="S201" s="158" t="s">
        <v>183</v>
      </c>
      <c r="T201" s="158" t="s">
        <v>183</v>
      </c>
      <c r="U201" s="158">
        <v>0.95</v>
      </c>
      <c r="V201" s="158">
        <f>ROUND(E201*U201,2)</f>
        <v>18.28</v>
      </c>
      <c r="W201" s="158"/>
      <c r="X201" s="158" t="s">
        <v>184</v>
      </c>
      <c r="Y201" s="147"/>
      <c r="Z201" s="147"/>
      <c r="AA201" s="147"/>
      <c r="AB201" s="147"/>
      <c r="AC201" s="147"/>
      <c r="AD201" s="147"/>
      <c r="AE201" s="147"/>
      <c r="AF201" s="147"/>
      <c r="AG201" s="147" t="s">
        <v>185</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c r="A202" s="154"/>
      <c r="B202" s="155"/>
      <c r="C202" s="188" t="s">
        <v>243</v>
      </c>
      <c r="D202" s="160"/>
      <c r="E202" s="161"/>
      <c r="F202" s="158"/>
      <c r="G202" s="158"/>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187</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c r="A203" s="154"/>
      <c r="B203" s="155"/>
      <c r="C203" s="188" t="s">
        <v>369</v>
      </c>
      <c r="D203" s="160"/>
      <c r="E203" s="161">
        <v>16.544</v>
      </c>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187</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c r="A204" s="154"/>
      <c r="B204" s="155"/>
      <c r="C204" s="188" t="s">
        <v>370</v>
      </c>
      <c r="D204" s="160"/>
      <c r="E204" s="161">
        <v>2.7025000000000001</v>
      </c>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187</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ht="22.5" outlineLevel="1">
      <c r="A205" s="173">
        <v>46</v>
      </c>
      <c r="B205" s="174" t="s">
        <v>371</v>
      </c>
      <c r="C205" s="187" t="s">
        <v>372</v>
      </c>
      <c r="D205" s="175" t="s">
        <v>182</v>
      </c>
      <c r="E205" s="176">
        <v>7.5174000000000003</v>
      </c>
      <c r="F205" s="177"/>
      <c r="G205" s="178">
        <f>ROUND(E205*F205,2)</f>
        <v>0</v>
      </c>
      <c r="H205" s="159"/>
      <c r="I205" s="158">
        <f>ROUND(E205*H205,2)</f>
        <v>0</v>
      </c>
      <c r="J205" s="159"/>
      <c r="K205" s="158">
        <f>ROUND(E205*J205,2)</f>
        <v>0</v>
      </c>
      <c r="L205" s="158">
        <v>21</v>
      </c>
      <c r="M205" s="158">
        <f>G205*(1+L205/100)</f>
        <v>0</v>
      </c>
      <c r="N205" s="157">
        <v>1.261E-2</v>
      </c>
      <c r="O205" s="157">
        <f>ROUND(E205*N205,2)</f>
        <v>0.09</v>
      </c>
      <c r="P205" s="157">
        <v>0</v>
      </c>
      <c r="Q205" s="157">
        <f>ROUND(E205*P205,2)</f>
        <v>0</v>
      </c>
      <c r="R205" s="158"/>
      <c r="S205" s="158" t="s">
        <v>183</v>
      </c>
      <c r="T205" s="158" t="s">
        <v>183</v>
      </c>
      <c r="U205" s="158">
        <v>0.9</v>
      </c>
      <c r="V205" s="158">
        <f>ROUND(E205*U205,2)</f>
        <v>6.77</v>
      </c>
      <c r="W205" s="158"/>
      <c r="X205" s="158" t="s">
        <v>184</v>
      </c>
      <c r="Y205" s="147"/>
      <c r="Z205" s="147"/>
      <c r="AA205" s="147"/>
      <c r="AB205" s="147"/>
      <c r="AC205" s="147"/>
      <c r="AD205" s="147"/>
      <c r="AE205" s="147"/>
      <c r="AF205" s="147"/>
      <c r="AG205" s="147" t="s">
        <v>185</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c r="A206" s="154"/>
      <c r="B206" s="155"/>
      <c r="C206" s="188" t="s">
        <v>243</v>
      </c>
      <c r="D206" s="160"/>
      <c r="E206" s="161"/>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187</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c r="A207" s="154"/>
      <c r="B207" s="155"/>
      <c r="C207" s="188" t="s">
        <v>373</v>
      </c>
      <c r="D207" s="160"/>
      <c r="E207" s="161">
        <v>1.7554000000000001</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187</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c r="A208" s="154"/>
      <c r="B208" s="155"/>
      <c r="C208" s="188" t="s">
        <v>374</v>
      </c>
      <c r="D208" s="160"/>
      <c r="E208" s="161">
        <v>1.9430000000000001</v>
      </c>
      <c r="F208" s="158"/>
      <c r="G208" s="158"/>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187</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c r="A209" s="154"/>
      <c r="B209" s="155"/>
      <c r="C209" s="188" t="s">
        <v>375</v>
      </c>
      <c r="D209" s="160"/>
      <c r="E209" s="161">
        <v>1.8759999999999999</v>
      </c>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187</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c r="A210" s="154"/>
      <c r="B210" s="155"/>
      <c r="C210" s="188" t="s">
        <v>374</v>
      </c>
      <c r="D210" s="160"/>
      <c r="E210" s="161">
        <v>1.9430000000000001</v>
      </c>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187</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22.5" outlineLevel="1">
      <c r="A211" s="173">
        <v>47</v>
      </c>
      <c r="B211" s="174" t="s">
        <v>376</v>
      </c>
      <c r="C211" s="187" t="s">
        <v>377</v>
      </c>
      <c r="D211" s="175" t="s">
        <v>182</v>
      </c>
      <c r="E211" s="176">
        <v>8.84</v>
      </c>
      <c r="F211" s="177"/>
      <c r="G211" s="178">
        <f>ROUND(E211*F211,2)</f>
        <v>0</v>
      </c>
      <c r="H211" s="159"/>
      <c r="I211" s="158">
        <f>ROUND(E211*H211,2)</f>
        <v>0</v>
      </c>
      <c r="J211" s="159"/>
      <c r="K211" s="158">
        <f>ROUND(E211*J211,2)</f>
        <v>0</v>
      </c>
      <c r="L211" s="158">
        <v>21</v>
      </c>
      <c r="M211" s="158">
        <f>G211*(1+L211/100)</f>
        <v>0</v>
      </c>
      <c r="N211" s="157">
        <v>0</v>
      </c>
      <c r="O211" s="157">
        <f>ROUND(E211*N211,2)</f>
        <v>0</v>
      </c>
      <c r="P211" s="157">
        <v>0</v>
      </c>
      <c r="Q211" s="157">
        <f>ROUND(E211*P211,2)</f>
        <v>0</v>
      </c>
      <c r="R211" s="158"/>
      <c r="S211" s="158" t="s">
        <v>183</v>
      </c>
      <c r="T211" s="158" t="s">
        <v>183</v>
      </c>
      <c r="U211" s="158">
        <v>0.57999999999999996</v>
      </c>
      <c r="V211" s="158">
        <f>ROUND(E211*U211,2)</f>
        <v>5.13</v>
      </c>
      <c r="W211" s="158"/>
      <c r="X211" s="158" t="s">
        <v>184</v>
      </c>
      <c r="Y211" s="147"/>
      <c r="Z211" s="147"/>
      <c r="AA211" s="147"/>
      <c r="AB211" s="147"/>
      <c r="AC211" s="147"/>
      <c r="AD211" s="147"/>
      <c r="AE211" s="147"/>
      <c r="AF211" s="147"/>
      <c r="AG211" s="147" t="s">
        <v>185</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c r="A212" s="154"/>
      <c r="B212" s="155"/>
      <c r="C212" s="188" t="s">
        <v>192</v>
      </c>
      <c r="D212" s="160"/>
      <c r="E212" s="161"/>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187</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c r="A213" s="154"/>
      <c r="B213" s="155"/>
      <c r="C213" s="188" t="s">
        <v>378</v>
      </c>
      <c r="D213" s="160"/>
      <c r="E213" s="161">
        <v>1.96</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187</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c r="A214" s="154"/>
      <c r="B214" s="155"/>
      <c r="C214" s="188" t="s">
        <v>379</v>
      </c>
      <c r="D214" s="160"/>
      <c r="E214" s="161">
        <v>5.6</v>
      </c>
      <c r="F214" s="158"/>
      <c r="G214" s="158"/>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187</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c r="A215" s="154"/>
      <c r="B215" s="155"/>
      <c r="C215" s="188" t="s">
        <v>243</v>
      </c>
      <c r="D215" s="160"/>
      <c r="E215" s="161"/>
      <c r="F215" s="158"/>
      <c r="G215" s="158"/>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187</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c r="A216" s="154"/>
      <c r="B216" s="155"/>
      <c r="C216" s="188" t="s">
        <v>380</v>
      </c>
      <c r="D216" s="160"/>
      <c r="E216" s="161">
        <v>1.28</v>
      </c>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187</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ht="22.5" outlineLevel="1">
      <c r="A217" s="173">
        <v>48</v>
      </c>
      <c r="B217" s="174" t="s">
        <v>381</v>
      </c>
      <c r="C217" s="187" t="s">
        <v>382</v>
      </c>
      <c r="D217" s="175" t="s">
        <v>182</v>
      </c>
      <c r="E217" s="176">
        <v>23.33</v>
      </c>
      <c r="F217" s="177"/>
      <c r="G217" s="178">
        <f>ROUND(E217*F217,2)</f>
        <v>0</v>
      </c>
      <c r="H217" s="159"/>
      <c r="I217" s="158">
        <f>ROUND(E217*H217,2)</f>
        <v>0</v>
      </c>
      <c r="J217" s="159"/>
      <c r="K217" s="158">
        <f>ROUND(E217*J217,2)</f>
        <v>0</v>
      </c>
      <c r="L217" s="158">
        <v>21</v>
      </c>
      <c r="M217" s="158">
        <f>G217*(1+L217/100)</f>
        <v>0</v>
      </c>
      <c r="N217" s="157">
        <v>0</v>
      </c>
      <c r="O217" s="157">
        <f>ROUND(E217*N217,2)</f>
        <v>0</v>
      </c>
      <c r="P217" s="157">
        <v>0</v>
      </c>
      <c r="Q217" s="157">
        <f>ROUND(E217*P217,2)</f>
        <v>0</v>
      </c>
      <c r="R217" s="158"/>
      <c r="S217" s="158" t="s">
        <v>183</v>
      </c>
      <c r="T217" s="158" t="s">
        <v>183</v>
      </c>
      <c r="U217" s="158">
        <v>0.43</v>
      </c>
      <c r="V217" s="158">
        <f>ROUND(E217*U217,2)</f>
        <v>10.029999999999999</v>
      </c>
      <c r="W217" s="158"/>
      <c r="X217" s="158" t="s">
        <v>184</v>
      </c>
      <c r="Y217" s="147"/>
      <c r="Z217" s="147"/>
      <c r="AA217" s="147"/>
      <c r="AB217" s="147"/>
      <c r="AC217" s="147"/>
      <c r="AD217" s="147"/>
      <c r="AE217" s="147"/>
      <c r="AF217" s="147"/>
      <c r="AG217" s="147" t="s">
        <v>185</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c r="A218" s="154"/>
      <c r="B218" s="155"/>
      <c r="C218" s="188" t="s">
        <v>192</v>
      </c>
      <c r="D218" s="160"/>
      <c r="E218" s="161"/>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187</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c r="A219" s="154"/>
      <c r="B219" s="155"/>
      <c r="C219" s="188" t="s">
        <v>383</v>
      </c>
      <c r="D219" s="160"/>
      <c r="E219" s="161">
        <v>2.74</v>
      </c>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187</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c r="A220" s="154"/>
      <c r="B220" s="155"/>
      <c r="C220" s="188" t="s">
        <v>384</v>
      </c>
      <c r="D220" s="160"/>
      <c r="E220" s="161">
        <v>11.15</v>
      </c>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187</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c r="A221" s="154"/>
      <c r="B221" s="155"/>
      <c r="C221" s="188" t="s">
        <v>243</v>
      </c>
      <c r="D221" s="160"/>
      <c r="E221" s="161"/>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187</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c r="A222" s="154"/>
      <c r="B222" s="155"/>
      <c r="C222" s="188" t="s">
        <v>385</v>
      </c>
      <c r="D222" s="160"/>
      <c r="E222" s="161">
        <v>3.46</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187</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c r="A223" s="154"/>
      <c r="B223" s="155"/>
      <c r="C223" s="188" t="s">
        <v>386</v>
      </c>
      <c r="D223" s="160"/>
      <c r="E223" s="161">
        <v>5.98</v>
      </c>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187</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ht="22.5" outlineLevel="1">
      <c r="A224" s="173">
        <v>49</v>
      </c>
      <c r="B224" s="174" t="s">
        <v>387</v>
      </c>
      <c r="C224" s="187" t="s">
        <v>388</v>
      </c>
      <c r="D224" s="175" t="s">
        <v>182</v>
      </c>
      <c r="E224" s="176">
        <v>51.59</v>
      </c>
      <c r="F224" s="177"/>
      <c r="G224" s="178">
        <f>ROUND(E224*F224,2)</f>
        <v>0</v>
      </c>
      <c r="H224" s="159"/>
      <c r="I224" s="158">
        <f>ROUND(E224*H224,2)</f>
        <v>0</v>
      </c>
      <c r="J224" s="159"/>
      <c r="K224" s="158">
        <f>ROUND(E224*J224,2)</f>
        <v>0</v>
      </c>
      <c r="L224" s="158">
        <v>21</v>
      </c>
      <c r="M224" s="158">
        <f>G224*(1+L224/100)</f>
        <v>0</v>
      </c>
      <c r="N224" s="157">
        <v>0</v>
      </c>
      <c r="O224" s="157">
        <f>ROUND(E224*N224,2)</f>
        <v>0</v>
      </c>
      <c r="P224" s="157">
        <v>0</v>
      </c>
      <c r="Q224" s="157">
        <f>ROUND(E224*P224,2)</f>
        <v>0</v>
      </c>
      <c r="R224" s="158"/>
      <c r="S224" s="158" t="s">
        <v>183</v>
      </c>
      <c r="T224" s="158" t="s">
        <v>183</v>
      </c>
      <c r="U224" s="158">
        <v>0.28000000000000003</v>
      </c>
      <c r="V224" s="158">
        <f>ROUND(E224*U224,2)</f>
        <v>14.45</v>
      </c>
      <c r="W224" s="158"/>
      <c r="X224" s="158" t="s">
        <v>184</v>
      </c>
      <c r="Y224" s="147"/>
      <c r="Z224" s="147"/>
      <c r="AA224" s="147"/>
      <c r="AB224" s="147"/>
      <c r="AC224" s="147"/>
      <c r="AD224" s="147"/>
      <c r="AE224" s="147"/>
      <c r="AF224" s="147"/>
      <c r="AG224" s="147" t="s">
        <v>185</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c r="A225" s="154"/>
      <c r="B225" s="155"/>
      <c r="C225" s="188" t="s">
        <v>192</v>
      </c>
      <c r="D225" s="160"/>
      <c r="E225" s="161"/>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187</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c r="A226" s="154"/>
      <c r="B226" s="155"/>
      <c r="C226" s="188" t="s">
        <v>389</v>
      </c>
      <c r="D226" s="160"/>
      <c r="E226" s="161">
        <v>20.99</v>
      </c>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187</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c r="A227" s="154"/>
      <c r="B227" s="155"/>
      <c r="C227" s="188" t="s">
        <v>243</v>
      </c>
      <c r="D227" s="160"/>
      <c r="E227" s="161"/>
      <c r="F227" s="158"/>
      <c r="G227" s="15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187</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c r="A228" s="154"/>
      <c r="B228" s="155"/>
      <c r="C228" s="188" t="s">
        <v>390</v>
      </c>
      <c r="D228" s="160"/>
      <c r="E228" s="161">
        <v>18.309999999999999</v>
      </c>
      <c r="F228" s="158"/>
      <c r="G228" s="158"/>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187</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c r="A229" s="154"/>
      <c r="B229" s="155"/>
      <c r="C229" s="188" t="s">
        <v>391</v>
      </c>
      <c r="D229" s="160"/>
      <c r="E229" s="161">
        <v>12.29</v>
      </c>
      <c r="F229" s="158"/>
      <c r="G229" s="15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187</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ht="22.5" outlineLevel="1">
      <c r="A230" s="179">
        <v>50</v>
      </c>
      <c r="B230" s="180" t="s">
        <v>392</v>
      </c>
      <c r="C230" s="189" t="s">
        <v>393</v>
      </c>
      <c r="D230" s="181" t="s">
        <v>259</v>
      </c>
      <c r="E230" s="182">
        <v>7</v>
      </c>
      <c r="F230" s="183"/>
      <c r="G230" s="184">
        <f>ROUND(E230*F230,2)</f>
        <v>0</v>
      </c>
      <c r="H230" s="159"/>
      <c r="I230" s="158">
        <f>ROUND(E230*H230,2)</f>
        <v>0</v>
      </c>
      <c r="J230" s="159"/>
      <c r="K230" s="158">
        <f>ROUND(E230*J230,2)</f>
        <v>0</v>
      </c>
      <c r="L230" s="158">
        <v>21</v>
      </c>
      <c r="M230" s="158">
        <f>G230*(1+L230/100)</f>
        <v>0</v>
      </c>
      <c r="N230" s="157">
        <v>2E-3</v>
      </c>
      <c r="O230" s="157">
        <f>ROUND(E230*N230,2)</f>
        <v>0.01</v>
      </c>
      <c r="P230" s="157">
        <v>0</v>
      </c>
      <c r="Q230" s="157">
        <f>ROUND(E230*P230,2)</f>
        <v>0</v>
      </c>
      <c r="R230" s="158" t="s">
        <v>324</v>
      </c>
      <c r="S230" s="158" t="s">
        <v>183</v>
      </c>
      <c r="T230" s="158" t="s">
        <v>183</v>
      </c>
      <c r="U230" s="158">
        <v>0</v>
      </c>
      <c r="V230" s="158">
        <f>ROUND(E230*U230,2)</f>
        <v>0</v>
      </c>
      <c r="W230" s="158"/>
      <c r="X230" s="158" t="s">
        <v>325</v>
      </c>
      <c r="Y230" s="147"/>
      <c r="Z230" s="147"/>
      <c r="AA230" s="147"/>
      <c r="AB230" s="147"/>
      <c r="AC230" s="147"/>
      <c r="AD230" s="147"/>
      <c r="AE230" s="147"/>
      <c r="AF230" s="147"/>
      <c r="AG230" s="147" t="s">
        <v>326</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ht="22.5" outlineLevel="1">
      <c r="A231" s="179">
        <v>51</v>
      </c>
      <c r="B231" s="180" t="s">
        <v>394</v>
      </c>
      <c r="C231" s="189" t="s">
        <v>395</v>
      </c>
      <c r="D231" s="181" t="s">
        <v>259</v>
      </c>
      <c r="E231" s="182">
        <v>2</v>
      </c>
      <c r="F231" s="183"/>
      <c r="G231" s="184">
        <f>ROUND(E231*F231,2)</f>
        <v>0</v>
      </c>
      <c r="H231" s="159"/>
      <c r="I231" s="158">
        <f>ROUND(E231*H231,2)</f>
        <v>0</v>
      </c>
      <c r="J231" s="159"/>
      <c r="K231" s="158">
        <f>ROUND(E231*J231,2)</f>
        <v>0</v>
      </c>
      <c r="L231" s="158">
        <v>21</v>
      </c>
      <c r="M231" s="158">
        <f>G231*(1+L231/100)</f>
        <v>0</v>
      </c>
      <c r="N231" s="157">
        <v>2.7000000000000001E-3</v>
      </c>
      <c r="O231" s="157">
        <f>ROUND(E231*N231,2)</f>
        <v>0.01</v>
      </c>
      <c r="P231" s="157">
        <v>0</v>
      </c>
      <c r="Q231" s="157">
        <f>ROUND(E231*P231,2)</f>
        <v>0</v>
      </c>
      <c r="R231" s="158" t="s">
        <v>324</v>
      </c>
      <c r="S231" s="158" t="s">
        <v>183</v>
      </c>
      <c r="T231" s="158" t="s">
        <v>183</v>
      </c>
      <c r="U231" s="158">
        <v>0</v>
      </c>
      <c r="V231" s="158">
        <f>ROUND(E231*U231,2)</f>
        <v>0</v>
      </c>
      <c r="W231" s="158"/>
      <c r="X231" s="158" t="s">
        <v>325</v>
      </c>
      <c r="Y231" s="147"/>
      <c r="Z231" s="147"/>
      <c r="AA231" s="147"/>
      <c r="AB231" s="147"/>
      <c r="AC231" s="147"/>
      <c r="AD231" s="147"/>
      <c r="AE231" s="147"/>
      <c r="AF231" s="147"/>
      <c r="AG231" s="147" t="s">
        <v>326</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2.5" outlineLevel="1">
      <c r="A232" s="179">
        <v>52</v>
      </c>
      <c r="B232" s="180" t="s">
        <v>396</v>
      </c>
      <c r="C232" s="189" t="s">
        <v>397</v>
      </c>
      <c r="D232" s="181" t="s">
        <v>259</v>
      </c>
      <c r="E232" s="182">
        <v>5</v>
      </c>
      <c r="F232" s="183"/>
      <c r="G232" s="184">
        <f>ROUND(E232*F232,2)</f>
        <v>0</v>
      </c>
      <c r="H232" s="159"/>
      <c r="I232" s="158">
        <f>ROUND(E232*H232,2)</f>
        <v>0</v>
      </c>
      <c r="J232" s="159"/>
      <c r="K232" s="158">
        <f>ROUND(E232*J232,2)</f>
        <v>0</v>
      </c>
      <c r="L232" s="158">
        <v>21</v>
      </c>
      <c r="M232" s="158">
        <f>G232*(1+L232/100)</f>
        <v>0</v>
      </c>
      <c r="N232" s="157">
        <v>6.1000000000000004E-3</v>
      </c>
      <c r="O232" s="157">
        <f>ROUND(E232*N232,2)</f>
        <v>0.03</v>
      </c>
      <c r="P232" s="157">
        <v>0</v>
      </c>
      <c r="Q232" s="157">
        <f>ROUND(E232*P232,2)</f>
        <v>0</v>
      </c>
      <c r="R232" s="158" t="s">
        <v>324</v>
      </c>
      <c r="S232" s="158" t="s">
        <v>183</v>
      </c>
      <c r="T232" s="158" t="s">
        <v>183</v>
      </c>
      <c r="U232" s="158">
        <v>0</v>
      </c>
      <c r="V232" s="158">
        <f>ROUND(E232*U232,2)</f>
        <v>0</v>
      </c>
      <c r="W232" s="158"/>
      <c r="X232" s="158" t="s">
        <v>325</v>
      </c>
      <c r="Y232" s="147"/>
      <c r="Z232" s="147"/>
      <c r="AA232" s="147"/>
      <c r="AB232" s="147"/>
      <c r="AC232" s="147"/>
      <c r="AD232" s="147"/>
      <c r="AE232" s="147"/>
      <c r="AF232" s="147"/>
      <c r="AG232" s="147" t="s">
        <v>326</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ht="22.5" outlineLevel="1">
      <c r="A233" s="179">
        <v>53</v>
      </c>
      <c r="B233" s="180" t="s">
        <v>398</v>
      </c>
      <c r="C233" s="189" t="s">
        <v>399</v>
      </c>
      <c r="D233" s="181" t="s">
        <v>259</v>
      </c>
      <c r="E233" s="182">
        <v>1</v>
      </c>
      <c r="F233" s="183"/>
      <c r="G233" s="184">
        <f>ROUND(E233*F233,2)</f>
        <v>0</v>
      </c>
      <c r="H233" s="159"/>
      <c r="I233" s="158">
        <f>ROUND(E233*H233,2)</f>
        <v>0</v>
      </c>
      <c r="J233" s="159"/>
      <c r="K233" s="158">
        <f>ROUND(E233*J233,2)</f>
        <v>0</v>
      </c>
      <c r="L233" s="158">
        <v>21</v>
      </c>
      <c r="M233" s="158">
        <f>G233*(1+L233/100)</f>
        <v>0</v>
      </c>
      <c r="N233" s="157">
        <v>6.7999999999999996E-3</v>
      </c>
      <c r="O233" s="157">
        <f>ROUND(E233*N233,2)</f>
        <v>0.01</v>
      </c>
      <c r="P233" s="157">
        <v>0</v>
      </c>
      <c r="Q233" s="157">
        <f>ROUND(E233*P233,2)</f>
        <v>0</v>
      </c>
      <c r="R233" s="158" t="s">
        <v>324</v>
      </c>
      <c r="S233" s="158" t="s">
        <v>183</v>
      </c>
      <c r="T233" s="158" t="s">
        <v>183</v>
      </c>
      <c r="U233" s="158">
        <v>0</v>
      </c>
      <c r="V233" s="158">
        <f>ROUND(E233*U233,2)</f>
        <v>0</v>
      </c>
      <c r="W233" s="158"/>
      <c r="X233" s="158" t="s">
        <v>325</v>
      </c>
      <c r="Y233" s="147"/>
      <c r="Z233" s="147"/>
      <c r="AA233" s="147"/>
      <c r="AB233" s="147"/>
      <c r="AC233" s="147"/>
      <c r="AD233" s="147"/>
      <c r="AE233" s="147"/>
      <c r="AF233" s="147"/>
      <c r="AG233" s="147" t="s">
        <v>326</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c r="A234" s="179">
        <v>54</v>
      </c>
      <c r="B234" s="180" t="s">
        <v>400</v>
      </c>
      <c r="C234" s="189" t="s">
        <v>401</v>
      </c>
      <c r="D234" s="181" t="s">
        <v>259</v>
      </c>
      <c r="E234" s="182">
        <v>2</v>
      </c>
      <c r="F234" s="183"/>
      <c r="G234" s="184">
        <f>ROUND(E234*F234,2)</f>
        <v>0</v>
      </c>
      <c r="H234" s="159"/>
      <c r="I234" s="158">
        <f>ROUND(E234*H234,2)</f>
        <v>0</v>
      </c>
      <c r="J234" s="159"/>
      <c r="K234" s="158">
        <f>ROUND(E234*J234,2)</f>
        <v>0</v>
      </c>
      <c r="L234" s="158">
        <v>21</v>
      </c>
      <c r="M234" s="158">
        <f>G234*(1+L234/100)</f>
        <v>0</v>
      </c>
      <c r="N234" s="157">
        <v>1.35E-2</v>
      </c>
      <c r="O234" s="157">
        <f>ROUND(E234*N234,2)</f>
        <v>0.03</v>
      </c>
      <c r="P234" s="157">
        <v>0</v>
      </c>
      <c r="Q234" s="157">
        <f>ROUND(E234*P234,2)</f>
        <v>0</v>
      </c>
      <c r="R234" s="158" t="s">
        <v>324</v>
      </c>
      <c r="S234" s="158" t="s">
        <v>183</v>
      </c>
      <c r="T234" s="158" t="s">
        <v>183</v>
      </c>
      <c r="U234" s="158">
        <v>0</v>
      </c>
      <c r="V234" s="158">
        <f>ROUND(E234*U234,2)</f>
        <v>0</v>
      </c>
      <c r="W234" s="158"/>
      <c r="X234" s="158" t="s">
        <v>325</v>
      </c>
      <c r="Y234" s="147"/>
      <c r="Z234" s="147"/>
      <c r="AA234" s="147"/>
      <c r="AB234" s="147"/>
      <c r="AC234" s="147"/>
      <c r="AD234" s="147"/>
      <c r="AE234" s="147"/>
      <c r="AF234" s="147"/>
      <c r="AG234" s="147" t="s">
        <v>326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c r="A235" s="166" t="s">
        <v>178</v>
      </c>
      <c r="B235" s="167" t="s">
        <v>76</v>
      </c>
      <c r="C235" s="186" t="s">
        <v>77</v>
      </c>
      <c r="D235" s="168"/>
      <c r="E235" s="169"/>
      <c r="F235" s="170"/>
      <c r="G235" s="171">
        <f>SUMIF(AG236:AG240,"&lt;&gt;NOR",G236:G240)</f>
        <v>0</v>
      </c>
      <c r="H235" s="165"/>
      <c r="I235" s="165">
        <f>SUM(I236:I240)</f>
        <v>0</v>
      </c>
      <c r="J235" s="165"/>
      <c r="K235" s="165">
        <f>SUM(K236:K240)</f>
        <v>0</v>
      </c>
      <c r="L235" s="165"/>
      <c r="M235" s="165">
        <f>SUM(M236:M240)</f>
        <v>0</v>
      </c>
      <c r="N235" s="164"/>
      <c r="O235" s="164">
        <f>SUM(O236:O240)</f>
        <v>7.1</v>
      </c>
      <c r="P235" s="164"/>
      <c r="Q235" s="164">
        <f>SUM(Q236:Q240)</f>
        <v>0</v>
      </c>
      <c r="R235" s="165"/>
      <c r="S235" s="165"/>
      <c r="T235" s="165"/>
      <c r="U235" s="165"/>
      <c r="V235" s="165">
        <f>SUM(V236:V240)</f>
        <v>8.84</v>
      </c>
      <c r="W235" s="165"/>
      <c r="X235" s="165"/>
      <c r="AG235" t="s">
        <v>179</v>
      </c>
    </row>
    <row r="236" spans="1:60" ht="22.5" outlineLevel="1">
      <c r="A236" s="173">
        <v>55</v>
      </c>
      <c r="B236" s="174" t="s">
        <v>402</v>
      </c>
      <c r="C236" s="187" t="s">
        <v>403</v>
      </c>
      <c r="D236" s="175" t="s">
        <v>182</v>
      </c>
      <c r="E236" s="176">
        <v>11</v>
      </c>
      <c r="F236" s="177"/>
      <c r="G236" s="178">
        <f>ROUND(E236*F236,2)</f>
        <v>0</v>
      </c>
      <c r="H236" s="159"/>
      <c r="I236" s="158">
        <f>ROUND(E236*H236,2)</f>
        <v>0</v>
      </c>
      <c r="J236" s="159"/>
      <c r="K236" s="158">
        <f>ROUND(E236*J236,2)</f>
        <v>0</v>
      </c>
      <c r="L236" s="158">
        <v>21</v>
      </c>
      <c r="M236" s="158">
        <f>G236*(1+L236/100)</f>
        <v>0</v>
      </c>
      <c r="N236" s="157">
        <v>0.64561999999999997</v>
      </c>
      <c r="O236" s="157">
        <f>ROUND(E236*N236,2)</f>
        <v>7.1</v>
      </c>
      <c r="P236" s="157">
        <v>0</v>
      </c>
      <c r="Q236" s="157">
        <f>ROUND(E236*P236,2)</f>
        <v>0</v>
      </c>
      <c r="R236" s="158"/>
      <c r="S236" s="158" t="s">
        <v>183</v>
      </c>
      <c r="T236" s="158" t="s">
        <v>227</v>
      </c>
      <c r="U236" s="158">
        <v>0.80369999999999997</v>
      </c>
      <c r="V236" s="158">
        <f>ROUND(E236*U236,2)</f>
        <v>8.84</v>
      </c>
      <c r="W236" s="158"/>
      <c r="X236" s="158" t="s">
        <v>228</v>
      </c>
      <c r="Y236" s="147"/>
      <c r="Z236" s="147"/>
      <c r="AA236" s="147"/>
      <c r="AB236" s="147"/>
      <c r="AC236" s="147"/>
      <c r="AD236" s="147"/>
      <c r="AE236" s="147"/>
      <c r="AF236" s="147"/>
      <c r="AG236" s="147" t="s">
        <v>229</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c r="A237" s="154"/>
      <c r="B237" s="155"/>
      <c r="C237" s="188" t="s">
        <v>192</v>
      </c>
      <c r="D237" s="160"/>
      <c r="E237" s="161"/>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187</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c r="A238" s="154"/>
      <c r="B238" s="155"/>
      <c r="C238" s="188" t="s">
        <v>404</v>
      </c>
      <c r="D238" s="160"/>
      <c r="E238" s="161">
        <v>3</v>
      </c>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187</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c r="A239" s="154"/>
      <c r="B239" s="155"/>
      <c r="C239" s="188" t="s">
        <v>243</v>
      </c>
      <c r="D239" s="160"/>
      <c r="E239" s="161"/>
      <c r="F239" s="158"/>
      <c r="G239" s="158"/>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187</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c r="A240" s="154"/>
      <c r="B240" s="155"/>
      <c r="C240" s="188" t="s">
        <v>405</v>
      </c>
      <c r="D240" s="160"/>
      <c r="E240" s="161">
        <v>8</v>
      </c>
      <c r="F240" s="158"/>
      <c r="G240" s="158"/>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187</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c r="A241" s="166" t="s">
        <v>178</v>
      </c>
      <c r="B241" s="167" t="s">
        <v>78</v>
      </c>
      <c r="C241" s="186" t="s">
        <v>79</v>
      </c>
      <c r="D241" s="168"/>
      <c r="E241" s="169"/>
      <c r="F241" s="170"/>
      <c r="G241" s="171">
        <f>SUMIF(AG242:AG332,"&lt;&gt;NOR",G242:G332)</f>
        <v>0</v>
      </c>
      <c r="H241" s="165"/>
      <c r="I241" s="165">
        <f>SUM(I242:I332)</f>
        <v>0</v>
      </c>
      <c r="J241" s="165"/>
      <c r="K241" s="165">
        <f>SUM(K242:K332)</f>
        <v>0</v>
      </c>
      <c r="L241" s="165"/>
      <c r="M241" s="165">
        <f>SUM(M242:M332)</f>
        <v>0</v>
      </c>
      <c r="N241" s="164"/>
      <c r="O241" s="164">
        <f>SUM(O242:O332)</f>
        <v>105.74000000000001</v>
      </c>
      <c r="P241" s="164"/>
      <c r="Q241" s="164">
        <f>SUM(Q242:Q332)</f>
        <v>0</v>
      </c>
      <c r="R241" s="165"/>
      <c r="S241" s="165"/>
      <c r="T241" s="165"/>
      <c r="U241" s="165"/>
      <c r="V241" s="165">
        <f>SUM(V242:V332)</f>
        <v>2149.21</v>
      </c>
      <c r="W241" s="165"/>
      <c r="X241" s="165"/>
      <c r="AG241" t="s">
        <v>179</v>
      </c>
    </row>
    <row r="242" spans="1:60" outlineLevel="1">
      <c r="A242" s="173">
        <v>56</v>
      </c>
      <c r="B242" s="174" t="s">
        <v>406</v>
      </c>
      <c r="C242" s="187" t="s">
        <v>407</v>
      </c>
      <c r="D242" s="175" t="s">
        <v>182</v>
      </c>
      <c r="E242" s="176">
        <v>106.47499999999999</v>
      </c>
      <c r="F242" s="177"/>
      <c r="G242" s="178">
        <f>ROUND(E242*F242,2)</f>
        <v>0</v>
      </c>
      <c r="H242" s="159"/>
      <c r="I242" s="158">
        <f>ROUND(E242*H242,2)</f>
        <v>0</v>
      </c>
      <c r="J242" s="159"/>
      <c r="K242" s="158">
        <f>ROUND(E242*J242,2)</f>
        <v>0</v>
      </c>
      <c r="L242" s="158">
        <v>21</v>
      </c>
      <c r="M242" s="158">
        <f>G242*(1+L242/100)</f>
        <v>0</v>
      </c>
      <c r="N242" s="157">
        <v>4.0000000000000003E-5</v>
      </c>
      <c r="O242" s="157">
        <f>ROUND(E242*N242,2)</f>
        <v>0</v>
      </c>
      <c r="P242" s="157">
        <v>0</v>
      </c>
      <c r="Q242" s="157">
        <f>ROUND(E242*P242,2)</f>
        <v>0</v>
      </c>
      <c r="R242" s="158"/>
      <c r="S242" s="158" t="s">
        <v>183</v>
      </c>
      <c r="T242" s="158" t="s">
        <v>183</v>
      </c>
      <c r="U242" s="158">
        <v>7.8E-2</v>
      </c>
      <c r="V242" s="158">
        <f>ROUND(E242*U242,2)</f>
        <v>8.31</v>
      </c>
      <c r="W242" s="158"/>
      <c r="X242" s="158" t="s">
        <v>184</v>
      </c>
      <c r="Y242" s="147"/>
      <c r="Z242" s="147"/>
      <c r="AA242" s="147"/>
      <c r="AB242" s="147"/>
      <c r="AC242" s="147"/>
      <c r="AD242" s="147"/>
      <c r="AE242" s="147"/>
      <c r="AF242" s="147"/>
      <c r="AG242" s="147" t="s">
        <v>185</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c r="A243" s="154"/>
      <c r="B243" s="155"/>
      <c r="C243" s="188" t="s">
        <v>192</v>
      </c>
      <c r="D243" s="160"/>
      <c r="E243" s="161"/>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187</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c r="A244" s="154"/>
      <c r="B244" s="155"/>
      <c r="C244" s="188" t="s">
        <v>408</v>
      </c>
      <c r="D244" s="160"/>
      <c r="E244" s="161">
        <v>16.585000000000001</v>
      </c>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187</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c r="A245" s="154"/>
      <c r="B245" s="155"/>
      <c r="C245" s="188" t="s">
        <v>243</v>
      </c>
      <c r="D245" s="160"/>
      <c r="E245" s="161"/>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187</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c r="A246" s="154"/>
      <c r="B246" s="155"/>
      <c r="C246" s="188" t="s">
        <v>409</v>
      </c>
      <c r="D246" s="160"/>
      <c r="E246" s="161">
        <v>89.89</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187</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ht="22.5" outlineLevel="1">
      <c r="A247" s="173">
        <v>57</v>
      </c>
      <c r="B247" s="174" t="s">
        <v>410</v>
      </c>
      <c r="C247" s="187" t="s">
        <v>411</v>
      </c>
      <c r="D247" s="175" t="s">
        <v>182</v>
      </c>
      <c r="E247" s="176">
        <v>356.8</v>
      </c>
      <c r="F247" s="177"/>
      <c r="G247" s="178">
        <f>ROUND(E247*F247,2)</f>
        <v>0</v>
      </c>
      <c r="H247" s="159"/>
      <c r="I247" s="158">
        <f>ROUND(E247*H247,2)</f>
        <v>0</v>
      </c>
      <c r="J247" s="159"/>
      <c r="K247" s="158">
        <f>ROUND(E247*J247,2)</f>
        <v>0</v>
      </c>
      <c r="L247" s="158">
        <v>21</v>
      </c>
      <c r="M247" s="158">
        <f>G247*(1+L247/100)</f>
        <v>0</v>
      </c>
      <c r="N247" s="157">
        <v>2.9139999999999999E-2</v>
      </c>
      <c r="O247" s="157">
        <f>ROUND(E247*N247,2)</f>
        <v>10.4</v>
      </c>
      <c r="P247" s="157">
        <v>0</v>
      </c>
      <c r="Q247" s="157">
        <f>ROUND(E247*P247,2)</f>
        <v>0</v>
      </c>
      <c r="R247" s="158"/>
      <c r="S247" s="158" t="s">
        <v>183</v>
      </c>
      <c r="T247" s="158" t="s">
        <v>183</v>
      </c>
      <c r="U247" s="158">
        <v>0.60924999999999996</v>
      </c>
      <c r="V247" s="158">
        <f>ROUND(E247*U247,2)</f>
        <v>217.38</v>
      </c>
      <c r="W247" s="158"/>
      <c r="X247" s="158" t="s">
        <v>184</v>
      </c>
      <c r="Y247" s="147"/>
      <c r="Z247" s="147"/>
      <c r="AA247" s="147"/>
      <c r="AB247" s="147"/>
      <c r="AC247" s="147"/>
      <c r="AD247" s="147"/>
      <c r="AE247" s="147"/>
      <c r="AF247" s="147"/>
      <c r="AG247" s="147" t="s">
        <v>185</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c r="A248" s="154"/>
      <c r="B248" s="155"/>
      <c r="C248" s="188" t="s">
        <v>192</v>
      </c>
      <c r="D248" s="160"/>
      <c r="E248" s="161"/>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187</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c r="A249" s="154"/>
      <c r="B249" s="155"/>
      <c r="C249" s="188" t="s">
        <v>412</v>
      </c>
      <c r="D249" s="160"/>
      <c r="E249" s="161">
        <v>434.79</v>
      </c>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187</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c r="A250" s="154"/>
      <c r="B250" s="155"/>
      <c r="C250" s="188" t="s">
        <v>413</v>
      </c>
      <c r="D250" s="160"/>
      <c r="E250" s="161">
        <v>-15.2</v>
      </c>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187</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33.75" outlineLevel="1">
      <c r="A251" s="154"/>
      <c r="B251" s="155"/>
      <c r="C251" s="188" t="s">
        <v>414</v>
      </c>
      <c r="D251" s="160"/>
      <c r="E251" s="161">
        <v>-62.79</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187</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c r="A252" s="173">
        <v>58</v>
      </c>
      <c r="B252" s="174" t="s">
        <v>415</v>
      </c>
      <c r="C252" s="187" t="s">
        <v>416</v>
      </c>
      <c r="D252" s="175" t="s">
        <v>182</v>
      </c>
      <c r="E252" s="176">
        <v>634.3175</v>
      </c>
      <c r="F252" s="177"/>
      <c r="G252" s="178">
        <f>ROUND(E252*F252,2)</f>
        <v>0</v>
      </c>
      <c r="H252" s="159"/>
      <c r="I252" s="158">
        <f>ROUND(E252*H252,2)</f>
        <v>0</v>
      </c>
      <c r="J252" s="159"/>
      <c r="K252" s="158">
        <f>ROUND(E252*J252,2)</f>
        <v>0</v>
      </c>
      <c r="L252" s="158">
        <v>21</v>
      </c>
      <c r="M252" s="158">
        <f>G252*(1+L252/100)</f>
        <v>0</v>
      </c>
      <c r="N252" s="157">
        <v>4.7660000000000001E-2</v>
      </c>
      <c r="O252" s="157">
        <f>ROUND(E252*N252,2)</f>
        <v>30.23</v>
      </c>
      <c r="P252" s="157">
        <v>0</v>
      </c>
      <c r="Q252" s="157">
        <f>ROUND(E252*P252,2)</f>
        <v>0</v>
      </c>
      <c r="R252" s="158"/>
      <c r="S252" s="158" t="s">
        <v>183</v>
      </c>
      <c r="T252" s="158" t="s">
        <v>183</v>
      </c>
      <c r="U252" s="158">
        <v>0.84</v>
      </c>
      <c r="V252" s="158">
        <f>ROUND(E252*U252,2)</f>
        <v>532.83000000000004</v>
      </c>
      <c r="W252" s="158"/>
      <c r="X252" s="158" t="s">
        <v>184</v>
      </c>
      <c r="Y252" s="147"/>
      <c r="Z252" s="147"/>
      <c r="AA252" s="147"/>
      <c r="AB252" s="147"/>
      <c r="AC252" s="147"/>
      <c r="AD252" s="147"/>
      <c r="AE252" s="147"/>
      <c r="AF252" s="147"/>
      <c r="AG252" s="147" t="s">
        <v>185</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c r="A253" s="154"/>
      <c r="B253" s="155"/>
      <c r="C253" s="188" t="s">
        <v>192</v>
      </c>
      <c r="D253" s="160"/>
      <c r="E253" s="161"/>
      <c r="F253" s="158"/>
      <c r="G253" s="158"/>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187</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c r="A254" s="154"/>
      <c r="B254" s="155"/>
      <c r="C254" s="188" t="s">
        <v>417</v>
      </c>
      <c r="D254" s="160"/>
      <c r="E254" s="161">
        <v>4.62</v>
      </c>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187</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c r="A255" s="154"/>
      <c r="B255" s="155"/>
      <c r="C255" s="188" t="s">
        <v>418</v>
      </c>
      <c r="D255" s="160"/>
      <c r="E255" s="161">
        <v>4.8</v>
      </c>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187</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c r="A256" s="154"/>
      <c r="B256" s="155"/>
      <c r="C256" s="188" t="s">
        <v>419</v>
      </c>
      <c r="D256" s="160"/>
      <c r="E256" s="161">
        <v>14.76</v>
      </c>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187</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c r="A257" s="154"/>
      <c r="B257" s="155"/>
      <c r="C257" s="188" t="s">
        <v>420</v>
      </c>
      <c r="D257" s="160"/>
      <c r="E257" s="161">
        <v>505.74299999999999</v>
      </c>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187</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c r="A258" s="154"/>
      <c r="B258" s="155"/>
      <c r="C258" s="188" t="s">
        <v>243</v>
      </c>
      <c r="D258" s="160"/>
      <c r="E258" s="161"/>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187</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c r="A259" s="154"/>
      <c r="B259" s="155"/>
      <c r="C259" s="188" t="s">
        <v>417</v>
      </c>
      <c r="D259" s="160"/>
      <c r="E259" s="161">
        <v>4.62</v>
      </c>
      <c r="F259" s="158"/>
      <c r="G259" s="15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187</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c r="A260" s="154"/>
      <c r="B260" s="155"/>
      <c r="C260" s="188" t="s">
        <v>421</v>
      </c>
      <c r="D260" s="160"/>
      <c r="E260" s="161">
        <v>2.52</v>
      </c>
      <c r="F260" s="158"/>
      <c r="G260" s="158"/>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187</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c r="A261" s="154"/>
      <c r="B261" s="155"/>
      <c r="C261" s="188" t="s">
        <v>422</v>
      </c>
      <c r="D261" s="160"/>
      <c r="E261" s="161">
        <v>4.9455</v>
      </c>
      <c r="F261" s="158"/>
      <c r="G261" s="15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187</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c r="A262" s="154"/>
      <c r="B262" s="155"/>
      <c r="C262" s="188" t="s">
        <v>423</v>
      </c>
      <c r="D262" s="160"/>
      <c r="E262" s="161">
        <v>2.7719999999999998</v>
      </c>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187</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c r="A263" s="154"/>
      <c r="B263" s="155"/>
      <c r="C263" s="188" t="s">
        <v>321</v>
      </c>
      <c r="D263" s="160"/>
      <c r="E263" s="161">
        <v>22.364999999999998</v>
      </c>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187</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c r="A264" s="154"/>
      <c r="B264" s="155"/>
      <c r="C264" s="188" t="s">
        <v>424</v>
      </c>
      <c r="D264" s="160"/>
      <c r="E264" s="161">
        <v>67.171999999999997</v>
      </c>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187</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c r="A265" s="173">
        <v>59</v>
      </c>
      <c r="B265" s="174" t="s">
        <v>425</v>
      </c>
      <c r="C265" s="187" t="s">
        <v>426</v>
      </c>
      <c r="D265" s="175" t="s">
        <v>182</v>
      </c>
      <c r="E265" s="176">
        <v>1379.4920999999999</v>
      </c>
      <c r="F265" s="177"/>
      <c r="G265" s="178">
        <f>ROUND(E265*F265,2)</f>
        <v>0</v>
      </c>
      <c r="H265" s="159"/>
      <c r="I265" s="158">
        <f>ROUND(E265*H265,2)</f>
        <v>0</v>
      </c>
      <c r="J265" s="159"/>
      <c r="K265" s="158">
        <f>ROUND(E265*J265,2)</f>
        <v>0</v>
      </c>
      <c r="L265" s="158">
        <v>21</v>
      </c>
      <c r="M265" s="158">
        <f>G265*(1+L265/100)</f>
        <v>0</v>
      </c>
      <c r="N265" s="157">
        <v>2.606E-2</v>
      </c>
      <c r="O265" s="157">
        <f>ROUND(E265*N265,2)</f>
        <v>35.950000000000003</v>
      </c>
      <c r="P265" s="157">
        <v>0</v>
      </c>
      <c r="Q265" s="157">
        <f>ROUND(E265*P265,2)</f>
        <v>0</v>
      </c>
      <c r="R265" s="158"/>
      <c r="S265" s="158" t="s">
        <v>183</v>
      </c>
      <c r="T265" s="158" t="s">
        <v>183</v>
      </c>
      <c r="U265" s="158">
        <v>0.58225000000000005</v>
      </c>
      <c r="V265" s="158">
        <f>ROUND(E265*U265,2)</f>
        <v>803.21</v>
      </c>
      <c r="W265" s="158"/>
      <c r="X265" s="158" t="s">
        <v>184</v>
      </c>
      <c r="Y265" s="147"/>
      <c r="Z265" s="147"/>
      <c r="AA265" s="147"/>
      <c r="AB265" s="147"/>
      <c r="AC265" s="147"/>
      <c r="AD265" s="147"/>
      <c r="AE265" s="147"/>
      <c r="AF265" s="147"/>
      <c r="AG265" s="147" t="s">
        <v>185</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c r="A266" s="154"/>
      <c r="B266" s="155"/>
      <c r="C266" s="188" t="s">
        <v>192</v>
      </c>
      <c r="D266" s="160"/>
      <c r="E266" s="161"/>
      <c r="F266" s="158"/>
      <c r="G266" s="158"/>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187</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22.5" outlineLevel="1">
      <c r="A267" s="154"/>
      <c r="B267" s="155"/>
      <c r="C267" s="188" t="s">
        <v>427</v>
      </c>
      <c r="D267" s="160"/>
      <c r="E267" s="161">
        <v>421.22899999999998</v>
      </c>
      <c r="F267" s="158"/>
      <c r="G267" s="158"/>
      <c r="H267" s="158"/>
      <c r="I267" s="158"/>
      <c r="J267" s="158"/>
      <c r="K267" s="158"/>
      <c r="L267" s="158"/>
      <c r="M267" s="158"/>
      <c r="N267" s="157"/>
      <c r="O267" s="157"/>
      <c r="P267" s="157"/>
      <c r="Q267" s="157"/>
      <c r="R267" s="158"/>
      <c r="S267" s="158"/>
      <c r="T267" s="158"/>
      <c r="U267" s="158"/>
      <c r="V267" s="158"/>
      <c r="W267" s="158"/>
      <c r="X267" s="158"/>
      <c r="Y267" s="147"/>
      <c r="Z267" s="147"/>
      <c r="AA267" s="147"/>
      <c r="AB267" s="147"/>
      <c r="AC267" s="147"/>
      <c r="AD267" s="147"/>
      <c r="AE267" s="147"/>
      <c r="AF267" s="147"/>
      <c r="AG267" s="147" t="s">
        <v>187</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c r="A268" s="154"/>
      <c r="B268" s="155"/>
      <c r="C268" s="188" t="s">
        <v>428</v>
      </c>
      <c r="D268" s="160"/>
      <c r="E268" s="161">
        <v>402</v>
      </c>
      <c r="F268" s="158"/>
      <c r="G268" s="158"/>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187</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c r="A269" s="154"/>
      <c r="B269" s="155"/>
      <c r="C269" s="190" t="s">
        <v>294</v>
      </c>
      <c r="D269" s="162"/>
      <c r="E269" s="163">
        <v>823.22900000000004</v>
      </c>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187</v>
      </c>
      <c r="AH269" s="147">
        <v>1</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c r="A270" s="154"/>
      <c r="B270" s="155"/>
      <c r="C270" s="188" t="s">
        <v>243</v>
      </c>
      <c r="D270" s="160"/>
      <c r="E270" s="161"/>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187</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c r="A271" s="154"/>
      <c r="B271" s="155"/>
      <c r="C271" s="188" t="s">
        <v>429</v>
      </c>
      <c r="D271" s="160"/>
      <c r="E271" s="161">
        <v>213.84</v>
      </c>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187</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c r="A272" s="154"/>
      <c r="B272" s="155"/>
      <c r="C272" s="188" t="s">
        <v>430</v>
      </c>
      <c r="D272" s="160"/>
      <c r="E272" s="161">
        <v>35.210999999999999</v>
      </c>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187</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c r="A273" s="154"/>
      <c r="B273" s="155"/>
      <c r="C273" s="188" t="s">
        <v>431</v>
      </c>
      <c r="D273" s="160"/>
      <c r="E273" s="161">
        <v>18.759799999999998</v>
      </c>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187</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c r="A274" s="154"/>
      <c r="B274" s="155"/>
      <c r="C274" s="188" t="s">
        <v>432</v>
      </c>
      <c r="D274" s="160"/>
      <c r="E274" s="161">
        <v>50.727600000000002</v>
      </c>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187</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c r="A275" s="154"/>
      <c r="B275" s="155"/>
      <c r="C275" s="188" t="s">
        <v>433</v>
      </c>
      <c r="D275" s="160"/>
      <c r="E275" s="161">
        <v>23.4255</v>
      </c>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187</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c r="A276" s="154"/>
      <c r="B276" s="155"/>
      <c r="C276" s="188" t="s">
        <v>434</v>
      </c>
      <c r="D276" s="160"/>
      <c r="E276" s="161">
        <v>11.252000000000001</v>
      </c>
      <c r="F276" s="158"/>
      <c r="G276" s="158"/>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187</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c r="A277" s="154"/>
      <c r="B277" s="155"/>
      <c r="C277" s="188" t="s">
        <v>435</v>
      </c>
      <c r="D277" s="160"/>
      <c r="E277" s="161">
        <v>12.9495</v>
      </c>
      <c r="F277" s="158"/>
      <c r="G277" s="158"/>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187</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c r="A278" s="154"/>
      <c r="B278" s="155"/>
      <c r="C278" s="188" t="s">
        <v>436</v>
      </c>
      <c r="D278" s="160"/>
      <c r="E278" s="161">
        <v>9.4090000000000007</v>
      </c>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187</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c r="A279" s="154"/>
      <c r="B279" s="155"/>
      <c r="C279" s="188" t="s">
        <v>437</v>
      </c>
      <c r="D279" s="160"/>
      <c r="E279" s="161">
        <v>4.6559999999999997</v>
      </c>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187</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c r="A280" s="154"/>
      <c r="B280" s="155"/>
      <c r="C280" s="188" t="s">
        <v>438</v>
      </c>
      <c r="D280" s="160"/>
      <c r="E280" s="161">
        <v>5.82</v>
      </c>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187</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c r="A281" s="154"/>
      <c r="B281" s="155"/>
      <c r="C281" s="188" t="s">
        <v>439</v>
      </c>
      <c r="D281" s="160"/>
      <c r="E281" s="161">
        <v>61.776000000000003</v>
      </c>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187</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c r="A282" s="154"/>
      <c r="B282" s="155"/>
      <c r="C282" s="188" t="s">
        <v>440</v>
      </c>
      <c r="D282" s="160"/>
      <c r="E282" s="161">
        <v>39.158900000000003</v>
      </c>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187</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c r="A283" s="154"/>
      <c r="B283" s="155"/>
      <c r="C283" s="188" t="s">
        <v>441</v>
      </c>
      <c r="D283" s="160"/>
      <c r="E283" s="161">
        <v>44.193600000000004</v>
      </c>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187</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c r="A284" s="154"/>
      <c r="B284" s="155"/>
      <c r="C284" s="188" t="s">
        <v>442</v>
      </c>
      <c r="D284" s="160"/>
      <c r="E284" s="161">
        <v>7.7405999999999997</v>
      </c>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187</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c r="A285" s="154"/>
      <c r="B285" s="155"/>
      <c r="C285" s="188" t="s">
        <v>443</v>
      </c>
      <c r="D285" s="160"/>
      <c r="E285" s="161">
        <v>7.6436000000000002</v>
      </c>
      <c r="F285" s="158"/>
      <c r="G285" s="158"/>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187</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c r="A286" s="154"/>
      <c r="B286" s="155"/>
      <c r="C286" s="188" t="s">
        <v>444</v>
      </c>
      <c r="D286" s="160"/>
      <c r="E286" s="161">
        <v>9.6999999999999993</v>
      </c>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187</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c r="A287" s="154"/>
      <c r="B287" s="155"/>
      <c r="C287" s="190" t="s">
        <v>294</v>
      </c>
      <c r="D287" s="162"/>
      <c r="E287" s="163">
        <v>556.26310000000001</v>
      </c>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187</v>
      </c>
      <c r="AH287" s="147">
        <v>1</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c r="A288" s="173">
        <v>60</v>
      </c>
      <c r="B288" s="174" t="s">
        <v>445</v>
      </c>
      <c r="C288" s="187" t="s">
        <v>446</v>
      </c>
      <c r="D288" s="175" t="s">
        <v>182</v>
      </c>
      <c r="E288" s="176">
        <v>588.58000000000004</v>
      </c>
      <c r="F288" s="177"/>
      <c r="G288" s="178">
        <f>ROUND(E288*F288,2)</f>
        <v>0</v>
      </c>
      <c r="H288" s="159"/>
      <c r="I288" s="158">
        <f>ROUND(E288*H288,2)</f>
        <v>0</v>
      </c>
      <c r="J288" s="159"/>
      <c r="K288" s="158">
        <f>ROUND(E288*J288,2)</f>
        <v>0</v>
      </c>
      <c r="L288" s="158">
        <v>21</v>
      </c>
      <c r="M288" s="158">
        <f>G288*(1+L288/100)</f>
        <v>0</v>
      </c>
      <c r="N288" s="157">
        <v>4.5580000000000002E-2</v>
      </c>
      <c r="O288" s="157">
        <f>ROUND(E288*N288,2)</f>
        <v>26.83</v>
      </c>
      <c r="P288" s="157">
        <v>0</v>
      </c>
      <c r="Q288" s="157">
        <f>ROUND(E288*P288,2)</f>
        <v>0</v>
      </c>
      <c r="R288" s="158"/>
      <c r="S288" s="158" t="s">
        <v>183</v>
      </c>
      <c r="T288" s="158" t="s">
        <v>183</v>
      </c>
      <c r="U288" s="158">
        <v>0.60799999999999998</v>
      </c>
      <c r="V288" s="158">
        <f>ROUND(E288*U288,2)</f>
        <v>357.86</v>
      </c>
      <c r="W288" s="158"/>
      <c r="X288" s="158" t="s">
        <v>184</v>
      </c>
      <c r="Y288" s="147"/>
      <c r="Z288" s="147"/>
      <c r="AA288" s="147"/>
      <c r="AB288" s="147"/>
      <c r="AC288" s="147"/>
      <c r="AD288" s="147"/>
      <c r="AE288" s="147"/>
      <c r="AF288" s="147"/>
      <c r="AG288" s="147" t="s">
        <v>185</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c r="A289" s="154"/>
      <c r="B289" s="155"/>
      <c r="C289" s="188" t="s">
        <v>192</v>
      </c>
      <c r="D289" s="160"/>
      <c r="E289" s="161"/>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187</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c r="A290" s="154"/>
      <c r="B290" s="155"/>
      <c r="C290" s="188" t="s">
        <v>447</v>
      </c>
      <c r="D290" s="160"/>
      <c r="E290" s="161">
        <v>11</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187</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c r="A291" s="154"/>
      <c r="B291" s="155"/>
      <c r="C291" s="188" t="s">
        <v>448</v>
      </c>
      <c r="D291" s="160"/>
      <c r="E291" s="161">
        <v>36</v>
      </c>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187</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c r="A292" s="154"/>
      <c r="B292" s="155"/>
      <c r="C292" s="188" t="s">
        <v>449</v>
      </c>
      <c r="D292" s="160"/>
      <c r="E292" s="161">
        <v>18</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187</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c r="A293" s="154"/>
      <c r="B293" s="155"/>
      <c r="C293" s="188" t="s">
        <v>450</v>
      </c>
      <c r="D293" s="160"/>
      <c r="E293" s="161">
        <v>22</v>
      </c>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187</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c r="A294" s="154"/>
      <c r="B294" s="155"/>
      <c r="C294" s="188" t="s">
        <v>451</v>
      </c>
      <c r="D294" s="160"/>
      <c r="E294" s="161">
        <v>21</v>
      </c>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187</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c r="A295" s="154"/>
      <c r="B295" s="155"/>
      <c r="C295" s="188" t="s">
        <v>447</v>
      </c>
      <c r="D295" s="160"/>
      <c r="E295" s="161">
        <v>11</v>
      </c>
      <c r="F295" s="158"/>
      <c r="G295" s="158"/>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187</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c r="A296" s="154"/>
      <c r="B296" s="155"/>
      <c r="C296" s="188" t="s">
        <v>452</v>
      </c>
      <c r="D296" s="160"/>
      <c r="E296" s="161">
        <v>10</v>
      </c>
      <c r="F296" s="158"/>
      <c r="G296" s="158"/>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187</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c r="A297" s="154"/>
      <c r="B297" s="155"/>
      <c r="C297" s="188" t="s">
        <v>453</v>
      </c>
      <c r="D297" s="160"/>
      <c r="E297" s="161">
        <v>13</v>
      </c>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187</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c r="A298" s="154"/>
      <c r="B298" s="155"/>
      <c r="C298" s="188" t="s">
        <v>454</v>
      </c>
      <c r="D298" s="160"/>
      <c r="E298" s="161">
        <v>9</v>
      </c>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187</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c r="A299" s="154"/>
      <c r="B299" s="155"/>
      <c r="C299" s="188" t="s">
        <v>454</v>
      </c>
      <c r="D299" s="160"/>
      <c r="E299" s="161">
        <v>9</v>
      </c>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187</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c r="A300" s="154"/>
      <c r="B300" s="155"/>
      <c r="C300" s="188" t="s">
        <v>449</v>
      </c>
      <c r="D300" s="160"/>
      <c r="E300" s="161">
        <v>18</v>
      </c>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187</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c r="A301" s="154"/>
      <c r="B301" s="155"/>
      <c r="C301" s="188" t="s">
        <v>243</v>
      </c>
      <c r="D301" s="160"/>
      <c r="E301" s="161"/>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187</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c r="A302" s="154"/>
      <c r="B302" s="155"/>
      <c r="C302" s="188" t="s">
        <v>455</v>
      </c>
      <c r="D302" s="160"/>
      <c r="E302" s="161">
        <v>2.7</v>
      </c>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187</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c r="A303" s="154"/>
      <c r="B303" s="155"/>
      <c r="C303" s="188" t="s">
        <v>456</v>
      </c>
      <c r="D303" s="160"/>
      <c r="E303" s="161">
        <v>89.8</v>
      </c>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187</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c r="A304" s="154"/>
      <c r="B304" s="155"/>
      <c r="C304" s="188" t="s">
        <v>457</v>
      </c>
      <c r="D304" s="160"/>
      <c r="E304" s="161">
        <v>56</v>
      </c>
      <c r="F304" s="158"/>
      <c r="G304" s="158"/>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187</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c r="A305" s="154"/>
      <c r="B305" s="155"/>
      <c r="C305" s="188" t="s">
        <v>458</v>
      </c>
      <c r="D305" s="160"/>
      <c r="E305" s="161">
        <v>39.4</v>
      </c>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187</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c r="A306" s="154"/>
      <c r="B306" s="155"/>
      <c r="C306" s="188" t="s">
        <v>459</v>
      </c>
      <c r="D306" s="160"/>
      <c r="E306" s="161">
        <v>27</v>
      </c>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187</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c r="A307" s="154"/>
      <c r="B307" s="155"/>
      <c r="C307" s="188" t="s">
        <v>460</v>
      </c>
      <c r="D307" s="160"/>
      <c r="E307" s="161">
        <v>17</v>
      </c>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187</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c r="A308" s="154"/>
      <c r="B308" s="155"/>
      <c r="C308" s="188" t="s">
        <v>461</v>
      </c>
      <c r="D308" s="160"/>
      <c r="E308" s="161">
        <v>7.7</v>
      </c>
      <c r="F308" s="158"/>
      <c r="G308" s="158"/>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187</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c r="A309" s="154"/>
      <c r="B309" s="155"/>
      <c r="C309" s="188" t="s">
        <v>454</v>
      </c>
      <c r="D309" s="160"/>
      <c r="E309" s="161">
        <v>9</v>
      </c>
      <c r="F309" s="158"/>
      <c r="G309" s="158"/>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187</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c r="A310" s="154"/>
      <c r="B310" s="155"/>
      <c r="C310" s="188" t="s">
        <v>462</v>
      </c>
      <c r="D310" s="160"/>
      <c r="E310" s="161">
        <v>5</v>
      </c>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187</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c r="A311" s="154"/>
      <c r="B311" s="155"/>
      <c r="C311" s="188" t="s">
        <v>463</v>
      </c>
      <c r="D311" s="160"/>
      <c r="E311" s="161">
        <v>15.6</v>
      </c>
      <c r="F311" s="158"/>
      <c r="G311" s="158"/>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187</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c r="A312" s="154"/>
      <c r="B312" s="155"/>
      <c r="C312" s="188" t="s">
        <v>464</v>
      </c>
      <c r="D312" s="160"/>
      <c r="E312" s="161">
        <v>55</v>
      </c>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187</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c r="A313" s="154"/>
      <c r="B313" s="155"/>
      <c r="C313" s="188" t="s">
        <v>465</v>
      </c>
      <c r="D313" s="160"/>
      <c r="E313" s="161">
        <v>19</v>
      </c>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187</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c r="A314" s="154"/>
      <c r="B314" s="155"/>
      <c r="C314" s="188" t="s">
        <v>466</v>
      </c>
      <c r="D314" s="160"/>
      <c r="E314" s="161">
        <v>14</v>
      </c>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187</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c r="A315" s="154"/>
      <c r="B315" s="155"/>
      <c r="C315" s="188" t="s">
        <v>452</v>
      </c>
      <c r="D315" s="160"/>
      <c r="E315" s="161">
        <v>10</v>
      </c>
      <c r="F315" s="158"/>
      <c r="G315" s="158"/>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187</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c r="A316" s="154"/>
      <c r="B316" s="155"/>
      <c r="C316" s="188" t="s">
        <v>449</v>
      </c>
      <c r="D316" s="160"/>
      <c r="E316" s="161">
        <v>18</v>
      </c>
      <c r="F316" s="158"/>
      <c r="G316" s="158"/>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187</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c r="A317" s="154"/>
      <c r="B317" s="155"/>
      <c r="C317" s="188" t="s">
        <v>467</v>
      </c>
      <c r="D317" s="160"/>
      <c r="E317" s="161">
        <v>2</v>
      </c>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187</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c r="A318" s="154"/>
      <c r="B318" s="155"/>
      <c r="C318" s="188" t="s">
        <v>468</v>
      </c>
      <c r="D318" s="160"/>
      <c r="E318" s="161">
        <v>19.78</v>
      </c>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187</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c r="A319" s="154"/>
      <c r="B319" s="155"/>
      <c r="C319" s="188" t="s">
        <v>469</v>
      </c>
      <c r="D319" s="160"/>
      <c r="E319" s="161">
        <v>3.6</v>
      </c>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187</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22.5" outlineLevel="1">
      <c r="A320" s="173">
        <v>61</v>
      </c>
      <c r="B320" s="174" t="s">
        <v>470</v>
      </c>
      <c r="C320" s="187" t="s">
        <v>471</v>
      </c>
      <c r="D320" s="175" t="s">
        <v>182</v>
      </c>
      <c r="E320" s="176">
        <v>634.3175</v>
      </c>
      <c r="F320" s="177"/>
      <c r="G320" s="178">
        <f>ROUND(E320*F320,2)</f>
        <v>0</v>
      </c>
      <c r="H320" s="159"/>
      <c r="I320" s="158">
        <f>ROUND(E320*H320,2)</f>
        <v>0</v>
      </c>
      <c r="J320" s="159"/>
      <c r="K320" s="158">
        <f>ROUND(E320*J320,2)</f>
        <v>0</v>
      </c>
      <c r="L320" s="158">
        <v>21</v>
      </c>
      <c r="M320" s="158">
        <f>G320*(1+L320/100)</f>
        <v>0</v>
      </c>
      <c r="N320" s="157">
        <v>3.6700000000000001E-3</v>
      </c>
      <c r="O320" s="157">
        <f>ROUND(E320*N320,2)</f>
        <v>2.33</v>
      </c>
      <c r="P320" s="157">
        <v>0</v>
      </c>
      <c r="Q320" s="157">
        <f>ROUND(E320*P320,2)</f>
        <v>0</v>
      </c>
      <c r="R320" s="158"/>
      <c r="S320" s="158" t="s">
        <v>183</v>
      </c>
      <c r="T320" s="158" t="s">
        <v>183</v>
      </c>
      <c r="U320" s="158">
        <v>0.36199999999999999</v>
      </c>
      <c r="V320" s="158">
        <f>ROUND(E320*U320,2)</f>
        <v>229.62</v>
      </c>
      <c r="W320" s="158"/>
      <c r="X320" s="158" t="s">
        <v>184</v>
      </c>
      <c r="Y320" s="147"/>
      <c r="Z320" s="147"/>
      <c r="AA320" s="147"/>
      <c r="AB320" s="147"/>
      <c r="AC320" s="147"/>
      <c r="AD320" s="147"/>
      <c r="AE320" s="147"/>
      <c r="AF320" s="147"/>
      <c r="AG320" s="147" t="s">
        <v>185</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c r="A321" s="154"/>
      <c r="B321" s="155"/>
      <c r="C321" s="188" t="s">
        <v>192</v>
      </c>
      <c r="D321" s="160"/>
      <c r="E321" s="161"/>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187</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c r="A322" s="154"/>
      <c r="B322" s="155"/>
      <c r="C322" s="188" t="s">
        <v>417</v>
      </c>
      <c r="D322" s="160"/>
      <c r="E322" s="161">
        <v>4.62</v>
      </c>
      <c r="F322" s="158"/>
      <c r="G322" s="158"/>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187</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c r="A323" s="154"/>
      <c r="B323" s="155"/>
      <c r="C323" s="188" t="s">
        <v>418</v>
      </c>
      <c r="D323" s="160"/>
      <c r="E323" s="161">
        <v>4.8</v>
      </c>
      <c r="F323" s="158"/>
      <c r="G323" s="158"/>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187</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c r="A324" s="154"/>
      <c r="B324" s="155"/>
      <c r="C324" s="188" t="s">
        <v>419</v>
      </c>
      <c r="D324" s="160"/>
      <c r="E324" s="161">
        <v>14.76</v>
      </c>
      <c r="F324" s="158"/>
      <c r="G324" s="158"/>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187</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c r="A325" s="154"/>
      <c r="B325" s="155"/>
      <c r="C325" s="188" t="s">
        <v>420</v>
      </c>
      <c r="D325" s="160"/>
      <c r="E325" s="161">
        <v>505.74299999999999</v>
      </c>
      <c r="F325" s="158"/>
      <c r="G325" s="158"/>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187</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c r="A326" s="154"/>
      <c r="B326" s="155"/>
      <c r="C326" s="188" t="s">
        <v>243</v>
      </c>
      <c r="D326" s="160"/>
      <c r="E326" s="161"/>
      <c r="F326" s="158"/>
      <c r="G326" s="158"/>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187</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c r="A327" s="154"/>
      <c r="B327" s="155"/>
      <c r="C327" s="188" t="s">
        <v>417</v>
      </c>
      <c r="D327" s="160"/>
      <c r="E327" s="161">
        <v>4.62</v>
      </c>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187</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c r="A328" s="154"/>
      <c r="B328" s="155"/>
      <c r="C328" s="188" t="s">
        <v>421</v>
      </c>
      <c r="D328" s="160"/>
      <c r="E328" s="161">
        <v>2.52</v>
      </c>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187</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c r="A329" s="154"/>
      <c r="B329" s="155"/>
      <c r="C329" s="188" t="s">
        <v>422</v>
      </c>
      <c r="D329" s="160"/>
      <c r="E329" s="161">
        <v>4.9455</v>
      </c>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187</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c r="A330" s="154"/>
      <c r="B330" s="155"/>
      <c r="C330" s="188" t="s">
        <v>423</v>
      </c>
      <c r="D330" s="160"/>
      <c r="E330" s="161">
        <v>2.7719999999999998</v>
      </c>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187</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c r="A331" s="154"/>
      <c r="B331" s="155"/>
      <c r="C331" s="188" t="s">
        <v>321</v>
      </c>
      <c r="D331" s="160"/>
      <c r="E331" s="161">
        <v>22.364999999999998</v>
      </c>
      <c r="F331" s="158"/>
      <c r="G331" s="158"/>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187</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c r="A332" s="154"/>
      <c r="B332" s="155"/>
      <c r="C332" s="188" t="s">
        <v>424</v>
      </c>
      <c r="D332" s="160"/>
      <c r="E332" s="161">
        <v>67.171999999999997</v>
      </c>
      <c r="F332" s="158"/>
      <c r="G332" s="158"/>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187</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c r="A333" s="166" t="s">
        <v>178</v>
      </c>
      <c r="B333" s="167" t="s">
        <v>80</v>
      </c>
      <c r="C333" s="186" t="s">
        <v>81</v>
      </c>
      <c r="D333" s="168"/>
      <c r="E333" s="169"/>
      <c r="F333" s="170"/>
      <c r="G333" s="171">
        <f>SUMIF(AG334:AG347,"&lt;&gt;NOR",G334:G347)</f>
        <v>0</v>
      </c>
      <c r="H333" s="165"/>
      <c r="I333" s="165">
        <f>SUM(I334:I347)</f>
        <v>0</v>
      </c>
      <c r="J333" s="165"/>
      <c r="K333" s="165">
        <f>SUM(K334:K347)</f>
        <v>0</v>
      </c>
      <c r="L333" s="165"/>
      <c r="M333" s="165">
        <f>SUM(M334:M347)</f>
        <v>0</v>
      </c>
      <c r="N333" s="164"/>
      <c r="O333" s="164">
        <f>SUM(O334:O347)</f>
        <v>0.16999999999999998</v>
      </c>
      <c r="P333" s="164"/>
      <c r="Q333" s="164">
        <f>SUM(Q334:Q347)</f>
        <v>0</v>
      </c>
      <c r="R333" s="165"/>
      <c r="S333" s="165"/>
      <c r="T333" s="165"/>
      <c r="U333" s="165"/>
      <c r="V333" s="165">
        <f>SUM(V334:V347)</f>
        <v>12.68</v>
      </c>
      <c r="W333" s="165"/>
      <c r="X333" s="165"/>
      <c r="AG333" t="s">
        <v>179</v>
      </c>
    </row>
    <row r="334" spans="1:60" outlineLevel="1">
      <c r="A334" s="173">
        <v>62</v>
      </c>
      <c r="B334" s="174" t="s">
        <v>472</v>
      </c>
      <c r="C334" s="187" t="s">
        <v>473</v>
      </c>
      <c r="D334" s="175" t="s">
        <v>182</v>
      </c>
      <c r="E334" s="176">
        <v>2.2200000000000002</v>
      </c>
      <c r="F334" s="177"/>
      <c r="G334" s="178">
        <f>ROUND(E334*F334,2)</f>
        <v>0</v>
      </c>
      <c r="H334" s="159"/>
      <c r="I334" s="158">
        <f>ROUND(E334*H334,2)</f>
        <v>0</v>
      </c>
      <c r="J334" s="159"/>
      <c r="K334" s="158">
        <f>ROUND(E334*J334,2)</f>
        <v>0</v>
      </c>
      <c r="L334" s="158">
        <v>21</v>
      </c>
      <c r="M334" s="158">
        <f>G334*(1+L334/100)</f>
        <v>0</v>
      </c>
      <c r="N334" s="157">
        <v>1.021E-2</v>
      </c>
      <c r="O334" s="157">
        <f>ROUND(E334*N334,2)</f>
        <v>0.02</v>
      </c>
      <c r="P334" s="157">
        <v>0</v>
      </c>
      <c r="Q334" s="157">
        <f>ROUND(E334*P334,2)</f>
        <v>0</v>
      </c>
      <c r="R334" s="158"/>
      <c r="S334" s="158" t="s">
        <v>183</v>
      </c>
      <c r="T334" s="158" t="s">
        <v>183</v>
      </c>
      <c r="U334" s="158">
        <v>0.49299999999999999</v>
      </c>
      <c r="V334" s="158">
        <f>ROUND(E334*U334,2)</f>
        <v>1.0900000000000001</v>
      </c>
      <c r="W334" s="158"/>
      <c r="X334" s="158" t="s">
        <v>184</v>
      </c>
      <c r="Y334" s="147"/>
      <c r="Z334" s="147"/>
      <c r="AA334" s="147"/>
      <c r="AB334" s="147"/>
      <c r="AC334" s="147"/>
      <c r="AD334" s="147"/>
      <c r="AE334" s="147"/>
      <c r="AF334" s="147"/>
      <c r="AG334" s="147" t="s">
        <v>185</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c r="A335" s="154"/>
      <c r="B335" s="155"/>
      <c r="C335" s="188" t="s">
        <v>194</v>
      </c>
      <c r="D335" s="160"/>
      <c r="E335" s="161"/>
      <c r="F335" s="158"/>
      <c r="G335" s="158"/>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187</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c r="A336" s="154"/>
      <c r="B336" s="155"/>
      <c r="C336" s="188" t="s">
        <v>474</v>
      </c>
      <c r="D336" s="160"/>
      <c r="E336" s="161">
        <v>2.2200000000000002</v>
      </c>
      <c r="F336" s="158"/>
      <c r="G336" s="158"/>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187</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22.5" outlineLevel="1">
      <c r="A337" s="173">
        <v>63</v>
      </c>
      <c r="B337" s="174" t="s">
        <v>475</v>
      </c>
      <c r="C337" s="187" t="s">
        <v>476</v>
      </c>
      <c r="D337" s="175" t="s">
        <v>182</v>
      </c>
      <c r="E337" s="176">
        <v>7.9450000000000003</v>
      </c>
      <c r="F337" s="177"/>
      <c r="G337" s="178">
        <f>ROUND(E337*F337,2)</f>
        <v>0</v>
      </c>
      <c r="H337" s="159"/>
      <c r="I337" s="158">
        <f>ROUND(E337*H337,2)</f>
        <v>0</v>
      </c>
      <c r="J337" s="159"/>
      <c r="K337" s="158">
        <f>ROUND(E337*J337,2)</f>
        <v>0</v>
      </c>
      <c r="L337" s="158">
        <v>21</v>
      </c>
      <c r="M337" s="158">
        <f>G337*(1+L337/100)</f>
        <v>0</v>
      </c>
      <c r="N337" s="157">
        <v>1.111E-2</v>
      </c>
      <c r="O337" s="157">
        <f>ROUND(E337*N337,2)</f>
        <v>0.09</v>
      </c>
      <c r="P337" s="157">
        <v>0</v>
      </c>
      <c r="Q337" s="157">
        <f>ROUND(E337*P337,2)</f>
        <v>0</v>
      </c>
      <c r="R337" s="158"/>
      <c r="S337" s="158" t="s">
        <v>183</v>
      </c>
      <c r="T337" s="158" t="s">
        <v>183</v>
      </c>
      <c r="U337" s="158">
        <v>0.85699999999999998</v>
      </c>
      <c r="V337" s="158">
        <f>ROUND(E337*U337,2)</f>
        <v>6.81</v>
      </c>
      <c r="W337" s="158"/>
      <c r="X337" s="158" t="s">
        <v>184</v>
      </c>
      <c r="Y337" s="147"/>
      <c r="Z337" s="147"/>
      <c r="AA337" s="147"/>
      <c r="AB337" s="147"/>
      <c r="AC337" s="147"/>
      <c r="AD337" s="147"/>
      <c r="AE337" s="147"/>
      <c r="AF337" s="147"/>
      <c r="AG337" s="147" t="s">
        <v>185</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c r="A338" s="154"/>
      <c r="B338" s="155"/>
      <c r="C338" s="188" t="s">
        <v>477</v>
      </c>
      <c r="D338" s="160"/>
      <c r="E338" s="161"/>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187</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c r="A339" s="154"/>
      <c r="B339" s="155"/>
      <c r="C339" s="188" t="s">
        <v>478</v>
      </c>
      <c r="D339" s="160"/>
      <c r="E339" s="161">
        <v>7.9450000000000003</v>
      </c>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187</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ht="22.5" outlineLevel="1">
      <c r="A340" s="173">
        <v>64</v>
      </c>
      <c r="B340" s="174" t="s">
        <v>479</v>
      </c>
      <c r="C340" s="187" t="s">
        <v>480</v>
      </c>
      <c r="D340" s="175" t="s">
        <v>182</v>
      </c>
      <c r="E340" s="176">
        <v>2.6</v>
      </c>
      <c r="F340" s="177"/>
      <c r="G340" s="178">
        <f>ROUND(E340*F340,2)</f>
        <v>0</v>
      </c>
      <c r="H340" s="159"/>
      <c r="I340" s="158">
        <f>ROUND(E340*H340,2)</f>
        <v>0</v>
      </c>
      <c r="J340" s="159"/>
      <c r="K340" s="158">
        <f>ROUND(E340*J340,2)</f>
        <v>0</v>
      </c>
      <c r="L340" s="158">
        <v>21</v>
      </c>
      <c r="M340" s="158">
        <f>G340*(1+L340/100)</f>
        <v>0</v>
      </c>
      <c r="N340" s="157">
        <v>1.391E-2</v>
      </c>
      <c r="O340" s="157">
        <f>ROUND(E340*N340,2)</f>
        <v>0.04</v>
      </c>
      <c r="P340" s="157">
        <v>0</v>
      </c>
      <c r="Q340" s="157">
        <f>ROUND(E340*P340,2)</f>
        <v>0</v>
      </c>
      <c r="R340" s="158"/>
      <c r="S340" s="158" t="s">
        <v>183</v>
      </c>
      <c r="T340" s="158" t="s">
        <v>183</v>
      </c>
      <c r="U340" s="158">
        <v>1.2558</v>
      </c>
      <c r="V340" s="158">
        <f>ROUND(E340*U340,2)</f>
        <v>3.27</v>
      </c>
      <c r="W340" s="158"/>
      <c r="X340" s="158" t="s">
        <v>184</v>
      </c>
      <c r="Y340" s="147"/>
      <c r="Z340" s="147"/>
      <c r="AA340" s="147"/>
      <c r="AB340" s="147"/>
      <c r="AC340" s="147"/>
      <c r="AD340" s="147"/>
      <c r="AE340" s="147"/>
      <c r="AF340" s="147"/>
      <c r="AG340" s="147" t="s">
        <v>185</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c r="A341" s="154"/>
      <c r="B341" s="155"/>
      <c r="C341" s="188" t="s">
        <v>481</v>
      </c>
      <c r="D341" s="160"/>
      <c r="E341" s="161"/>
      <c r="F341" s="158"/>
      <c r="G341" s="158"/>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187</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c r="A342" s="154"/>
      <c r="B342" s="155"/>
      <c r="C342" s="188" t="s">
        <v>482</v>
      </c>
      <c r="D342" s="160"/>
      <c r="E342" s="161">
        <v>1.1200000000000001</v>
      </c>
      <c r="F342" s="158"/>
      <c r="G342" s="158"/>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187</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c r="A343" s="154"/>
      <c r="B343" s="155"/>
      <c r="C343" s="188" t="s">
        <v>194</v>
      </c>
      <c r="D343" s="160"/>
      <c r="E343" s="161"/>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187</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c r="A344" s="154"/>
      <c r="B344" s="155"/>
      <c r="C344" s="188" t="s">
        <v>483</v>
      </c>
      <c r="D344" s="160"/>
      <c r="E344" s="161">
        <v>1.48</v>
      </c>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187</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ht="22.5" outlineLevel="1">
      <c r="A345" s="173">
        <v>65</v>
      </c>
      <c r="B345" s="174" t="s">
        <v>484</v>
      </c>
      <c r="C345" s="187" t="s">
        <v>485</v>
      </c>
      <c r="D345" s="175" t="s">
        <v>182</v>
      </c>
      <c r="E345" s="176">
        <v>1.2</v>
      </c>
      <c r="F345" s="177"/>
      <c r="G345" s="178">
        <f>ROUND(E345*F345,2)</f>
        <v>0</v>
      </c>
      <c r="H345" s="159"/>
      <c r="I345" s="158">
        <f>ROUND(E345*H345,2)</f>
        <v>0</v>
      </c>
      <c r="J345" s="159"/>
      <c r="K345" s="158">
        <f>ROUND(E345*J345,2)</f>
        <v>0</v>
      </c>
      <c r="L345" s="158">
        <v>21</v>
      </c>
      <c r="M345" s="158">
        <f>G345*(1+L345/100)</f>
        <v>0</v>
      </c>
      <c r="N345" s="157">
        <v>1.542E-2</v>
      </c>
      <c r="O345" s="157">
        <f>ROUND(E345*N345,2)</f>
        <v>0.02</v>
      </c>
      <c r="P345" s="157">
        <v>0</v>
      </c>
      <c r="Q345" s="157">
        <f>ROUND(E345*P345,2)</f>
        <v>0</v>
      </c>
      <c r="R345" s="158"/>
      <c r="S345" s="158" t="s">
        <v>183</v>
      </c>
      <c r="T345" s="158" t="s">
        <v>183</v>
      </c>
      <c r="U345" s="158">
        <v>1.2558</v>
      </c>
      <c r="V345" s="158">
        <f>ROUND(E345*U345,2)</f>
        <v>1.51</v>
      </c>
      <c r="W345" s="158"/>
      <c r="X345" s="158" t="s">
        <v>184</v>
      </c>
      <c r="Y345" s="147"/>
      <c r="Z345" s="147"/>
      <c r="AA345" s="147"/>
      <c r="AB345" s="147"/>
      <c r="AC345" s="147"/>
      <c r="AD345" s="147"/>
      <c r="AE345" s="147"/>
      <c r="AF345" s="147"/>
      <c r="AG345" s="147" t="s">
        <v>185</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c r="A346" s="154"/>
      <c r="B346" s="155"/>
      <c r="C346" s="188" t="s">
        <v>486</v>
      </c>
      <c r="D346" s="160"/>
      <c r="E346" s="161"/>
      <c r="F346" s="158"/>
      <c r="G346" s="158"/>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187</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c r="A347" s="154"/>
      <c r="B347" s="155"/>
      <c r="C347" s="188" t="s">
        <v>487</v>
      </c>
      <c r="D347" s="160"/>
      <c r="E347" s="161">
        <v>1.2</v>
      </c>
      <c r="F347" s="158"/>
      <c r="G347" s="158"/>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187</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c r="A348" s="166" t="s">
        <v>178</v>
      </c>
      <c r="B348" s="167" t="s">
        <v>82</v>
      </c>
      <c r="C348" s="186" t="s">
        <v>83</v>
      </c>
      <c r="D348" s="168"/>
      <c r="E348" s="169"/>
      <c r="F348" s="170"/>
      <c r="G348" s="171">
        <f>SUMIF(AG349:AG448,"&lt;&gt;NOR",G349:G448)</f>
        <v>0</v>
      </c>
      <c r="H348" s="165"/>
      <c r="I348" s="165">
        <f>SUM(I349:I448)</f>
        <v>0</v>
      </c>
      <c r="J348" s="165"/>
      <c r="K348" s="165">
        <f>SUM(K349:K448)</f>
        <v>0</v>
      </c>
      <c r="L348" s="165"/>
      <c r="M348" s="165">
        <f>SUM(M349:M448)</f>
        <v>0</v>
      </c>
      <c r="N348" s="164"/>
      <c r="O348" s="164">
        <f>SUM(O349:O448)</f>
        <v>74.879999999999981</v>
      </c>
      <c r="P348" s="164"/>
      <c r="Q348" s="164">
        <f>SUM(Q349:Q448)</f>
        <v>0</v>
      </c>
      <c r="R348" s="165"/>
      <c r="S348" s="165"/>
      <c r="T348" s="165"/>
      <c r="U348" s="165"/>
      <c r="V348" s="165">
        <f>SUM(V349:V448)</f>
        <v>388.92000000000007</v>
      </c>
      <c r="W348" s="165"/>
      <c r="X348" s="165"/>
      <c r="AG348" t="s">
        <v>179</v>
      </c>
    </row>
    <row r="349" spans="1:60" outlineLevel="1">
      <c r="A349" s="173">
        <v>66</v>
      </c>
      <c r="B349" s="174" t="s">
        <v>488</v>
      </c>
      <c r="C349" s="187" t="s">
        <v>489</v>
      </c>
      <c r="D349" s="175" t="s">
        <v>191</v>
      </c>
      <c r="E349" s="176">
        <v>6.3678999999999997</v>
      </c>
      <c r="F349" s="177"/>
      <c r="G349" s="178">
        <f>ROUND(E349*F349,2)</f>
        <v>0</v>
      </c>
      <c r="H349" s="159"/>
      <c r="I349" s="158">
        <f>ROUND(E349*H349,2)</f>
        <v>0</v>
      </c>
      <c r="J349" s="159"/>
      <c r="K349" s="158">
        <f>ROUND(E349*J349,2)</f>
        <v>0</v>
      </c>
      <c r="L349" s="158">
        <v>21</v>
      </c>
      <c r="M349" s="158">
        <f>G349*(1+L349/100)</f>
        <v>0</v>
      </c>
      <c r="N349" s="157">
        <v>2.5249999999999999</v>
      </c>
      <c r="O349" s="157">
        <f>ROUND(E349*N349,2)</f>
        <v>16.079999999999998</v>
      </c>
      <c r="P349" s="157">
        <v>0</v>
      </c>
      <c r="Q349" s="157">
        <f>ROUND(E349*P349,2)</f>
        <v>0</v>
      </c>
      <c r="R349" s="158"/>
      <c r="S349" s="158" t="s">
        <v>183</v>
      </c>
      <c r="T349" s="158" t="s">
        <v>183</v>
      </c>
      <c r="U349" s="158">
        <v>3.2130000000000001</v>
      </c>
      <c r="V349" s="158">
        <f>ROUND(E349*U349,2)</f>
        <v>20.46</v>
      </c>
      <c r="W349" s="158"/>
      <c r="X349" s="158" t="s">
        <v>184</v>
      </c>
      <c r="Y349" s="147"/>
      <c r="Z349" s="147"/>
      <c r="AA349" s="147"/>
      <c r="AB349" s="147"/>
      <c r="AC349" s="147"/>
      <c r="AD349" s="147"/>
      <c r="AE349" s="147"/>
      <c r="AF349" s="147"/>
      <c r="AG349" s="147" t="s">
        <v>185</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c r="A350" s="154"/>
      <c r="B350" s="155"/>
      <c r="C350" s="188" t="s">
        <v>192</v>
      </c>
      <c r="D350" s="160"/>
      <c r="E350" s="161"/>
      <c r="F350" s="158"/>
      <c r="G350" s="158"/>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187</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c r="A351" s="154"/>
      <c r="B351" s="155"/>
      <c r="C351" s="188" t="s">
        <v>490</v>
      </c>
      <c r="D351" s="160"/>
      <c r="E351" s="161"/>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187</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c r="A352" s="154"/>
      <c r="B352" s="155"/>
      <c r="C352" s="188" t="s">
        <v>491</v>
      </c>
      <c r="D352" s="160"/>
      <c r="E352" s="161">
        <v>3.4006500000000002</v>
      </c>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187</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c r="A353" s="154"/>
      <c r="B353" s="155"/>
      <c r="C353" s="188" t="s">
        <v>492</v>
      </c>
      <c r="D353" s="160"/>
      <c r="E353" s="161"/>
      <c r="F353" s="158"/>
      <c r="G353" s="158"/>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187</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c r="A354" s="154"/>
      <c r="B354" s="155"/>
      <c r="C354" s="188" t="s">
        <v>493</v>
      </c>
      <c r="D354" s="160"/>
      <c r="E354" s="161">
        <v>1.6307499999999999</v>
      </c>
      <c r="F354" s="158"/>
      <c r="G354" s="158"/>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187</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c r="A355" s="154"/>
      <c r="B355" s="155"/>
      <c r="C355" s="188" t="s">
        <v>494</v>
      </c>
      <c r="D355" s="160"/>
      <c r="E355" s="161"/>
      <c r="F355" s="158"/>
      <c r="G355" s="158"/>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187</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c r="A356" s="154"/>
      <c r="B356" s="155"/>
      <c r="C356" s="188" t="s">
        <v>495</v>
      </c>
      <c r="D356" s="160"/>
      <c r="E356" s="161">
        <v>0.50049999999999994</v>
      </c>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187</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c r="A357" s="154"/>
      <c r="B357" s="155"/>
      <c r="C357" s="188" t="s">
        <v>496</v>
      </c>
      <c r="D357" s="160"/>
      <c r="E357" s="161"/>
      <c r="F357" s="158"/>
      <c r="G357" s="158"/>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187</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c r="A358" s="154"/>
      <c r="B358" s="155"/>
      <c r="C358" s="188" t="s">
        <v>497</v>
      </c>
      <c r="D358" s="160"/>
      <c r="E358" s="161">
        <v>0.83599999999999997</v>
      </c>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187</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c r="A359" s="173">
        <v>67</v>
      </c>
      <c r="B359" s="174" t="s">
        <v>498</v>
      </c>
      <c r="C359" s="187" t="s">
        <v>499</v>
      </c>
      <c r="D359" s="175" t="s">
        <v>191</v>
      </c>
      <c r="E359" s="176">
        <v>14.246549999999999</v>
      </c>
      <c r="F359" s="177"/>
      <c r="G359" s="178">
        <f>ROUND(E359*F359,2)</f>
        <v>0</v>
      </c>
      <c r="H359" s="159"/>
      <c r="I359" s="158">
        <f>ROUND(E359*H359,2)</f>
        <v>0</v>
      </c>
      <c r="J359" s="159"/>
      <c r="K359" s="158">
        <f>ROUND(E359*J359,2)</f>
        <v>0</v>
      </c>
      <c r="L359" s="158">
        <v>21</v>
      </c>
      <c r="M359" s="158">
        <f>G359*(1+L359/100)</f>
        <v>0</v>
      </c>
      <c r="N359" s="157">
        <v>2.5249999999999999</v>
      </c>
      <c r="O359" s="157">
        <f>ROUND(E359*N359,2)</f>
        <v>35.97</v>
      </c>
      <c r="P359" s="157">
        <v>0</v>
      </c>
      <c r="Q359" s="157">
        <f>ROUND(E359*P359,2)</f>
        <v>0</v>
      </c>
      <c r="R359" s="158"/>
      <c r="S359" s="158" t="s">
        <v>183</v>
      </c>
      <c r="T359" s="158" t="s">
        <v>183</v>
      </c>
      <c r="U359" s="158">
        <v>2.3170000000000002</v>
      </c>
      <c r="V359" s="158">
        <f>ROUND(E359*U359,2)</f>
        <v>33.01</v>
      </c>
      <c r="W359" s="158"/>
      <c r="X359" s="158" t="s">
        <v>184</v>
      </c>
      <c r="Y359" s="147"/>
      <c r="Z359" s="147"/>
      <c r="AA359" s="147"/>
      <c r="AB359" s="147"/>
      <c r="AC359" s="147"/>
      <c r="AD359" s="147"/>
      <c r="AE359" s="147"/>
      <c r="AF359" s="147"/>
      <c r="AG359" s="147" t="s">
        <v>185</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c r="A360" s="154"/>
      <c r="B360" s="155"/>
      <c r="C360" s="188" t="s">
        <v>243</v>
      </c>
      <c r="D360" s="160"/>
      <c r="E360" s="161"/>
      <c r="F360" s="158"/>
      <c r="G360" s="158"/>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187</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c r="A361" s="154"/>
      <c r="B361" s="155"/>
      <c r="C361" s="188" t="s">
        <v>500</v>
      </c>
      <c r="D361" s="160"/>
      <c r="E361" s="161"/>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187</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c r="A362" s="154"/>
      <c r="B362" s="155"/>
      <c r="C362" s="188" t="s">
        <v>501</v>
      </c>
      <c r="D362" s="160"/>
      <c r="E362" s="161">
        <v>14.246549999999999</v>
      </c>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187</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c r="A363" s="173">
        <v>68</v>
      </c>
      <c r="B363" s="174" t="s">
        <v>502</v>
      </c>
      <c r="C363" s="187" t="s">
        <v>503</v>
      </c>
      <c r="D363" s="175" t="s">
        <v>191</v>
      </c>
      <c r="E363" s="176">
        <v>1.6875</v>
      </c>
      <c r="F363" s="177"/>
      <c r="G363" s="178">
        <f>ROUND(E363*F363,2)</f>
        <v>0</v>
      </c>
      <c r="H363" s="159"/>
      <c r="I363" s="158">
        <f>ROUND(E363*H363,2)</f>
        <v>0</v>
      </c>
      <c r="J363" s="159"/>
      <c r="K363" s="158">
        <f>ROUND(E363*J363,2)</f>
        <v>0</v>
      </c>
      <c r="L363" s="158">
        <v>21</v>
      </c>
      <c r="M363" s="158">
        <f>G363*(1+L363/100)</f>
        <v>0</v>
      </c>
      <c r="N363" s="157">
        <v>2.5249999999999999</v>
      </c>
      <c r="O363" s="157">
        <f>ROUND(E363*N363,2)</f>
        <v>4.26</v>
      </c>
      <c r="P363" s="157">
        <v>0</v>
      </c>
      <c r="Q363" s="157">
        <f>ROUND(E363*P363,2)</f>
        <v>0</v>
      </c>
      <c r="R363" s="158"/>
      <c r="S363" s="158" t="s">
        <v>183</v>
      </c>
      <c r="T363" s="158" t="s">
        <v>183</v>
      </c>
      <c r="U363" s="158">
        <v>2.3170000000000002</v>
      </c>
      <c r="V363" s="158">
        <f>ROUND(E363*U363,2)</f>
        <v>3.91</v>
      </c>
      <c r="W363" s="158"/>
      <c r="X363" s="158" t="s">
        <v>184</v>
      </c>
      <c r="Y363" s="147"/>
      <c r="Z363" s="147"/>
      <c r="AA363" s="147"/>
      <c r="AB363" s="147"/>
      <c r="AC363" s="147"/>
      <c r="AD363" s="147"/>
      <c r="AE363" s="147"/>
      <c r="AF363" s="147"/>
      <c r="AG363" s="147" t="s">
        <v>185</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c r="A364" s="154"/>
      <c r="B364" s="155"/>
      <c r="C364" s="188" t="s">
        <v>243</v>
      </c>
      <c r="D364" s="160"/>
      <c r="E364" s="161"/>
      <c r="F364" s="158"/>
      <c r="G364" s="158"/>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187</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c r="A365" s="154"/>
      <c r="B365" s="155"/>
      <c r="C365" s="188" t="s">
        <v>504</v>
      </c>
      <c r="D365" s="160"/>
      <c r="E365" s="161">
        <v>1.6875</v>
      </c>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187</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c r="A366" s="173">
        <v>69</v>
      </c>
      <c r="B366" s="174" t="s">
        <v>505</v>
      </c>
      <c r="C366" s="187" t="s">
        <v>506</v>
      </c>
      <c r="D366" s="175" t="s">
        <v>507</v>
      </c>
      <c r="E366" s="176">
        <v>18.600000000000001</v>
      </c>
      <c r="F366" s="177"/>
      <c r="G366" s="178">
        <f>ROUND(E366*F366,2)</f>
        <v>0</v>
      </c>
      <c r="H366" s="159"/>
      <c r="I366" s="158">
        <f>ROUND(E366*H366,2)</f>
        <v>0</v>
      </c>
      <c r="J366" s="159"/>
      <c r="K366" s="158">
        <f>ROUND(E366*J366,2)</f>
        <v>0</v>
      </c>
      <c r="L366" s="158">
        <v>21</v>
      </c>
      <c r="M366" s="158">
        <f>G366*(1+L366/100)</f>
        <v>0</v>
      </c>
      <c r="N366" s="157">
        <v>0</v>
      </c>
      <c r="O366" s="157">
        <f>ROUND(E366*N366,2)</f>
        <v>0</v>
      </c>
      <c r="P366" s="157">
        <v>0</v>
      </c>
      <c r="Q366" s="157">
        <f>ROUND(E366*P366,2)</f>
        <v>0</v>
      </c>
      <c r="R366" s="158"/>
      <c r="S366" s="158" t="s">
        <v>183</v>
      </c>
      <c r="T366" s="158" t="s">
        <v>183</v>
      </c>
      <c r="U366" s="158">
        <v>9.7000000000000003E-2</v>
      </c>
      <c r="V366" s="158">
        <f>ROUND(E366*U366,2)</f>
        <v>1.8</v>
      </c>
      <c r="W366" s="158"/>
      <c r="X366" s="158" t="s">
        <v>184</v>
      </c>
      <c r="Y366" s="147"/>
      <c r="Z366" s="147"/>
      <c r="AA366" s="147"/>
      <c r="AB366" s="147"/>
      <c r="AC366" s="147"/>
      <c r="AD366" s="147"/>
      <c r="AE366" s="147"/>
      <c r="AF366" s="147"/>
      <c r="AG366" s="147" t="s">
        <v>185</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ht="22.5" outlineLevel="1">
      <c r="A367" s="154"/>
      <c r="B367" s="155"/>
      <c r="C367" s="188" t="s">
        <v>508</v>
      </c>
      <c r="D367" s="160"/>
      <c r="E367" s="161"/>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187</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c r="A368" s="154"/>
      <c r="B368" s="155"/>
      <c r="C368" s="188" t="s">
        <v>509</v>
      </c>
      <c r="D368" s="160"/>
      <c r="E368" s="161">
        <v>18.600000000000001</v>
      </c>
      <c r="F368" s="158"/>
      <c r="G368" s="158"/>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187</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c r="A369" s="173">
        <v>70</v>
      </c>
      <c r="B369" s="174" t="s">
        <v>510</v>
      </c>
      <c r="C369" s="187" t="s">
        <v>511</v>
      </c>
      <c r="D369" s="175" t="s">
        <v>191</v>
      </c>
      <c r="E369" s="176">
        <v>7.4249999999999997E-2</v>
      </c>
      <c r="F369" s="177"/>
      <c r="G369" s="178">
        <f>ROUND(E369*F369,2)</f>
        <v>0</v>
      </c>
      <c r="H369" s="159"/>
      <c r="I369" s="158">
        <f>ROUND(E369*H369,2)</f>
        <v>0</v>
      </c>
      <c r="J369" s="159"/>
      <c r="K369" s="158">
        <f>ROUND(E369*J369,2)</f>
        <v>0</v>
      </c>
      <c r="L369" s="158">
        <v>21</v>
      </c>
      <c r="M369" s="158">
        <f>G369*(1+L369/100)</f>
        <v>0</v>
      </c>
      <c r="N369" s="157">
        <v>2.5</v>
      </c>
      <c r="O369" s="157">
        <f>ROUND(E369*N369,2)</f>
        <v>0.19</v>
      </c>
      <c r="P369" s="157">
        <v>0</v>
      </c>
      <c r="Q369" s="157">
        <f>ROUND(E369*P369,2)</f>
        <v>0</v>
      </c>
      <c r="R369" s="158"/>
      <c r="S369" s="158" t="s">
        <v>183</v>
      </c>
      <c r="T369" s="158" t="s">
        <v>183</v>
      </c>
      <c r="U369" s="158">
        <v>4.4000000000000004</v>
      </c>
      <c r="V369" s="158">
        <f>ROUND(E369*U369,2)</f>
        <v>0.33</v>
      </c>
      <c r="W369" s="158"/>
      <c r="X369" s="158" t="s">
        <v>184</v>
      </c>
      <c r="Y369" s="147"/>
      <c r="Z369" s="147"/>
      <c r="AA369" s="147"/>
      <c r="AB369" s="147"/>
      <c r="AC369" s="147"/>
      <c r="AD369" s="147"/>
      <c r="AE369" s="147"/>
      <c r="AF369" s="147"/>
      <c r="AG369" s="147" t="s">
        <v>185</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c r="A370" s="154"/>
      <c r="B370" s="155"/>
      <c r="C370" s="188" t="s">
        <v>512</v>
      </c>
      <c r="D370" s="160"/>
      <c r="E370" s="161"/>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187</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c r="A371" s="154"/>
      <c r="B371" s="155"/>
      <c r="C371" s="188" t="s">
        <v>513</v>
      </c>
      <c r="D371" s="160"/>
      <c r="E371" s="161">
        <v>7.4249999999999997E-2</v>
      </c>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187</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c r="A372" s="173">
        <v>71</v>
      </c>
      <c r="B372" s="174" t="s">
        <v>514</v>
      </c>
      <c r="C372" s="187" t="s">
        <v>515</v>
      </c>
      <c r="D372" s="175" t="s">
        <v>191</v>
      </c>
      <c r="E372" s="176">
        <v>1.5349999999999999</v>
      </c>
      <c r="F372" s="177"/>
      <c r="G372" s="178">
        <f>ROUND(E372*F372,2)</f>
        <v>0</v>
      </c>
      <c r="H372" s="159"/>
      <c r="I372" s="158">
        <f>ROUND(E372*H372,2)</f>
        <v>0</v>
      </c>
      <c r="J372" s="159"/>
      <c r="K372" s="158">
        <f>ROUND(E372*J372,2)</f>
        <v>0</v>
      </c>
      <c r="L372" s="158">
        <v>21</v>
      </c>
      <c r="M372" s="158">
        <f>G372*(1+L372/100)</f>
        <v>0</v>
      </c>
      <c r="N372" s="157">
        <v>2.5</v>
      </c>
      <c r="O372" s="157">
        <f>ROUND(E372*N372,2)</f>
        <v>3.84</v>
      </c>
      <c r="P372" s="157">
        <v>0</v>
      </c>
      <c r="Q372" s="157">
        <f>ROUND(E372*P372,2)</f>
        <v>0</v>
      </c>
      <c r="R372" s="158"/>
      <c r="S372" s="158" t="s">
        <v>183</v>
      </c>
      <c r="T372" s="158" t="s">
        <v>183</v>
      </c>
      <c r="U372" s="158">
        <v>3.4</v>
      </c>
      <c r="V372" s="158">
        <f>ROUND(E372*U372,2)</f>
        <v>5.22</v>
      </c>
      <c r="W372" s="158"/>
      <c r="X372" s="158" t="s">
        <v>184</v>
      </c>
      <c r="Y372" s="147"/>
      <c r="Z372" s="147"/>
      <c r="AA372" s="147"/>
      <c r="AB372" s="147"/>
      <c r="AC372" s="147"/>
      <c r="AD372" s="147"/>
      <c r="AE372" s="147"/>
      <c r="AF372" s="147"/>
      <c r="AG372" s="147" t="s">
        <v>185</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c r="A373" s="154"/>
      <c r="B373" s="155"/>
      <c r="C373" s="188" t="s">
        <v>516</v>
      </c>
      <c r="D373" s="160"/>
      <c r="E373" s="161"/>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187</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c r="A374" s="154"/>
      <c r="B374" s="155"/>
      <c r="C374" s="188" t="s">
        <v>517</v>
      </c>
      <c r="D374" s="160"/>
      <c r="E374" s="161">
        <v>1.335</v>
      </c>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187</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c r="A375" s="154"/>
      <c r="B375" s="155"/>
      <c r="C375" s="188" t="s">
        <v>518</v>
      </c>
      <c r="D375" s="160"/>
      <c r="E375" s="161"/>
      <c r="F375" s="158"/>
      <c r="G375" s="158"/>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187</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c r="A376" s="154"/>
      <c r="B376" s="155"/>
      <c r="C376" s="188" t="s">
        <v>519</v>
      </c>
      <c r="D376" s="160"/>
      <c r="E376" s="161">
        <v>0.2</v>
      </c>
      <c r="F376" s="158"/>
      <c r="G376" s="158"/>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187</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c r="A377" s="173">
        <v>72</v>
      </c>
      <c r="B377" s="174" t="s">
        <v>520</v>
      </c>
      <c r="C377" s="187" t="s">
        <v>521</v>
      </c>
      <c r="D377" s="175" t="s">
        <v>191</v>
      </c>
      <c r="E377" s="176">
        <v>1.335</v>
      </c>
      <c r="F377" s="177"/>
      <c r="G377" s="178">
        <f>ROUND(E377*F377,2)</f>
        <v>0</v>
      </c>
      <c r="H377" s="159"/>
      <c r="I377" s="158">
        <f>ROUND(E377*H377,2)</f>
        <v>0</v>
      </c>
      <c r="J377" s="159"/>
      <c r="K377" s="158">
        <f>ROUND(E377*J377,2)</f>
        <v>0</v>
      </c>
      <c r="L377" s="158">
        <v>21</v>
      </c>
      <c r="M377" s="158">
        <f>G377*(1+L377/100)</f>
        <v>0</v>
      </c>
      <c r="N377" s="157">
        <v>0</v>
      </c>
      <c r="O377" s="157">
        <f>ROUND(E377*N377,2)</f>
        <v>0</v>
      </c>
      <c r="P377" s="157">
        <v>0</v>
      </c>
      <c r="Q377" s="157">
        <f>ROUND(E377*P377,2)</f>
        <v>0</v>
      </c>
      <c r="R377" s="158"/>
      <c r="S377" s="158" t="s">
        <v>183</v>
      </c>
      <c r="T377" s="158" t="s">
        <v>183</v>
      </c>
      <c r="U377" s="158">
        <v>0.67500000000000004</v>
      </c>
      <c r="V377" s="158">
        <f>ROUND(E377*U377,2)</f>
        <v>0.9</v>
      </c>
      <c r="W377" s="158"/>
      <c r="X377" s="158" t="s">
        <v>184</v>
      </c>
      <c r="Y377" s="147"/>
      <c r="Z377" s="147"/>
      <c r="AA377" s="147"/>
      <c r="AB377" s="147"/>
      <c r="AC377" s="147"/>
      <c r="AD377" s="147"/>
      <c r="AE377" s="147"/>
      <c r="AF377" s="147"/>
      <c r="AG377" s="147" t="s">
        <v>185</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c r="A378" s="154"/>
      <c r="B378" s="155"/>
      <c r="C378" s="188" t="s">
        <v>516</v>
      </c>
      <c r="D378" s="160"/>
      <c r="E378" s="161"/>
      <c r="F378" s="158"/>
      <c r="G378" s="158"/>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187</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c r="A379" s="154"/>
      <c r="B379" s="155"/>
      <c r="C379" s="188" t="s">
        <v>517</v>
      </c>
      <c r="D379" s="160"/>
      <c r="E379" s="161">
        <v>1.335</v>
      </c>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187</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c r="A380" s="173">
        <v>73</v>
      </c>
      <c r="B380" s="174" t="s">
        <v>522</v>
      </c>
      <c r="C380" s="187" t="s">
        <v>523</v>
      </c>
      <c r="D380" s="175" t="s">
        <v>191</v>
      </c>
      <c r="E380" s="176">
        <v>6.3678999999999997</v>
      </c>
      <c r="F380" s="177"/>
      <c r="G380" s="178">
        <f>ROUND(E380*F380,2)</f>
        <v>0</v>
      </c>
      <c r="H380" s="159"/>
      <c r="I380" s="158">
        <f>ROUND(E380*H380,2)</f>
        <v>0</v>
      </c>
      <c r="J380" s="159"/>
      <c r="K380" s="158">
        <f>ROUND(E380*J380,2)</f>
        <v>0</v>
      </c>
      <c r="L380" s="158">
        <v>21</v>
      </c>
      <c r="M380" s="158">
        <f>G380*(1+L380/100)</f>
        <v>0</v>
      </c>
      <c r="N380" s="157">
        <v>0</v>
      </c>
      <c r="O380" s="157">
        <f>ROUND(E380*N380,2)</f>
        <v>0</v>
      </c>
      <c r="P380" s="157">
        <v>0</v>
      </c>
      <c r="Q380" s="157">
        <f>ROUND(E380*P380,2)</f>
        <v>0</v>
      </c>
      <c r="R380" s="158"/>
      <c r="S380" s="158" t="s">
        <v>183</v>
      </c>
      <c r="T380" s="158" t="s">
        <v>183</v>
      </c>
      <c r="U380" s="158">
        <v>0.82</v>
      </c>
      <c r="V380" s="158">
        <f>ROUND(E380*U380,2)</f>
        <v>5.22</v>
      </c>
      <c r="W380" s="158"/>
      <c r="X380" s="158" t="s">
        <v>184</v>
      </c>
      <c r="Y380" s="147"/>
      <c r="Z380" s="147"/>
      <c r="AA380" s="147"/>
      <c r="AB380" s="147"/>
      <c r="AC380" s="147"/>
      <c r="AD380" s="147"/>
      <c r="AE380" s="147"/>
      <c r="AF380" s="147"/>
      <c r="AG380" s="147" t="s">
        <v>185</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c r="A381" s="154"/>
      <c r="B381" s="155"/>
      <c r="C381" s="188" t="s">
        <v>192</v>
      </c>
      <c r="D381" s="160"/>
      <c r="E381" s="161"/>
      <c r="F381" s="158"/>
      <c r="G381" s="158"/>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187</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c r="A382" s="154"/>
      <c r="B382" s="155"/>
      <c r="C382" s="188" t="s">
        <v>490</v>
      </c>
      <c r="D382" s="160"/>
      <c r="E382" s="161"/>
      <c r="F382" s="158"/>
      <c r="G382" s="158"/>
      <c r="H382" s="158"/>
      <c r="I382" s="158"/>
      <c r="J382" s="158"/>
      <c r="K382" s="158"/>
      <c r="L382" s="158"/>
      <c r="M382" s="158"/>
      <c r="N382" s="157"/>
      <c r="O382" s="157"/>
      <c r="P382" s="157"/>
      <c r="Q382" s="157"/>
      <c r="R382" s="158"/>
      <c r="S382" s="158"/>
      <c r="T382" s="158"/>
      <c r="U382" s="158"/>
      <c r="V382" s="158"/>
      <c r="W382" s="158"/>
      <c r="X382" s="158"/>
      <c r="Y382" s="147"/>
      <c r="Z382" s="147"/>
      <c r="AA382" s="147"/>
      <c r="AB382" s="147"/>
      <c r="AC382" s="147"/>
      <c r="AD382" s="147"/>
      <c r="AE382" s="147"/>
      <c r="AF382" s="147"/>
      <c r="AG382" s="147" t="s">
        <v>187</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c r="A383" s="154"/>
      <c r="B383" s="155"/>
      <c r="C383" s="188" t="s">
        <v>491</v>
      </c>
      <c r="D383" s="160"/>
      <c r="E383" s="161">
        <v>3.4006500000000002</v>
      </c>
      <c r="F383" s="158"/>
      <c r="G383" s="158"/>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187</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c r="A384" s="154"/>
      <c r="B384" s="155"/>
      <c r="C384" s="188" t="s">
        <v>492</v>
      </c>
      <c r="D384" s="160"/>
      <c r="E384" s="161"/>
      <c r="F384" s="158"/>
      <c r="G384" s="15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187</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c r="A385" s="154"/>
      <c r="B385" s="155"/>
      <c r="C385" s="188" t="s">
        <v>493</v>
      </c>
      <c r="D385" s="160"/>
      <c r="E385" s="161">
        <v>1.6307499999999999</v>
      </c>
      <c r="F385" s="158"/>
      <c r="G385" s="158"/>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187</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c r="A386" s="154"/>
      <c r="B386" s="155"/>
      <c r="C386" s="188" t="s">
        <v>494</v>
      </c>
      <c r="D386" s="160"/>
      <c r="E386" s="161"/>
      <c r="F386" s="158"/>
      <c r="G386" s="158"/>
      <c r="H386" s="158"/>
      <c r="I386" s="158"/>
      <c r="J386" s="158"/>
      <c r="K386" s="158"/>
      <c r="L386" s="158"/>
      <c r="M386" s="158"/>
      <c r="N386" s="157"/>
      <c r="O386" s="157"/>
      <c r="P386" s="157"/>
      <c r="Q386" s="157"/>
      <c r="R386" s="158"/>
      <c r="S386" s="158"/>
      <c r="T386" s="158"/>
      <c r="U386" s="158"/>
      <c r="V386" s="158"/>
      <c r="W386" s="158"/>
      <c r="X386" s="158"/>
      <c r="Y386" s="147"/>
      <c r="Z386" s="147"/>
      <c r="AA386" s="147"/>
      <c r="AB386" s="147"/>
      <c r="AC386" s="147"/>
      <c r="AD386" s="147"/>
      <c r="AE386" s="147"/>
      <c r="AF386" s="147"/>
      <c r="AG386" s="147" t="s">
        <v>187</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c r="A387" s="154"/>
      <c r="B387" s="155"/>
      <c r="C387" s="188" t="s">
        <v>495</v>
      </c>
      <c r="D387" s="160"/>
      <c r="E387" s="161">
        <v>0.50049999999999994</v>
      </c>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187</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c r="A388" s="154"/>
      <c r="B388" s="155"/>
      <c r="C388" s="188" t="s">
        <v>496</v>
      </c>
      <c r="D388" s="160"/>
      <c r="E388" s="161"/>
      <c r="F388" s="158"/>
      <c r="G388" s="158"/>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187</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c r="A389" s="154"/>
      <c r="B389" s="155"/>
      <c r="C389" s="188" t="s">
        <v>497</v>
      </c>
      <c r="D389" s="160"/>
      <c r="E389" s="161">
        <v>0.83599999999999997</v>
      </c>
      <c r="F389" s="158"/>
      <c r="G389" s="158"/>
      <c r="H389" s="158"/>
      <c r="I389" s="158"/>
      <c r="J389" s="158"/>
      <c r="K389" s="158"/>
      <c r="L389" s="158"/>
      <c r="M389" s="158"/>
      <c r="N389" s="157"/>
      <c r="O389" s="157"/>
      <c r="P389" s="157"/>
      <c r="Q389" s="157"/>
      <c r="R389" s="158"/>
      <c r="S389" s="158"/>
      <c r="T389" s="158"/>
      <c r="U389" s="158"/>
      <c r="V389" s="158"/>
      <c r="W389" s="158"/>
      <c r="X389" s="158"/>
      <c r="Y389" s="147"/>
      <c r="Z389" s="147"/>
      <c r="AA389" s="147"/>
      <c r="AB389" s="147"/>
      <c r="AC389" s="147"/>
      <c r="AD389" s="147"/>
      <c r="AE389" s="147"/>
      <c r="AF389" s="147"/>
      <c r="AG389" s="147" t="s">
        <v>187</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c r="A390" s="173">
        <v>74</v>
      </c>
      <c r="B390" s="174" t="s">
        <v>524</v>
      </c>
      <c r="C390" s="187" t="s">
        <v>525</v>
      </c>
      <c r="D390" s="175" t="s">
        <v>191</v>
      </c>
      <c r="E390" s="176">
        <v>15.934049999999999</v>
      </c>
      <c r="F390" s="177"/>
      <c r="G390" s="178">
        <f>ROUND(E390*F390,2)</f>
        <v>0</v>
      </c>
      <c r="H390" s="159"/>
      <c r="I390" s="158">
        <f>ROUND(E390*H390,2)</f>
        <v>0</v>
      </c>
      <c r="J390" s="159"/>
      <c r="K390" s="158">
        <f>ROUND(E390*J390,2)</f>
        <v>0</v>
      </c>
      <c r="L390" s="158">
        <v>21</v>
      </c>
      <c r="M390" s="158">
        <f>G390*(1+L390/100)</f>
        <v>0</v>
      </c>
      <c r="N390" s="157">
        <v>0</v>
      </c>
      <c r="O390" s="157">
        <f>ROUND(E390*N390,2)</f>
        <v>0</v>
      </c>
      <c r="P390" s="157">
        <v>0</v>
      </c>
      <c r="Q390" s="157">
        <f>ROUND(E390*P390,2)</f>
        <v>0</v>
      </c>
      <c r="R390" s="158"/>
      <c r="S390" s="158" t="s">
        <v>183</v>
      </c>
      <c r="T390" s="158" t="s">
        <v>183</v>
      </c>
      <c r="U390" s="158">
        <v>0.20499999999999999</v>
      </c>
      <c r="V390" s="158">
        <f>ROUND(E390*U390,2)</f>
        <v>3.27</v>
      </c>
      <c r="W390" s="158"/>
      <c r="X390" s="158" t="s">
        <v>184</v>
      </c>
      <c r="Y390" s="147"/>
      <c r="Z390" s="147"/>
      <c r="AA390" s="147"/>
      <c r="AB390" s="147"/>
      <c r="AC390" s="147"/>
      <c r="AD390" s="147"/>
      <c r="AE390" s="147"/>
      <c r="AF390" s="147"/>
      <c r="AG390" s="147" t="s">
        <v>185</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c r="A391" s="154"/>
      <c r="B391" s="155"/>
      <c r="C391" s="188" t="s">
        <v>243</v>
      </c>
      <c r="D391" s="160"/>
      <c r="E391" s="161"/>
      <c r="F391" s="158"/>
      <c r="G391" s="158"/>
      <c r="H391" s="158"/>
      <c r="I391" s="158"/>
      <c r="J391" s="158"/>
      <c r="K391" s="158"/>
      <c r="L391" s="158"/>
      <c r="M391" s="158"/>
      <c r="N391" s="157"/>
      <c r="O391" s="157"/>
      <c r="P391" s="157"/>
      <c r="Q391" s="157"/>
      <c r="R391" s="158"/>
      <c r="S391" s="158"/>
      <c r="T391" s="158"/>
      <c r="U391" s="158"/>
      <c r="V391" s="158"/>
      <c r="W391" s="158"/>
      <c r="X391" s="158"/>
      <c r="Y391" s="147"/>
      <c r="Z391" s="147"/>
      <c r="AA391" s="147"/>
      <c r="AB391" s="147"/>
      <c r="AC391" s="147"/>
      <c r="AD391" s="147"/>
      <c r="AE391" s="147"/>
      <c r="AF391" s="147"/>
      <c r="AG391" s="147" t="s">
        <v>187</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c r="A392" s="154"/>
      <c r="B392" s="155"/>
      <c r="C392" s="188" t="s">
        <v>500</v>
      </c>
      <c r="D392" s="160"/>
      <c r="E392" s="161"/>
      <c r="F392" s="158"/>
      <c r="G392" s="158"/>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187</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c r="A393" s="154"/>
      <c r="B393" s="155"/>
      <c r="C393" s="188" t="s">
        <v>501</v>
      </c>
      <c r="D393" s="160"/>
      <c r="E393" s="161">
        <v>14.246549999999999</v>
      </c>
      <c r="F393" s="158"/>
      <c r="G393" s="158"/>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187</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c r="A394" s="154"/>
      <c r="B394" s="155"/>
      <c r="C394" s="188" t="s">
        <v>243</v>
      </c>
      <c r="D394" s="160"/>
      <c r="E394" s="161"/>
      <c r="F394" s="158"/>
      <c r="G394" s="158"/>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187</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c r="A395" s="154"/>
      <c r="B395" s="155"/>
      <c r="C395" s="188" t="s">
        <v>504</v>
      </c>
      <c r="D395" s="160"/>
      <c r="E395" s="161">
        <v>1.6875</v>
      </c>
      <c r="F395" s="158"/>
      <c r="G395" s="158"/>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187</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c r="A396" s="173">
        <v>75</v>
      </c>
      <c r="B396" s="174" t="s">
        <v>526</v>
      </c>
      <c r="C396" s="187" t="s">
        <v>527</v>
      </c>
      <c r="D396" s="175" t="s">
        <v>191</v>
      </c>
      <c r="E396" s="176">
        <v>10.06326</v>
      </c>
      <c r="F396" s="177"/>
      <c r="G396" s="178">
        <f>ROUND(E396*F396,2)</f>
        <v>0</v>
      </c>
      <c r="H396" s="159"/>
      <c r="I396" s="158">
        <f>ROUND(E396*H396,2)</f>
        <v>0</v>
      </c>
      <c r="J396" s="159"/>
      <c r="K396" s="158">
        <f>ROUND(E396*J396,2)</f>
        <v>0</v>
      </c>
      <c r="L396" s="158">
        <v>21</v>
      </c>
      <c r="M396" s="158">
        <f>G396*(1+L396/100)</f>
        <v>0</v>
      </c>
      <c r="N396" s="157">
        <v>0.65498999999999996</v>
      </c>
      <c r="O396" s="157">
        <f>ROUND(E396*N396,2)</f>
        <v>6.59</v>
      </c>
      <c r="P396" s="157">
        <v>0</v>
      </c>
      <c r="Q396" s="157">
        <f>ROUND(E396*P396,2)</f>
        <v>0</v>
      </c>
      <c r="R396" s="158"/>
      <c r="S396" s="158" t="s">
        <v>183</v>
      </c>
      <c r="T396" s="158" t="s">
        <v>183</v>
      </c>
      <c r="U396" s="158">
        <v>3.7490000000000001</v>
      </c>
      <c r="V396" s="158">
        <f>ROUND(E396*U396,2)</f>
        <v>37.729999999999997</v>
      </c>
      <c r="W396" s="158"/>
      <c r="X396" s="158" t="s">
        <v>184</v>
      </c>
      <c r="Y396" s="147"/>
      <c r="Z396" s="147"/>
      <c r="AA396" s="147"/>
      <c r="AB396" s="147"/>
      <c r="AC396" s="147"/>
      <c r="AD396" s="147"/>
      <c r="AE396" s="147"/>
      <c r="AF396" s="147"/>
      <c r="AG396" s="147" t="s">
        <v>185</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c r="A397" s="154"/>
      <c r="B397" s="155"/>
      <c r="C397" s="188" t="s">
        <v>528</v>
      </c>
      <c r="D397" s="160"/>
      <c r="E397" s="161"/>
      <c r="F397" s="158"/>
      <c r="G397" s="158"/>
      <c r="H397" s="158"/>
      <c r="I397" s="158"/>
      <c r="J397" s="158"/>
      <c r="K397" s="158"/>
      <c r="L397" s="158"/>
      <c r="M397" s="158"/>
      <c r="N397" s="157"/>
      <c r="O397" s="157"/>
      <c r="P397" s="157"/>
      <c r="Q397" s="157"/>
      <c r="R397" s="158"/>
      <c r="S397" s="158"/>
      <c r="T397" s="158"/>
      <c r="U397" s="158"/>
      <c r="V397" s="158"/>
      <c r="W397" s="158"/>
      <c r="X397" s="158"/>
      <c r="Y397" s="147"/>
      <c r="Z397" s="147"/>
      <c r="AA397" s="147"/>
      <c r="AB397" s="147"/>
      <c r="AC397" s="147"/>
      <c r="AD397" s="147"/>
      <c r="AE397" s="147"/>
      <c r="AF397" s="147"/>
      <c r="AG397" s="147" t="s">
        <v>187</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ht="22.5" outlineLevel="1">
      <c r="A398" s="154"/>
      <c r="B398" s="155"/>
      <c r="C398" s="188" t="s">
        <v>529</v>
      </c>
      <c r="D398" s="160"/>
      <c r="E398" s="161">
        <v>10.06326</v>
      </c>
      <c r="F398" s="158"/>
      <c r="G398" s="158"/>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187</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c r="A399" s="173">
        <v>76</v>
      </c>
      <c r="B399" s="174" t="s">
        <v>530</v>
      </c>
      <c r="C399" s="187" t="s">
        <v>531</v>
      </c>
      <c r="D399" s="175" t="s">
        <v>182</v>
      </c>
      <c r="E399" s="176">
        <v>337.45</v>
      </c>
      <c r="F399" s="177"/>
      <c r="G399" s="178">
        <f>ROUND(E399*F399,2)</f>
        <v>0</v>
      </c>
      <c r="H399" s="159"/>
      <c r="I399" s="158">
        <f>ROUND(E399*H399,2)</f>
        <v>0</v>
      </c>
      <c r="J399" s="159"/>
      <c r="K399" s="158">
        <f>ROUND(E399*J399,2)</f>
        <v>0</v>
      </c>
      <c r="L399" s="158">
        <v>21</v>
      </c>
      <c r="M399" s="158">
        <f>G399*(1+L399/100)</f>
        <v>0</v>
      </c>
      <c r="N399" s="157">
        <v>2.1000000000000001E-4</v>
      </c>
      <c r="O399" s="157">
        <f>ROUND(E399*N399,2)</f>
        <v>7.0000000000000007E-2</v>
      </c>
      <c r="P399" s="157">
        <v>0</v>
      </c>
      <c r="Q399" s="157">
        <f>ROUND(E399*P399,2)</f>
        <v>0</v>
      </c>
      <c r="R399" s="158"/>
      <c r="S399" s="158" t="s">
        <v>183</v>
      </c>
      <c r="T399" s="158" t="s">
        <v>183</v>
      </c>
      <c r="U399" s="158">
        <v>0.09</v>
      </c>
      <c r="V399" s="158">
        <f>ROUND(E399*U399,2)</f>
        <v>30.37</v>
      </c>
      <c r="W399" s="158"/>
      <c r="X399" s="158" t="s">
        <v>184</v>
      </c>
      <c r="Y399" s="147"/>
      <c r="Z399" s="147"/>
      <c r="AA399" s="147"/>
      <c r="AB399" s="147"/>
      <c r="AC399" s="147"/>
      <c r="AD399" s="147"/>
      <c r="AE399" s="147"/>
      <c r="AF399" s="147"/>
      <c r="AG399" s="147" t="s">
        <v>185</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c r="A400" s="154"/>
      <c r="B400" s="155"/>
      <c r="C400" s="188" t="s">
        <v>243</v>
      </c>
      <c r="D400" s="160"/>
      <c r="E400" s="161"/>
      <c r="F400" s="158"/>
      <c r="G400" s="158"/>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187</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c r="A401" s="154"/>
      <c r="B401" s="155"/>
      <c r="C401" s="188" t="s">
        <v>532</v>
      </c>
      <c r="D401" s="160"/>
      <c r="E401" s="161"/>
      <c r="F401" s="158"/>
      <c r="G401" s="158"/>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187</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c r="A402" s="154"/>
      <c r="B402" s="155"/>
      <c r="C402" s="188" t="s">
        <v>533</v>
      </c>
      <c r="D402" s="160"/>
      <c r="E402" s="161">
        <v>337.45</v>
      </c>
      <c r="F402" s="158"/>
      <c r="G402" s="158"/>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187</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c r="A403" s="173">
        <v>77</v>
      </c>
      <c r="B403" s="174" t="s">
        <v>534</v>
      </c>
      <c r="C403" s="187" t="s">
        <v>535</v>
      </c>
      <c r="D403" s="175" t="s">
        <v>182</v>
      </c>
      <c r="E403" s="176">
        <v>1.242</v>
      </c>
      <c r="F403" s="177"/>
      <c r="G403" s="178">
        <f>ROUND(E403*F403,2)</f>
        <v>0</v>
      </c>
      <c r="H403" s="159"/>
      <c r="I403" s="158">
        <f>ROUND(E403*H403,2)</f>
        <v>0</v>
      </c>
      <c r="J403" s="159"/>
      <c r="K403" s="158">
        <f>ROUND(E403*J403,2)</f>
        <v>0</v>
      </c>
      <c r="L403" s="158">
        <v>21</v>
      </c>
      <c r="M403" s="158">
        <f>G403*(1+L403/100)</f>
        <v>0</v>
      </c>
      <c r="N403" s="157">
        <v>1.41E-2</v>
      </c>
      <c r="O403" s="157">
        <f>ROUND(E403*N403,2)</f>
        <v>0.02</v>
      </c>
      <c r="P403" s="157">
        <v>0</v>
      </c>
      <c r="Q403" s="157">
        <f>ROUND(E403*P403,2)</f>
        <v>0</v>
      </c>
      <c r="R403" s="158"/>
      <c r="S403" s="158" t="s">
        <v>183</v>
      </c>
      <c r="T403" s="158" t="s">
        <v>183</v>
      </c>
      <c r="U403" s="158">
        <v>0.39600000000000002</v>
      </c>
      <c r="V403" s="158">
        <f>ROUND(E403*U403,2)</f>
        <v>0.49</v>
      </c>
      <c r="W403" s="158"/>
      <c r="X403" s="158" t="s">
        <v>184</v>
      </c>
      <c r="Y403" s="147"/>
      <c r="Z403" s="147"/>
      <c r="AA403" s="147"/>
      <c r="AB403" s="147"/>
      <c r="AC403" s="147"/>
      <c r="AD403" s="147"/>
      <c r="AE403" s="147"/>
      <c r="AF403" s="147"/>
      <c r="AG403" s="147" t="s">
        <v>185</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c r="A404" s="154"/>
      <c r="B404" s="155"/>
      <c r="C404" s="188" t="s">
        <v>243</v>
      </c>
      <c r="D404" s="160"/>
      <c r="E404" s="161"/>
      <c r="F404" s="158"/>
      <c r="G404" s="158"/>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187</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c r="A405" s="154"/>
      <c r="B405" s="155"/>
      <c r="C405" s="188" t="s">
        <v>536</v>
      </c>
      <c r="D405" s="160"/>
      <c r="E405" s="161">
        <v>1.242</v>
      </c>
      <c r="F405" s="158"/>
      <c r="G405" s="158"/>
      <c r="H405" s="158"/>
      <c r="I405" s="158"/>
      <c r="J405" s="158"/>
      <c r="K405" s="158"/>
      <c r="L405" s="158"/>
      <c r="M405" s="158"/>
      <c r="N405" s="157"/>
      <c r="O405" s="157"/>
      <c r="P405" s="157"/>
      <c r="Q405" s="157"/>
      <c r="R405" s="158"/>
      <c r="S405" s="158"/>
      <c r="T405" s="158"/>
      <c r="U405" s="158"/>
      <c r="V405" s="158"/>
      <c r="W405" s="158"/>
      <c r="X405" s="158"/>
      <c r="Y405" s="147"/>
      <c r="Z405" s="147"/>
      <c r="AA405" s="147"/>
      <c r="AB405" s="147"/>
      <c r="AC405" s="147"/>
      <c r="AD405" s="147"/>
      <c r="AE405" s="147"/>
      <c r="AF405" s="147"/>
      <c r="AG405" s="147" t="s">
        <v>187</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c r="A406" s="179">
        <v>78</v>
      </c>
      <c r="B406" s="180" t="s">
        <v>537</v>
      </c>
      <c r="C406" s="189" t="s">
        <v>538</v>
      </c>
      <c r="D406" s="181" t="s">
        <v>182</v>
      </c>
      <c r="E406" s="182">
        <v>1.242</v>
      </c>
      <c r="F406" s="183"/>
      <c r="G406" s="184">
        <f>ROUND(E406*F406,2)</f>
        <v>0</v>
      </c>
      <c r="H406" s="159"/>
      <c r="I406" s="158">
        <f>ROUND(E406*H406,2)</f>
        <v>0</v>
      </c>
      <c r="J406" s="159"/>
      <c r="K406" s="158">
        <f>ROUND(E406*J406,2)</f>
        <v>0</v>
      </c>
      <c r="L406" s="158">
        <v>21</v>
      </c>
      <c r="M406" s="158">
        <f>G406*(1+L406/100)</f>
        <v>0</v>
      </c>
      <c r="N406" s="157">
        <v>0</v>
      </c>
      <c r="O406" s="157">
        <f>ROUND(E406*N406,2)</f>
        <v>0</v>
      </c>
      <c r="P406" s="157">
        <v>0</v>
      </c>
      <c r="Q406" s="157">
        <f>ROUND(E406*P406,2)</f>
        <v>0</v>
      </c>
      <c r="R406" s="158"/>
      <c r="S406" s="158" t="s">
        <v>183</v>
      </c>
      <c r="T406" s="158" t="s">
        <v>183</v>
      </c>
      <c r="U406" s="158">
        <v>0.24</v>
      </c>
      <c r="V406" s="158">
        <f>ROUND(E406*U406,2)</f>
        <v>0.3</v>
      </c>
      <c r="W406" s="158"/>
      <c r="X406" s="158" t="s">
        <v>184</v>
      </c>
      <c r="Y406" s="147"/>
      <c r="Z406" s="147"/>
      <c r="AA406" s="147"/>
      <c r="AB406" s="147"/>
      <c r="AC406" s="147"/>
      <c r="AD406" s="147"/>
      <c r="AE406" s="147"/>
      <c r="AF406" s="147"/>
      <c r="AG406" s="147" t="s">
        <v>185</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ht="22.5" outlineLevel="1">
      <c r="A407" s="173">
        <v>79</v>
      </c>
      <c r="B407" s="174" t="s">
        <v>539</v>
      </c>
      <c r="C407" s="187" t="s">
        <v>540</v>
      </c>
      <c r="D407" s="175" t="s">
        <v>255</v>
      </c>
      <c r="E407" s="176">
        <v>0.97567999999999999</v>
      </c>
      <c r="F407" s="177"/>
      <c r="G407" s="178">
        <f>ROUND(E407*F407,2)</f>
        <v>0</v>
      </c>
      <c r="H407" s="159"/>
      <c r="I407" s="158">
        <f>ROUND(E407*H407,2)</f>
        <v>0</v>
      </c>
      <c r="J407" s="159"/>
      <c r="K407" s="158">
        <f>ROUND(E407*J407,2)</f>
        <v>0</v>
      </c>
      <c r="L407" s="158">
        <v>21</v>
      </c>
      <c r="M407" s="158">
        <f>G407*(1+L407/100)</f>
        <v>0</v>
      </c>
      <c r="N407" s="157">
        <v>1.0662499999999999</v>
      </c>
      <c r="O407" s="157">
        <f>ROUND(E407*N407,2)</f>
        <v>1.04</v>
      </c>
      <c r="P407" s="157">
        <v>0</v>
      </c>
      <c r="Q407" s="157">
        <f>ROUND(E407*P407,2)</f>
        <v>0</v>
      </c>
      <c r="R407" s="158"/>
      <c r="S407" s="158" t="s">
        <v>183</v>
      </c>
      <c r="T407" s="158" t="s">
        <v>183</v>
      </c>
      <c r="U407" s="158">
        <v>15.231</v>
      </c>
      <c r="V407" s="158">
        <f>ROUND(E407*U407,2)</f>
        <v>14.86</v>
      </c>
      <c r="W407" s="158"/>
      <c r="X407" s="158" t="s">
        <v>184</v>
      </c>
      <c r="Y407" s="147"/>
      <c r="Z407" s="147"/>
      <c r="AA407" s="147"/>
      <c r="AB407" s="147"/>
      <c r="AC407" s="147"/>
      <c r="AD407" s="147"/>
      <c r="AE407" s="147"/>
      <c r="AF407" s="147"/>
      <c r="AG407" s="147" t="s">
        <v>185</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c r="A408" s="154"/>
      <c r="B408" s="155"/>
      <c r="C408" s="188" t="s">
        <v>192</v>
      </c>
      <c r="D408" s="160"/>
      <c r="E408" s="161"/>
      <c r="F408" s="158"/>
      <c r="G408" s="158"/>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187</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c r="A409" s="154"/>
      <c r="B409" s="155"/>
      <c r="C409" s="188" t="s">
        <v>490</v>
      </c>
      <c r="D409" s="160"/>
      <c r="E409" s="161"/>
      <c r="F409" s="158"/>
      <c r="G409" s="158"/>
      <c r="H409" s="158"/>
      <c r="I409" s="158"/>
      <c r="J409" s="158"/>
      <c r="K409" s="158"/>
      <c r="L409" s="158"/>
      <c r="M409" s="158"/>
      <c r="N409" s="157"/>
      <c r="O409" s="157"/>
      <c r="P409" s="157"/>
      <c r="Q409" s="157"/>
      <c r="R409" s="158"/>
      <c r="S409" s="158"/>
      <c r="T409" s="158"/>
      <c r="U409" s="158"/>
      <c r="V409" s="158"/>
      <c r="W409" s="158"/>
      <c r="X409" s="158"/>
      <c r="Y409" s="147"/>
      <c r="Z409" s="147"/>
      <c r="AA409" s="147"/>
      <c r="AB409" s="147"/>
      <c r="AC409" s="147"/>
      <c r="AD409" s="147"/>
      <c r="AE409" s="147"/>
      <c r="AF409" s="147"/>
      <c r="AG409" s="147" t="s">
        <v>187</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c r="A410" s="154"/>
      <c r="B410" s="155"/>
      <c r="C410" s="188" t="s">
        <v>541</v>
      </c>
      <c r="D410" s="160"/>
      <c r="E410" s="161">
        <v>0.24492</v>
      </c>
      <c r="F410" s="158"/>
      <c r="G410" s="158"/>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187</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c r="A411" s="154"/>
      <c r="B411" s="155"/>
      <c r="C411" s="188" t="s">
        <v>492</v>
      </c>
      <c r="D411" s="160"/>
      <c r="E411" s="161"/>
      <c r="F411" s="158"/>
      <c r="G411" s="158"/>
      <c r="H411" s="158"/>
      <c r="I411" s="158"/>
      <c r="J411" s="158"/>
      <c r="K411" s="158"/>
      <c r="L411" s="158"/>
      <c r="M411" s="158"/>
      <c r="N411" s="157"/>
      <c r="O411" s="157"/>
      <c r="P411" s="157"/>
      <c r="Q411" s="157"/>
      <c r="R411" s="158"/>
      <c r="S411" s="158"/>
      <c r="T411" s="158"/>
      <c r="U411" s="158"/>
      <c r="V411" s="158"/>
      <c r="W411" s="158"/>
      <c r="X411" s="158"/>
      <c r="Y411" s="147"/>
      <c r="Z411" s="147"/>
      <c r="AA411" s="147"/>
      <c r="AB411" s="147"/>
      <c r="AC411" s="147"/>
      <c r="AD411" s="147"/>
      <c r="AE411" s="147"/>
      <c r="AF411" s="147"/>
      <c r="AG411" s="147" t="s">
        <v>187</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c r="A412" s="154"/>
      <c r="B412" s="155"/>
      <c r="C412" s="188" t="s">
        <v>542</v>
      </c>
      <c r="D412" s="160"/>
      <c r="E412" s="161">
        <v>0.11745</v>
      </c>
      <c r="F412" s="158"/>
      <c r="G412" s="158"/>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187</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c r="A413" s="154"/>
      <c r="B413" s="155"/>
      <c r="C413" s="188" t="s">
        <v>494</v>
      </c>
      <c r="D413" s="160"/>
      <c r="E413" s="161"/>
      <c r="F413" s="158"/>
      <c r="G413" s="158"/>
      <c r="H413" s="158"/>
      <c r="I413" s="158"/>
      <c r="J413" s="158"/>
      <c r="K413" s="158"/>
      <c r="L413" s="158"/>
      <c r="M413" s="158"/>
      <c r="N413" s="157"/>
      <c r="O413" s="157"/>
      <c r="P413" s="157"/>
      <c r="Q413" s="157"/>
      <c r="R413" s="158"/>
      <c r="S413" s="158"/>
      <c r="T413" s="158"/>
      <c r="U413" s="158"/>
      <c r="V413" s="158"/>
      <c r="W413" s="158"/>
      <c r="X413" s="158"/>
      <c r="Y413" s="147"/>
      <c r="Z413" s="147"/>
      <c r="AA413" s="147"/>
      <c r="AB413" s="147"/>
      <c r="AC413" s="147"/>
      <c r="AD413" s="147"/>
      <c r="AE413" s="147"/>
      <c r="AF413" s="147"/>
      <c r="AG413" s="147" t="s">
        <v>187</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c r="A414" s="154"/>
      <c r="B414" s="155"/>
      <c r="C414" s="188" t="s">
        <v>543</v>
      </c>
      <c r="D414" s="160"/>
      <c r="E414" s="161">
        <v>3.6049999999999999E-2</v>
      </c>
      <c r="F414" s="158"/>
      <c r="G414" s="158"/>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187</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c r="A415" s="154"/>
      <c r="B415" s="155"/>
      <c r="C415" s="188" t="s">
        <v>496</v>
      </c>
      <c r="D415" s="160"/>
      <c r="E415" s="161"/>
      <c r="F415" s="158"/>
      <c r="G415" s="158"/>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187</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c r="A416" s="154"/>
      <c r="B416" s="155"/>
      <c r="C416" s="188" t="s">
        <v>544</v>
      </c>
      <c r="D416" s="160"/>
      <c r="E416" s="161">
        <v>6.021E-2</v>
      </c>
      <c r="F416" s="158"/>
      <c r="G416" s="158"/>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187</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c r="A417" s="154"/>
      <c r="B417" s="155"/>
      <c r="C417" s="188" t="s">
        <v>243</v>
      </c>
      <c r="D417" s="160"/>
      <c r="E417" s="161"/>
      <c r="F417" s="158"/>
      <c r="G417" s="158"/>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187</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c r="A418" s="154"/>
      <c r="B418" s="155"/>
      <c r="C418" s="188" t="s">
        <v>500</v>
      </c>
      <c r="D418" s="160"/>
      <c r="E418" s="161"/>
      <c r="F418" s="158"/>
      <c r="G418" s="158"/>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187</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c r="A419" s="154"/>
      <c r="B419" s="155"/>
      <c r="C419" s="188" t="s">
        <v>545</v>
      </c>
      <c r="D419" s="160"/>
      <c r="E419" s="161">
        <v>0.41803000000000001</v>
      </c>
      <c r="F419" s="158"/>
      <c r="G419" s="158"/>
      <c r="H419" s="158"/>
      <c r="I419" s="158"/>
      <c r="J419" s="158"/>
      <c r="K419" s="158"/>
      <c r="L419" s="158"/>
      <c r="M419" s="158"/>
      <c r="N419" s="157"/>
      <c r="O419" s="157"/>
      <c r="P419" s="157"/>
      <c r="Q419" s="157"/>
      <c r="R419" s="158"/>
      <c r="S419" s="158"/>
      <c r="T419" s="158"/>
      <c r="U419" s="158"/>
      <c r="V419" s="158"/>
      <c r="W419" s="158"/>
      <c r="X419" s="158"/>
      <c r="Y419" s="147"/>
      <c r="Z419" s="147"/>
      <c r="AA419" s="147"/>
      <c r="AB419" s="147"/>
      <c r="AC419" s="147"/>
      <c r="AD419" s="147"/>
      <c r="AE419" s="147"/>
      <c r="AF419" s="147"/>
      <c r="AG419" s="147" t="s">
        <v>187</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c r="A420" s="154"/>
      <c r="B420" s="155"/>
      <c r="C420" s="188" t="s">
        <v>243</v>
      </c>
      <c r="D420" s="160"/>
      <c r="E420" s="161"/>
      <c r="F420" s="158"/>
      <c r="G420" s="158"/>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187</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c r="A421" s="154"/>
      <c r="B421" s="155"/>
      <c r="C421" s="188" t="s">
        <v>546</v>
      </c>
      <c r="D421" s="160"/>
      <c r="E421" s="161">
        <v>9.9030000000000007E-2</v>
      </c>
      <c r="F421" s="158"/>
      <c r="G421" s="158"/>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187</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c r="A422" s="173">
        <v>80</v>
      </c>
      <c r="B422" s="174" t="s">
        <v>547</v>
      </c>
      <c r="C422" s="187" t="s">
        <v>548</v>
      </c>
      <c r="D422" s="175" t="s">
        <v>182</v>
      </c>
      <c r="E422" s="176">
        <v>302.24</v>
      </c>
      <c r="F422" s="177"/>
      <c r="G422" s="178">
        <f>ROUND(E422*F422,2)</f>
        <v>0</v>
      </c>
      <c r="H422" s="159"/>
      <c r="I422" s="158">
        <f>ROUND(E422*H422,2)</f>
        <v>0</v>
      </c>
      <c r="J422" s="159"/>
      <c r="K422" s="158">
        <f>ROUND(E422*J422,2)</f>
        <v>0</v>
      </c>
      <c r="L422" s="158">
        <v>21</v>
      </c>
      <c r="M422" s="158">
        <f>G422*(1+L422/100)</f>
        <v>0</v>
      </c>
      <c r="N422" s="157">
        <v>6.9499999999999996E-3</v>
      </c>
      <c r="O422" s="157">
        <f>ROUND(E422*N422,2)</f>
        <v>2.1</v>
      </c>
      <c r="P422" s="157">
        <v>0</v>
      </c>
      <c r="Q422" s="157">
        <f>ROUND(E422*P422,2)</f>
        <v>0</v>
      </c>
      <c r="R422" s="158"/>
      <c r="S422" s="158" t="s">
        <v>183</v>
      </c>
      <c r="T422" s="158" t="s">
        <v>183</v>
      </c>
      <c r="U422" s="158">
        <v>0.34399999999999997</v>
      </c>
      <c r="V422" s="158">
        <f>ROUND(E422*U422,2)</f>
        <v>103.97</v>
      </c>
      <c r="W422" s="158"/>
      <c r="X422" s="158" t="s">
        <v>184</v>
      </c>
      <c r="Y422" s="147"/>
      <c r="Z422" s="147"/>
      <c r="AA422" s="147"/>
      <c r="AB422" s="147"/>
      <c r="AC422" s="147"/>
      <c r="AD422" s="147"/>
      <c r="AE422" s="147"/>
      <c r="AF422" s="147"/>
      <c r="AG422" s="147" t="s">
        <v>185</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c r="A423" s="154"/>
      <c r="B423" s="155"/>
      <c r="C423" s="188" t="s">
        <v>549</v>
      </c>
      <c r="D423" s="160"/>
      <c r="E423" s="161"/>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187</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c r="A424" s="154"/>
      <c r="B424" s="155"/>
      <c r="C424" s="188" t="s">
        <v>192</v>
      </c>
      <c r="D424" s="160"/>
      <c r="E424" s="161"/>
      <c r="F424" s="158"/>
      <c r="G424" s="158"/>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187</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c r="A425" s="154"/>
      <c r="B425" s="155"/>
      <c r="C425" s="188" t="s">
        <v>550</v>
      </c>
      <c r="D425" s="160"/>
      <c r="E425" s="161"/>
      <c r="F425" s="158"/>
      <c r="G425" s="158"/>
      <c r="H425" s="158"/>
      <c r="I425" s="158"/>
      <c r="J425" s="158"/>
      <c r="K425" s="158"/>
      <c r="L425" s="158"/>
      <c r="M425" s="158"/>
      <c r="N425" s="157"/>
      <c r="O425" s="157"/>
      <c r="P425" s="157"/>
      <c r="Q425" s="157"/>
      <c r="R425" s="158"/>
      <c r="S425" s="158"/>
      <c r="T425" s="158"/>
      <c r="U425" s="158"/>
      <c r="V425" s="158"/>
      <c r="W425" s="158"/>
      <c r="X425" s="158"/>
      <c r="Y425" s="147"/>
      <c r="Z425" s="147"/>
      <c r="AA425" s="147"/>
      <c r="AB425" s="147"/>
      <c r="AC425" s="147"/>
      <c r="AD425" s="147"/>
      <c r="AE425" s="147"/>
      <c r="AF425" s="147"/>
      <c r="AG425" s="147" t="s">
        <v>187</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c r="A426" s="154"/>
      <c r="B426" s="155"/>
      <c r="C426" s="188" t="s">
        <v>551</v>
      </c>
      <c r="D426" s="160"/>
      <c r="E426" s="161">
        <v>88.01</v>
      </c>
      <c r="F426" s="158"/>
      <c r="G426" s="158"/>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187</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c r="A427" s="154"/>
      <c r="B427" s="155"/>
      <c r="C427" s="188" t="s">
        <v>552</v>
      </c>
      <c r="D427" s="160"/>
      <c r="E427" s="161"/>
      <c r="F427" s="158"/>
      <c r="G427" s="158"/>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187</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c r="A428" s="154"/>
      <c r="B428" s="155"/>
      <c r="C428" s="188" t="s">
        <v>553</v>
      </c>
      <c r="D428" s="160"/>
      <c r="E428" s="161">
        <v>33.229999999999997</v>
      </c>
      <c r="F428" s="158"/>
      <c r="G428" s="158"/>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187</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c r="A429" s="154"/>
      <c r="B429" s="155"/>
      <c r="C429" s="188" t="s">
        <v>554</v>
      </c>
      <c r="D429" s="160"/>
      <c r="E429" s="161"/>
      <c r="F429" s="158"/>
      <c r="G429" s="158"/>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187</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c r="A430" s="154"/>
      <c r="B430" s="155"/>
      <c r="C430" s="188" t="s">
        <v>555</v>
      </c>
      <c r="D430" s="160"/>
      <c r="E430" s="161">
        <v>17.850000000000001</v>
      </c>
      <c r="F430" s="158"/>
      <c r="G430" s="158"/>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187</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c r="A431" s="154"/>
      <c r="B431" s="155"/>
      <c r="C431" s="188" t="s">
        <v>243</v>
      </c>
      <c r="D431" s="160"/>
      <c r="E431" s="161"/>
      <c r="F431" s="158"/>
      <c r="G431" s="158"/>
      <c r="H431" s="158"/>
      <c r="I431" s="158"/>
      <c r="J431" s="158"/>
      <c r="K431" s="158"/>
      <c r="L431" s="158"/>
      <c r="M431" s="158"/>
      <c r="N431" s="157"/>
      <c r="O431" s="157"/>
      <c r="P431" s="157"/>
      <c r="Q431" s="157"/>
      <c r="R431" s="158"/>
      <c r="S431" s="158"/>
      <c r="T431" s="158"/>
      <c r="U431" s="158"/>
      <c r="V431" s="158"/>
      <c r="W431" s="158"/>
      <c r="X431" s="158"/>
      <c r="Y431" s="147"/>
      <c r="Z431" s="147"/>
      <c r="AA431" s="147"/>
      <c r="AB431" s="147"/>
      <c r="AC431" s="147"/>
      <c r="AD431" s="147"/>
      <c r="AE431" s="147"/>
      <c r="AF431" s="147"/>
      <c r="AG431" s="147" t="s">
        <v>187</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c r="A432" s="154"/>
      <c r="B432" s="155"/>
      <c r="C432" s="188" t="s">
        <v>556</v>
      </c>
      <c r="D432" s="160"/>
      <c r="E432" s="161"/>
      <c r="F432" s="158"/>
      <c r="G432" s="158"/>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187</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c r="A433" s="154"/>
      <c r="B433" s="155"/>
      <c r="C433" s="188" t="s">
        <v>557</v>
      </c>
      <c r="D433" s="160"/>
      <c r="E433" s="161">
        <v>57.18</v>
      </c>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187</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c r="A434" s="154"/>
      <c r="B434" s="155"/>
      <c r="C434" s="188" t="s">
        <v>558</v>
      </c>
      <c r="D434" s="160"/>
      <c r="E434" s="161"/>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187</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c r="A435" s="154"/>
      <c r="B435" s="155"/>
      <c r="C435" s="188" t="s">
        <v>559</v>
      </c>
      <c r="D435" s="160"/>
      <c r="E435" s="161">
        <v>105.97</v>
      </c>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187</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c r="A436" s="173">
        <v>81</v>
      </c>
      <c r="B436" s="174" t="s">
        <v>560</v>
      </c>
      <c r="C436" s="187" t="s">
        <v>561</v>
      </c>
      <c r="D436" s="175" t="s">
        <v>182</v>
      </c>
      <c r="E436" s="176">
        <v>337.45</v>
      </c>
      <c r="F436" s="177"/>
      <c r="G436" s="178">
        <f>ROUND(E436*F436,2)</f>
        <v>0</v>
      </c>
      <c r="H436" s="159"/>
      <c r="I436" s="158">
        <f>ROUND(E436*H436,2)</f>
        <v>0</v>
      </c>
      <c r="J436" s="159"/>
      <c r="K436" s="158">
        <f>ROUND(E436*J436,2)</f>
        <v>0</v>
      </c>
      <c r="L436" s="158">
        <v>21</v>
      </c>
      <c r="M436" s="158">
        <f>G436*(1+L436/100)</f>
        <v>0</v>
      </c>
      <c r="N436" s="157">
        <v>1.095E-2</v>
      </c>
      <c r="O436" s="157">
        <f>ROUND(E436*N436,2)</f>
        <v>3.7</v>
      </c>
      <c r="P436" s="157">
        <v>0</v>
      </c>
      <c r="Q436" s="157">
        <f>ROUND(E436*P436,2)</f>
        <v>0</v>
      </c>
      <c r="R436" s="158"/>
      <c r="S436" s="158" t="s">
        <v>183</v>
      </c>
      <c r="T436" s="158" t="s">
        <v>183</v>
      </c>
      <c r="U436" s="158">
        <v>0.35149999999999998</v>
      </c>
      <c r="V436" s="158">
        <f>ROUND(E436*U436,2)</f>
        <v>118.61</v>
      </c>
      <c r="W436" s="158"/>
      <c r="X436" s="158" t="s">
        <v>184</v>
      </c>
      <c r="Y436" s="147"/>
      <c r="Z436" s="147"/>
      <c r="AA436" s="147"/>
      <c r="AB436" s="147"/>
      <c r="AC436" s="147"/>
      <c r="AD436" s="147"/>
      <c r="AE436" s="147"/>
      <c r="AF436" s="147"/>
      <c r="AG436" s="147" t="s">
        <v>185</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c r="A437" s="154"/>
      <c r="B437" s="155"/>
      <c r="C437" s="188" t="s">
        <v>243</v>
      </c>
      <c r="D437" s="160"/>
      <c r="E437" s="161"/>
      <c r="F437" s="158"/>
      <c r="G437" s="158"/>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187</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c r="A438" s="154"/>
      <c r="B438" s="155"/>
      <c r="C438" s="188" t="s">
        <v>532</v>
      </c>
      <c r="D438" s="160"/>
      <c r="E438" s="161"/>
      <c r="F438" s="158"/>
      <c r="G438" s="158"/>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187</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c r="A439" s="154"/>
      <c r="B439" s="155"/>
      <c r="C439" s="188" t="s">
        <v>533</v>
      </c>
      <c r="D439" s="160"/>
      <c r="E439" s="161">
        <v>337.45</v>
      </c>
      <c r="F439" s="158"/>
      <c r="G439" s="158"/>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187</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c r="A440" s="173">
        <v>82</v>
      </c>
      <c r="B440" s="174" t="s">
        <v>562</v>
      </c>
      <c r="C440" s="187" t="s">
        <v>563</v>
      </c>
      <c r="D440" s="175" t="s">
        <v>182</v>
      </c>
      <c r="E440" s="176">
        <v>17.48</v>
      </c>
      <c r="F440" s="177"/>
      <c r="G440" s="178">
        <f>ROUND(E440*F440,2)</f>
        <v>0</v>
      </c>
      <c r="H440" s="159"/>
      <c r="I440" s="158">
        <f>ROUND(E440*H440,2)</f>
        <v>0</v>
      </c>
      <c r="J440" s="159"/>
      <c r="K440" s="158">
        <f>ROUND(E440*J440,2)</f>
        <v>0</v>
      </c>
      <c r="L440" s="158">
        <v>21</v>
      </c>
      <c r="M440" s="158">
        <f>G440*(1+L440/100)</f>
        <v>0</v>
      </c>
      <c r="N440" s="157">
        <v>3.6150000000000002E-2</v>
      </c>
      <c r="O440" s="157">
        <f>ROUND(E440*N440,2)</f>
        <v>0.63</v>
      </c>
      <c r="P440" s="157">
        <v>0</v>
      </c>
      <c r="Q440" s="157">
        <f>ROUND(E440*P440,2)</f>
        <v>0</v>
      </c>
      <c r="R440" s="158"/>
      <c r="S440" s="158" t="s">
        <v>183</v>
      </c>
      <c r="T440" s="158" t="s">
        <v>183</v>
      </c>
      <c r="U440" s="158">
        <v>0.40300000000000002</v>
      </c>
      <c r="V440" s="158">
        <f>ROUND(E440*U440,2)</f>
        <v>7.04</v>
      </c>
      <c r="W440" s="158"/>
      <c r="X440" s="158" t="s">
        <v>184</v>
      </c>
      <c r="Y440" s="147"/>
      <c r="Z440" s="147"/>
      <c r="AA440" s="147"/>
      <c r="AB440" s="147"/>
      <c r="AC440" s="147"/>
      <c r="AD440" s="147"/>
      <c r="AE440" s="147"/>
      <c r="AF440" s="147"/>
      <c r="AG440" s="147" t="s">
        <v>185</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c r="A441" s="154"/>
      <c r="B441" s="155"/>
      <c r="C441" s="188" t="s">
        <v>192</v>
      </c>
      <c r="D441" s="160"/>
      <c r="E441" s="161"/>
      <c r="F441" s="158"/>
      <c r="G441" s="158"/>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187</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c r="A442" s="154"/>
      <c r="B442" s="155"/>
      <c r="C442" s="188" t="s">
        <v>564</v>
      </c>
      <c r="D442" s="160"/>
      <c r="E442" s="161"/>
      <c r="F442" s="158"/>
      <c r="G442" s="158"/>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187</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c r="A443" s="154"/>
      <c r="B443" s="155"/>
      <c r="C443" s="188" t="s">
        <v>565</v>
      </c>
      <c r="D443" s="160"/>
      <c r="E443" s="161">
        <v>17.48</v>
      </c>
      <c r="F443" s="158"/>
      <c r="G443" s="158"/>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187</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c r="A444" s="173">
        <v>83</v>
      </c>
      <c r="B444" s="174" t="s">
        <v>566</v>
      </c>
      <c r="C444" s="187" t="s">
        <v>567</v>
      </c>
      <c r="D444" s="175" t="s">
        <v>182</v>
      </c>
      <c r="E444" s="176">
        <v>3.18</v>
      </c>
      <c r="F444" s="177"/>
      <c r="G444" s="178">
        <f>ROUND(E444*F444,2)</f>
        <v>0</v>
      </c>
      <c r="H444" s="159"/>
      <c r="I444" s="158">
        <f>ROUND(E444*H444,2)</f>
        <v>0</v>
      </c>
      <c r="J444" s="159"/>
      <c r="K444" s="158">
        <f>ROUND(E444*J444,2)</f>
        <v>0</v>
      </c>
      <c r="L444" s="158">
        <v>21</v>
      </c>
      <c r="M444" s="158">
        <f>G444*(1+L444/100)</f>
        <v>0</v>
      </c>
      <c r="N444" s="157">
        <v>0.1231</v>
      </c>
      <c r="O444" s="157">
        <f>ROUND(E444*N444,2)</f>
        <v>0.39</v>
      </c>
      <c r="P444" s="157">
        <v>0</v>
      </c>
      <c r="Q444" s="157">
        <f>ROUND(E444*P444,2)</f>
        <v>0</v>
      </c>
      <c r="R444" s="158"/>
      <c r="S444" s="158" t="s">
        <v>183</v>
      </c>
      <c r="T444" s="158" t="s">
        <v>183</v>
      </c>
      <c r="U444" s="158">
        <v>0.45</v>
      </c>
      <c r="V444" s="158">
        <f>ROUND(E444*U444,2)</f>
        <v>1.43</v>
      </c>
      <c r="W444" s="158"/>
      <c r="X444" s="158" t="s">
        <v>184</v>
      </c>
      <c r="Y444" s="147"/>
      <c r="Z444" s="147"/>
      <c r="AA444" s="147"/>
      <c r="AB444" s="147"/>
      <c r="AC444" s="147"/>
      <c r="AD444" s="147"/>
      <c r="AE444" s="147"/>
      <c r="AF444" s="147"/>
      <c r="AG444" s="147" t="s">
        <v>185</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c r="A445" s="154"/>
      <c r="B445" s="155"/>
      <c r="C445" s="188" t="s">
        <v>568</v>
      </c>
      <c r="D445" s="160"/>
      <c r="E445" s="161"/>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187</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c r="A446" s="154"/>
      <c r="B446" s="155"/>
      <c r="C446" s="188" t="s">
        <v>243</v>
      </c>
      <c r="D446" s="160"/>
      <c r="E446" s="161"/>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187</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c r="A447" s="154"/>
      <c r="B447" s="155"/>
      <c r="C447" s="188" t="s">
        <v>569</v>
      </c>
      <c r="D447" s="160"/>
      <c r="E447" s="161">
        <v>3.18</v>
      </c>
      <c r="F447" s="158"/>
      <c r="G447" s="158"/>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187</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c r="A448" s="179">
        <v>84</v>
      </c>
      <c r="B448" s="180" t="s">
        <v>570</v>
      </c>
      <c r="C448" s="189" t="s">
        <v>571</v>
      </c>
      <c r="D448" s="181" t="s">
        <v>572</v>
      </c>
      <c r="E448" s="182">
        <v>1</v>
      </c>
      <c r="F448" s="183"/>
      <c r="G448" s="184">
        <f>ROUND(E448*F448,2)</f>
        <v>0</v>
      </c>
      <c r="H448" s="159"/>
      <c r="I448" s="158">
        <f>ROUND(E448*H448,2)</f>
        <v>0</v>
      </c>
      <c r="J448" s="159"/>
      <c r="K448" s="158">
        <f>ROUND(E448*J448,2)</f>
        <v>0</v>
      </c>
      <c r="L448" s="158">
        <v>21</v>
      </c>
      <c r="M448" s="158">
        <f>G448*(1+L448/100)</f>
        <v>0</v>
      </c>
      <c r="N448" s="157">
        <v>0</v>
      </c>
      <c r="O448" s="157">
        <f>ROUND(E448*N448,2)</f>
        <v>0</v>
      </c>
      <c r="P448" s="157">
        <v>0</v>
      </c>
      <c r="Q448" s="157">
        <f>ROUND(E448*P448,2)</f>
        <v>0</v>
      </c>
      <c r="R448" s="158"/>
      <c r="S448" s="158" t="s">
        <v>341</v>
      </c>
      <c r="T448" s="158" t="s">
        <v>342</v>
      </c>
      <c r="U448" s="158">
        <v>0</v>
      </c>
      <c r="V448" s="158">
        <f>ROUND(E448*U448,2)</f>
        <v>0</v>
      </c>
      <c r="W448" s="158"/>
      <c r="X448" s="158" t="s">
        <v>184</v>
      </c>
      <c r="Y448" s="147"/>
      <c r="Z448" s="147"/>
      <c r="AA448" s="147"/>
      <c r="AB448" s="147"/>
      <c r="AC448" s="147"/>
      <c r="AD448" s="147"/>
      <c r="AE448" s="147"/>
      <c r="AF448" s="147"/>
      <c r="AG448" s="147" t="s">
        <v>185</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c r="A449" s="166" t="s">
        <v>178</v>
      </c>
      <c r="B449" s="167" t="s">
        <v>84</v>
      </c>
      <c r="C449" s="186" t="s">
        <v>85</v>
      </c>
      <c r="D449" s="168"/>
      <c r="E449" s="169"/>
      <c r="F449" s="170"/>
      <c r="G449" s="171">
        <f>SUMIF(AG450:AG525,"&lt;&gt;NOR",G450:G525)</f>
        <v>0</v>
      </c>
      <c r="H449" s="165"/>
      <c r="I449" s="165">
        <f>SUM(I450:I525)</f>
        <v>0</v>
      </c>
      <c r="J449" s="165"/>
      <c r="K449" s="165">
        <f>SUM(K450:K525)</f>
        <v>0</v>
      </c>
      <c r="L449" s="165"/>
      <c r="M449" s="165">
        <f>SUM(M450:M525)</f>
        <v>0</v>
      </c>
      <c r="N449" s="164"/>
      <c r="O449" s="164">
        <f>SUM(O450:O525)</f>
        <v>2.44</v>
      </c>
      <c r="P449" s="164"/>
      <c r="Q449" s="164">
        <f>SUM(Q450:Q525)</f>
        <v>0</v>
      </c>
      <c r="R449" s="165"/>
      <c r="S449" s="165"/>
      <c r="T449" s="165"/>
      <c r="U449" s="165"/>
      <c r="V449" s="165">
        <f>SUM(V450:V525)</f>
        <v>72.48</v>
      </c>
      <c r="W449" s="165"/>
      <c r="X449" s="165"/>
      <c r="AG449" t="s">
        <v>179</v>
      </c>
    </row>
    <row r="450" spans="1:60" outlineLevel="1">
      <c r="A450" s="173">
        <v>85</v>
      </c>
      <c r="B450" s="174" t="s">
        <v>573</v>
      </c>
      <c r="C450" s="187" t="s">
        <v>574</v>
      </c>
      <c r="D450" s="175" t="s">
        <v>259</v>
      </c>
      <c r="E450" s="176">
        <v>31</v>
      </c>
      <c r="F450" s="177"/>
      <c r="G450" s="178">
        <f>ROUND(E450*F450,2)</f>
        <v>0</v>
      </c>
      <c r="H450" s="159"/>
      <c r="I450" s="158">
        <f>ROUND(E450*H450,2)</f>
        <v>0</v>
      </c>
      <c r="J450" s="159"/>
      <c r="K450" s="158">
        <f>ROUND(E450*J450,2)</f>
        <v>0</v>
      </c>
      <c r="L450" s="158">
        <v>21</v>
      </c>
      <c r="M450" s="158">
        <f>G450*(1+L450/100)</f>
        <v>0</v>
      </c>
      <c r="N450" s="157">
        <v>5.4109999999999998E-2</v>
      </c>
      <c r="O450" s="157">
        <f>ROUND(E450*N450,2)</f>
        <v>1.68</v>
      </c>
      <c r="P450" s="157">
        <v>0</v>
      </c>
      <c r="Q450" s="157">
        <f>ROUND(E450*P450,2)</f>
        <v>0</v>
      </c>
      <c r="R450" s="158"/>
      <c r="S450" s="158" t="s">
        <v>183</v>
      </c>
      <c r="T450" s="158" t="s">
        <v>183</v>
      </c>
      <c r="U450" s="158">
        <v>2.097</v>
      </c>
      <c r="V450" s="158">
        <f>ROUND(E450*U450,2)</f>
        <v>65.010000000000005</v>
      </c>
      <c r="W450" s="158"/>
      <c r="X450" s="158" t="s">
        <v>184</v>
      </c>
      <c r="Y450" s="147"/>
      <c r="Z450" s="147"/>
      <c r="AA450" s="147"/>
      <c r="AB450" s="147"/>
      <c r="AC450" s="147"/>
      <c r="AD450" s="147"/>
      <c r="AE450" s="147"/>
      <c r="AF450" s="147"/>
      <c r="AG450" s="147" t="s">
        <v>185</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c r="A451" s="154"/>
      <c r="B451" s="155"/>
      <c r="C451" s="188" t="s">
        <v>575</v>
      </c>
      <c r="D451" s="160"/>
      <c r="E451" s="161"/>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187</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c r="A452" s="154"/>
      <c r="B452" s="155"/>
      <c r="C452" s="188" t="s">
        <v>576</v>
      </c>
      <c r="D452" s="160"/>
      <c r="E452" s="161"/>
      <c r="F452" s="158"/>
      <c r="G452" s="158"/>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187</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c r="A453" s="154"/>
      <c r="B453" s="155"/>
      <c r="C453" s="188" t="s">
        <v>577</v>
      </c>
      <c r="D453" s="160"/>
      <c r="E453" s="161"/>
      <c r="F453" s="158"/>
      <c r="G453" s="158"/>
      <c r="H453" s="158"/>
      <c r="I453" s="158"/>
      <c r="J453" s="158"/>
      <c r="K453" s="158"/>
      <c r="L453" s="158"/>
      <c r="M453" s="158"/>
      <c r="N453" s="157"/>
      <c r="O453" s="157"/>
      <c r="P453" s="157"/>
      <c r="Q453" s="157"/>
      <c r="R453" s="158"/>
      <c r="S453" s="158"/>
      <c r="T453" s="158"/>
      <c r="U453" s="158"/>
      <c r="V453" s="158"/>
      <c r="W453" s="158"/>
      <c r="X453" s="158"/>
      <c r="Y453" s="147"/>
      <c r="Z453" s="147"/>
      <c r="AA453" s="147"/>
      <c r="AB453" s="147"/>
      <c r="AC453" s="147"/>
      <c r="AD453" s="147"/>
      <c r="AE453" s="147"/>
      <c r="AF453" s="147"/>
      <c r="AG453" s="147" t="s">
        <v>187</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c r="A454" s="154"/>
      <c r="B454" s="155"/>
      <c r="C454" s="188" t="s">
        <v>64</v>
      </c>
      <c r="D454" s="160"/>
      <c r="E454" s="161">
        <v>1</v>
      </c>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187</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c r="A455" s="154"/>
      <c r="B455" s="155"/>
      <c r="C455" s="188" t="s">
        <v>578</v>
      </c>
      <c r="D455" s="160"/>
      <c r="E455" s="161"/>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187</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c r="A456" s="154"/>
      <c r="B456" s="155"/>
      <c r="C456" s="188" t="s">
        <v>579</v>
      </c>
      <c r="D456" s="160"/>
      <c r="E456" s="161"/>
      <c r="F456" s="158"/>
      <c r="G456" s="158"/>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187</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c r="A457" s="154"/>
      <c r="B457" s="155"/>
      <c r="C457" s="188" t="s">
        <v>66</v>
      </c>
      <c r="D457" s="160"/>
      <c r="E457" s="161">
        <v>2</v>
      </c>
      <c r="F457" s="158"/>
      <c r="G457" s="158"/>
      <c r="H457" s="158"/>
      <c r="I457" s="158"/>
      <c r="J457" s="158"/>
      <c r="K457" s="158"/>
      <c r="L457" s="158"/>
      <c r="M457" s="158"/>
      <c r="N457" s="157"/>
      <c r="O457" s="157"/>
      <c r="P457" s="157"/>
      <c r="Q457" s="157"/>
      <c r="R457" s="158"/>
      <c r="S457" s="158"/>
      <c r="T457" s="158"/>
      <c r="U457" s="158"/>
      <c r="V457" s="158"/>
      <c r="W457" s="158"/>
      <c r="X457" s="158"/>
      <c r="Y457" s="147"/>
      <c r="Z457" s="147"/>
      <c r="AA457" s="147"/>
      <c r="AB457" s="147"/>
      <c r="AC457" s="147"/>
      <c r="AD457" s="147"/>
      <c r="AE457" s="147"/>
      <c r="AF457" s="147"/>
      <c r="AG457" s="147" t="s">
        <v>187</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c r="A458" s="154"/>
      <c r="B458" s="155"/>
      <c r="C458" s="188" t="s">
        <v>580</v>
      </c>
      <c r="D458" s="160"/>
      <c r="E458" s="161"/>
      <c r="F458" s="158"/>
      <c r="G458" s="158"/>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187</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c r="A459" s="154"/>
      <c r="B459" s="155"/>
      <c r="C459" s="188" t="s">
        <v>581</v>
      </c>
      <c r="D459" s="160"/>
      <c r="E459" s="161"/>
      <c r="F459" s="158"/>
      <c r="G459" s="158"/>
      <c r="H459" s="158"/>
      <c r="I459" s="158"/>
      <c r="J459" s="158"/>
      <c r="K459" s="158"/>
      <c r="L459" s="158"/>
      <c r="M459" s="158"/>
      <c r="N459" s="157"/>
      <c r="O459" s="157"/>
      <c r="P459" s="157"/>
      <c r="Q459" s="157"/>
      <c r="R459" s="158"/>
      <c r="S459" s="158"/>
      <c r="T459" s="158"/>
      <c r="U459" s="158"/>
      <c r="V459" s="158"/>
      <c r="W459" s="158"/>
      <c r="X459" s="158"/>
      <c r="Y459" s="147"/>
      <c r="Z459" s="147"/>
      <c r="AA459" s="147"/>
      <c r="AB459" s="147"/>
      <c r="AC459" s="147"/>
      <c r="AD459" s="147"/>
      <c r="AE459" s="147"/>
      <c r="AF459" s="147"/>
      <c r="AG459" s="147" t="s">
        <v>187</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c r="A460" s="154"/>
      <c r="B460" s="155"/>
      <c r="C460" s="188" t="s">
        <v>362</v>
      </c>
      <c r="D460" s="160"/>
      <c r="E460" s="161">
        <v>7</v>
      </c>
      <c r="F460" s="158"/>
      <c r="G460" s="158"/>
      <c r="H460" s="158"/>
      <c r="I460" s="158"/>
      <c r="J460" s="158"/>
      <c r="K460" s="158"/>
      <c r="L460" s="158"/>
      <c r="M460" s="158"/>
      <c r="N460" s="157"/>
      <c r="O460" s="157"/>
      <c r="P460" s="157"/>
      <c r="Q460" s="157"/>
      <c r="R460" s="158"/>
      <c r="S460" s="158"/>
      <c r="T460" s="158"/>
      <c r="U460" s="158"/>
      <c r="V460" s="158"/>
      <c r="W460" s="158"/>
      <c r="X460" s="158"/>
      <c r="Y460" s="147"/>
      <c r="Z460" s="147"/>
      <c r="AA460" s="147"/>
      <c r="AB460" s="147"/>
      <c r="AC460" s="147"/>
      <c r="AD460" s="147"/>
      <c r="AE460" s="147"/>
      <c r="AF460" s="147"/>
      <c r="AG460" s="147" t="s">
        <v>187</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c r="A461" s="154"/>
      <c r="B461" s="155"/>
      <c r="C461" s="188" t="s">
        <v>582</v>
      </c>
      <c r="D461" s="160"/>
      <c r="E461" s="161"/>
      <c r="F461" s="158"/>
      <c r="G461" s="158"/>
      <c r="H461" s="158"/>
      <c r="I461" s="158"/>
      <c r="J461" s="158"/>
      <c r="K461" s="158"/>
      <c r="L461" s="158"/>
      <c r="M461" s="158"/>
      <c r="N461" s="157"/>
      <c r="O461" s="157"/>
      <c r="P461" s="157"/>
      <c r="Q461" s="157"/>
      <c r="R461" s="158"/>
      <c r="S461" s="158"/>
      <c r="T461" s="158"/>
      <c r="U461" s="158"/>
      <c r="V461" s="158"/>
      <c r="W461" s="158"/>
      <c r="X461" s="158"/>
      <c r="Y461" s="147"/>
      <c r="Z461" s="147"/>
      <c r="AA461" s="147"/>
      <c r="AB461" s="147"/>
      <c r="AC461" s="147"/>
      <c r="AD461" s="147"/>
      <c r="AE461" s="147"/>
      <c r="AF461" s="147"/>
      <c r="AG461" s="147" t="s">
        <v>187</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c r="A462" s="154"/>
      <c r="B462" s="155"/>
      <c r="C462" s="188" t="s">
        <v>76</v>
      </c>
      <c r="D462" s="160"/>
      <c r="E462" s="161">
        <v>5</v>
      </c>
      <c r="F462" s="158"/>
      <c r="G462" s="158"/>
      <c r="H462" s="158"/>
      <c r="I462" s="158"/>
      <c r="J462" s="158"/>
      <c r="K462" s="158"/>
      <c r="L462" s="158"/>
      <c r="M462" s="158"/>
      <c r="N462" s="157"/>
      <c r="O462" s="157"/>
      <c r="P462" s="157"/>
      <c r="Q462" s="157"/>
      <c r="R462" s="158"/>
      <c r="S462" s="158"/>
      <c r="T462" s="158"/>
      <c r="U462" s="158"/>
      <c r="V462" s="158"/>
      <c r="W462" s="158"/>
      <c r="X462" s="158"/>
      <c r="Y462" s="147"/>
      <c r="Z462" s="147"/>
      <c r="AA462" s="147"/>
      <c r="AB462" s="147"/>
      <c r="AC462" s="147"/>
      <c r="AD462" s="147"/>
      <c r="AE462" s="147"/>
      <c r="AF462" s="147"/>
      <c r="AG462" s="147" t="s">
        <v>187</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c r="A463" s="154"/>
      <c r="B463" s="155"/>
      <c r="C463" s="188" t="s">
        <v>583</v>
      </c>
      <c r="D463" s="160"/>
      <c r="E463" s="161"/>
      <c r="F463" s="158"/>
      <c r="G463" s="158"/>
      <c r="H463" s="158"/>
      <c r="I463" s="158"/>
      <c r="J463" s="158"/>
      <c r="K463" s="158"/>
      <c r="L463" s="158"/>
      <c r="M463" s="158"/>
      <c r="N463" s="157"/>
      <c r="O463" s="157"/>
      <c r="P463" s="157"/>
      <c r="Q463" s="157"/>
      <c r="R463" s="158"/>
      <c r="S463" s="158"/>
      <c r="T463" s="158"/>
      <c r="U463" s="158"/>
      <c r="V463" s="158"/>
      <c r="W463" s="158"/>
      <c r="X463" s="158"/>
      <c r="Y463" s="147"/>
      <c r="Z463" s="147"/>
      <c r="AA463" s="147"/>
      <c r="AB463" s="147"/>
      <c r="AC463" s="147"/>
      <c r="AD463" s="147"/>
      <c r="AE463" s="147"/>
      <c r="AF463" s="147"/>
      <c r="AG463" s="147" t="s">
        <v>187</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c r="A464" s="154"/>
      <c r="B464" s="155"/>
      <c r="C464" s="188" t="s">
        <v>262</v>
      </c>
      <c r="D464" s="160"/>
      <c r="E464" s="161">
        <v>6</v>
      </c>
      <c r="F464" s="158"/>
      <c r="G464" s="158"/>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187</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c r="A465" s="154"/>
      <c r="B465" s="155"/>
      <c r="C465" s="188" t="s">
        <v>584</v>
      </c>
      <c r="D465" s="160"/>
      <c r="E465" s="161"/>
      <c r="F465" s="158"/>
      <c r="G465" s="158"/>
      <c r="H465" s="158"/>
      <c r="I465" s="158"/>
      <c r="J465" s="158"/>
      <c r="K465" s="158"/>
      <c r="L465" s="158"/>
      <c r="M465" s="158"/>
      <c r="N465" s="157"/>
      <c r="O465" s="157"/>
      <c r="P465" s="157"/>
      <c r="Q465" s="157"/>
      <c r="R465" s="158"/>
      <c r="S465" s="158"/>
      <c r="T465" s="158"/>
      <c r="U465" s="158"/>
      <c r="V465" s="158"/>
      <c r="W465" s="158"/>
      <c r="X465" s="158"/>
      <c r="Y465" s="147"/>
      <c r="Z465" s="147"/>
      <c r="AA465" s="147"/>
      <c r="AB465" s="147"/>
      <c r="AC465" s="147"/>
      <c r="AD465" s="147"/>
      <c r="AE465" s="147"/>
      <c r="AF465" s="147"/>
      <c r="AG465" s="147" t="s">
        <v>187</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c r="A466" s="154"/>
      <c r="B466" s="155"/>
      <c r="C466" s="188" t="s">
        <v>68</v>
      </c>
      <c r="D466" s="160"/>
      <c r="E466" s="161">
        <v>3</v>
      </c>
      <c r="F466" s="158"/>
      <c r="G466" s="158"/>
      <c r="H466" s="158"/>
      <c r="I466" s="158"/>
      <c r="J466" s="158"/>
      <c r="K466" s="158"/>
      <c r="L466" s="158"/>
      <c r="M466" s="158"/>
      <c r="N466" s="157"/>
      <c r="O466" s="157"/>
      <c r="P466" s="157"/>
      <c r="Q466" s="157"/>
      <c r="R466" s="158"/>
      <c r="S466" s="158"/>
      <c r="T466" s="158"/>
      <c r="U466" s="158"/>
      <c r="V466" s="158"/>
      <c r="W466" s="158"/>
      <c r="X466" s="158"/>
      <c r="Y466" s="147"/>
      <c r="Z466" s="147"/>
      <c r="AA466" s="147"/>
      <c r="AB466" s="147"/>
      <c r="AC466" s="147"/>
      <c r="AD466" s="147"/>
      <c r="AE466" s="147"/>
      <c r="AF466" s="147"/>
      <c r="AG466" s="147" t="s">
        <v>187</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c r="A467" s="154"/>
      <c r="B467" s="155"/>
      <c r="C467" s="188" t="s">
        <v>585</v>
      </c>
      <c r="D467" s="160"/>
      <c r="E467" s="161"/>
      <c r="F467" s="158"/>
      <c r="G467" s="158"/>
      <c r="H467" s="158"/>
      <c r="I467" s="158"/>
      <c r="J467" s="158"/>
      <c r="K467" s="158"/>
      <c r="L467" s="158"/>
      <c r="M467" s="158"/>
      <c r="N467" s="157"/>
      <c r="O467" s="157"/>
      <c r="P467" s="157"/>
      <c r="Q467" s="157"/>
      <c r="R467" s="158"/>
      <c r="S467" s="158"/>
      <c r="T467" s="158"/>
      <c r="U467" s="158"/>
      <c r="V467" s="158"/>
      <c r="W467" s="158"/>
      <c r="X467" s="158"/>
      <c r="Y467" s="147"/>
      <c r="Z467" s="147"/>
      <c r="AA467" s="147"/>
      <c r="AB467" s="147"/>
      <c r="AC467" s="147"/>
      <c r="AD467" s="147"/>
      <c r="AE467" s="147"/>
      <c r="AF467" s="147"/>
      <c r="AG467" s="147" t="s">
        <v>187</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c r="A468" s="154"/>
      <c r="B468" s="155"/>
      <c r="C468" s="188" t="s">
        <v>66</v>
      </c>
      <c r="D468" s="160"/>
      <c r="E468" s="161">
        <v>2</v>
      </c>
      <c r="F468" s="158"/>
      <c r="G468" s="158"/>
      <c r="H468" s="158"/>
      <c r="I468" s="158"/>
      <c r="J468" s="158"/>
      <c r="K468" s="158"/>
      <c r="L468" s="158"/>
      <c r="M468" s="158"/>
      <c r="N468" s="157"/>
      <c r="O468" s="157"/>
      <c r="P468" s="157"/>
      <c r="Q468" s="157"/>
      <c r="R468" s="158"/>
      <c r="S468" s="158"/>
      <c r="T468" s="158"/>
      <c r="U468" s="158"/>
      <c r="V468" s="158"/>
      <c r="W468" s="158"/>
      <c r="X468" s="158"/>
      <c r="Y468" s="147"/>
      <c r="Z468" s="147"/>
      <c r="AA468" s="147"/>
      <c r="AB468" s="147"/>
      <c r="AC468" s="147"/>
      <c r="AD468" s="147"/>
      <c r="AE468" s="147"/>
      <c r="AF468" s="147"/>
      <c r="AG468" s="147" t="s">
        <v>187</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c r="A469" s="154"/>
      <c r="B469" s="155"/>
      <c r="C469" s="188" t="s">
        <v>586</v>
      </c>
      <c r="D469" s="160"/>
      <c r="E469" s="161"/>
      <c r="F469" s="158"/>
      <c r="G469" s="158"/>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187</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c r="A470" s="154"/>
      <c r="B470" s="155"/>
      <c r="C470" s="188" t="s">
        <v>587</v>
      </c>
      <c r="D470" s="160"/>
      <c r="E470" s="161"/>
      <c r="F470" s="158"/>
      <c r="G470" s="158"/>
      <c r="H470" s="158"/>
      <c r="I470" s="158"/>
      <c r="J470" s="158"/>
      <c r="K470" s="158"/>
      <c r="L470" s="158"/>
      <c r="M470" s="158"/>
      <c r="N470" s="157"/>
      <c r="O470" s="157"/>
      <c r="P470" s="157"/>
      <c r="Q470" s="157"/>
      <c r="R470" s="158"/>
      <c r="S470" s="158"/>
      <c r="T470" s="158"/>
      <c r="U470" s="158"/>
      <c r="V470" s="158"/>
      <c r="W470" s="158"/>
      <c r="X470" s="158"/>
      <c r="Y470" s="147"/>
      <c r="Z470" s="147"/>
      <c r="AA470" s="147"/>
      <c r="AB470" s="147"/>
      <c r="AC470" s="147"/>
      <c r="AD470" s="147"/>
      <c r="AE470" s="147"/>
      <c r="AF470" s="147"/>
      <c r="AG470" s="147" t="s">
        <v>187</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c r="A471" s="154"/>
      <c r="B471" s="155"/>
      <c r="C471" s="188" t="s">
        <v>72</v>
      </c>
      <c r="D471" s="160"/>
      <c r="E471" s="161">
        <v>4</v>
      </c>
      <c r="F471" s="158"/>
      <c r="G471" s="158"/>
      <c r="H471" s="158"/>
      <c r="I471" s="158"/>
      <c r="J471" s="158"/>
      <c r="K471" s="158"/>
      <c r="L471" s="158"/>
      <c r="M471" s="158"/>
      <c r="N471" s="157"/>
      <c r="O471" s="157"/>
      <c r="P471" s="157"/>
      <c r="Q471" s="157"/>
      <c r="R471" s="158"/>
      <c r="S471" s="158"/>
      <c r="T471" s="158"/>
      <c r="U471" s="158"/>
      <c r="V471" s="158"/>
      <c r="W471" s="158"/>
      <c r="X471" s="158"/>
      <c r="Y471" s="147"/>
      <c r="Z471" s="147"/>
      <c r="AA471" s="147"/>
      <c r="AB471" s="147"/>
      <c r="AC471" s="147"/>
      <c r="AD471" s="147"/>
      <c r="AE471" s="147"/>
      <c r="AF471" s="147"/>
      <c r="AG471" s="147" t="s">
        <v>187</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c r="A472" s="154"/>
      <c r="B472" s="155"/>
      <c r="C472" s="188" t="s">
        <v>588</v>
      </c>
      <c r="D472" s="160"/>
      <c r="E472" s="161"/>
      <c r="F472" s="158"/>
      <c r="G472" s="158"/>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187</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c r="A473" s="154"/>
      <c r="B473" s="155"/>
      <c r="C473" s="188" t="s">
        <v>64</v>
      </c>
      <c r="D473" s="160"/>
      <c r="E473" s="161">
        <v>1</v>
      </c>
      <c r="F473" s="158"/>
      <c r="G473" s="158"/>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187</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c r="A474" s="173">
        <v>86</v>
      </c>
      <c r="B474" s="174" t="s">
        <v>589</v>
      </c>
      <c r="C474" s="187" t="s">
        <v>590</v>
      </c>
      <c r="D474" s="175" t="s">
        <v>259</v>
      </c>
      <c r="E474" s="176">
        <v>3</v>
      </c>
      <c r="F474" s="177"/>
      <c r="G474" s="178">
        <f>ROUND(E474*F474,2)</f>
        <v>0</v>
      </c>
      <c r="H474" s="159"/>
      <c r="I474" s="158">
        <f>ROUND(E474*H474,2)</f>
        <v>0</v>
      </c>
      <c r="J474" s="159"/>
      <c r="K474" s="158">
        <f>ROUND(E474*J474,2)</f>
        <v>0</v>
      </c>
      <c r="L474" s="158">
        <v>21</v>
      </c>
      <c r="M474" s="158">
        <f>G474*(1+L474/100)</f>
        <v>0</v>
      </c>
      <c r="N474" s="157">
        <v>8.2040000000000002E-2</v>
      </c>
      <c r="O474" s="157">
        <f>ROUND(E474*N474,2)</f>
        <v>0.25</v>
      </c>
      <c r="P474" s="157">
        <v>0</v>
      </c>
      <c r="Q474" s="157">
        <f>ROUND(E474*P474,2)</f>
        <v>0</v>
      </c>
      <c r="R474" s="158"/>
      <c r="S474" s="158" t="s">
        <v>183</v>
      </c>
      <c r="T474" s="158" t="s">
        <v>183</v>
      </c>
      <c r="U474" s="158">
        <v>2.4900000000000002</v>
      </c>
      <c r="V474" s="158">
        <f>ROUND(E474*U474,2)</f>
        <v>7.47</v>
      </c>
      <c r="W474" s="158"/>
      <c r="X474" s="158" t="s">
        <v>184</v>
      </c>
      <c r="Y474" s="147"/>
      <c r="Z474" s="147"/>
      <c r="AA474" s="147"/>
      <c r="AB474" s="147"/>
      <c r="AC474" s="147"/>
      <c r="AD474" s="147"/>
      <c r="AE474" s="147"/>
      <c r="AF474" s="147"/>
      <c r="AG474" s="147" t="s">
        <v>185</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c r="A475" s="154"/>
      <c r="B475" s="155"/>
      <c r="C475" s="188" t="s">
        <v>575</v>
      </c>
      <c r="D475" s="160"/>
      <c r="E475" s="161"/>
      <c r="F475" s="158"/>
      <c r="G475" s="158"/>
      <c r="H475" s="158"/>
      <c r="I475" s="158"/>
      <c r="J475" s="158"/>
      <c r="K475" s="158"/>
      <c r="L475" s="158"/>
      <c r="M475" s="158"/>
      <c r="N475" s="157"/>
      <c r="O475" s="157"/>
      <c r="P475" s="157"/>
      <c r="Q475" s="157"/>
      <c r="R475" s="158"/>
      <c r="S475" s="158"/>
      <c r="T475" s="158"/>
      <c r="U475" s="158"/>
      <c r="V475" s="158"/>
      <c r="W475" s="158"/>
      <c r="X475" s="158"/>
      <c r="Y475" s="147"/>
      <c r="Z475" s="147"/>
      <c r="AA475" s="147"/>
      <c r="AB475" s="147"/>
      <c r="AC475" s="147"/>
      <c r="AD475" s="147"/>
      <c r="AE475" s="147"/>
      <c r="AF475" s="147"/>
      <c r="AG475" s="147" t="s">
        <v>187</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c r="A476" s="154"/>
      <c r="B476" s="155"/>
      <c r="C476" s="188" t="s">
        <v>591</v>
      </c>
      <c r="D476" s="160"/>
      <c r="E476" s="161"/>
      <c r="F476" s="158"/>
      <c r="G476" s="158"/>
      <c r="H476" s="158"/>
      <c r="I476" s="158"/>
      <c r="J476" s="158"/>
      <c r="K476" s="158"/>
      <c r="L476" s="158"/>
      <c r="M476" s="158"/>
      <c r="N476" s="157"/>
      <c r="O476" s="157"/>
      <c r="P476" s="157"/>
      <c r="Q476" s="157"/>
      <c r="R476" s="158"/>
      <c r="S476" s="158"/>
      <c r="T476" s="158"/>
      <c r="U476" s="158"/>
      <c r="V476" s="158"/>
      <c r="W476" s="158"/>
      <c r="X476" s="158"/>
      <c r="Y476" s="147"/>
      <c r="Z476" s="147"/>
      <c r="AA476" s="147"/>
      <c r="AB476" s="147"/>
      <c r="AC476" s="147"/>
      <c r="AD476" s="147"/>
      <c r="AE476" s="147"/>
      <c r="AF476" s="147"/>
      <c r="AG476" s="147" t="s">
        <v>187</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c r="A477" s="154"/>
      <c r="B477" s="155"/>
      <c r="C477" s="188" t="s">
        <v>592</v>
      </c>
      <c r="D477" s="160"/>
      <c r="E477" s="161"/>
      <c r="F477" s="158"/>
      <c r="G477" s="158"/>
      <c r="H477" s="158"/>
      <c r="I477" s="158"/>
      <c r="J477" s="158"/>
      <c r="K477" s="158"/>
      <c r="L477" s="158"/>
      <c r="M477" s="158"/>
      <c r="N477" s="157"/>
      <c r="O477" s="157"/>
      <c r="P477" s="157"/>
      <c r="Q477" s="157"/>
      <c r="R477" s="158"/>
      <c r="S477" s="158"/>
      <c r="T477" s="158"/>
      <c r="U477" s="158"/>
      <c r="V477" s="158"/>
      <c r="W477" s="158"/>
      <c r="X477" s="158"/>
      <c r="Y477" s="147"/>
      <c r="Z477" s="147"/>
      <c r="AA477" s="147"/>
      <c r="AB477" s="147"/>
      <c r="AC477" s="147"/>
      <c r="AD477" s="147"/>
      <c r="AE477" s="147"/>
      <c r="AF477" s="147"/>
      <c r="AG477" s="147" t="s">
        <v>187</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c r="A478" s="154"/>
      <c r="B478" s="155"/>
      <c r="C478" s="188" t="s">
        <v>64</v>
      </c>
      <c r="D478" s="160"/>
      <c r="E478" s="161">
        <v>1</v>
      </c>
      <c r="F478" s="158"/>
      <c r="G478" s="158"/>
      <c r="H478" s="158"/>
      <c r="I478" s="158"/>
      <c r="J478" s="158"/>
      <c r="K478" s="158"/>
      <c r="L478" s="158"/>
      <c r="M478" s="158"/>
      <c r="N478" s="157"/>
      <c r="O478" s="157"/>
      <c r="P478" s="157"/>
      <c r="Q478" s="157"/>
      <c r="R478" s="158"/>
      <c r="S478" s="158"/>
      <c r="T478" s="158"/>
      <c r="U478" s="158"/>
      <c r="V478" s="158"/>
      <c r="W478" s="158"/>
      <c r="X478" s="158"/>
      <c r="Y478" s="147"/>
      <c r="Z478" s="147"/>
      <c r="AA478" s="147"/>
      <c r="AB478" s="147"/>
      <c r="AC478" s="147"/>
      <c r="AD478" s="147"/>
      <c r="AE478" s="147"/>
      <c r="AF478" s="147"/>
      <c r="AG478" s="147" t="s">
        <v>187</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c r="A479" s="154"/>
      <c r="B479" s="155"/>
      <c r="C479" s="188" t="s">
        <v>593</v>
      </c>
      <c r="D479" s="160"/>
      <c r="E479" s="161"/>
      <c r="F479" s="158"/>
      <c r="G479" s="158"/>
      <c r="H479" s="158"/>
      <c r="I479" s="158"/>
      <c r="J479" s="158"/>
      <c r="K479" s="158"/>
      <c r="L479" s="158"/>
      <c r="M479" s="158"/>
      <c r="N479" s="157"/>
      <c r="O479" s="157"/>
      <c r="P479" s="157"/>
      <c r="Q479" s="157"/>
      <c r="R479" s="158"/>
      <c r="S479" s="158"/>
      <c r="T479" s="158"/>
      <c r="U479" s="158"/>
      <c r="V479" s="158"/>
      <c r="W479" s="158"/>
      <c r="X479" s="158"/>
      <c r="Y479" s="147"/>
      <c r="Z479" s="147"/>
      <c r="AA479" s="147"/>
      <c r="AB479" s="147"/>
      <c r="AC479" s="147"/>
      <c r="AD479" s="147"/>
      <c r="AE479" s="147"/>
      <c r="AF479" s="147"/>
      <c r="AG479" s="147" t="s">
        <v>187</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c r="A480" s="154"/>
      <c r="B480" s="155"/>
      <c r="C480" s="188" t="s">
        <v>64</v>
      </c>
      <c r="D480" s="160"/>
      <c r="E480" s="161">
        <v>1</v>
      </c>
      <c r="F480" s="158"/>
      <c r="G480" s="158"/>
      <c r="H480" s="158"/>
      <c r="I480" s="158"/>
      <c r="J480" s="158"/>
      <c r="K480" s="158"/>
      <c r="L480" s="158"/>
      <c r="M480" s="158"/>
      <c r="N480" s="157"/>
      <c r="O480" s="157"/>
      <c r="P480" s="157"/>
      <c r="Q480" s="157"/>
      <c r="R480" s="158"/>
      <c r="S480" s="158"/>
      <c r="T480" s="158"/>
      <c r="U480" s="158"/>
      <c r="V480" s="158"/>
      <c r="W480" s="158"/>
      <c r="X480" s="158"/>
      <c r="Y480" s="147"/>
      <c r="Z480" s="147"/>
      <c r="AA480" s="147"/>
      <c r="AB480" s="147"/>
      <c r="AC480" s="147"/>
      <c r="AD480" s="147"/>
      <c r="AE480" s="147"/>
      <c r="AF480" s="147"/>
      <c r="AG480" s="147" t="s">
        <v>187</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c r="A481" s="154"/>
      <c r="B481" s="155"/>
      <c r="C481" s="188" t="s">
        <v>594</v>
      </c>
      <c r="D481" s="160"/>
      <c r="E481" s="161"/>
      <c r="F481" s="158"/>
      <c r="G481" s="158"/>
      <c r="H481" s="158"/>
      <c r="I481" s="158"/>
      <c r="J481" s="158"/>
      <c r="K481" s="158"/>
      <c r="L481" s="158"/>
      <c r="M481" s="158"/>
      <c r="N481" s="157"/>
      <c r="O481" s="157"/>
      <c r="P481" s="157"/>
      <c r="Q481" s="157"/>
      <c r="R481" s="158"/>
      <c r="S481" s="158"/>
      <c r="T481" s="158"/>
      <c r="U481" s="158"/>
      <c r="V481" s="158"/>
      <c r="W481" s="158"/>
      <c r="X481" s="158"/>
      <c r="Y481" s="147"/>
      <c r="Z481" s="147"/>
      <c r="AA481" s="147"/>
      <c r="AB481" s="147"/>
      <c r="AC481" s="147"/>
      <c r="AD481" s="147"/>
      <c r="AE481" s="147"/>
      <c r="AF481" s="147"/>
      <c r="AG481" s="147" t="s">
        <v>187</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c r="A482" s="154"/>
      <c r="B482" s="155"/>
      <c r="C482" s="188" t="s">
        <v>595</v>
      </c>
      <c r="D482" s="160"/>
      <c r="E482" s="161"/>
      <c r="F482" s="158"/>
      <c r="G482" s="158"/>
      <c r="H482" s="158"/>
      <c r="I482" s="158"/>
      <c r="J482" s="158"/>
      <c r="K482" s="158"/>
      <c r="L482" s="158"/>
      <c r="M482" s="158"/>
      <c r="N482" s="157"/>
      <c r="O482" s="157"/>
      <c r="P482" s="157"/>
      <c r="Q482" s="157"/>
      <c r="R482" s="158"/>
      <c r="S482" s="158"/>
      <c r="T482" s="158"/>
      <c r="U482" s="158"/>
      <c r="V482" s="158"/>
      <c r="W482" s="158"/>
      <c r="X482" s="158"/>
      <c r="Y482" s="147"/>
      <c r="Z482" s="147"/>
      <c r="AA482" s="147"/>
      <c r="AB482" s="147"/>
      <c r="AC482" s="147"/>
      <c r="AD482" s="147"/>
      <c r="AE482" s="147"/>
      <c r="AF482" s="147"/>
      <c r="AG482" s="147" t="s">
        <v>187</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c r="A483" s="154"/>
      <c r="B483" s="155"/>
      <c r="C483" s="188" t="s">
        <v>64</v>
      </c>
      <c r="D483" s="160"/>
      <c r="E483" s="161">
        <v>1</v>
      </c>
      <c r="F483" s="158"/>
      <c r="G483" s="158"/>
      <c r="H483" s="158"/>
      <c r="I483" s="158"/>
      <c r="J483" s="158"/>
      <c r="K483" s="158"/>
      <c r="L483" s="158"/>
      <c r="M483" s="158"/>
      <c r="N483" s="157"/>
      <c r="O483" s="157"/>
      <c r="P483" s="157"/>
      <c r="Q483" s="157"/>
      <c r="R483" s="158"/>
      <c r="S483" s="158"/>
      <c r="T483" s="158"/>
      <c r="U483" s="158"/>
      <c r="V483" s="158"/>
      <c r="W483" s="158"/>
      <c r="X483" s="158"/>
      <c r="Y483" s="147"/>
      <c r="Z483" s="147"/>
      <c r="AA483" s="147"/>
      <c r="AB483" s="147"/>
      <c r="AC483" s="147"/>
      <c r="AD483" s="147"/>
      <c r="AE483" s="147"/>
      <c r="AF483" s="147"/>
      <c r="AG483" s="147" t="s">
        <v>187</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c r="A484" s="173">
        <v>87</v>
      </c>
      <c r="B484" s="174" t="s">
        <v>596</v>
      </c>
      <c r="C484" s="187" t="s">
        <v>597</v>
      </c>
      <c r="D484" s="175" t="s">
        <v>259</v>
      </c>
      <c r="E484" s="176">
        <v>1</v>
      </c>
      <c r="F484" s="177"/>
      <c r="G484" s="178">
        <f>ROUND(E484*F484,2)</f>
        <v>0</v>
      </c>
      <c r="H484" s="159"/>
      <c r="I484" s="158">
        <f>ROUND(E484*H484,2)</f>
        <v>0</v>
      </c>
      <c r="J484" s="159"/>
      <c r="K484" s="158">
        <f>ROUND(E484*J484,2)</f>
        <v>0</v>
      </c>
      <c r="L484" s="158">
        <v>21</v>
      </c>
      <c r="M484" s="158">
        <f>G484*(1+L484/100)</f>
        <v>0</v>
      </c>
      <c r="N484" s="157">
        <v>1.406E-2</v>
      </c>
      <c r="O484" s="157">
        <f>ROUND(E484*N484,2)</f>
        <v>0.01</v>
      </c>
      <c r="P484" s="157">
        <v>0</v>
      </c>
      <c r="Q484" s="157">
        <f>ROUND(E484*P484,2)</f>
        <v>0</v>
      </c>
      <c r="R484" s="158" t="s">
        <v>324</v>
      </c>
      <c r="S484" s="158" t="s">
        <v>183</v>
      </c>
      <c r="T484" s="158" t="s">
        <v>183</v>
      </c>
      <c r="U484" s="158">
        <v>0</v>
      </c>
      <c r="V484" s="158">
        <f>ROUND(E484*U484,2)</f>
        <v>0</v>
      </c>
      <c r="W484" s="158"/>
      <c r="X484" s="158" t="s">
        <v>325</v>
      </c>
      <c r="Y484" s="147"/>
      <c r="Z484" s="147"/>
      <c r="AA484" s="147"/>
      <c r="AB484" s="147"/>
      <c r="AC484" s="147"/>
      <c r="AD484" s="147"/>
      <c r="AE484" s="147"/>
      <c r="AF484" s="147"/>
      <c r="AG484" s="147" t="s">
        <v>326</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c r="A485" s="154"/>
      <c r="B485" s="155"/>
      <c r="C485" s="188" t="s">
        <v>575</v>
      </c>
      <c r="D485" s="160"/>
      <c r="E485" s="161"/>
      <c r="F485" s="158"/>
      <c r="G485" s="158"/>
      <c r="H485" s="158"/>
      <c r="I485" s="158"/>
      <c r="J485" s="158"/>
      <c r="K485" s="158"/>
      <c r="L485" s="158"/>
      <c r="M485" s="158"/>
      <c r="N485" s="157"/>
      <c r="O485" s="157"/>
      <c r="P485" s="157"/>
      <c r="Q485" s="157"/>
      <c r="R485" s="158"/>
      <c r="S485" s="158"/>
      <c r="T485" s="158"/>
      <c r="U485" s="158"/>
      <c r="V485" s="158"/>
      <c r="W485" s="158"/>
      <c r="X485" s="158"/>
      <c r="Y485" s="147"/>
      <c r="Z485" s="147"/>
      <c r="AA485" s="147"/>
      <c r="AB485" s="147"/>
      <c r="AC485" s="147"/>
      <c r="AD485" s="147"/>
      <c r="AE485" s="147"/>
      <c r="AF485" s="147"/>
      <c r="AG485" s="147" t="s">
        <v>187</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c r="A486" s="154"/>
      <c r="B486" s="155"/>
      <c r="C486" s="188" t="s">
        <v>576</v>
      </c>
      <c r="D486" s="160"/>
      <c r="E486" s="161"/>
      <c r="F486" s="158"/>
      <c r="G486" s="158"/>
      <c r="H486" s="158"/>
      <c r="I486" s="158"/>
      <c r="J486" s="158"/>
      <c r="K486" s="158"/>
      <c r="L486" s="158"/>
      <c r="M486" s="158"/>
      <c r="N486" s="157"/>
      <c r="O486" s="157"/>
      <c r="P486" s="157"/>
      <c r="Q486" s="157"/>
      <c r="R486" s="158"/>
      <c r="S486" s="158"/>
      <c r="T486" s="158"/>
      <c r="U486" s="158"/>
      <c r="V486" s="158"/>
      <c r="W486" s="158"/>
      <c r="X486" s="158"/>
      <c r="Y486" s="147"/>
      <c r="Z486" s="147"/>
      <c r="AA486" s="147"/>
      <c r="AB486" s="147"/>
      <c r="AC486" s="147"/>
      <c r="AD486" s="147"/>
      <c r="AE486" s="147"/>
      <c r="AF486" s="147"/>
      <c r="AG486" s="147" t="s">
        <v>187</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c r="A487" s="154"/>
      <c r="B487" s="155"/>
      <c r="C487" s="188" t="s">
        <v>577</v>
      </c>
      <c r="D487" s="160"/>
      <c r="E487" s="161"/>
      <c r="F487" s="158"/>
      <c r="G487" s="158"/>
      <c r="H487" s="158"/>
      <c r="I487" s="158"/>
      <c r="J487" s="158"/>
      <c r="K487" s="158"/>
      <c r="L487" s="158"/>
      <c r="M487" s="158"/>
      <c r="N487" s="157"/>
      <c r="O487" s="157"/>
      <c r="P487" s="157"/>
      <c r="Q487" s="157"/>
      <c r="R487" s="158"/>
      <c r="S487" s="158"/>
      <c r="T487" s="158"/>
      <c r="U487" s="158"/>
      <c r="V487" s="158"/>
      <c r="W487" s="158"/>
      <c r="X487" s="158"/>
      <c r="Y487" s="147"/>
      <c r="Z487" s="147"/>
      <c r="AA487" s="147"/>
      <c r="AB487" s="147"/>
      <c r="AC487" s="147"/>
      <c r="AD487" s="147"/>
      <c r="AE487" s="147"/>
      <c r="AF487" s="147"/>
      <c r="AG487" s="147" t="s">
        <v>187</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c r="A488" s="154"/>
      <c r="B488" s="155"/>
      <c r="C488" s="188" t="s">
        <v>64</v>
      </c>
      <c r="D488" s="160"/>
      <c r="E488" s="161">
        <v>1</v>
      </c>
      <c r="F488" s="158"/>
      <c r="G488" s="158"/>
      <c r="H488" s="158"/>
      <c r="I488" s="158"/>
      <c r="J488" s="158"/>
      <c r="K488" s="158"/>
      <c r="L488" s="158"/>
      <c r="M488" s="158"/>
      <c r="N488" s="157"/>
      <c r="O488" s="157"/>
      <c r="P488" s="157"/>
      <c r="Q488" s="157"/>
      <c r="R488" s="158"/>
      <c r="S488" s="158"/>
      <c r="T488" s="158"/>
      <c r="U488" s="158"/>
      <c r="V488" s="158"/>
      <c r="W488" s="158"/>
      <c r="X488" s="158"/>
      <c r="Y488" s="147"/>
      <c r="Z488" s="147"/>
      <c r="AA488" s="147"/>
      <c r="AB488" s="147"/>
      <c r="AC488" s="147"/>
      <c r="AD488" s="147"/>
      <c r="AE488" s="147"/>
      <c r="AF488" s="147"/>
      <c r="AG488" s="147" t="s">
        <v>187</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c r="A489" s="173">
        <v>88</v>
      </c>
      <c r="B489" s="174" t="s">
        <v>598</v>
      </c>
      <c r="C489" s="187" t="s">
        <v>599</v>
      </c>
      <c r="D489" s="175" t="s">
        <v>259</v>
      </c>
      <c r="E489" s="176">
        <v>2</v>
      </c>
      <c r="F489" s="177"/>
      <c r="G489" s="178">
        <f>ROUND(E489*F489,2)</f>
        <v>0</v>
      </c>
      <c r="H489" s="159"/>
      <c r="I489" s="158">
        <f>ROUND(E489*H489,2)</f>
        <v>0</v>
      </c>
      <c r="J489" s="159"/>
      <c r="K489" s="158">
        <f>ROUND(E489*J489,2)</f>
        <v>0</v>
      </c>
      <c r="L489" s="158">
        <v>21</v>
      </c>
      <c r="M489" s="158">
        <f>G489*(1+L489/100)</f>
        <v>0</v>
      </c>
      <c r="N489" s="157">
        <v>1.44E-2</v>
      </c>
      <c r="O489" s="157">
        <f>ROUND(E489*N489,2)</f>
        <v>0.03</v>
      </c>
      <c r="P489" s="157">
        <v>0</v>
      </c>
      <c r="Q489" s="157">
        <f>ROUND(E489*P489,2)</f>
        <v>0</v>
      </c>
      <c r="R489" s="158" t="s">
        <v>324</v>
      </c>
      <c r="S489" s="158" t="s">
        <v>183</v>
      </c>
      <c r="T489" s="158" t="s">
        <v>183</v>
      </c>
      <c r="U489" s="158">
        <v>0</v>
      </c>
      <c r="V489" s="158">
        <f>ROUND(E489*U489,2)</f>
        <v>0</v>
      </c>
      <c r="W489" s="158"/>
      <c r="X489" s="158" t="s">
        <v>325</v>
      </c>
      <c r="Y489" s="147"/>
      <c r="Z489" s="147"/>
      <c r="AA489" s="147"/>
      <c r="AB489" s="147"/>
      <c r="AC489" s="147"/>
      <c r="AD489" s="147"/>
      <c r="AE489" s="147"/>
      <c r="AF489" s="147"/>
      <c r="AG489" s="147" t="s">
        <v>326</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c r="A490" s="154"/>
      <c r="B490" s="155"/>
      <c r="C490" s="188" t="s">
        <v>575</v>
      </c>
      <c r="D490" s="160"/>
      <c r="E490" s="161"/>
      <c r="F490" s="158"/>
      <c r="G490" s="158"/>
      <c r="H490" s="158"/>
      <c r="I490" s="158"/>
      <c r="J490" s="158"/>
      <c r="K490" s="158"/>
      <c r="L490" s="158"/>
      <c r="M490" s="158"/>
      <c r="N490" s="157"/>
      <c r="O490" s="157"/>
      <c r="P490" s="157"/>
      <c r="Q490" s="157"/>
      <c r="R490" s="158"/>
      <c r="S490" s="158"/>
      <c r="T490" s="158"/>
      <c r="U490" s="158"/>
      <c r="V490" s="158"/>
      <c r="W490" s="158"/>
      <c r="X490" s="158"/>
      <c r="Y490" s="147"/>
      <c r="Z490" s="147"/>
      <c r="AA490" s="147"/>
      <c r="AB490" s="147"/>
      <c r="AC490" s="147"/>
      <c r="AD490" s="147"/>
      <c r="AE490" s="147"/>
      <c r="AF490" s="147"/>
      <c r="AG490" s="147" t="s">
        <v>187</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c r="A491" s="154"/>
      <c r="B491" s="155"/>
      <c r="C491" s="188" t="s">
        <v>578</v>
      </c>
      <c r="D491" s="160"/>
      <c r="E491" s="161"/>
      <c r="F491" s="158"/>
      <c r="G491" s="158"/>
      <c r="H491" s="158"/>
      <c r="I491" s="158"/>
      <c r="J491" s="158"/>
      <c r="K491" s="158"/>
      <c r="L491" s="158"/>
      <c r="M491" s="158"/>
      <c r="N491" s="157"/>
      <c r="O491" s="157"/>
      <c r="P491" s="157"/>
      <c r="Q491" s="157"/>
      <c r="R491" s="158"/>
      <c r="S491" s="158"/>
      <c r="T491" s="158"/>
      <c r="U491" s="158"/>
      <c r="V491" s="158"/>
      <c r="W491" s="158"/>
      <c r="X491" s="158"/>
      <c r="Y491" s="147"/>
      <c r="Z491" s="147"/>
      <c r="AA491" s="147"/>
      <c r="AB491" s="147"/>
      <c r="AC491" s="147"/>
      <c r="AD491" s="147"/>
      <c r="AE491" s="147"/>
      <c r="AF491" s="147"/>
      <c r="AG491" s="147" t="s">
        <v>187</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c r="A492" s="154"/>
      <c r="B492" s="155"/>
      <c r="C492" s="188" t="s">
        <v>579</v>
      </c>
      <c r="D492" s="160"/>
      <c r="E492" s="161"/>
      <c r="F492" s="158"/>
      <c r="G492" s="158"/>
      <c r="H492" s="158"/>
      <c r="I492" s="158"/>
      <c r="J492" s="158"/>
      <c r="K492" s="158"/>
      <c r="L492" s="158"/>
      <c r="M492" s="158"/>
      <c r="N492" s="157"/>
      <c r="O492" s="157"/>
      <c r="P492" s="157"/>
      <c r="Q492" s="157"/>
      <c r="R492" s="158"/>
      <c r="S492" s="158"/>
      <c r="T492" s="158"/>
      <c r="U492" s="158"/>
      <c r="V492" s="158"/>
      <c r="W492" s="158"/>
      <c r="X492" s="158"/>
      <c r="Y492" s="147"/>
      <c r="Z492" s="147"/>
      <c r="AA492" s="147"/>
      <c r="AB492" s="147"/>
      <c r="AC492" s="147"/>
      <c r="AD492" s="147"/>
      <c r="AE492" s="147"/>
      <c r="AF492" s="147"/>
      <c r="AG492" s="147" t="s">
        <v>187</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c r="A493" s="154"/>
      <c r="B493" s="155"/>
      <c r="C493" s="188" t="s">
        <v>66</v>
      </c>
      <c r="D493" s="160"/>
      <c r="E493" s="161">
        <v>2</v>
      </c>
      <c r="F493" s="158"/>
      <c r="G493" s="158"/>
      <c r="H493" s="158"/>
      <c r="I493" s="158"/>
      <c r="J493" s="158"/>
      <c r="K493" s="158"/>
      <c r="L493" s="158"/>
      <c r="M493" s="158"/>
      <c r="N493" s="157"/>
      <c r="O493" s="157"/>
      <c r="P493" s="157"/>
      <c r="Q493" s="157"/>
      <c r="R493" s="158"/>
      <c r="S493" s="158"/>
      <c r="T493" s="158"/>
      <c r="U493" s="158"/>
      <c r="V493" s="158"/>
      <c r="W493" s="158"/>
      <c r="X493" s="158"/>
      <c r="Y493" s="147"/>
      <c r="Z493" s="147"/>
      <c r="AA493" s="147"/>
      <c r="AB493" s="147"/>
      <c r="AC493" s="147"/>
      <c r="AD493" s="147"/>
      <c r="AE493" s="147"/>
      <c r="AF493" s="147"/>
      <c r="AG493" s="147" t="s">
        <v>187</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c r="A494" s="173">
        <v>89</v>
      </c>
      <c r="B494" s="174" t="s">
        <v>600</v>
      </c>
      <c r="C494" s="187" t="s">
        <v>601</v>
      </c>
      <c r="D494" s="175" t="s">
        <v>259</v>
      </c>
      <c r="E494" s="176">
        <v>23</v>
      </c>
      <c r="F494" s="177"/>
      <c r="G494" s="178">
        <f>ROUND(E494*F494,2)</f>
        <v>0</v>
      </c>
      <c r="H494" s="159"/>
      <c r="I494" s="158">
        <f>ROUND(E494*H494,2)</f>
        <v>0</v>
      </c>
      <c r="J494" s="159"/>
      <c r="K494" s="158">
        <f>ROUND(E494*J494,2)</f>
        <v>0</v>
      </c>
      <c r="L494" s="158">
        <v>21</v>
      </c>
      <c r="M494" s="158">
        <f>G494*(1+L494/100)</f>
        <v>0</v>
      </c>
      <c r="N494" s="157">
        <v>1.474E-2</v>
      </c>
      <c r="O494" s="157">
        <f>ROUND(E494*N494,2)</f>
        <v>0.34</v>
      </c>
      <c r="P494" s="157">
        <v>0</v>
      </c>
      <c r="Q494" s="157">
        <f>ROUND(E494*P494,2)</f>
        <v>0</v>
      </c>
      <c r="R494" s="158" t="s">
        <v>324</v>
      </c>
      <c r="S494" s="158" t="s">
        <v>183</v>
      </c>
      <c r="T494" s="158" t="s">
        <v>183</v>
      </c>
      <c r="U494" s="158">
        <v>0</v>
      </c>
      <c r="V494" s="158">
        <f>ROUND(E494*U494,2)</f>
        <v>0</v>
      </c>
      <c r="W494" s="158"/>
      <c r="X494" s="158" t="s">
        <v>325</v>
      </c>
      <c r="Y494" s="147"/>
      <c r="Z494" s="147"/>
      <c r="AA494" s="147"/>
      <c r="AB494" s="147"/>
      <c r="AC494" s="147"/>
      <c r="AD494" s="147"/>
      <c r="AE494" s="147"/>
      <c r="AF494" s="147"/>
      <c r="AG494" s="147" t="s">
        <v>326</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c r="A495" s="154"/>
      <c r="B495" s="155"/>
      <c r="C495" s="188" t="s">
        <v>575</v>
      </c>
      <c r="D495" s="160"/>
      <c r="E495" s="161"/>
      <c r="F495" s="158"/>
      <c r="G495" s="158"/>
      <c r="H495" s="158"/>
      <c r="I495" s="158"/>
      <c r="J495" s="158"/>
      <c r="K495" s="158"/>
      <c r="L495" s="158"/>
      <c r="M495" s="158"/>
      <c r="N495" s="157"/>
      <c r="O495" s="157"/>
      <c r="P495" s="157"/>
      <c r="Q495" s="157"/>
      <c r="R495" s="158"/>
      <c r="S495" s="158"/>
      <c r="T495" s="158"/>
      <c r="U495" s="158"/>
      <c r="V495" s="158"/>
      <c r="W495" s="158"/>
      <c r="X495" s="158"/>
      <c r="Y495" s="147"/>
      <c r="Z495" s="147"/>
      <c r="AA495" s="147"/>
      <c r="AB495" s="147"/>
      <c r="AC495" s="147"/>
      <c r="AD495" s="147"/>
      <c r="AE495" s="147"/>
      <c r="AF495" s="147"/>
      <c r="AG495" s="147" t="s">
        <v>187</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c r="A496" s="154"/>
      <c r="B496" s="155"/>
      <c r="C496" s="188" t="s">
        <v>580</v>
      </c>
      <c r="D496" s="160"/>
      <c r="E496" s="161"/>
      <c r="F496" s="158"/>
      <c r="G496" s="158"/>
      <c r="H496" s="158"/>
      <c r="I496" s="158"/>
      <c r="J496" s="158"/>
      <c r="K496" s="158"/>
      <c r="L496" s="158"/>
      <c r="M496" s="158"/>
      <c r="N496" s="157"/>
      <c r="O496" s="157"/>
      <c r="P496" s="157"/>
      <c r="Q496" s="157"/>
      <c r="R496" s="158"/>
      <c r="S496" s="158"/>
      <c r="T496" s="158"/>
      <c r="U496" s="158"/>
      <c r="V496" s="158"/>
      <c r="W496" s="158"/>
      <c r="X496" s="158"/>
      <c r="Y496" s="147"/>
      <c r="Z496" s="147"/>
      <c r="AA496" s="147"/>
      <c r="AB496" s="147"/>
      <c r="AC496" s="147"/>
      <c r="AD496" s="147"/>
      <c r="AE496" s="147"/>
      <c r="AF496" s="147"/>
      <c r="AG496" s="147" t="s">
        <v>187</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c r="A497" s="154"/>
      <c r="B497" s="155"/>
      <c r="C497" s="188" t="s">
        <v>581</v>
      </c>
      <c r="D497" s="160"/>
      <c r="E497" s="161"/>
      <c r="F497" s="158"/>
      <c r="G497" s="158"/>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187</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c r="A498" s="154"/>
      <c r="B498" s="155"/>
      <c r="C498" s="188" t="s">
        <v>362</v>
      </c>
      <c r="D498" s="160"/>
      <c r="E498" s="161">
        <v>7</v>
      </c>
      <c r="F498" s="158"/>
      <c r="G498" s="158"/>
      <c r="H498" s="158"/>
      <c r="I498" s="158"/>
      <c r="J498" s="158"/>
      <c r="K498" s="158"/>
      <c r="L498" s="158"/>
      <c r="M498" s="158"/>
      <c r="N498" s="157"/>
      <c r="O498" s="157"/>
      <c r="P498" s="157"/>
      <c r="Q498" s="157"/>
      <c r="R498" s="158"/>
      <c r="S498" s="158"/>
      <c r="T498" s="158"/>
      <c r="U498" s="158"/>
      <c r="V498" s="158"/>
      <c r="W498" s="158"/>
      <c r="X498" s="158"/>
      <c r="Y498" s="147"/>
      <c r="Z498" s="147"/>
      <c r="AA498" s="147"/>
      <c r="AB498" s="147"/>
      <c r="AC498" s="147"/>
      <c r="AD498" s="147"/>
      <c r="AE498" s="147"/>
      <c r="AF498" s="147"/>
      <c r="AG498" s="147" t="s">
        <v>187</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c r="A499" s="154"/>
      <c r="B499" s="155"/>
      <c r="C499" s="188" t="s">
        <v>582</v>
      </c>
      <c r="D499" s="160"/>
      <c r="E499" s="161"/>
      <c r="F499" s="158"/>
      <c r="G499" s="158"/>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187</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c r="A500" s="154"/>
      <c r="B500" s="155"/>
      <c r="C500" s="188" t="s">
        <v>76</v>
      </c>
      <c r="D500" s="160"/>
      <c r="E500" s="161">
        <v>5</v>
      </c>
      <c r="F500" s="158"/>
      <c r="G500" s="158"/>
      <c r="H500" s="158"/>
      <c r="I500" s="158"/>
      <c r="J500" s="158"/>
      <c r="K500" s="158"/>
      <c r="L500" s="158"/>
      <c r="M500" s="158"/>
      <c r="N500" s="157"/>
      <c r="O500" s="157"/>
      <c r="P500" s="157"/>
      <c r="Q500" s="157"/>
      <c r="R500" s="158"/>
      <c r="S500" s="158"/>
      <c r="T500" s="158"/>
      <c r="U500" s="158"/>
      <c r="V500" s="158"/>
      <c r="W500" s="158"/>
      <c r="X500" s="158"/>
      <c r="Y500" s="147"/>
      <c r="Z500" s="147"/>
      <c r="AA500" s="147"/>
      <c r="AB500" s="147"/>
      <c r="AC500" s="147"/>
      <c r="AD500" s="147"/>
      <c r="AE500" s="147"/>
      <c r="AF500" s="147"/>
      <c r="AG500" s="147" t="s">
        <v>187</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c r="A501" s="154"/>
      <c r="B501" s="155"/>
      <c r="C501" s="188" t="s">
        <v>583</v>
      </c>
      <c r="D501" s="160"/>
      <c r="E501" s="161"/>
      <c r="F501" s="158"/>
      <c r="G501" s="158"/>
      <c r="H501" s="158"/>
      <c r="I501" s="158"/>
      <c r="J501" s="158"/>
      <c r="K501" s="158"/>
      <c r="L501" s="158"/>
      <c r="M501" s="158"/>
      <c r="N501" s="157"/>
      <c r="O501" s="157"/>
      <c r="P501" s="157"/>
      <c r="Q501" s="157"/>
      <c r="R501" s="158"/>
      <c r="S501" s="158"/>
      <c r="T501" s="158"/>
      <c r="U501" s="158"/>
      <c r="V501" s="158"/>
      <c r="W501" s="158"/>
      <c r="X501" s="158"/>
      <c r="Y501" s="147"/>
      <c r="Z501" s="147"/>
      <c r="AA501" s="147"/>
      <c r="AB501" s="147"/>
      <c r="AC501" s="147"/>
      <c r="AD501" s="147"/>
      <c r="AE501" s="147"/>
      <c r="AF501" s="147"/>
      <c r="AG501" s="147" t="s">
        <v>187</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c r="A502" s="154"/>
      <c r="B502" s="155"/>
      <c r="C502" s="188" t="s">
        <v>262</v>
      </c>
      <c r="D502" s="160"/>
      <c r="E502" s="161">
        <v>6</v>
      </c>
      <c r="F502" s="158"/>
      <c r="G502" s="158"/>
      <c r="H502" s="158"/>
      <c r="I502" s="158"/>
      <c r="J502" s="158"/>
      <c r="K502" s="158"/>
      <c r="L502" s="158"/>
      <c r="M502" s="158"/>
      <c r="N502" s="157"/>
      <c r="O502" s="157"/>
      <c r="P502" s="157"/>
      <c r="Q502" s="157"/>
      <c r="R502" s="158"/>
      <c r="S502" s="158"/>
      <c r="T502" s="158"/>
      <c r="U502" s="158"/>
      <c r="V502" s="158"/>
      <c r="W502" s="158"/>
      <c r="X502" s="158"/>
      <c r="Y502" s="147"/>
      <c r="Z502" s="147"/>
      <c r="AA502" s="147"/>
      <c r="AB502" s="147"/>
      <c r="AC502" s="147"/>
      <c r="AD502" s="147"/>
      <c r="AE502" s="147"/>
      <c r="AF502" s="147"/>
      <c r="AG502" s="147" t="s">
        <v>187</v>
      </c>
      <c r="AH502" s="147">
        <v>0</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c r="A503" s="154"/>
      <c r="B503" s="155"/>
      <c r="C503" s="188" t="s">
        <v>584</v>
      </c>
      <c r="D503" s="160"/>
      <c r="E503" s="161"/>
      <c r="F503" s="158"/>
      <c r="G503" s="158"/>
      <c r="H503" s="158"/>
      <c r="I503" s="158"/>
      <c r="J503" s="158"/>
      <c r="K503" s="158"/>
      <c r="L503" s="158"/>
      <c r="M503" s="158"/>
      <c r="N503" s="157"/>
      <c r="O503" s="157"/>
      <c r="P503" s="157"/>
      <c r="Q503" s="157"/>
      <c r="R503" s="158"/>
      <c r="S503" s="158"/>
      <c r="T503" s="158"/>
      <c r="U503" s="158"/>
      <c r="V503" s="158"/>
      <c r="W503" s="158"/>
      <c r="X503" s="158"/>
      <c r="Y503" s="147"/>
      <c r="Z503" s="147"/>
      <c r="AA503" s="147"/>
      <c r="AB503" s="147"/>
      <c r="AC503" s="147"/>
      <c r="AD503" s="147"/>
      <c r="AE503" s="147"/>
      <c r="AF503" s="147"/>
      <c r="AG503" s="147" t="s">
        <v>187</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c r="A504" s="154"/>
      <c r="B504" s="155"/>
      <c r="C504" s="188" t="s">
        <v>68</v>
      </c>
      <c r="D504" s="160"/>
      <c r="E504" s="161">
        <v>3</v>
      </c>
      <c r="F504" s="158"/>
      <c r="G504" s="158"/>
      <c r="H504" s="158"/>
      <c r="I504" s="158"/>
      <c r="J504" s="158"/>
      <c r="K504" s="158"/>
      <c r="L504" s="158"/>
      <c r="M504" s="158"/>
      <c r="N504" s="157"/>
      <c r="O504" s="157"/>
      <c r="P504" s="157"/>
      <c r="Q504" s="157"/>
      <c r="R504" s="158"/>
      <c r="S504" s="158"/>
      <c r="T504" s="158"/>
      <c r="U504" s="158"/>
      <c r="V504" s="158"/>
      <c r="W504" s="158"/>
      <c r="X504" s="158"/>
      <c r="Y504" s="147"/>
      <c r="Z504" s="147"/>
      <c r="AA504" s="147"/>
      <c r="AB504" s="147"/>
      <c r="AC504" s="147"/>
      <c r="AD504" s="147"/>
      <c r="AE504" s="147"/>
      <c r="AF504" s="147"/>
      <c r="AG504" s="147" t="s">
        <v>187</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c r="A505" s="154"/>
      <c r="B505" s="155"/>
      <c r="C505" s="188" t="s">
        <v>585</v>
      </c>
      <c r="D505" s="160"/>
      <c r="E505" s="161"/>
      <c r="F505" s="158"/>
      <c r="G505" s="158"/>
      <c r="H505" s="158"/>
      <c r="I505" s="158"/>
      <c r="J505" s="158"/>
      <c r="K505" s="158"/>
      <c r="L505" s="158"/>
      <c r="M505" s="158"/>
      <c r="N505" s="157"/>
      <c r="O505" s="157"/>
      <c r="P505" s="157"/>
      <c r="Q505" s="157"/>
      <c r="R505" s="158"/>
      <c r="S505" s="158"/>
      <c r="T505" s="158"/>
      <c r="U505" s="158"/>
      <c r="V505" s="158"/>
      <c r="W505" s="158"/>
      <c r="X505" s="158"/>
      <c r="Y505" s="147"/>
      <c r="Z505" s="147"/>
      <c r="AA505" s="147"/>
      <c r="AB505" s="147"/>
      <c r="AC505" s="147"/>
      <c r="AD505" s="147"/>
      <c r="AE505" s="147"/>
      <c r="AF505" s="147"/>
      <c r="AG505" s="147" t="s">
        <v>187</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c r="A506" s="154"/>
      <c r="B506" s="155"/>
      <c r="C506" s="188" t="s">
        <v>66</v>
      </c>
      <c r="D506" s="160"/>
      <c r="E506" s="161">
        <v>2</v>
      </c>
      <c r="F506" s="158"/>
      <c r="G506" s="158"/>
      <c r="H506" s="158"/>
      <c r="I506" s="158"/>
      <c r="J506" s="158"/>
      <c r="K506" s="158"/>
      <c r="L506" s="158"/>
      <c r="M506" s="158"/>
      <c r="N506" s="157"/>
      <c r="O506" s="157"/>
      <c r="P506" s="157"/>
      <c r="Q506" s="157"/>
      <c r="R506" s="158"/>
      <c r="S506" s="158"/>
      <c r="T506" s="158"/>
      <c r="U506" s="158"/>
      <c r="V506" s="158"/>
      <c r="W506" s="158"/>
      <c r="X506" s="158"/>
      <c r="Y506" s="147"/>
      <c r="Z506" s="147"/>
      <c r="AA506" s="147"/>
      <c r="AB506" s="147"/>
      <c r="AC506" s="147"/>
      <c r="AD506" s="147"/>
      <c r="AE506" s="147"/>
      <c r="AF506" s="147"/>
      <c r="AG506" s="147" t="s">
        <v>187</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c r="A507" s="173">
        <v>90</v>
      </c>
      <c r="B507" s="174" t="s">
        <v>602</v>
      </c>
      <c r="C507" s="187" t="s">
        <v>603</v>
      </c>
      <c r="D507" s="175" t="s">
        <v>259</v>
      </c>
      <c r="E507" s="176">
        <v>5</v>
      </c>
      <c r="F507" s="177"/>
      <c r="G507" s="178">
        <f>ROUND(E507*F507,2)</f>
        <v>0</v>
      </c>
      <c r="H507" s="159"/>
      <c r="I507" s="158">
        <f>ROUND(E507*H507,2)</f>
        <v>0</v>
      </c>
      <c r="J507" s="159"/>
      <c r="K507" s="158">
        <f>ROUND(E507*J507,2)</f>
        <v>0</v>
      </c>
      <c r="L507" s="158">
        <v>21</v>
      </c>
      <c r="M507" s="158">
        <f>G507*(1+L507/100)</f>
        <v>0</v>
      </c>
      <c r="N507" s="157">
        <v>1.508E-2</v>
      </c>
      <c r="O507" s="157">
        <f>ROUND(E507*N507,2)</f>
        <v>0.08</v>
      </c>
      <c r="P507" s="157">
        <v>0</v>
      </c>
      <c r="Q507" s="157">
        <f>ROUND(E507*P507,2)</f>
        <v>0</v>
      </c>
      <c r="R507" s="158" t="s">
        <v>324</v>
      </c>
      <c r="S507" s="158" t="s">
        <v>183</v>
      </c>
      <c r="T507" s="158" t="s">
        <v>183</v>
      </c>
      <c r="U507" s="158">
        <v>0</v>
      </c>
      <c r="V507" s="158">
        <f>ROUND(E507*U507,2)</f>
        <v>0</v>
      </c>
      <c r="W507" s="158"/>
      <c r="X507" s="158" t="s">
        <v>325</v>
      </c>
      <c r="Y507" s="147"/>
      <c r="Z507" s="147"/>
      <c r="AA507" s="147"/>
      <c r="AB507" s="147"/>
      <c r="AC507" s="147"/>
      <c r="AD507" s="147"/>
      <c r="AE507" s="147"/>
      <c r="AF507" s="147"/>
      <c r="AG507" s="147" t="s">
        <v>326</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c r="A508" s="154"/>
      <c r="B508" s="155"/>
      <c r="C508" s="188" t="s">
        <v>575</v>
      </c>
      <c r="D508" s="160"/>
      <c r="E508" s="161"/>
      <c r="F508" s="158"/>
      <c r="G508" s="158"/>
      <c r="H508" s="158"/>
      <c r="I508" s="158"/>
      <c r="J508" s="158"/>
      <c r="K508" s="158"/>
      <c r="L508" s="158"/>
      <c r="M508" s="158"/>
      <c r="N508" s="157"/>
      <c r="O508" s="157"/>
      <c r="P508" s="157"/>
      <c r="Q508" s="157"/>
      <c r="R508" s="158"/>
      <c r="S508" s="158"/>
      <c r="T508" s="158"/>
      <c r="U508" s="158"/>
      <c r="V508" s="158"/>
      <c r="W508" s="158"/>
      <c r="X508" s="158"/>
      <c r="Y508" s="147"/>
      <c r="Z508" s="147"/>
      <c r="AA508" s="147"/>
      <c r="AB508" s="147"/>
      <c r="AC508" s="147"/>
      <c r="AD508" s="147"/>
      <c r="AE508" s="147"/>
      <c r="AF508" s="147"/>
      <c r="AG508" s="147" t="s">
        <v>187</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c r="A509" s="154"/>
      <c r="B509" s="155"/>
      <c r="C509" s="188" t="s">
        <v>586</v>
      </c>
      <c r="D509" s="160"/>
      <c r="E509" s="161"/>
      <c r="F509" s="158"/>
      <c r="G509" s="158"/>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187</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c r="A510" s="154"/>
      <c r="B510" s="155"/>
      <c r="C510" s="188" t="s">
        <v>587</v>
      </c>
      <c r="D510" s="160"/>
      <c r="E510" s="161"/>
      <c r="F510" s="158"/>
      <c r="G510" s="158"/>
      <c r="H510" s="158"/>
      <c r="I510" s="158"/>
      <c r="J510" s="158"/>
      <c r="K510" s="158"/>
      <c r="L510" s="158"/>
      <c r="M510" s="158"/>
      <c r="N510" s="157"/>
      <c r="O510" s="157"/>
      <c r="P510" s="157"/>
      <c r="Q510" s="157"/>
      <c r="R510" s="158"/>
      <c r="S510" s="158"/>
      <c r="T510" s="158"/>
      <c r="U510" s="158"/>
      <c r="V510" s="158"/>
      <c r="W510" s="158"/>
      <c r="X510" s="158"/>
      <c r="Y510" s="147"/>
      <c r="Z510" s="147"/>
      <c r="AA510" s="147"/>
      <c r="AB510" s="147"/>
      <c r="AC510" s="147"/>
      <c r="AD510" s="147"/>
      <c r="AE510" s="147"/>
      <c r="AF510" s="147"/>
      <c r="AG510" s="147" t="s">
        <v>187</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c r="A511" s="154"/>
      <c r="B511" s="155"/>
      <c r="C511" s="188" t="s">
        <v>72</v>
      </c>
      <c r="D511" s="160"/>
      <c r="E511" s="161">
        <v>4</v>
      </c>
      <c r="F511" s="158"/>
      <c r="G511" s="158"/>
      <c r="H511" s="158"/>
      <c r="I511" s="158"/>
      <c r="J511" s="158"/>
      <c r="K511" s="158"/>
      <c r="L511" s="158"/>
      <c r="M511" s="158"/>
      <c r="N511" s="157"/>
      <c r="O511" s="157"/>
      <c r="P511" s="157"/>
      <c r="Q511" s="157"/>
      <c r="R511" s="158"/>
      <c r="S511" s="158"/>
      <c r="T511" s="158"/>
      <c r="U511" s="158"/>
      <c r="V511" s="158"/>
      <c r="W511" s="158"/>
      <c r="X511" s="158"/>
      <c r="Y511" s="147"/>
      <c r="Z511" s="147"/>
      <c r="AA511" s="147"/>
      <c r="AB511" s="147"/>
      <c r="AC511" s="147"/>
      <c r="AD511" s="147"/>
      <c r="AE511" s="147"/>
      <c r="AF511" s="147"/>
      <c r="AG511" s="147" t="s">
        <v>187</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c r="A512" s="154"/>
      <c r="B512" s="155"/>
      <c r="C512" s="188" t="s">
        <v>588</v>
      </c>
      <c r="D512" s="160"/>
      <c r="E512" s="161"/>
      <c r="F512" s="158"/>
      <c r="G512" s="158"/>
      <c r="H512" s="158"/>
      <c r="I512" s="158"/>
      <c r="J512" s="158"/>
      <c r="K512" s="158"/>
      <c r="L512" s="158"/>
      <c r="M512" s="158"/>
      <c r="N512" s="157"/>
      <c r="O512" s="157"/>
      <c r="P512" s="157"/>
      <c r="Q512" s="157"/>
      <c r="R512" s="158"/>
      <c r="S512" s="158"/>
      <c r="T512" s="158"/>
      <c r="U512" s="158"/>
      <c r="V512" s="158"/>
      <c r="W512" s="158"/>
      <c r="X512" s="158"/>
      <c r="Y512" s="147"/>
      <c r="Z512" s="147"/>
      <c r="AA512" s="147"/>
      <c r="AB512" s="147"/>
      <c r="AC512" s="147"/>
      <c r="AD512" s="147"/>
      <c r="AE512" s="147"/>
      <c r="AF512" s="147"/>
      <c r="AG512" s="147" t="s">
        <v>187</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c r="A513" s="154"/>
      <c r="B513" s="155"/>
      <c r="C513" s="188" t="s">
        <v>64</v>
      </c>
      <c r="D513" s="160"/>
      <c r="E513" s="161">
        <v>1</v>
      </c>
      <c r="F513" s="158"/>
      <c r="G513" s="158"/>
      <c r="H513" s="158"/>
      <c r="I513" s="158"/>
      <c r="J513" s="158"/>
      <c r="K513" s="158"/>
      <c r="L513" s="158"/>
      <c r="M513" s="158"/>
      <c r="N513" s="157"/>
      <c r="O513" s="157"/>
      <c r="P513" s="157"/>
      <c r="Q513" s="157"/>
      <c r="R513" s="158"/>
      <c r="S513" s="158"/>
      <c r="T513" s="158"/>
      <c r="U513" s="158"/>
      <c r="V513" s="158"/>
      <c r="W513" s="158"/>
      <c r="X513" s="158"/>
      <c r="Y513" s="147"/>
      <c r="Z513" s="147"/>
      <c r="AA513" s="147"/>
      <c r="AB513" s="147"/>
      <c r="AC513" s="147"/>
      <c r="AD513" s="147"/>
      <c r="AE513" s="147"/>
      <c r="AF513" s="147"/>
      <c r="AG513" s="147" t="s">
        <v>187</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c r="A514" s="173">
        <v>91</v>
      </c>
      <c r="B514" s="174" t="s">
        <v>604</v>
      </c>
      <c r="C514" s="187" t="s">
        <v>605</v>
      </c>
      <c r="D514" s="175" t="s">
        <v>259</v>
      </c>
      <c r="E514" s="176">
        <v>2</v>
      </c>
      <c r="F514" s="177"/>
      <c r="G514" s="178">
        <f>ROUND(E514*F514,2)</f>
        <v>0</v>
      </c>
      <c r="H514" s="159"/>
      <c r="I514" s="158">
        <f>ROUND(E514*H514,2)</f>
        <v>0</v>
      </c>
      <c r="J514" s="159"/>
      <c r="K514" s="158">
        <f>ROUND(E514*J514,2)</f>
        <v>0</v>
      </c>
      <c r="L514" s="158">
        <v>21</v>
      </c>
      <c r="M514" s="158">
        <f>G514*(1+L514/100)</f>
        <v>0</v>
      </c>
      <c r="N514" s="157">
        <v>1.576E-2</v>
      </c>
      <c r="O514" s="157">
        <f>ROUND(E514*N514,2)</f>
        <v>0.03</v>
      </c>
      <c r="P514" s="157">
        <v>0</v>
      </c>
      <c r="Q514" s="157">
        <f>ROUND(E514*P514,2)</f>
        <v>0</v>
      </c>
      <c r="R514" s="158" t="s">
        <v>324</v>
      </c>
      <c r="S514" s="158" t="s">
        <v>183</v>
      </c>
      <c r="T514" s="158" t="s">
        <v>183</v>
      </c>
      <c r="U514" s="158">
        <v>0</v>
      </c>
      <c r="V514" s="158">
        <f>ROUND(E514*U514,2)</f>
        <v>0</v>
      </c>
      <c r="W514" s="158"/>
      <c r="X514" s="158" t="s">
        <v>325</v>
      </c>
      <c r="Y514" s="147"/>
      <c r="Z514" s="147"/>
      <c r="AA514" s="147"/>
      <c r="AB514" s="147"/>
      <c r="AC514" s="147"/>
      <c r="AD514" s="147"/>
      <c r="AE514" s="147"/>
      <c r="AF514" s="147"/>
      <c r="AG514" s="147" t="s">
        <v>326</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c r="A515" s="154"/>
      <c r="B515" s="155"/>
      <c r="C515" s="188" t="s">
        <v>575</v>
      </c>
      <c r="D515" s="160"/>
      <c r="E515" s="161"/>
      <c r="F515" s="158"/>
      <c r="G515" s="158"/>
      <c r="H515" s="158"/>
      <c r="I515" s="158"/>
      <c r="J515" s="158"/>
      <c r="K515" s="158"/>
      <c r="L515" s="158"/>
      <c r="M515" s="158"/>
      <c r="N515" s="157"/>
      <c r="O515" s="157"/>
      <c r="P515" s="157"/>
      <c r="Q515" s="157"/>
      <c r="R515" s="158"/>
      <c r="S515" s="158"/>
      <c r="T515" s="158"/>
      <c r="U515" s="158"/>
      <c r="V515" s="158"/>
      <c r="W515" s="158"/>
      <c r="X515" s="158"/>
      <c r="Y515" s="147"/>
      <c r="Z515" s="147"/>
      <c r="AA515" s="147"/>
      <c r="AB515" s="147"/>
      <c r="AC515" s="147"/>
      <c r="AD515" s="147"/>
      <c r="AE515" s="147"/>
      <c r="AF515" s="147"/>
      <c r="AG515" s="147" t="s">
        <v>187</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c r="A516" s="154"/>
      <c r="B516" s="155"/>
      <c r="C516" s="188" t="s">
        <v>591</v>
      </c>
      <c r="D516" s="160"/>
      <c r="E516" s="161"/>
      <c r="F516" s="158"/>
      <c r="G516" s="158"/>
      <c r="H516" s="158"/>
      <c r="I516" s="158"/>
      <c r="J516" s="158"/>
      <c r="K516" s="158"/>
      <c r="L516" s="158"/>
      <c r="M516" s="158"/>
      <c r="N516" s="157"/>
      <c r="O516" s="157"/>
      <c r="P516" s="157"/>
      <c r="Q516" s="157"/>
      <c r="R516" s="158"/>
      <c r="S516" s="158"/>
      <c r="T516" s="158"/>
      <c r="U516" s="158"/>
      <c r="V516" s="158"/>
      <c r="W516" s="158"/>
      <c r="X516" s="158"/>
      <c r="Y516" s="147"/>
      <c r="Z516" s="147"/>
      <c r="AA516" s="147"/>
      <c r="AB516" s="147"/>
      <c r="AC516" s="147"/>
      <c r="AD516" s="147"/>
      <c r="AE516" s="147"/>
      <c r="AF516" s="147"/>
      <c r="AG516" s="147" t="s">
        <v>187</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c r="A517" s="154"/>
      <c r="B517" s="155"/>
      <c r="C517" s="188" t="s">
        <v>592</v>
      </c>
      <c r="D517" s="160"/>
      <c r="E517" s="161"/>
      <c r="F517" s="158"/>
      <c r="G517" s="158"/>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187</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c r="A518" s="154"/>
      <c r="B518" s="155"/>
      <c r="C518" s="188" t="s">
        <v>64</v>
      </c>
      <c r="D518" s="160"/>
      <c r="E518" s="161">
        <v>1</v>
      </c>
      <c r="F518" s="158"/>
      <c r="G518" s="158"/>
      <c r="H518" s="158"/>
      <c r="I518" s="158"/>
      <c r="J518" s="158"/>
      <c r="K518" s="158"/>
      <c r="L518" s="158"/>
      <c r="M518" s="158"/>
      <c r="N518" s="157"/>
      <c r="O518" s="157"/>
      <c r="P518" s="157"/>
      <c r="Q518" s="157"/>
      <c r="R518" s="158"/>
      <c r="S518" s="158"/>
      <c r="T518" s="158"/>
      <c r="U518" s="158"/>
      <c r="V518" s="158"/>
      <c r="W518" s="158"/>
      <c r="X518" s="158"/>
      <c r="Y518" s="147"/>
      <c r="Z518" s="147"/>
      <c r="AA518" s="147"/>
      <c r="AB518" s="147"/>
      <c r="AC518" s="147"/>
      <c r="AD518" s="147"/>
      <c r="AE518" s="147"/>
      <c r="AF518" s="147"/>
      <c r="AG518" s="147" t="s">
        <v>187</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c r="A519" s="154"/>
      <c r="B519" s="155"/>
      <c r="C519" s="188" t="s">
        <v>593</v>
      </c>
      <c r="D519" s="160"/>
      <c r="E519" s="161"/>
      <c r="F519" s="158"/>
      <c r="G519" s="158"/>
      <c r="H519" s="158"/>
      <c r="I519" s="158"/>
      <c r="J519" s="158"/>
      <c r="K519" s="158"/>
      <c r="L519" s="158"/>
      <c r="M519" s="158"/>
      <c r="N519" s="157"/>
      <c r="O519" s="157"/>
      <c r="P519" s="157"/>
      <c r="Q519" s="157"/>
      <c r="R519" s="158"/>
      <c r="S519" s="158"/>
      <c r="T519" s="158"/>
      <c r="U519" s="158"/>
      <c r="V519" s="158"/>
      <c r="W519" s="158"/>
      <c r="X519" s="158"/>
      <c r="Y519" s="147"/>
      <c r="Z519" s="147"/>
      <c r="AA519" s="147"/>
      <c r="AB519" s="147"/>
      <c r="AC519" s="147"/>
      <c r="AD519" s="147"/>
      <c r="AE519" s="147"/>
      <c r="AF519" s="147"/>
      <c r="AG519" s="147" t="s">
        <v>187</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c r="A520" s="154"/>
      <c r="B520" s="155"/>
      <c r="C520" s="188" t="s">
        <v>64</v>
      </c>
      <c r="D520" s="160"/>
      <c r="E520" s="161">
        <v>1</v>
      </c>
      <c r="F520" s="158"/>
      <c r="G520" s="158"/>
      <c r="H520" s="158"/>
      <c r="I520" s="158"/>
      <c r="J520" s="158"/>
      <c r="K520" s="158"/>
      <c r="L520" s="158"/>
      <c r="M520" s="158"/>
      <c r="N520" s="157"/>
      <c r="O520" s="157"/>
      <c r="P520" s="157"/>
      <c r="Q520" s="157"/>
      <c r="R520" s="158"/>
      <c r="S520" s="158"/>
      <c r="T520" s="158"/>
      <c r="U520" s="158"/>
      <c r="V520" s="158"/>
      <c r="W520" s="158"/>
      <c r="X520" s="158"/>
      <c r="Y520" s="147"/>
      <c r="Z520" s="147"/>
      <c r="AA520" s="147"/>
      <c r="AB520" s="147"/>
      <c r="AC520" s="147"/>
      <c r="AD520" s="147"/>
      <c r="AE520" s="147"/>
      <c r="AF520" s="147"/>
      <c r="AG520" s="147" t="s">
        <v>187</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c r="A521" s="173">
        <v>92</v>
      </c>
      <c r="B521" s="174" t="s">
        <v>606</v>
      </c>
      <c r="C521" s="187" t="s">
        <v>607</v>
      </c>
      <c r="D521" s="175" t="s">
        <v>259</v>
      </c>
      <c r="E521" s="176">
        <v>1</v>
      </c>
      <c r="F521" s="177"/>
      <c r="G521" s="178">
        <f>ROUND(E521*F521,2)</f>
        <v>0</v>
      </c>
      <c r="H521" s="159"/>
      <c r="I521" s="158">
        <f>ROUND(E521*H521,2)</f>
        <v>0</v>
      </c>
      <c r="J521" s="159"/>
      <c r="K521" s="158">
        <f>ROUND(E521*J521,2)</f>
        <v>0</v>
      </c>
      <c r="L521" s="158">
        <v>21</v>
      </c>
      <c r="M521" s="158">
        <f>G521*(1+L521/100)</f>
        <v>0</v>
      </c>
      <c r="N521" s="157">
        <v>1.7479999999999999E-2</v>
      </c>
      <c r="O521" s="157">
        <f>ROUND(E521*N521,2)</f>
        <v>0.02</v>
      </c>
      <c r="P521" s="157">
        <v>0</v>
      </c>
      <c r="Q521" s="157">
        <f>ROUND(E521*P521,2)</f>
        <v>0</v>
      </c>
      <c r="R521" s="158" t="s">
        <v>324</v>
      </c>
      <c r="S521" s="158" t="s">
        <v>183</v>
      </c>
      <c r="T521" s="158" t="s">
        <v>183</v>
      </c>
      <c r="U521" s="158">
        <v>0</v>
      </c>
      <c r="V521" s="158">
        <f>ROUND(E521*U521,2)</f>
        <v>0</v>
      </c>
      <c r="W521" s="158"/>
      <c r="X521" s="158" t="s">
        <v>325</v>
      </c>
      <c r="Y521" s="147"/>
      <c r="Z521" s="147"/>
      <c r="AA521" s="147"/>
      <c r="AB521" s="147"/>
      <c r="AC521" s="147"/>
      <c r="AD521" s="147"/>
      <c r="AE521" s="147"/>
      <c r="AF521" s="147"/>
      <c r="AG521" s="147" t="s">
        <v>326</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c r="A522" s="154"/>
      <c r="B522" s="155"/>
      <c r="C522" s="188" t="s">
        <v>575</v>
      </c>
      <c r="D522" s="160"/>
      <c r="E522" s="161"/>
      <c r="F522" s="158"/>
      <c r="G522" s="158"/>
      <c r="H522" s="158"/>
      <c r="I522" s="158"/>
      <c r="J522" s="158"/>
      <c r="K522" s="158"/>
      <c r="L522" s="158"/>
      <c r="M522" s="158"/>
      <c r="N522" s="157"/>
      <c r="O522" s="157"/>
      <c r="P522" s="157"/>
      <c r="Q522" s="157"/>
      <c r="R522" s="158"/>
      <c r="S522" s="158"/>
      <c r="T522" s="158"/>
      <c r="U522" s="158"/>
      <c r="V522" s="158"/>
      <c r="W522" s="158"/>
      <c r="X522" s="158"/>
      <c r="Y522" s="147"/>
      <c r="Z522" s="147"/>
      <c r="AA522" s="147"/>
      <c r="AB522" s="147"/>
      <c r="AC522" s="147"/>
      <c r="AD522" s="147"/>
      <c r="AE522" s="147"/>
      <c r="AF522" s="147"/>
      <c r="AG522" s="147" t="s">
        <v>187</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c r="A523" s="154"/>
      <c r="B523" s="155"/>
      <c r="C523" s="188" t="s">
        <v>594</v>
      </c>
      <c r="D523" s="160"/>
      <c r="E523" s="161"/>
      <c r="F523" s="158"/>
      <c r="G523" s="158"/>
      <c r="H523" s="158"/>
      <c r="I523" s="158"/>
      <c r="J523" s="158"/>
      <c r="K523" s="158"/>
      <c r="L523" s="158"/>
      <c r="M523" s="158"/>
      <c r="N523" s="157"/>
      <c r="O523" s="157"/>
      <c r="P523" s="157"/>
      <c r="Q523" s="157"/>
      <c r="R523" s="158"/>
      <c r="S523" s="158"/>
      <c r="T523" s="158"/>
      <c r="U523" s="158"/>
      <c r="V523" s="158"/>
      <c r="W523" s="158"/>
      <c r="X523" s="158"/>
      <c r="Y523" s="147"/>
      <c r="Z523" s="147"/>
      <c r="AA523" s="147"/>
      <c r="AB523" s="147"/>
      <c r="AC523" s="147"/>
      <c r="AD523" s="147"/>
      <c r="AE523" s="147"/>
      <c r="AF523" s="147"/>
      <c r="AG523" s="147" t="s">
        <v>187</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c r="A524" s="154"/>
      <c r="B524" s="155"/>
      <c r="C524" s="188" t="s">
        <v>595</v>
      </c>
      <c r="D524" s="160"/>
      <c r="E524" s="161"/>
      <c r="F524" s="158"/>
      <c r="G524" s="158"/>
      <c r="H524" s="158"/>
      <c r="I524" s="158"/>
      <c r="J524" s="158"/>
      <c r="K524" s="158"/>
      <c r="L524" s="158"/>
      <c r="M524" s="158"/>
      <c r="N524" s="157"/>
      <c r="O524" s="157"/>
      <c r="P524" s="157"/>
      <c r="Q524" s="157"/>
      <c r="R524" s="158"/>
      <c r="S524" s="158"/>
      <c r="T524" s="158"/>
      <c r="U524" s="158"/>
      <c r="V524" s="158"/>
      <c r="W524" s="158"/>
      <c r="X524" s="158"/>
      <c r="Y524" s="147"/>
      <c r="Z524" s="147"/>
      <c r="AA524" s="147"/>
      <c r="AB524" s="147"/>
      <c r="AC524" s="147"/>
      <c r="AD524" s="147"/>
      <c r="AE524" s="147"/>
      <c r="AF524" s="147"/>
      <c r="AG524" s="147" t="s">
        <v>187</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c r="A525" s="154"/>
      <c r="B525" s="155"/>
      <c r="C525" s="188" t="s">
        <v>64</v>
      </c>
      <c r="D525" s="160"/>
      <c r="E525" s="161">
        <v>1</v>
      </c>
      <c r="F525" s="158"/>
      <c r="G525" s="158"/>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187</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c r="A526" s="166" t="s">
        <v>178</v>
      </c>
      <c r="B526" s="167" t="s">
        <v>86</v>
      </c>
      <c r="C526" s="186" t="s">
        <v>87</v>
      </c>
      <c r="D526" s="168"/>
      <c r="E526" s="169"/>
      <c r="F526" s="170"/>
      <c r="G526" s="171">
        <f>SUMIF(AG527:AG534,"&lt;&gt;NOR",G527:G534)</f>
        <v>0</v>
      </c>
      <c r="H526" s="165"/>
      <c r="I526" s="165">
        <f>SUM(I527:I534)</f>
        <v>0</v>
      </c>
      <c r="J526" s="165"/>
      <c r="K526" s="165">
        <f>SUM(K527:K534)</f>
        <v>0</v>
      </c>
      <c r="L526" s="165"/>
      <c r="M526" s="165">
        <f>SUM(M527:M534)</f>
        <v>0</v>
      </c>
      <c r="N526" s="164"/>
      <c r="O526" s="164">
        <f>SUM(O527:O534)</f>
        <v>0.02</v>
      </c>
      <c r="P526" s="164"/>
      <c r="Q526" s="164">
        <f>SUM(Q527:Q534)</f>
        <v>0</v>
      </c>
      <c r="R526" s="165"/>
      <c r="S526" s="165"/>
      <c r="T526" s="165"/>
      <c r="U526" s="165"/>
      <c r="V526" s="165">
        <f>SUM(V527:V534)</f>
        <v>1.0900000000000001</v>
      </c>
      <c r="W526" s="165"/>
      <c r="X526" s="165"/>
      <c r="AG526" t="s">
        <v>179</v>
      </c>
    </row>
    <row r="527" spans="1:60" outlineLevel="1">
      <c r="A527" s="173">
        <v>93</v>
      </c>
      <c r="B527" s="174" t="s">
        <v>608</v>
      </c>
      <c r="C527" s="187" t="s">
        <v>609</v>
      </c>
      <c r="D527" s="175" t="s">
        <v>259</v>
      </c>
      <c r="E527" s="176">
        <v>1</v>
      </c>
      <c r="F527" s="177"/>
      <c r="G527" s="178">
        <f>ROUND(E527*F527,2)</f>
        <v>0</v>
      </c>
      <c r="H527" s="159"/>
      <c r="I527" s="158">
        <f>ROUND(E527*H527,2)</f>
        <v>0</v>
      </c>
      <c r="J527" s="159"/>
      <c r="K527" s="158">
        <f>ROUND(E527*J527,2)</f>
        <v>0</v>
      </c>
      <c r="L527" s="158">
        <v>21</v>
      </c>
      <c r="M527" s="158">
        <f>G527*(1+L527/100)</f>
        <v>0</v>
      </c>
      <c r="N527" s="157">
        <v>7.0200000000000002E-3</v>
      </c>
      <c r="O527" s="157">
        <f>ROUND(E527*N527,2)</f>
        <v>0.01</v>
      </c>
      <c r="P527" s="157">
        <v>0</v>
      </c>
      <c r="Q527" s="157">
        <f>ROUND(E527*P527,2)</f>
        <v>0</v>
      </c>
      <c r="R527" s="158"/>
      <c r="S527" s="158" t="s">
        <v>183</v>
      </c>
      <c r="T527" s="158" t="s">
        <v>183</v>
      </c>
      <c r="U527" s="158">
        <v>1.0940000000000001</v>
      </c>
      <c r="V527" s="158">
        <f>ROUND(E527*U527,2)</f>
        <v>1.0900000000000001</v>
      </c>
      <c r="W527" s="158"/>
      <c r="X527" s="158" t="s">
        <v>184</v>
      </c>
      <c r="Y527" s="147"/>
      <c r="Z527" s="147"/>
      <c r="AA527" s="147"/>
      <c r="AB527" s="147"/>
      <c r="AC527" s="147"/>
      <c r="AD527" s="147"/>
      <c r="AE527" s="147"/>
      <c r="AF527" s="147"/>
      <c r="AG527" s="147" t="s">
        <v>185</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c r="A528" s="154"/>
      <c r="B528" s="155"/>
      <c r="C528" s="188" t="s">
        <v>610</v>
      </c>
      <c r="D528" s="160"/>
      <c r="E528" s="161"/>
      <c r="F528" s="158"/>
      <c r="G528" s="158"/>
      <c r="H528" s="158"/>
      <c r="I528" s="158"/>
      <c r="J528" s="158"/>
      <c r="K528" s="158"/>
      <c r="L528" s="158"/>
      <c r="M528" s="158"/>
      <c r="N528" s="157"/>
      <c r="O528" s="157"/>
      <c r="P528" s="157"/>
      <c r="Q528" s="157"/>
      <c r="R528" s="158"/>
      <c r="S528" s="158"/>
      <c r="T528" s="158"/>
      <c r="U528" s="158"/>
      <c r="V528" s="158"/>
      <c r="W528" s="158"/>
      <c r="X528" s="158"/>
      <c r="Y528" s="147"/>
      <c r="Z528" s="147"/>
      <c r="AA528" s="147"/>
      <c r="AB528" s="147"/>
      <c r="AC528" s="147"/>
      <c r="AD528" s="147"/>
      <c r="AE528" s="147"/>
      <c r="AF528" s="147"/>
      <c r="AG528" s="147" t="s">
        <v>187</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c r="A529" s="154"/>
      <c r="B529" s="155"/>
      <c r="C529" s="188" t="s">
        <v>611</v>
      </c>
      <c r="D529" s="160"/>
      <c r="E529" s="161"/>
      <c r="F529" s="158"/>
      <c r="G529" s="158"/>
      <c r="H529" s="158"/>
      <c r="I529" s="158"/>
      <c r="J529" s="158"/>
      <c r="K529" s="158"/>
      <c r="L529" s="158"/>
      <c r="M529" s="158"/>
      <c r="N529" s="157"/>
      <c r="O529" s="157"/>
      <c r="P529" s="157"/>
      <c r="Q529" s="157"/>
      <c r="R529" s="158"/>
      <c r="S529" s="158"/>
      <c r="T529" s="158"/>
      <c r="U529" s="158"/>
      <c r="V529" s="158"/>
      <c r="W529" s="158"/>
      <c r="X529" s="158"/>
      <c r="Y529" s="147"/>
      <c r="Z529" s="147"/>
      <c r="AA529" s="147"/>
      <c r="AB529" s="147"/>
      <c r="AC529" s="147"/>
      <c r="AD529" s="147"/>
      <c r="AE529" s="147"/>
      <c r="AF529" s="147"/>
      <c r="AG529" s="147" t="s">
        <v>187</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c r="A530" s="154"/>
      <c r="B530" s="155"/>
      <c r="C530" s="188" t="s">
        <v>64</v>
      </c>
      <c r="D530" s="160"/>
      <c r="E530" s="161">
        <v>1</v>
      </c>
      <c r="F530" s="158"/>
      <c r="G530" s="158"/>
      <c r="H530" s="158"/>
      <c r="I530" s="158"/>
      <c r="J530" s="158"/>
      <c r="K530" s="158"/>
      <c r="L530" s="158"/>
      <c r="M530" s="158"/>
      <c r="N530" s="157"/>
      <c r="O530" s="157"/>
      <c r="P530" s="157"/>
      <c r="Q530" s="157"/>
      <c r="R530" s="158"/>
      <c r="S530" s="158"/>
      <c r="T530" s="158"/>
      <c r="U530" s="158"/>
      <c r="V530" s="158"/>
      <c r="W530" s="158"/>
      <c r="X530" s="158"/>
      <c r="Y530" s="147"/>
      <c r="Z530" s="147"/>
      <c r="AA530" s="147"/>
      <c r="AB530" s="147"/>
      <c r="AC530" s="147"/>
      <c r="AD530" s="147"/>
      <c r="AE530" s="147"/>
      <c r="AF530" s="147"/>
      <c r="AG530" s="147" t="s">
        <v>187</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c r="A531" s="173">
        <v>94</v>
      </c>
      <c r="B531" s="174" t="s">
        <v>612</v>
      </c>
      <c r="C531" s="187" t="s">
        <v>613</v>
      </c>
      <c r="D531" s="175" t="s">
        <v>259</v>
      </c>
      <c r="E531" s="176">
        <v>1</v>
      </c>
      <c r="F531" s="177"/>
      <c r="G531" s="178">
        <f>ROUND(E531*F531,2)</f>
        <v>0</v>
      </c>
      <c r="H531" s="159"/>
      <c r="I531" s="158">
        <f>ROUND(E531*H531,2)</f>
        <v>0</v>
      </c>
      <c r="J531" s="159"/>
      <c r="K531" s="158">
        <f>ROUND(E531*J531,2)</f>
        <v>0</v>
      </c>
      <c r="L531" s="158">
        <v>21</v>
      </c>
      <c r="M531" s="158">
        <f>G531*(1+L531/100)</f>
        <v>0</v>
      </c>
      <c r="N531" s="157">
        <v>1.0500000000000001E-2</v>
      </c>
      <c r="O531" s="157">
        <f>ROUND(E531*N531,2)</f>
        <v>0.01</v>
      </c>
      <c r="P531" s="157">
        <v>0</v>
      </c>
      <c r="Q531" s="157">
        <f>ROUND(E531*P531,2)</f>
        <v>0</v>
      </c>
      <c r="R531" s="158" t="s">
        <v>324</v>
      </c>
      <c r="S531" s="158" t="s">
        <v>183</v>
      </c>
      <c r="T531" s="158" t="s">
        <v>183</v>
      </c>
      <c r="U531" s="158">
        <v>0</v>
      </c>
      <c r="V531" s="158">
        <f>ROUND(E531*U531,2)</f>
        <v>0</v>
      </c>
      <c r="W531" s="158"/>
      <c r="X531" s="158" t="s">
        <v>325</v>
      </c>
      <c r="Y531" s="147"/>
      <c r="Z531" s="147"/>
      <c r="AA531" s="147"/>
      <c r="AB531" s="147"/>
      <c r="AC531" s="147"/>
      <c r="AD531" s="147"/>
      <c r="AE531" s="147"/>
      <c r="AF531" s="147"/>
      <c r="AG531" s="147" t="s">
        <v>326</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c r="A532" s="154"/>
      <c r="B532" s="155"/>
      <c r="C532" s="188" t="s">
        <v>610</v>
      </c>
      <c r="D532" s="160"/>
      <c r="E532" s="161"/>
      <c r="F532" s="158"/>
      <c r="G532" s="158"/>
      <c r="H532" s="158"/>
      <c r="I532" s="158"/>
      <c r="J532" s="158"/>
      <c r="K532" s="158"/>
      <c r="L532" s="158"/>
      <c r="M532" s="158"/>
      <c r="N532" s="157"/>
      <c r="O532" s="157"/>
      <c r="P532" s="157"/>
      <c r="Q532" s="157"/>
      <c r="R532" s="158"/>
      <c r="S532" s="158"/>
      <c r="T532" s="158"/>
      <c r="U532" s="158"/>
      <c r="V532" s="158"/>
      <c r="W532" s="158"/>
      <c r="X532" s="158"/>
      <c r="Y532" s="147"/>
      <c r="Z532" s="147"/>
      <c r="AA532" s="147"/>
      <c r="AB532" s="147"/>
      <c r="AC532" s="147"/>
      <c r="AD532" s="147"/>
      <c r="AE532" s="147"/>
      <c r="AF532" s="147"/>
      <c r="AG532" s="147" t="s">
        <v>187</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c r="A533" s="154"/>
      <c r="B533" s="155"/>
      <c r="C533" s="188" t="s">
        <v>611</v>
      </c>
      <c r="D533" s="160"/>
      <c r="E533" s="161"/>
      <c r="F533" s="158"/>
      <c r="G533" s="158"/>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187</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c r="A534" s="154"/>
      <c r="B534" s="155"/>
      <c r="C534" s="188" t="s">
        <v>64</v>
      </c>
      <c r="D534" s="160"/>
      <c r="E534" s="161">
        <v>1</v>
      </c>
      <c r="F534" s="158"/>
      <c r="G534" s="158"/>
      <c r="H534" s="158"/>
      <c r="I534" s="158"/>
      <c r="J534" s="158"/>
      <c r="K534" s="158"/>
      <c r="L534" s="158"/>
      <c r="M534" s="158"/>
      <c r="N534" s="157"/>
      <c r="O534" s="157"/>
      <c r="P534" s="157"/>
      <c r="Q534" s="157"/>
      <c r="R534" s="158"/>
      <c r="S534" s="158"/>
      <c r="T534" s="158"/>
      <c r="U534" s="158"/>
      <c r="V534" s="158"/>
      <c r="W534" s="158"/>
      <c r="X534" s="158"/>
      <c r="Y534" s="147"/>
      <c r="Z534" s="147"/>
      <c r="AA534" s="147"/>
      <c r="AB534" s="147"/>
      <c r="AC534" s="147"/>
      <c r="AD534" s="147"/>
      <c r="AE534" s="147"/>
      <c r="AF534" s="147"/>
      <c r="AG534" s="147" t="s">
        <v>187</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c r="A535" s="166" t="s">
        <v>178</v>
      </c>
      <c r="B535" s="167" t="s">
        <v>88</v>
      </c>
      <c r="C535" s="186" t="s">
        <v>89</v>
      </c>
      <c r="D535" s="168"/>
      <c r="E535" s="169"/>
      <c r="F535" s="170"/>
      <c r="G535" s="171">
        <f>SUMIF(AG536:AG549,"&lt;&gt;NOR",G536:G549)</f>
        <v>0</v>
      </c>
      <c r="H535" s="165"/>
      <c r="I535" s="165">
        <f>SUM(I536:I549)</f>
        <v>0</v>
      </c>
      <c r="J535" s="165"/>
      <c r="K535" s="165">
        <f>SUM(K536:K549)</f>
        <v>0</v>
      </c>
      <c r="L535" s="165"/>
      <c r="M535" s="165">
        <f>SUM(M536:M549)</f>
        <v>0</v>
      </c>
      <c r="N535" s="164"/>
      <c r="O535" s="164">
        <f>SUM(O536:O549)</f>
        <v>2.13</v>
      </c>
      <c r="P535" s="164"/>
      <c r="Q535" s="164">
        <f>SUM(Q536:Q549)</f>
        <v>0</v>
      </c>
      <c r="R535" s="165"/>
      <c r="S535" s="165"/>
      <c r="T535" s="165"/>
      <c r="U535" s="165"/>
      <c r="V535" s="165">
        <f>SUM(V536:V549)</f>
        <v>230.4</v>
      </c>
      <c r="W535" s="165"/>
      <c r="X535" s="165"/>
      <c r="AG535" t="s">
        <v>179</v>
      </c>
    </row>
    <row r="536" spans="1:60" outlineLevel="1">
      <c r="A536" s="173">
        <v>95</v>
      </c>
      <c r="B536" s="174" t="s">
        <v>614</v>
      </c>
      <c r="C536" s="187" t="s">
        <v>615</v>
      </c>
      <c r="D536" s="175" t="s">
        <v>182</v>
      </c>
      <c r="E536" s="176">
        <v>25</v>
      </c>
      <c r="F536" s="177"/>
      <c r="G536" s="178">
        <f>ROUND(E536*F536,2)</f>
        <v>0</v>
      </c>
      <c r="H536" s="159"/>
      <c r="I536" s="158">
        <f>ROUND(E536*H536,2)</f>
        <v>0</v>
      </c>
      <c r="J536" s="159"/>
      <c r="K536" s="158">
        <f>ROUND(E536*J536,2)</f>
        <v>0</v>
      </c>
      <c r="L536" s="158">
        <v>21</v>
      </c>
      <c r="M536" s="158">
        <f>G536*(1+L536/100)</f>
        <v>0</v>
      </c>
      <c r="N536" s="157">
        <v>1.8380000000000001E-2</v>
      </c>
      <c r="O536" s="157">
        <f>ROUND(E536*N536,2)</f>
        <v>0.46</v>
      </c>
      <c r="P536" s="157">
        <v>0</v>
      </c>
      <c r="Q536" s="157">
        <f>ROUND(E536*P536,2)</f>
        <v>0</v>
      </c>
      <c r="R536" s="158"/>
      <c r="S536" s="158" t="s">
        <v>183</v>
      </c>
      <c r="T536" s="158" t="s">
        <v>183</v>
      </c>
      <c r="U536" s="158">
        <v>0.13</v>
      </c>
      <c r="V536" s="158">
        <f>ROUND(E536*U536,2)</f>
        <v>3.25</v>
      </c>
      <c r="W536" s="158"/>
      <c r="X536" s="158" t="s">
        <v>184</v>
      </c>
      <c r="Y536" s="147"/>
      <c r="Z536" s="147"/>
      <c r="AA536" s="147"/>
      <c r="AB536" s="147"/>
      <c r="AC536" s="147"/>
      <c r="AD536" s="147"/>
      <c r="AE536" s="147"/>
      <c r="AF536" s="147"/>
      <c r="AG536" s="147" t="s">
        <v>185</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c r="A537" s="154"/>
      <c r="B537" s="155"/>
      <c r="C537" s="188" t="s">
        <v>616</v>
      </c>
      <c r="D537" s="160"/>
      <c r="E537" s="161"/>
      <c r="F537" s="158"/>
      <c r="G537" s="158"/>
      <c r="H537" s="158"/>
      <c r="I537" s="158"/>
      <c r="J537" s="158"/>
      <c r="K537" s="158"/>
      <c r="L537" s="158"/>
      <c r="M537" s="158"/>
      <c r="N537" s="157"/>
      <c r="O537" s="157"/>
      <c r="P537" s="157"/>
      <c r="Q537" s="157"/>
      <c r="R537" s="158"/>
      <c r="S537" s="158"/>
      <c r="T537" s="158"/>
      <c r="U537" s="158"/>
      <c r="V537" s="158"/>
      <c r="W537" s="158"/>
      <c r="X537" s="158"/>
      <c r="Y537" s="147"/>
      <c r="Z537" s="147"/>
      <c r="AA537" s="147"/>
      <c r="AB537" s="147"/>
      <c r="AC537" s="147"/>
      <c r="AD537" s="147"/>
      <c r="AE537" s="147"/>
      <c r="AF537" s="147"/>
      <c r="AG537" s="147" t="s">
        <v>187</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c r="A538" s="154"/>
      <c r="B538" s="155"/>
      <c r="C538" s="188" t="s">
        <v>617</v>
      </c>
      <c r="D538" s="160"/>
      <c r="E538" s="161">
        <v>25</v>
      </c>
      <c r="F538" s="158"/>
      <c r="G538" s="158"/>
      <c r="H538" s="158"/>
      <c r="I538" s="158"/>
      <c r="J538" s="158"/>
      <c r="K538" s="158"/>
      <c r="L538" s="158"/>
      <c r="M538" s="158"/>
      <c r="N538" s="157"/>
      <c r="O538" s="157"/>
      <c r="P538" s="157"/>
      <c r="Q538" s="157"/>
      <c r="R538" s="158"/>
      <c r="S538" s="158"/>
      <c r="T538" s="158"/>
      <c r="U538" s="158"/>
      <c r="V538" s="158"/>
      <c r="W538" s="158"/>
      <c r="X538" s="158"/>
      <c r="Y538" s="147"/>
      <c r="Z538" s="147"/>
      <c r="AA538" s="147"/>
      <c r="AB538" s="147"/>
      <c r="AC538" s="147"/>
      <c r="AD538" s="147"/>
      <c r="AE538" s="147"/>
      <c r="AF538" s="147"/>
      <c r="AG538" s="147" t="s">
        <v>187</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c r="A539" s="173">
        <v>96</v>
      </c>
      <c r="B539" s="174" t="s">
        <v>618</v>
      </c>
      <c r="C539" s="187" t="s">
        <v>619</v>
      </c>
      <c r="D539" s="175" t="s">
        <v>182</v>
      </c>
      <c r="E539" s="176">
        <v>25</v>
      </c>
      <c r="F539" s="177"/>
      <c r="G539" s="178">
        <f>ROUND(E539*F539,2)</f>
        <v>0</v>
      </c>
      <c r="H539" s="159"/>
      <c r="I539" s="158">
        <f>ROUND(E539*H539,2)</f>
        <v>0</v>
      </c>
      <c r="J539" s="159"/>
      <c r="K539" s="158">
        <f>ROUND(E539*J539,2)</f>
        <v>0</v>
      </c>
      <c r="L539" s="158">
        <v>21</v>
      </c>
      <c r="M539" s="158">
        <f>G539*(1+L539/100)</f>
        <v>0</v>
      </c>
      <c r="N539" s="157">
        <v>9.7000000000000005E-4</v>
      </c>
      <c r="O539" s="157">
        <f>ROUND(E539*N539,2)</f>
        <v>0.02</v>
      </c>
      <c r="P539" s="157">
        <v>0</v>
      </c>
      <c r="Q539" s="157">
        <f>ROUND(E539*P539,2)</f>
        <v>0</v>
      </c>
      <c r="R539" s="158"/>
      <c r="S539" s="158" t="s">
        <v>183</v>
      </c>
      <c r="T539" s="158" t="s">
        <v>183</v>
      </c>
      <c r="U539" s="158">
        <v>6.0000000000000001E-3</v>
      </c>
      <c r="V539" s="158">
        <f>ROUND(E539*U539,2)</f>
        <v>0.15</v>
      </c>
      <c r="W539" s="158"/>
      <c r="X539" s="158" t="s">
        <v>184</v>
      </c>
      <c r="Y539" s="147"/>
      <c r="Z539" s="147"/>
      <c r="AA539" s="147"/>
      <c r="AB539" s="147"/>
      <c r="AC539" s="147"/>
      <c r="AD539" s="147"/>
      <c r="AE539" s="147"/>
      <c r="AF539" s="147"/>
      <c r="AG539" s="147" t="s">
        <v>185</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c r="A540" s="154"/>
      <c r="B540" s="155"/>
      <c r="C540" s="188" t="s">
        <v>616</v>
      </c>
      <c r="D540" s="160"/>
      <c r="E540" s="161"/>
      <c r="F540" s="158"/>
      <c r="G540" s="158"/>
      <c r="H540" s="158"/>
      <c r="I540" s="158"/>
      <c r="J540" s="158"/>
      <c r="K540" s="158"/>
      <c r="L540" s="158"/>
      <c r="M540" s="158"/>
      <c r="N540" s="157"/>
      <c r="O540" s="157"/>
      <c r="P540" s="157"/>
      <c r="Q540" s="157"/>
      <c r="R540" s="158"/>
      <c r="S540" s="158"/>
      <c r="T540" s="158"/>
      <c r="U540" s="158"/>
      <c r="V540" s="158"/>
      <c r="W540" s="158"/>
      <c r="X540" s="158"/>
      <c r="Y540" s="147"/>
      <c r="Z540" s="147"/>
      <c r="AA540" s="147"/>
      <c r="AB540" s="147"/>
      <c r="AC540" s="147"/>
      <c r="AD540" s="147"/>
      <c r="AE540" s="147"/>
      <c r="AF540" s="147"/>
      <c r="AG540" s="147" t="s">
        <v>187</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c r="A541" s="154"/>
      <c r="B541" s="155"/>
      <c r="C541" s="188" t="s">
        <v>617</v>
      </c>
      <c r="D541" s="160"/>
      <c r="E541" s="161">
        <v>25</v>
      </c>
      <c r="F541" s="158"/>
      <c r="G541" s="158"/>
      <c r="H541" s="158"/>
      <c r="I541" s="158"/>
      <c r="J541" s="158"/>
      <c r="K541" s="158"/>
      <c r="L541" s="158"/>
      <c r="M541" s="158"/>
      <c r="N541" s="157"/>
      <c r="O541" s="157"/>
      <c r="P541" s="157"/>
      <c r="Q541" s="157"/>
      <c r="R541" s="158"/>
      <c r="S541" s="158"/>
      <c r="T541" s="158"/>
      <c r="U541" s="158"/>
      <c r="V541" s="158"/>
      <c r="W541" s="158"/>
      <c r="X541" s="158"/>
      <c r="Y541" s="147"/>
      <c r="Z541" s="147"/>
      <c r="AA541" s="147"/>
      <c r="AB541" s="147"/>
      <c r="AC541" s="147"/>
      <c r="AD541" s="147"/>
      <c r="AE541" s="147"/>
      <c r="AF541" s="147"/>
      <c r="AG541" s="147" t="s">
        <v>187</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c r="A542" s="173">
        <v>97</v>
      </c>
      <c r="B542" s="174" t="s">
        <v>620</v>
      </c>
      <c r="C542" s="187" t="s">
        <v>621</v>
      </c>
      <c r="D542" s="175" t="s">
        <v>182</v>
      </c>
      <c r="E542" s="176">
        <v>25</v>
      </c>
      <c r="F542" s="177"/>
      <c r="G542" s="178">
        <f>ROUND(E542*F542,2)</f>
        <v>0</v>
      </c>
      <c r="H542" s="159"/>
      <c r="I542" s="158">
        <f>ROUND(E542*H542,2)</f>
        <v>0</v>
      </c>
      <c r="J542" s="159"/>
      <c r="K542" s="158">
        <f>ROUND(E542*J542,2)</f>
        <v>0</v>
      </c>
      <c r="L542" s="158">
        <v>21</v>
      </c>
      <c r="M542" s="158">
        <f>G542*(1+L542/100)</f>
        <v>0</v>
      </c>
      <c r="N542" s="157">
        <v>0</v>
      </c>
      <c r="O542" s="157">
        <f>ROUND(E542*N542,2)</f>
        <v>0</v>
      </c>
      <c r="P542" s="157">
        <v>0</v>
      </c>
      <c r="Q542" s="157">
        <f>ROUND(E542*P542,2)</f>
        <v>0</v>
      </c>
      <c r="R542" s="158"/>
      <c r="S542" s="158" t="s">
        <v>183</v>
      </c>
      <c r="T542" s="158" t="s">
        <v>183</v>
      </c>
      <c r="U542" s="158">
        <v>0.126</v>
      </c>
      <c r="V542" s="158">
        <f>ROUND(E542*U542,2)</f>
        <v>3.15</v>
      </c>
      <c r="W542" s="158"/>
      <c r="X542" s="158" t="s">
        <v>184</v>
      </c>
      <c r="Y542" s="147"/>
      <c r="Z542" s="147"/>
      <c r="AA542" s="147"/>
      <c r="AB542" s="147"/>
      <c r="AC542" s="147"/>
      <c r="AD542" s="147"/>
      <c r="AE542" s="147"/>
      <c r="AF542" s="147"/>
      <c r="AG542" s="147" t="s">
        <v>185</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c r="A543" s="154"/>
      <c r="B543" s="155"/>
      <c r="C543" s="188" t="s">
        <v>616</v>
      </c>
      <c r="D543" s="160"/>
      <c r="E543" s="161"/>
      <c r="F543" s="158"/>
      <c r="G543" s="158"/>
      <c r="H543" s="158"/>
      <c r="I543" s="158"/>
      <c r="J543" s="158"/>
      <c r="K543" s="158"/>
      <c r="L543" s="158"/>
      <c r="M543" s="158"/>
      <c r="N543" s="157"/>
      <c r="O543" s="157"/>
      <c r="P543" s="157"/>
      <c r="Q543" s="157"/>
      <c r="R543" s="158"/>
      <c r="S543" s="158"/>
      <c r="T543" s="158"/>
      <c r="U543" s="158"/>
      <c r="V543" s="158"/>
      <c r="W543" s="158"/>
      <c r="X543" s="158"/>
      <c r="Y543" s="147"/>
      <c r="Z543" s="147"/>
      <c r="AA543" s="147"/>
      <c r="AB543" s="147"/>
      <c r="AC543" s="147"/>
      <c r="AD543" s="147"/>
      <c r="AE543" s="147"/>
      <c r="AF543" s="147"/>
      <c r="AG543" s="147" t="s">
        <v>187</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c r="A544" s="154"/>
      <c r="B544" s="155"/>
      <c r="C544" s="188" t="s">
        <v>617</v>
      </c>
      <c r="D544" s="160"/>
      <c r="E544" s="161">
        <v>25</v>
      </c>
      <c r="F544" s="158"/>
      <c r="G544" s="158"/>
      <c r="H544" s="158"/>
      <c r="I544" s="158"/>
      <c r="J544" s="158"/>
      <c r="K544" s="158"/>
      <c r="L544" s="158"/>
      <c r="M544" s="158"/>
      <c r="N544" s="157"/>
      <c r="O544" s="157"/>
      <c r="P544" s="157"/>
      <c r="Q544" s="157"/>
      <c r="R544" s="158"/>
      <c r="S544" s="158"/>
      <c r="T544" s="158"/>
      <c r="U544" s="158"/>
      <c r="V544" s="158"/>
      <c r="W544" s="158"/>
      <c r="X544" s="158"/>
      <c r="Y544" s="147"/>
      <c r="Z544" s="147"/>
      <c r="AA544" s="147"/>
      <c r="AB544" s="147"/>
      <c r="AC544" s="147"/>
      <c r="AD544" s="147"/>
      <c r="AE544" s="147"/>
      <c r="AF544" s="147"/>
      <c r="AG544" s="147" t="s">
        <v>187</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c r="A545" s="173">
        <v>98</v>
      </c>
      <c r="B545" s="174" t="s">
        <v>622</v>
      </c>
      <c r="C545" s="187" t="s">
        <v>623</v>
      </c>
      <c r="D545" s="175" t="s">
        <v>182</v>
      </c>
      <c r="E545" s="176">
        <v>1046.03</v>
      </c>
      <c r="F545" s="177"/>
      <c r="G545" s="178">
        <f>ROUND(E545*F545,2)</f>
        <v>0</v>
      </c>
      <c r="H545" s="159"/>
      <c r="I545" s="158">
        <f>ROUND(E545*H545,2)</f>
        <v>0</v>
      </c>
      <c r="J545" s="159"/>
      <c r="K545" s="158">
        <f>ROUND(E545*J545,2)</f>
        <v>0</v>
      </c>
      <c r="L545" s="158">
        <v>21</v>
      </c>
      <c r="M545" s="158">
        <f>G545*(1+L545/100)</f>
        <v>0</v>
      </c>
      <c r="N545" s="157">
        <v>1.58E-3</v>
      </c>
      <c r="O545" s="157">
        <f>ROUND(E545*N545,2)</f>
        <v>1.65</v>
      </c>
      <c r="P545" s="157">
        <v>0</v>
      </c>
      <c r="Q545" s="157">
        <f>ROUND(E545*P545,2)</f>
        <v>0</v>
      </c>
      <c r="R545" s="158"/>
      <c r="S545" s="158" t="s">
        <v>183</v>
      </c>
      <c r="T545" s="158" t="s">
        <v>183</v>
      </c>
      <c r="U545" s="158">
        <v>0.214</v>
      </c>
      <c r="V545" s="158">
        <f>ROUND(E545*U545,2)</f>
        <v>223.85</v>
      </c>
      <c r="W545" s="158"/>
      <c r="X545" s="158" t="s">
        <v>184</v>
      </c>
      <c r="Y545" s="147"/>
      <c r="Z545" s="147"/>
      <c r="AA545" s="147"/>
      <c r="AB545" s="147"/>
      <c r="AC545" s="147"/>
      <c r="AD545" s="147"/>
      <c r="AE545" s="147"/>
      <c r="AF545" s="147"/>
      <c r="AG545" s="147" t="s">
        <v>185</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c r="A546" s="154"/>
      <c r="B546" s="155"/>
      <c r="C546" s="188" t="s">
        <v>192</v>
      </c>
      <c r="D546" s="160"/>
      <c r="E546" s="161"/>
      <c r="F546" s="158"/>
      <c r="G546" s="158"/>
      <c r="H546" s="158"/>
      <c r="I546" s="158"/>
      <c r="J546" s="158"/>
      <c r="K546" s="158"/>
      <c r="L546" s="158"/>
      <c r="M546" s="158"/>
      <c r="N546" s="157"/>
      <c r="O546" s="157"/>
      <c r="P546" s="157"/>
      <c r="Q546" s="157"/>
      <c r="R546" s="158"/>
      <c r="S546" s="158"/>
      <c r="T546" s="158"/>
      <c r="U546" s="158"/>
      <c r="V546" s="158"/>
      <c r="W546" s="158"/>
      <c r="X546" s="158"/>
      <c r="Y546" s="147"/>
      <c r="Z546" s="147"/>
      <c r="AA546" s="147"/>
      <c r="AB546" s="147"/>
      <c r="AC546" s="147"/>
      <c r="AD546" s="147"/>
      <c r="AE546" s="147"/>
      <c r="AF546" s="147"/>
      <c r="AG546" s="147" t="s">
        <v>187</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c r="A547" s="154"/>
      <c r="B547" s="155"/>
      <c r="C547" s="188" t="s">
        <v>412</v>
      </c>
      <c r="D547" s="160"/>
      <c r="E547" s="161">
        <v>434.79</v>
      </c>
      <c r="F547" s="158"/>
      <c r="G547" s="158"/>
      <c r="H547" s="158"/>
      <c r="I547" s="158"/>
      <c r="J547" s="158"/>
      <c r="K547" s="158"/>
      <c r="L547" s="158"/>
      <c r="M547" s="158"/>
      <c r="N547" s="157"/>
      <c r="O547" s="157"/>
      <c r="P547" s="157"/>
      <c r="Q547" s="157"/>
      <c r="R547" s="158"/>
      <c r="S547" s="158"/>
      <c r="T547" s="158"/>
      <c r="U547" s="158"/>
      <c r="V547" s="158"/>
      <c r="W547" s="158"/>
      <c r="X547" s="158"/>
      <c r="Y547" s="147"/>
      <c r="Z547" s="147"/>
      <c r="AA547" s="147"/>
      <c r="AB547" s="147"/>
      <c r="AC547" s="147"/>
      <c r="AD547" s="147"/>
      <c r="AE547" s="147"/>
      <c r="AF547" s="147"/>
      <c r="AG547" s="147" t="s">
        <v>187</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c r="A548" s="154"/>
      <c r="B548" s="155"/>
      <c r="C548" s="188" t="s">
        <v>243</v>
      </c>
      <c r="D548" s="160"/>
      <c r="E548" s="161"/>
      <c r="F548" s="158"/>
      <c r="G548" s="158"/>
      <c r="H548" s="158"/>
      <c r="I548" s="158"/>
      <c r="J548" s="158"/>
      <c r="K548" s="158"/>
      <c r="L548" s="158"/>
      <c r="M548" s="158"/>
      <c r="N548" s="157"/>
      <c r="O548" s="157"/>
      <c r="P548" s="157"/>
      <c r="Q548" s="157"/>
      <c r="R548" s="158"/>
      <c r="S548" s="158"/>
      <c r="T548" s="158"/>
      <c r="U548" s="158"/>
      <c r="V548" s="158"/>
      <c r="W548" s="158"/>
      <c r="X548" s="158"/>
      <c r="Y548" s="147"/>
      <c r="Z548" s="147"/>
      <c r="AA548" s="147"/>
      <c r="AB548" s="147"/>
      <c r="AC548" s="147"/>
      <c r="AD548" s="147"/>
      <c r="AE548" s="147"/>
      <c r="AF548" s="147"/>
      <c r="AG548" s="147" t="s">
        <v>187</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c r="A549" s="154"/>
      <c r="B549" s="155"/>
      <c r="C549" s="188" t="s">
        <v>624</v>
      </c>
      <c r="D549" s="160"/>
      <c r="E549" s="161">
        <v>611.24</v>
      </c>
      <c r="F549" s="158"/>
      <c r="G549" s="158"/>
      <c r="H549" s="158"/>
      <c r="I549" s="158"/>
      <c r="J549" s="158"/>
      <c r="K549" s="158"/>
      <c r="L549" s="158"/>
      <c r="M549" s="158"/>
      <c r="N549" s="157"/>
      <c r="O549" s="157"/>
      <c r="P549" s="157"/>
      <c r="Q549" s="157"/>
      <c r="R549" s="158"/>
      <c r="S549" s="158"/>
      <c r="T549" s="158"/>
      <c r="U549" s="158"/>
      <c r="V549" s="158"/>
      <c r="W549" s="158"/>
      <c r="X549" s="158"/>
      <c r="Y549" s="147"/>
      <c r="Z549" s="147"/>
      <c r="AA549" s="147"/>
      <c r="AB549" s="147"/>
      <c r="AC549" s="147"/>
      <c r="AD549" s="147"/>
      <c r="AE549" s="147"/>
      <c r="AF549" s="147"/>
      <c r="AG549" s="147" t="s">
        <v>187</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ht="25.5">
      <c r="A550" s="166" t="s">
        <v>178</v>
      </c>
      <c r="B550" s="167" t="s">
        <v>90</v>
      </c>
      <c r="C550" s="186" t="s">
        <v>91</v>
      </c>
      <c r="D550" s="168"/>
      <c r="E550" s="169"/>
      <c r="F550" s="170"/>
      <c r="G550" s="171">
        <f>SUMIF(AG551:AG603,"&lt;&gt;NOR",G551:G603)</f>
        <v>0</v>
      </c>
      <c r="H550" s="165"/>
      <c r="I550" s="165">
        <f>SUM(I551:I603)</f>
        <v>0</v>
      </c>
      <c r="J550" s="165"/>
      <c r="K550" s="165">
        <f>SUM(K551:K603)</f>
        <v>0</v>
      </c>
      <c r="L550" s="165"/>
      <c r="M550" s="165">
        <f>SUM(M551:M603)</f>
        <v>0</v>
      </c>
      <c r="N550" s="164"/>
      <c r="O550" s="164">
        <f>SUM(O551:O603)</f>
        <v>0.24</v>
      </c>
      <c r="P550" s="164"/>
      <c r="Q550" s="164">
        <f>SUM(Q551:Q603)</f>
        <v>0</v>
      </c>
      <c r="R550" s="165"/>
      <c r="S550" s="165"/>
      <c r="T550" s="165"/>
      <c r="U550" s="165"/>
      <c r="V550" s="165">
        <f>SUM(V551:V603)</f>
        <v>384.23</v>
      </c>
      <c r="W550" s="165"/>
      <c r="X550" s="165"/>
      <c r="AG550" t="s">
        <v>179</v>
      </c>
    </row>
    <row r="551" spans="1:60" outlineLevel="1">
      <c r="A551" s="173">
        <v>99</v>
      </c>
      <c r="B551" s="174" t="s">
        <v>625</v>
      </c>
      <c r="C551" s="187" t="s">
        <v>626</v>
      </c>
      <c r="D551" s="175" t="s">
        <v>182</v>
      </c>
      <c r="E551" s="176">
        <v>1196.03</v>
      </c>
      <c r="F551" s="177"/>
      <c r="G551" s="178">
        <f>ROUND(E551*F551,2)</f>
        <v>0</v>
      </c>
      <c r="H551" s="159"/>
      <c r="I551" s="158">
        <f>ROUND(E551*H551,2)</f>
        <v>0</v>
      </c>
      <c r="J551" s="159"/>
      <c r="K551" s="158">
        <f>ROUND(E551*J551,2)</f>
        <v>0</v>
      </c>
      <c r="L551" s="158">
        <v>21</v>
      </c>
      <c r="M551" s="158">
        <f>G551*(1+L551/100)</f>
        <v>0</v>
      </c>
      <c r="N551" s="157">
        <v>4.0000000000000003E-5</v>
      </c>
      <c r="O551" s="157">
        <f>ROUND(E551*N551,2)</f>
        <v>0.05</v>
      </c>
      <c r="P551" s="157">
        <v>0</v>
      </c>
      <c r="Q551" s="157">
        <f>ROUND(E551*P551,2)</f>
        <v>0</v>
      </c>
      <c r="R551" s="158"/>
      <c r="S551" s="158" t="s">
        <v>183</v>
      </c>
      <c r="T551" s="158" t="s">
        <v>183</v>
      </c>
      <c r="U551" s="158">
        <v>0.308</v>
      </c>
      <c r="V551" s="158">
        <f>ROUND(E551*U551,2)</f>
        <v>368.38</v>
      </c>
      <c r="W551" s="158"/>
      <c r="X551" s="158" t="s">
        <v>184</v>
      </c>
      <c r="Y551" s="147"/>
      <c r="Z551" s="147"/>
      <c r="AA551" s="147"/>
      <c r="AB551" s="147"/>
      <c r="AC551" s="147"/>
      <c r="AD551" s="147"/>
      <c r="AE551" s="147"/>
      <c r="AF551" s="147"/>
      <c r="AG551" s="147" t="s">
        <v>185</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c r="A552" s="154"/>
      <c r="B552" s="155"/>
      <c r="C552" s="188" t="s">
        <v>192</v>
      </c>
      <c r="D552" s="160"/>
      <c r="E552" s="161"/>
      <c r="F552" s="158"/>
      <c r="G552" s="158"/>
      <c r="H552" s="158"/>
      <c r="I552" s="158"/>
      <c r="J552" s="158"/>
      <c r="K552" s="158"/>
      <c r="L552" s="158"/>
      <c r="M552" s="158"/>
      <c r="N552" s="157"/>
      <c r="O552" s="157"/>
      <c r="P552" s="157"/>
      <c r="Q552" s="157"/>
      <c r="R552" s="158"/>
      <c r="S552" s="158"/>
      <c r="T552" s="158"/>
      <c r="U552" s="158"/>
      <c r="V552" s="158"/>
      <c r="W552" s="158"/>
      <c r="X552" s="158"/>
      <c r="Y552" s="147"/>
      <c r="Z552" s="147"/>
      <c r="AA552" s="147"/>
      <c r="AB552" s="147"/>
      <c r="AC552" s="147"/>
      <c r="AD552" s="147"/>
      <c r="AE552" s="147"/>
      <c r="AF552" s="147"/>
      <c r="AG552" s="147" t="s">
        <v>187</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c r="A553" s="154"/>
      <c r="B553" s="155"/>
      <c r="C553" s="188" t="s">
        <v>412</v>
      </c>
      <c r="D553" s="160"/>
      <c r="E553" s="161">
        <v>434.79</v>
      </c>
      <c r="F553" s="158"/>
      <c r="G553" s="158"/>
      <c r="H553" s="158"/>
      <c r="I553" s="158"/>
      <c r="J553" s="158"/>
      <c r="K553" s="158"/>
      <c r="L553" s="158"/>
      <c r="M553" s="158"/>
      <c r="N553" s="157"/>
      <c r="O553" s="157"/>
      <c r="P553" s="157"/>
      <c r="Q553" s="157"/>
      <c r="R553" s="158"/>
      <c r="S553" s="158"/>
      <c r="T553" s="158"/>
      <c r="U553" s="158"/>
      <c r="V553" s="158"/>
      <c r="W553" s="158"/>
      <c r="X553" s="158"/>
      <c r="Y553" s="147"/>
      <c r="Z553" s="147"/>
      <c r="AA553" s="147"/>
      <c r="AB553" s="147"/>
      <c r="AC553" s="147"/>
      <c r="AD553" s="147"/>
      <c r="AE553" s="147"/>
      <c r="AF553" s="147"/>
      <c r="AG553" s="147" t="s">
        <v>187</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c r="A554" s="154"/>
      <c r="B554" s="155"/>
      <c r="C554" s="188" t="s">
        <v>243</v>
      </c>
      <c r="D554" s="160"/>
      <c r="E554" s="161"/>
      <c r="F554" s="158"/>
      <c r="G554" s="158"/>
      <c r="H554" s="158"/>
      <c r="I554" s="158"/>
      <c r="J554" s="158"/>
      <c r="K554" s="158"/>
      <c r="L554" s="158"/>
      <c r="M554" s="158"/>
      <c r="N554" s="157"/>
      <c r="O554" s="157"/>
      <c r="P554" s="157"/>
      <c r="Q554" s="157"/>
      <c r="R554" s="158"/>
      <c r="S554" s="158"/>
      <c r="T554" s="158"/>
      <c r="U554" s="158"/>
      <c r="V554" s="158"/>
      <c r="W554" s="158"/>
      <c r="X554" s="158"/>
      <c r="Y554" s="147"/>
      <c r="Z554" s="147"/>
      <c r="AA554" s="147"/>
      <c r="AB554" s="147"/>
      <c r="AC554" s="147"/>
      <c r="AD554" s="147"/>
      <c r="AE554" s="147"/>
      <c r="AF554" s="147"/>
      <c r="AG554" s="147" t="s">
        <v>187</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c r="A555" s="154"/>
      <c r="B555" s="155"/>
      <c r="C555" s="188" t="s">
        <v>624</v>
      </c>
      <c r="D555" s="160"/>
      <c r="E555" s="161">
        <v>611.24</v>
      </c>
      <c r="F555" s="158"/>
      <c r="G555" s="158"/>
      <c r="H555" s="158"/>
      <c r="I555" s="158"/>
      <c r="J555" s="158"/>
      <c r="K555" s="158"/>
      <c r="L555" s="158"/>
      <c r="M555" s="158"/>
      <c r="N555" s="157"/>
      <c r="O555" s="157"/>
      <c r="P555" s="157"/>
      <c r="Q555" s="157"/>
      <c r="R555" s="158"/>
      <c r="S555" s="158"/>
      <c r="T555" s="158"/>
      <c r="U555" s="158"/>
      <c r="V555" s="158"/>
      <c r="W555" s="158"/>
      <c r="X555" s="158"/>
      <c r="Y555" s="147"/>
      <c r="Z555" s="147"/>
      <c r="AA555" s="147"/>
      <c r="AB555" s="147"/>
      <c r="AC555" s="147"/>
      <c r="AD555" s="147"/>
      <c r="AE555" s="147"/>
      <c r="AF555" s="147"/>
      <c r="AG555" s="147" t="s">
        <v>187</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c r="A556" s="154"/>
      <c r="B556" s="155"/>
      <c r="C556" s="188" t="s">
        <v>627</v>
      </c>
      <c r="D556" s="160"/>
      <c r="E556" s="161"/>
      <c r="F556" s="158"/>
      <c r="G556" s="158"/>
      <c r="H556" s="158"/>
      <c r="I556" s="158"/>
      <c r="J556" s="158"/>
      <c r="K556" s="158"/>
      <c r="L556" s="158"/>
      <c r="M556" s="158"/>
      <c r="N556" s="157"/>
      <c r="O556" s="157"/>
      <c r="P556" s="157"/>
      <c r="Q556" s="157"/>
      <c r="R556" s="158"/>
      <c r="S556" s="158"/>
      <c r="T556" s="158"/>
      <c r="U556" s="158"/>
      <c r="V556" s="158"/>
      <c r="W556" s="158"/>
      <c r="X556" s="158"/>
      <c r="Y556" s="147"/>
      <c r="Z556" s="147"/>
      <c r="AA556" s="147"/>
      <c r="AB556" s="147"/>
      <c r="AC556" s="147"/>
      <c r="AD556" s="147"/>
      <c r="AE556" s="147"/>
      <c r="AF556" s="147"/>
      <c r="AG556" s="147" t="s">
        <v>187</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c r="A557" s="154"/>
      <c r="B557" s="155"/>
      <c r="C557" s="188" t="s">
        <v>628</v>
      </c>
      <c r="D557" s="160"/>
      <c r="E557" s="161">
        <v>150</v>
      </c>
      <c r="F557" s="158"/>
      <c r="G557" s="158"/>
      <c r="H557" s="158"/>
      <c r="I557" s="158"/>
      <c r="J557" s="158"/>
      <c r="K557" s="158"/>
      <c r="L557" s="158"/>
      <c r="M557" s="158"/>
      <c r="N557" s="157"/>
      <c r="O557" s="157"/>
      <c r="P557" s="157"/>
      <c r="Q557" s="157"/>
      <c r="R557" s="158"/>
      <c r="S557" s="158"/>
      <c r="T557" s="158"/>
      <c r="U557" s="158"/>
      <c r="V557" s="158"/>
      <c r="W557" s="158"/>
      <c r="X557" s="158"/>
      <c r="Y557" s="147"/>
      <c r="Z557" s="147"/>
      <c r="AA557" s="147"/>
      <c r="AB557" s="147"/>
      <c r="AC557" s="147"/>
      <c r="AD557" s="147"/>
      <c r="AE557" s="147"/>
      <c r="AF557" s="147"/>
      <c r="AG557" s="147" t="s">
        <v>187</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ht="22.5" outlineLevel="1">
      <c r="A558" s="173">
        <v>100</v>
      </c>
      <c r="B558" s="174" t="s">
        <v>629</v>
      </c>
      <c r="C558" s="187" t="s">
        <v>630</v>
      </c>
      <c r="D558" s="175" t="s">
        <v>182</v>
      </c>
      <c r="E558" s="176">
        <v>878.48</v>
      </c>
      <c r="F558" s="177"/>
      <c r="G558" s="178">
        <f>ROUND(E558*F558,2)</f>
        <v>0</v>
      </c>
      <c r="H558" s="159"/>
      <c r="I558" s="158">
        <f>ROUND(E558*H558,2)</f>
        <v>0</v>
      </c>
      <c r="J558" s="159"/>
      <c r="K558" s="158">
        <f>ROUND(E558*J558,2)</f>
        <v>0</v>
      </c>
      <c r="L558" s="158">
        <v>21</v>
      </c>
      <c r="M558" s="158">
        <f>G558*(1+L558/100)</f>
        <v>0</v>
      </c>
      <c r="N558" s="157">
        <v>0</v>
      </c>
      <c r="O558" s="157">
        <f>ROUND(E558*N558,2)</f>
        <v>0</v>
      </c>
      <c r="P558" s="157">
        <v>0</v>
      </c>
      <c r="Q558" s="157">
        <f>ROUND(E558*P558,2)</f>
        <v>0</v>
      </c>
      <c r="R558" s="158"/>
      <c r="S558" s="158" t="s">
        <v>183</v>
      </c>
      <c r="T558" s="158" t="s">
        <v>183</v>
      </c>
      <c r="U558" s="158">
        <v>1.4999999999999999E-2</v>
      </c>
      <c r="V558" s="158">
        <f>ROUND(E558*U558,2)</f>
        <v>13.18</v>
      </c>
      <c r="W558" s="158"/>
      <c r="X558" s="158" t="s">
        <v>184</v>
      </c>
      <c r="Y558" s="147"/>
      <c r="Z558" s="147"/>
      <c r="AA558" s="147"/>
      <c r="AB558" s="147"/>
      <c r="AC558" s="147"/>
      <c r="AD558" s="147"/>
      <c r="AE558" s="147"/>
      <c r="AF558" s="147"/>
      <c r="AG558" s="147" t="s">
        <v>185</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c r="A559" s="154"/>
      <c r="B559" s="155"/>
      <c r="C559" s="188" t="s">
        <v>631</v>
      </c>
      <c r="D559" s="160"/>
      <c r="E559" s="161"/>
      <c r="F559" s="158"/>
      <c r="G559" s="158"/>
      <c r="H559" s="158"/>
      <c r="I559" s="158"/>
      <c r="J559" s="158"/>
      <c r="K559" s="158"/>
      <c r="L559" s="158"/>
      <c r="M559" s="158"/>
      <c r="N559" s="157"/>
      <c r="O559" s="157"/>
      <c r="P559" s="157"/>
      <c r="Q559" s="157"/>
      <c r="R559" s="158"/>
      <c r="S559" s="158"/>
      <c r="T559" s="158"/>
      <c r="U559" s="158"/>
      <c r="V559" s="158"/>
      <c r="W559" s="158"/>
      <c r="X559" s="158"/>
      <c r="Y559" s="147"/>
      <c r="Z559" s="147"/>
      <c r="AA559" s="147"/>
      <c r="AB559" s="147"/>
      <c r="AC559" s="147"/>
      <c r="AD559" s="147"/>
      <c r="AE559" s="147"/>
      <c r="AF559" s="147"/>
      <c r="AG559" s="147" t="s">
        <v>187</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c r="A560" s="154"/>
      <c r="B560" s="155"/>
      <c r="C560" s="188" t="s">
        <v>192</v>
      </c>
      <c r="D560" s="160"/>
      <c r="E560" s="161"/>
      <c r="F560" s="158"/>
      <c r="G560" s="158"/>
      <c r="H560" s="158"/>
      <c r="I560" s="158"/>
      <c r="J560" s="158"/>
      <c r="K560" s="158"/>
      <c r="L560" s="158"/>
      <c r="M560" s="158"/>
      <c r="N560" s="157"/>
      <c r="O560" s="157"/>
      <c r="P560" s="157"/>
      <c r="Q560" s="157"/>
      <c r="R560" s="158"/>
      <c r="S560" s="158"/>
      <c r="T560" s="158"/>
      <c r="U560" s="158"/>
      <c r="V560" s="158"/>
      <c r="W560" s="158"/>
      <c r="X560" s="158"/>
      <c r="Y560" s="147"/>
      <c r="Z560" s="147"/>
      <c r="AA560" s="147"/>
      <c r="AB560" s="147"/>
      <c r="AC560" s="147"/>
      <c r="AD560" s="147"/>
      <c r="AE560" s="147"/>
      <c r="AF560" s="147"/>
      <c r="AG560" s="147" t="s">
        <v>187</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c r="A561" s="154"/>
      <c r="B561" s="155"/>
      <c r="C561" s="188" t="s">
        <v>550</v>
      </c>
      <c r="D561" s="160"/>
      <c r="E561" s="161"/>
      <c r="F561" s="158"/>
      <c r="G561" s="158"/>
      <c r="H561" s="158"/>
      <c r="I561" s="158"/>
      <c r="J561" s="158"/>
      <c r="K561" s="158"/>
      <c r="L561" s="158"/>
      <c r="M561" s="158"/>
      <c r="N561" s="157"/>
      <c r="O561" s="157"/>
      <c r="P561" s="157"/>
      <c r="Q561" s="157"/>
      <c r="R561" s="158"/>
      <c r="S561" s="158"/>
      <c r="T561" s="158"/>
      <c r="U561" s="158"/>
      <c r="V561" s="158"/>
      <c r="W561" s="158"/>
      <c r="X561" s="158"/>
      <c r="Y561" s="147"/>
      <c r="Z561" s="147"/>
      <c r="AA561" s="147"/>
      <c r="AB561" s="147"/>
      <c r="AC561" s="147"/>
      <c r="AD561" s="147"/>
      <c r="AE561" s="147"/>
      <c r="AF561" s="147"/>
      <c r="AG561" s="147" t="s">
        <v>187</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c r="A562" s="154"/>
      <c r="B562" s="155"/>
      <c r="C562" s="188" t="s">
        <v>551</v>
      </c>
      <c r="D562" s="160"/>
      <c r="E562" s="161">
        <v>88.01</v>
      </c>
      <c r="F562" s="158"/>
      <c r="G562" s="158"/>
      <c r="H562" s="158"/>
      <c r="I562" s="158"/>
      <c r="J562" s="158"/>
      <c r="K562" s="158"/>
      <c r="L562" s="158"/>
      <c r="M562" s="158"/>
      <c r="N562" s="157"/>
      <c r="O562" s="157"/>
      <c r="P562" s="157"/>
      <c r="Q562" s="157"/>
      <c r="R562" s="158"/>
      <c r="S562" s="158"/>
      <c r="T562" s="158"/>
      <c r="U562" s="158"/>
      <c r="V562" s="158"/>
      <c r="W562" s="158"/>
      <c r="X562" s="158"/>
      <c r="Y562" s="147"/>
      <c r="Z562" s="147"/>
      <c r="AA562" s="147"/>
      <c r="AB562" s="147"/>
      <c r="AC562" s="147"/>
      <c r="AD562" s="147"/>
      <c r="AE562" s="147"/>
      <c r="AF562" s="147"/>
      <c r="AG562" s="147" t="s">
        <v>187</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c r="A563" s="154"/>
      <c r="B563" s="155"/>
      <c r="C563" s="188" t="s">
        <v>490</v>
      </c>
      <c r="D563" s="160"/>
      <c r="E563" s="161"/>
      <c r="F563" s="158"/>
      <c r="G563" s="158"/>
      <c r="H563" s="158"/>
      <c r="I563" s="158"/>
      <c r="J563" s="158"/>
      <c r="K563" s="158"/>
      <c r="L563" s="158"/>
      <c r="M563" s="158"/>
      <c r="N563" s="157"/>
      <c r="O563" s="157"/>
      <c r="P563" s="157"/>
      <c r="Q563" s="157"/>
      <c r="R563" s="158"/>
      <c r="S563" s="158"/>
      <c r="T563" s="158"/>
      <c r="U563" s="158"/>
      <c r="V563" s="158"/>
      <c r="W563" s="158"/>
      <c r="X563" s="158"/>
      <c r="Y563" s="147"/>
      <c r="Z563" s="147"/>
      <c r="AA563" s="147"/>
      <c r="AB563" s="147"/>
      <c r="AC563" s="147"/>
      <c r="AD563" s="147"/>
      <c r="AE563" s="147"/>
      <c r="AF563" s="147"/>
      <c r="AG563" s="147" t="s">
        <v>187</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c r="A564" s="154"/>
      <c r="B564" s="155"/>
      <c r="C564" s="188" t="s">
        <v>632</v>
      </c>
      <c r="D564" s="160"/>
      <c r="E564" s="161">
        <v>61.83</v>
      </c>
      <c r="F564" s="158"/>
      <c r="G564" s="158"/>
      <c r="H564" s="158"/>
      <c r="I564" s="158"/>
      <c r="J564" s="158"/>
      <c r="K564" s="158"/>
      <c r="L564" s="158"/>
      <c r="M564" s="158"/>
      <c r="N564" s="157"/>
      <c r="O564" s="157"/>
      <c r="P564" s="157"/>
      <c r="Q564" s="157"/>
      <c r="R564" s="158"/>
      <c r="S564" s="158"/>
      <c r="T564" s="158"/>
      <c r="U564" s="158"/>
      <c r="V564" s="158"/>
      <c r="W564" s="158"/>
      <c r="X564" s="158"/>
      <c r="Y564" s="147"/>
      <c r="Z564" s="147"/>
      <c r="AA564" s="147"/>
      <c r="AB564" s="147"/>
      <c r="AC564" s="147"/>
      <c r="AD564" s="147"/>
      <c r="AE564" s="147"/>
      <c r="AF564" s="147"/>
      <c r="AG564" s="147" t="s">
        <v>187</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c r="A565" s="154"/>
      <c r="B565" s="155"/>
      <c r="C565" s="188" t="s">
        <v>492</v>
      </c>
      <c r="D565" s="160"/>
      <c r="E565" s="161"/>
      <c r="F565" s="158"/>
      <c r="G565" s="158"/>
      <c r="H565" s="158"/>
      <c r="I565" s="158"/>
      <c r="J565" s="158"/>
      <c r="K565" s="158"/>
      <c r="L565" s="158"/>
      <c r="M565" s="158"/>
      <c r="N565" s="157"/>
      <c r="O565" s="157"/>
      <c r="P565" s="157"/>
      <c r="Q565" s="157"/>
      <c r="R565" s="158"/>
      <c r="S565" s="158"/>
      <c r="T565" s="158"/>
      <c r="U565" s="158"/>
      <c r="V565" s="158"/>
      <c r="W565" s="158"/>
      <c r="X565" s="158"/>
      <c r="Y565" s="147"/>
      <c r="Z565" s="147"/>
      <c r="AA565" s="147"/>
      <c r="AB565" s="147"/>
      <c r="AC565" s="147"/>
      <c r="AD565" s="147"/>
      <c r="AE565" s="147"/>
      <c r="AF565" s="147"/>
      <c r="AG565" s="147" t="s">
        <v>187</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c r="A566" s="154"/>
      <c r="B566" s="155"/>
      <c r="C566" s="188" t="s">
        <v>633</v>
      </c>
      <c r="D566" s="160"/>
      <c r="E566" s="161">
        <v>29.65</v>
      </c>
      <c r="F566" s="158"/>
      <c r="G566" s="158"/>
      <c r="H566" s="158"/>
      <c r="I566" s="158"/>
      <c r="J566" s="158"/>
      <c r="K566" s="158"/>
      <c r="L566" s="158"/>
      <c r="M566" s="158"/>
      <c r="N566" s="157"/>
      <c r="O566" s="157"/>
      <c r="P566" s="157"/>
      <c r="Q566" s="157"/>
      <c r="R566" s="158"/>
      <c r="S566" s="158"/>
      <c r="T566" s="158"/>
      <c r="U566" s="158"/>
      <c r="V566" s="158"/>
      <c r="W566" s="158"/>
      <c r="X566" s="158"/>
      <c r="Y566" s="147"/>
      <c r="Z566" s="147"/>
      <c r="AA566" s="147"/>
      <c r="AB566" s="147"/>
      <c r="AC566" s="147"/>
      <c r="AD566" s="147"/>
      <c r="AE566" s="147"/>
      <c r="AF566" s="147"/>
      <c r="AG566" s="147" t="s">
        <v>187</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c r="A567" s="154"/>
      <c r="B567" s="155"/>
      <c r="C567" s="188" t="s">
        <v>552</v>
      </c>
      <c r="D567" s="160"/>
      <c r="E567" s="161"/>
      <c r="F567" s="158"/>
      <c r="G567" s="158"/>
      <c r="H567" s="158"/>
      <c r="I567" s="158"/>
      <c r="J567" s="158"/>
      <c r="K567" s="158"/>
      <c r="L567" s="158"/>
      <c r="M567" s="158"/>
      <c r="N567" s="157"/>
      <c r="O567" s="157"/>
      <c r="P567" s="157"/>
      <c r="Q567" s="157"/>
      <c r="R567" s="158"/>
      <c r="S567" s="158"/>
      <c r="T567" s="158"/>
      <c r="U567" s="158"/>
      <c r="V567" s="158"/>
      <c r="W567" s="158"/>
      <c r="X567" s="158"/>
      <c r="Y567" s="147"/>
      <c r="Z567" s="147"/>
      <c r="AA567" s="147"/>
      <c r="AB567" s="147"/>
      <c r="AC567" s="147"/>
      <c r="AD567" s="147"/>
      <c r="AE567" s="147"/>
      <c r="AF567" s="147"/>
      <c r="AG567" s="147" t="s">
        <v>187</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c r="A568" s="154"/>
      <c r="B568" s="155"/>
      <c r="C568" s="188" t="s">
        <v>553</v>
      </c>
      <c r="D568" s="160"/>
      <c r="E568" s="161">
        <v>33.229999999999997</v>
      </c>
      <c r="F568" s="158"/>
      <c r="G568" s="158"/>
      <c r="H568" s="158"/>
      <c r="I568" s="158"/>
      <c r="J568" s="158"/>
      <c r="K568" s="158"/>
      <c r="L568" s="158"/>
      <c r="M568" s="158"/>
      <c r="N568" s="157"/>
      <c r="O568" s="157"/>
      <c r="P568" s="157"/>
      <c r="Q568" s="157"/>
      <c r="R568" s="158"/>
      <c r="S568" s="158"/>
      <c r="T568" s="158"/>
      <c r="U568" s="158"/>
      <c r="V568" s="158"/>
      <c r="W568" s="158"/>
      <c r="X568" s="158"/>
      <c r="Y568" s="147"/>
      <c r="Z568" s="147"/>
      <c r="AA568" s="147"/>
      <c r="AB568" s="147"/>
      <c r="AC568" s="147"/>
      <c r="AD568" s="147"/>
      <c r="AE568" s="147"/>
      <c r="AF568" s="147"/>
      <c r="AG568" s="147" t="s">
        <v>187</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c r="A569" s="154"/>
      <c r="B569" s="155"/>
      <c r="C569" s="188" t="s">
        <v>494</v>
      </c>
      <c r="D569" s="160"/>
      <c r="E569" s="161"/>
      <c r="F569" s="158"/>
      <c r="G569" s="158"/>
      <c r="H569" s="158"/>
      <c r="I569" s="158"/>
      <c r="J569" s="158"/>
      <c r="K569" s="158"/>
      <c r="L569" s="158"/>
      <c r="M569" s="158"/>
      <c r="N569" s="157"/>
      <c r="O569" s="157"/>
      <c r="P569" s="157"/>
      <c r="Q569" s="157"/>
      <c r="R569" s="158"/>
      <c r="S569" s="158"/>
      <c r="T569" s="158"/>
      <c r="U569" s="158"/>
      <c r="V569" s="158"/>
      <c r="W569" s="158"/>
      <c r="X569" s="158"/>
      <c r="Y569" s="147"/>
      <c r="Z569" s="147"/>
      <c r="AA569" s="147"/>
      <c r="AB569" s="147"/>
      <c r="AC569" s="147"/>
      <c r="AD569" s="147"/>
      <c r="AE569" s="147"/>
      <c r="AF569" s="147"/>
      <c r="AG569" s="147" t="s">
        <v>187</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c r="A570" s="154"/>
      <c r="B570" s="155"/>
      <c r="C570" s="188" t="s">
        <v>634</v>
      </c>
      <c r="D570" s="160"/>
      <c r="E570" s="161">
        <v>9.1</v>
      </c>
      <c r="F570" s="158"/>
      <c r="G570" s="158"/>
      <c r="H570" s="158"/>
      <c r="I570" s="158"/>
      <c r="J570" s="158"/>
      <c r="K570" s="158"/>
      <c r="L570" s="158"/>
      <c r="M570" s="158"/>
      <c r="N570" s="157"/>
      <c r="O570" s="157"/>
      <c r="P570" s="157"/>
      <c r="Q570" s="157"/>
      <c r="R570" s="158"/>
      <c r="S570" s="158"/>
      <c r="T570" s="158"/>
      <c r="U570" s="158"/>
      <c r="V570" s="158"/>
      <c r="W570" s="158"/>
      <c r="X570" s="158"/>
      <c r="Y570" s="147"/>
      <c r="Z570" s="147"/>
      <c r="AA570" s="147"/>
      <c r="AB570" s="147"/>
      <c r="AC570" s="147"/>
      <c r="AD570" s="147"/>
      <c r="AE570" s="147"/>
      <c r="AF570" s="147"/>
      <c r="AG570" s="147" t="s">
        <v>187</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c r="A571" s="154"/>
      <c r="B571" s="155"/>
      <c r="C571" s="188" t="s">
        <v>496</v>
      </c>
      <c r="D571" s="160"/>
      <c r="E571" s="161"/>
      <c r="F571" s="158"/>
      <c r="G571" s="158"/>
      <c r="H571" s="158"/>
      <c r="I571" s="158"/>
      <c r="J571" s="158"/>
      <c r="K571" s="158"/>
      <c r="L571" s="158"/>
      <c r="M571" s="158"/>
      <c r="N571" s="157"/>
      <c r="O571" s="157"/>
      <c r="P571" s="157"/>
      <c r="Q571" s="157"/>
      <c r="R571" s="158"/>
      <c r="S571" s="158"/>
      <c r="T571" s="158"/>
      <c r="U571" s="158"/>
      <c r="V571" s="158"/>
      <c r="W571" s="158"/>
      <c r="X571" s="158"/>
      <c r="Y571" s="147"/>
      <c r="Z571" s="147"/>
      <c r="AA571" s="147"/>
      <c r="AB571" s="147"/>
      <c r="AC571" s="147"/>
      <c r="AD571" s="147"/>
      <c r="AE571" s="147"/>
      <c r="AF571" s="147"/>
      <c r="AG571" s="147" t="s">
        <v>187</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c r="A572" s="154"/>
      <c r="B572" s="155"/>
      <c r="C572" s="188" t="s">
        <v>635</v>
      </c>
      <c r="D572" s="160"/>
      <c r="E572" s="161">
        <v>15.2</v>
      </c>
      <c r="F572" s="158"/>
      <c r="G572" s="158"/>
      <c r="H572" s="158"/>
      <c r="I572" s="158"/>
      <c r="J572" s="158"/>
      <c r="K572" s="158"/>
      <c r="L572" s="158"/>
      <c r="M572" s="158"/>
      <c r="N572" s="157"/>
      <c r="O572" s="157"/>
      <c r="P572" s="157"/>
      <c r="Q572" s="157"/>
      <c r="R572" s="158"/>
      <c r="S572" s="158"/>
      <c r="T572" s="158"/>
      <c r="U572" s="158"/>
      <c r="V572" s="158"/>
      <c r="W572" s="158"/>
      <c r="X572" s="158"/>
      <c r="Y572" s="147"/>
      <c r="Z572" s="147"/>
      <c r="AA572" s="147"/>
      <c r="AB572" s="147"/>
      <c r="AC572" s="147"/>
      <c r="AD572" s="147"/>
      <c r="AE572" s="147"/>
      <c r="AF572" s="147"/>
      <c r="AG572" s="147" t="s">
        <v>187</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c r="A573" s="154"/>
      <c r="B573" s="155"/>
      <c r="C573" s="188" t="s">
        <v>554</v>
      </c>
      <c r="D573" s="160"/>
      <c r="E573" s="161"/>
      <c r="F573" s="158"/>
      <c r="G573" s="158"/>
      <c r="H573" s="158"/>
      <c r="I573" s="158"/>
      <c r="J573" s="158"/>
      <c r="K573" s="158"/>
      <c r="L573" s="158"/>
      <c r="M573" s="158"/>
      <c r="N573" s="157"/>
      <c r="O573" s="157"/>
      <c r="P573" s="157"/>
      <c r="Q573" s="157"/>
      <c r="R573" s="158"/>
      <c r="S573" s="158"/>
      <c r="T573" s="158"/>
      <c r="U573" s="158"/>
      <c r="V573" s="158"/>
      <c r="W573" s="158"/>
      <c r="X573" s="158"/>
      <c r="Y573" s="147"/>
      <c r="Z573" s="147"/>
      <c r="AA573" s="147"/>
      <c r="AB573" s="147"/>
      <c r="AC573" s="147"/>
      <c r="AD573" s="147"/>
      <c r="AE573" s="147"/>
      <c r="AF573" s="147"/>
      <c r="AG573" s="147" t="s">
        <v>187</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c r="A574" s="154"/>
      <c r="B574" s="155"/>
      <c r="C574" s="188" t="s">
        <v>555</v>
      </c>
      <c r="D574" s="160"/>
      <c r="E574" s="161">
        <v>17.850000000000001</v>
      </c>
      <c r="F574" s="158"/>
      <c r="G574" s="158"/>
      <c r="H574" s="158"/>
      <c r="I574" s="158"/>
      <c r="J574" s="158"/>
      <c r="K574" s="158"/>
      <c r="L574" s="158"/>
      <c r="M574" s="158"/>
      <c r="N574" s="157"/>
      <c r="O574" s="157"/>
      <c r="P574" s="157"/>
      <c r="Q574" s="157"/>
      <c r="R574" s="158"/>
      <c r="S574" s="158"/>
      <c r="T574" s="158"/>
      <c r="U574" s="158"/>
      <c r="V574" s="158"/>
      <c r="W574" s="158"/>
      <c r="X574" s="158"/>
      <c r="Y574" s="147"/>
      <c r="Z574" s="147"/>
      <c r="AA574" s="147"/>
      <c r="AB574" s="147"/>
      <c r="AC574" s="147"/>
      <c r="AD574" s="147"/>
      <c r="AE574" s="147"/>
      <c r="AF574" s="147"/>
      <c r="AG574" s="147" t="s">
        <v>187</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c r="A575" s="154"/>
      <c r="B575" s="155"/>
      <c r="C575" s="188" t="s">
        <v>564</v>
      </c>
      <c r="D575" s="160"/>
      <c r="E575" s="161"/>
      <c r="F575" s="158"/>
      <c r="G575" s="158"/>
      <c r="H575" s="158"/>
      <c r="I575" s="158"/>
      <c r="J575" s="158"/>
      <c r="K575" s="158"/>
      <c r="L575" s="158"/>
      <c r="M575" s="158"/>
      <c r="N575" s="157"/>
      <c r="O575" s="157"/>
      <c r="P575" s="157"/>
      <c r="Q575" s="157"/>
      <c r="R575" s="158"/>
      <c r="S575" s="158"/>
      <c r="T575" s="158"/>
      <c r="U575" s="158"/>
      <c r="V575" s="158"/>
      <c r="W575" s="158"/>
      <c r="X575" s="158"/>
      <c r="Y575" s="147"/>
      <c r="Z575" s="147"/>
      <c r="AA575" s="147"/>
      <c r="AB575" s="147"/>
      <c r="AC575" s="147"/>
      <c r="AD575" s="147"/>
      <c r="AE575" s="147"/>
      <c r="AF575" s="147"/>
      <c r="AG575" s="147" t="s">
        <v>187</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c r="A576" s="154"/>
      <c r="B576" s="155"/>
      <c r="C576" s="188" t="s">
        <v>565</v>
      </c>
      <c r="D576" s="160"/>
      <c r="E576" s="161">
        <v>17.48</v>
      </c>
      <c r="F576" s="158"/>
      <c r="G576" s="158"/>
      <c r="H576" s="158"/>
      <c r="I576" s="158"/>
      <c r="J576" s="158"/>
      <c r="K576" s="158"/>
      <c r="L576" s="158"/>
      <c r="M576" s="158"/>
      <c r="N576" s="157"/>
      <c r="O576" s="157"/>
      <c r="P576" s="157"/>
      <c r="Q576" s="157"/>
      <c r="R576" s="158"/>
      <c r="S576" s="158"/>
      <c r="T576" s="158"/>
      <c r="U576" s="158"/>
      <c r="V576" s="158"/>
      <c r="W576" s="158"/>
      <c r="X576" s="158"/>
      <c r="Y576" s="147"/>
      <c r="Z576" s="147"/>
      <c r="AA576" s="147"/>
      <c r="AB576" s="147"/>
      <c r="AC576" s="147"/>
      <c r="AD576" s="147"/>
      <c r="AE576" s="147"/>
      <c r="AF576" s="147"/>
      <c r="AG576" s="147" t="s">
        <v>187</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c r="A577" s="154"/>
      <c r="B577" s="155"/>
      <c r="C577" s="188" t="s">
        <v>243</v>
      </c>
      <c r="D577" s="160"/>
      <c r="E577" s="161"/>
      <c r="F577" s="158"/>
      <c r="G577" s="158"/>
      <c r="H577" s="158"/>
      <c r="I577" s="158"/>
      <c r="J577" s="158"/>
      <c r="K577" s="158"/>
      <c r="L577" s="158"/>
      <c r="M577" s="158"/>
      <c r="N577" s="157"/>
      <c r="O577" s="157"/>
      <c r="P577" s="157"/>
      <c r="Q577" s="157"/>
      <c r="R577" s="158"/>
      <c r="S577" s="158"/>
      <c r="T577" s="158"/>
      <c r="U577" s="158"/>
      <c r="V577" s="158"/>
      <c r="W577" s="158"/>
      <c r="X577" s="158"/>
      <c r="Y577" s="147"/>
      <c r="Z577" s="147"/>
      <c r="AA577" s="147"/>
      <c r="AB577" s="147"/>
      <c r="AC577" s="147"/>
      <c r="AD577" s="147"/>
      <c r="AE577" s="147"/>
      <c r="AF577" s="147"/>
      <c r="AG577" s="147" t="s">
        <v>187</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c r="A578" s="154"/>
      <c r="B578" s="155"/>
      <c r="C578" s="188" t="s">
        <v>556</v>
      </c>
      <c r="D578" s="160"/>
      <c r="E578" s="161"/>
      <c r="F578" s="158"/>
      <c r="G578" s="158"/>
      <c r="H578" s="158"/>
      <c r="I578" s="158"/>
      <c r="J578" s="158"/>
      <c r="K578" s="158"/>
      <c r="L578" s="158"/>
      <c r="M578" s="158"/>
      <c r="N578" s="157"/>
      <c r="O578" s="157"/>
      <c r="P578" s="157"/>
      <c r="Q578" s="157"/>
      <c r="R578" s="158"/>
      <c r="S578" s="158"/>
      <c r="T578" s="158"/>
      <c r="U578" s="158"/>
      <c r="V578" s="158"/>
      <c r="W578" s="158"/>
      <c r="X578" s="158"/>
      <c r="Y578" s="147"/>
      <c r="Z578" s="147"/>
      <c r="AA578" s="147"/>
      <c r="AB578" s="147"/>
      <c r="AC578" s="147"/>
      <c r="AD578" s="147"/>
      <c r="AE578" s="147"/>
      <c r="AF578" s="147"/>
      <c r="AG578" s="147" t="s">
        <v>187</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c r="A579" s="154"/>
      <c r="B579" s="155"/>
      <c r="C579" s="188" t="s">
        <v>557</v>
      </c>
      <c r="D579" s="160"/>
      <c r="E579" s="161">
        <v>57.18</v>
      </c>
      <c r="F579" s="158"/>
      <c r="G579" s="158"/>
      <c r="H579" s="158"/>
      <c r="I579" s="158"/>
      <c r="J579" s="158"/>
      <c r="K579" s="158"/>
      <c r="L579" s="158"/>
      <c r="M579" s="158"/>
      <c r="N579" s="157"/>
      <c r="O579" s="157"/>
      <c r="P579" s="157"/>
      <c r="Q579" s="157"/>
      <c r="R579" s="158"/>
      <c r="S579" s="158"/>
      <c r="T579" s="158"/>
      <c r="U579" s="158"/>
      <c r="V579" s="158"/>
      <c r="W579" s="158"/>
      <c r="X579" s="158"/>
      <c r="Y579" s="147"/>
      <c r="Z579" s="147"/>
      <c r="AA579" s="147"/>
      <c r="AB579" s="147"/>
      <c r="AC579" s="147"/>
      <c r="AD579" s="147"/>
      <c r="AE579" s="147"/>
      <c r="AF579" s="147"/>
      <c r="AG579" s="147" t="s">
        <v>187</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c r="A580" s="154"/>
      <c r="B580" s="155"/>
      <c r="C580" s="188" t="s">
        <v>558</v>
      </c>
      <c r="D580" s="160"/>
      <c r="E580" s="161"/>
      <c r="F580" s="158"/>
      <c r="G580" s="158"/>
      <c r="H580" s="158"/>
      <c r="I580" s="158"/>
      <c r="J580" s="158"/>
      <c r="K580" s="158"/>
      <c r="L580" s="158"/>
      <c r="M580" s="158"/>
      <c r="N580" s="157"/>
      <c r="O580" s="157"/>
      <c r="P580" s="157"/>
      <c r="Q580" s="157"/>
      <c r="R580" s="158"/>
      <c r="S580" s="158"/>
      <c r="T580" s="158"/>
      <c r="U580" s="158"/>
      <c r="V580" s="158"/>
      <c r="W580" s="158"/>
      <c r="X580" s="158"/>
      <c r="Y580" s="147"/>
      <c r="Z580" s="147"/>
      <c r="AA580" s="147"/>
      <c r="AB580" s="147"/>
      <c r="AC580" s="147"/>
      <c r="AD580" s="147"/>
      <c r="AE580" s="147"/>
      <c r="AF580" s="147"/>
      <c r="AG580" s="147" t="s">
        <v>187</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c r="A581" s="154"/>
      <c r="B581" s="155"/>
      <c r="C581" s="188" t="s">
        <v>559</v>
      </c>
      <c r="D581" s="160"/>
      <c r="E581" s="161">
        <v>105.97</v>
      </c>
      <c r="F581" s="158"/>
      <c r="G581" s="158"/>
      <c r="H581" s="158"/>
      <c r="I581" s="158"/>
      <c r="J581" s="158"/>
      <c r="K581" s="158"/>
      <c r="L581" s="158"/>
      <c r="M581" s="158"/>
      <c r="N581" s="157"/>
      <c r="O581" s="157"/>
      <c r="P581" s="157"/>
      <c r="Q581" s="157"/>
      <c r="R581" s="158"/>
      <c r="S581" s="158"/>
      <c r="T581" s="158"/>
      <c r="U581" s="158"/>
      <c r="V581" s="158"/>
      <c r="W581" s="158"/>
      <c r="X581" s="158"/>
      <c r="Y581" s="147"/>
      <c r="Z581" s="147"/>
      <c r="AA581" s="147"/>
      <c r="AB581" s="147"/>
      <c r="AC581" s="147"/>
      <c r="AD581" s="147"/>
      <c r="AE581" s="147"/>
      <c r="AF581" s="147"/>
      <c r="AG581" s="147" t="s">
        <v>187</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c r="A582" s="154"/>
      <c r="B582" s="155"/>
      <c r="C582" s="188" t="s">
        <v>500</v>
      </c>
      <c r="D582" s="160"/>
      <c r="E582" s="161"/>
      <c r="F582" s="158"/>
      <c r="G582" s="158"/>
      <c r="H582" s="158"/>
      <c r="I582" s="158"/>
      <c r="J582" s="158"/>
      <c r="K582" s="158"/>
      <c r="L582" s="158"/>
      <c r="M582" s="158"/>
      <c r="N582" s="157"/>
      <c r="O582" s="157"/>
      <c r="P582" s="157"/>
      <c r="Q582" s="157"/>
      <c r="R582" s="158"/>
      <c r="S582" s="158"/>
      <c r="T582" s="158"/>
      <c r="U582" s="158"/>
      <c r="V582" s="158"/>
      <c r="W582" s="158"/>
      <c r="X582" s="158"/>
      <c r="Y582" s="147"/>
      <c r="Z582" s="147"/>
      <c r="AA582" s="147"/>
      <c r="AB582" s="147"/>
      <c r="AC582" s="147"/>
      <c r="AD582" s="147"/>
      <c r="AE582" s="147"/>
      <c r="AF582" s="147"/>
      <c r="AG582" s="147" t="s">
        <v>187</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c r="A583" s="154"/>
      <c r="B583" s="155"/>
      <c r="C583" s="188" t="s">
        <v>636</v>
      </c>
      <c r="D583" s="160"/>
      <c r="E583" s="161">
        <v>105.53</v>
      </c>
      <c r="F583" s="158"/>
      <c r="G583" s="158"/>
      <c r="H583" s="158"/>
      <c r="I583" s="158"/>
      <c r="J583" s="158"/>
      <c r="K583" s="158"/>
      <c r="L583" s="158"/>
      <c r="M583" s="158"/>
      <c r="N583" s="157"/>
      <c r="O583" s="157"/>
      <c r="P583" s="157"/>
      <c r="Q583" s="157"/>
      <c r="R583" s="158"/>
      <c r="S583" s="158"/>
      <c r="T583" s="158"/>
      <c r="U583" s="158"/>
      <c r="V583" s="158"/>
      <c r="W583" s="158"/>
      <c r="X583" s="158"/>
      <c r="Y583" s="147"/>
      <c r="Z583" s="147"/>
      <c r="AA583" s="147"/>
      <c r="AB583" s="147"/>
      <c r="AC583" s="147"/>
      <c r="AD583" s="147"/>
      <c r="AE583" s="147"/>
      <c r="AF583" s="147"/>
      <c r="AG583" s="147" t="s">
        <v>187</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c r="A584" s="154"/>
      <c r="B584" s="155"/>
      <c r="C584" s="188" t="s">
        <v>532</v>
      </c>
      <c r="D584" s="160"/>
      <c r="E584" s="161"/>
      <c r="F584" s="158"/>
      <c r="G584" s="158"/>
      <c r="H584" s="158"/>
      <c r="I584" s="158"/>
      <c r="J584" s="158"/>
      <c r="K584" s="158"/>
      <c r="L584" s="158"/>
      <c r="M584" s="158"/>
      <c r="N584" s="157"/>
      <c r="O584" s="157"/>
      <c r="P584" s="157"/>
      <c r="Q584" s="157"/>
      <c r="R584" s="158"/>
      <c r="S584" s="158"/>
      <c r="T584" s="158"/>
      <c r="U584" s="158"/>
      <c r="V584" s="158"/>
      <c r="W584" s="158"/>
      <c r="X584" s="158"/>
      <c r="Y584" s="147"/>
      <c r="Z584" s="147"/>
      <c r="AA584" s="147"/>
      <c r="AB584" s="147"/>
      <c r="AC584" s="147"/>
      <c r="AD584" s="147"/>
      <c r="AE584" s="147"/>
      <c r="AF584" s="147"/>
      <c r="AG584" s="147" t="s">
        <v>187</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c r="A585" s="154"/>
      <c r="B585" s="155"/>
      <c r="C585" s="188" t="s">
        <v>533</v>
      </c>
      <c r="D585" s="160"/>
      <c r="E585" s="161">
        <v>337.45</v>
      </c>
      <c r="F585" s="158"/>
      <c r="G585" s="158"/>
      <c r="H585" s="158"/>
      <c r="I585" s="158"/>
      <c r="J585" s="158"/>
      <c r="K585" s="158"/>
      <c r="L585" s="158"/>
      <c r="M585" s="158"/>
      <c r="N585" s="157"/>
      <c r="O585" s="157"/>
      <c r="P585" s="157"/>
      <c r="Q585" s="157"/>
      <c r="R585" s="158"/>
      <c r="S585" s="158"/>
      <c r="T585" s="158"/>
      <c r="U585" s="158"/>
      <c r="V585" s="158"/>
      <c r="W585" s="158"/>
      <c r="X585" s="158"/>
      <c r="Y585" s="147"/>
      <c r="Z585" s="147"/>
      <c r="AA585" s="147"/>
      <c r="AB585" s="147"/>
      <c r="AC585" s="147"/>
      <c r="AD585" s="147"/>
      <c r="AE585" s="147"/>
      <c r="AF585" s="147"/>
      <c r="AG585" s="147" t="s">
        <v>187</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c r="A586" s="179">
        <v>101</v>
      </c>
      <c r="B586" s="180" t="s">
        <v>637</v>
      </c>
      <c r="C586" s="189" t="s">
        <v>638</v>
      </c>
      <c r="D586" s="181" t="s">
        <v>259</v>
      </c>
      <c r="E586" s="182">
        <v>12</v>
      </c>
      <c r="F586" s="183"/>
      <c r="G586" s="184">
        <f>ROUND(E586*F586,2)</f>
        <v>0</v>
      </c>
      <c r="H586" s="159"/>
      <c r="I586" s="158">
        <f>ROUND(E586*H586,2)</f>
        <v>0</v>
      </c>
      <c r="J586" s="159"/>
      <c r="K586" s="158">
        <f>ROUND(E586*J586,2)</f>
        <v>0</v>
      </c>
      <c r="L586" s="158">
        <v>21</v>
      </c>
      <c r="M586" s="158">
        <f>G586*(1+L586/100)</f>
        <v>0</v>
      </c>
      <c r="N586" s="157">
        <v>1.0000000000000001E-5</v>
      </c>
      <c r="O586" s="157">
        <f>ROUND(E586*N586,2)</f>
        <v>0</v>
      </c>
      <c r="P586" s="157">
        <v>0</v>
      </c>
      <c r="Q586" s="157">
        <f>ROUND(E586*P586,2)</f>
        <v>0</v>
      </c>
      <c r="R586" s="158"/>
      <c r="S586" s="158" t="s">
        <v>183</v>
      </c>
      <c r="T586" s="158" t="s">
        <v>183</v>
      </c>
      <c r="U586" s="158">
        <v>0.17</v>
      </c>
      <c r="V586" s="158">
        <f>ROUND(E586*U586,2)</f>
        <v>2.04</v>
      </c>
      <c r="W586" s="158"/>
      <c r="X586" s="158" t="s">
        <v>184</v>
      </c>
      <c r="Y586" s="147"/>
      <c r="Z586" s="147"/>
      <c r="AA586" s="147"/>
      <c r="AB586" s="147"/>
      <c r="AC586" s="147"/>
      <c r="AD586" s="147"/>
      <c r="AE586" s="147"/>
      <c r="AF586" s="147"/>
      <c r="AG586" s="147" t="s">
        <v>185</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c r="A587" s="173">
        <v>102</v>
      </c>
      <c r="B587" s="174" t="s">
        <v>639</v>
      </c>
      <c r="C587" s="187" t="s">
        <v>640</v>
      </c>
      <c r="D587" s="175" t="s">
        <v>259</v>
      </c>
      <c r="E587" s="176">
        <v>4</v>
      </c>
      <c r="F587" s="177"/>
      <c r="G587" s="178">
        <f>ROUND(E587*F587,2)</f>
        <v>0</v>
      </c>
      <c r="H587" s="159"/>
      <c r="I587" s="158">
        <f>ROUND(E587*H587,2)</f>
        <v>0</v>
      </c>
      <c r="J587" s="159"/>
      <c r="K587" s="158">
        <f>ROUND(E587*J587,2)</f>
        <v>0</v>
      </c>
      <c r="L587" s="158">
        <v>21</v>
      </c>
      <c r="M587" s="158">
        <f>G587*(1+L587/100)</f>
        <v>0</v>
      </c>
      <c r="N587" s="157">
        <v>0</v>
      </c>
      <c r="O587" s="157">
        <f>ROUND(E587*N587,2)</f>
        <v>0</v>
      </c>
      <c r="P587" s="157">
        <v>0</v>
      </c>
      <c r="Q587" s="157">
        <f>ROUND(E587*P587,2)</f>
        <v>0</v>
      </c>
      <c r="R587" s="158"/>
      <c r="S587" s="158" t="s">
        <v>183</v>
      </c>
      <c r="T587" s="158" t="s">
        <v>183</v>
      </c>
      <c r="U587" s="158">
        <v>0.158</v>
      </c>
      <c r="V587" s="158">
        <f>ROUND(E587*U587,2)</f>
        <v>0.63</v>
      </c>
      <c r="W587" s="158"/>
      <c r="X587" s="158" t="s">
        <v>184</v>
      </c>
      <c r="Y587" s="147"/>
      <c r="Z587" s="147"/>
      <c r="AA587" s="147"/>
      <c r="AB587" s="147"/>
      <c r="AC587" s="147"/>
      <c r="AD587" s="147"/>
      <c r="AE587" s="147"/>
      <c r="AF587" s="147"/>
      <c r="AG587" s="147" t="s">
        <v>185</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c r="A588" s="154"/>
      <c r="B588" s="155"/>
      <c r="C588" s="188" t="s">
        <v>641</v>
      </c>
      <c r="D588" s="160"/>
      <c r="E588" s="161"/>
      <c r="F588" s="158"/>
      <c r="G588" s="158"/>
      <c r="H588" s="158"/>
      <c r="I588" s="158"/>
      <c r="J588" s="158"/>
      <c r="K588" s="158"/>
      <c r="L588" s="158"/>
      <c r="M588" s="158"/>
      <c r="N588" s="157"/>
      <c r="O588" s="157"/>
      <c r="P588" s="157"/>
      <c r="Q588" s="157"/>
      <c r="R588" s="158"/>
      <c r="S588" s="158"/>
      <c r="T588" s="158"/>
      <c r="U588" s="158"/>
      <c r="V588" s="158"/>
      <c r="W588" s="158"/>
      <c r="X588" s="158"/>
      <c r="Y588" s="147"/>
      <c r="Z588" s="147"/>
      <c r="AA588" s="147"/>
      <c r="AB588" s="147"/>
      <c r="AC588" s="147"/>
      <c r="AD588" s="147"/>
      <c r="AE588" s="147"/>
      <c r="AF588" s="147"/>
      <c r="AG588" s="147" t="s">
        <v>187</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c r="A589" s="154"/>
      <c r="B589" s="155"/>
      <c r="C589" s="188" t="s">
        <v>72</v>
      </c>
      <c r="D589" s="160"/>
      <c r="E589" s="161">
        <v>4</v>
      </c>
      <c r="F589" s="158"/>
      <c r="G589" s="158"/>
      <c r="H589" s="158"/>
      <c r="I589" s="158"/>
      <c r="J589" s="158"/>
      <c r="K589" s="158"/>
      <c r="L589" s="158"/>
      <c r="M589" s="158"/>
      <c r="N589" s="157"/>
      <c r="O589" s="157"/>
      <c r="P589" s="157"/>
      <c r="Q589" s="157"/>
      <c r="R589" s="158"/>
      <c r="S589" s="158"/>
      <c r="T589" s="158"/>
      <c r="U589" s="158"/>
      <c r="V589" s="158"/>
      <c r="W589" s="158"/>
      <c r="X589" s="158"/>
      <c r="Y589" s="147"/>
      <c r="Z589" s="147"/>
      <c r="AA589" s="147"/>
      <c r="AB589" s="147"/>
      <c r="AC589" s="147"/>
      <c r="AD589" s="147"/>
      <c r="AE589" s="147"/>
      <c r="AF589" s="147"/>
      <c r="AG589" s="147" t="s">
        <v>187</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ht="22.5" outlineLevel="1">
      <c r="A590" s="179">
        <v>103</v>
      </c>
      <c r="B590" s="180" t="s">
        <v>642</v>
      </c>
      <c r="C590" s="189" t="s">
        <v>643</v>
      </c>
      <c r="D590" s="181" t="s">
        <v>340</v>
      </c>
      <c r="E590" s="182">
        <v>30</v>
      </c>
      <c r="F590" s="183"/>
      <c r="G590" s="184">
        <f t="shared" ref="G590:G603" si="0">ROUND(E590*F590,2)</f>
        <v>0</v>
      </c>
      <c r="H590" s="159"/>
      <c r="I590" s="158">
        <f t="shared" ref="I590:I603" si="1">ROUND(E590*H590,2)</f>
        <v>0</v>
      </c>
      <c r="J590" s="159"/>
      <c r="K590" s="158">
        <f t="shared" ref="K590:K603" si="2">ROUND(E590*J590,2)</f>
        <v>0</v>
      </c>
      <c r="L590" s="158">
        <v>21</v>
      </c>
      <c r="M590" s="158">
        <f t="shared" ref="M590:M603" si="3">G590*(1+L590/100)</f>
        <v>0</v>
      </c>
      <c r="N590" s="157">
        <v>0</v>
      </c>
      <c r="O590" s="157">
        <f t="shared" ref="O590:O603" si="4">ROUND(E590*N590,2)</f>
        <v>0</v>
      </c>
      <c r="P590" s="157">
        <v>0</v>
      </c>
      <c r="Q590" s="157">
        <f t="shared" ref="Q590:Q603" si="5">ROUND(E590*P590,2)</f>
        <v>0</v>
      </c>
      <c r="R590" s="158"/>
      <c r="S590" s="158" t="s">
        <v>341</v>
      </c>
      <c r="T590" s="158" t="s">
        <v>342</v>
      </c>
      <c r="U590" s="158">
        <v>0</v>
      </c>
      <c r="V590" s="158">
        <f t="shared" ref="V590:V603" si="6">ROUND(E590*U590,2)</f>
        <v>0</v>
      </c>
      <c r="W590" s="158"/>
      <c r="X590" s="158" t="s">
        <v>184</v>
      </c>
      <c r="Y590" s="147"/>
      <c r="Z590" s="147"/>
      <c r="AA590" s="147"/>
      <c r="AB590" s="147"/>
      <c r="AC590" s="147"/>
      <c r="AD590" s="147"/>
      <c r="AE590" s="147"/>
      <c r="AF590" s="147"/>
      <c r="AG590" s="147" t="s">
        <v>185</v>
      </c>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ht="22.5" outlineLevel="1">
      <c r="A591" s="179">
        <v>104</v>
      </c>
      <c r="B591" s="180" t="s">
        <v>644</v>
      </c>
      <c r="C591" s="189" t="s">
        <v>645</v>
      </c>
      <c r="D591" s="181" t="s">
        <v>340</v>
      </c>
      <c r="E591" s="182">
        <v>40</v>
      </c>
      <c r="F591" s="183"/>
      <c r="G591" s="184">
        <f t="shared" si="0"/>
        <v>0</v>
      </c>
      <c r="H591" s="159"/>
      <c r="I591" s="158">
        <f t="shared" si="1"/>
        <v>0</v>
      </c>
      <c r="J591" s="159"/>
      <c r="K591" s="158">
        <f t="shared" si="2"/>
        <v>0</v>
      </c>
      <c r="L591" s="158">
        <v>21</v>
      </c>
      <c r="M591" s="158">
        <f t="shared" si="3"/>
        <v>0</v>
      </c>
      <c r="N591" s="157">
        <v>0</v>
      </c>
      <c r="O591" s="157">
        <f t="shared" si="4"/>
        <v>0</v>
      </c>
      <c r="P591" s="157">
        <v>0</v>
      </c>
      <c r="Q591" s="157">
        <f t="shared" si="5"/>
        <v>0</v>
      </c>
      <c r="R591" s="158"/>
      <c r="S591" s="158" t="s">
        <v>341</v>
      </c>
      <c r="T591" s="158" t="s">
        <v>342</v>
      </c>
      <c r="U591" s="158">
        <v>0</v>
      </c>
      <c r="V591" s="158">
        <f t="shared" si="6"/>
        <v>0</v>
      </c>
      <c r="W591" s="158"/>
      <c r="X591" s="158" t="s">
        <v>184</v>
      </c>
      <c r="Y591" s="147"/>
      <c r="Z591" s="147"/>
      <c r="AA591" s="147"/>
      <c r="AB591" s="147"/>
      <c r="AC591" s="147"/>
      <c r="AD591" s="147"/>
      <c r="AE591" s="147"/>
      <c r="AF591" s="147"/>
      <c r="AG591" s="147" t="s">
        <v>185</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c r="A592" s="179">
        <v>105</v>
      </c>
      <c r="B592" s="180" t="s">
        <v>646</v>
      </c>
      <c r="C592" s="189" t="s">
        <v>647</v>
      </c>
      <c r="D592" s="181" t="s">
        <v>648</v>
      </c>
      <c r="E592" s="182">
        <v>240</v>
      </c>
      <c r="F592" s="183"/>
      <c r="G592" s="184">
        <f t="shared" si="0"/>
        <v>0</v>
      </c>
      <c r="H592" s="159"/>
      <c r="I592" s="158">
        <f t="shared" si="1"/>
        <v>0</v>
      </c>
      <c r="J592" s="159"/>
      <c r="K592" s="158">
        <f t="shared" si="2"/>
        <v>0</v>
      </c>
      <c r="L592" s="158">
        <v>21</v>
      </c>
      <c r="M592" s="158">
        <f t="shared" si="3"/>
        <v>0</v>
      </c>
      <c r="N592" s="157">
        <v>0</v>
      </c>
      <c r="O592" s="157">
        <f t="shared" si="4"/>
        <v>0</v>
      </c>
      <c r="P592" s="157">
        <v>0</v>
      </c>
      <c r="Q592" s="157">
        <f t="shared" si="5"/>
        <v>0</v>
      </c>
      <c r="R592" s="158"/>
      <c r="S592" s="158" t="s">
        <v>341</v>
      </c>
      <c r="T592" s="158" t="s">
        <v>342</v>
      </c>
      <c r="U592" s="158">
        <v>0</v>
      </c>
      <c r="V592" s="158">
        <f t="shared" si="6"/>
        <v>0</v>
      </c>
      <c r="W592" s="158"/>
      <c r="X592" s="158" t="s">
        <v>184</v>
      </c>
      <c r="Y592" s="147"/>
      <c r="Z592" s="147"/>
      <c r="AA592" s="147"/>
      <c r="AB592" s="147"/>
      <c r="AC592" s="147"/>
      <c r="AD592" s="147"/>
      <c r="AE592" s="147"/>
      <c r="AF592" s="147"/>
      <c r="AG592" s="147" t="s">
        <v>185</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c r="A593" s="179">
        <v>106</v>
      </c>
      <c r="B593" s="180" t="s">
        <v>649</v>
      </c>
      <c r="C593" s="189" t="s">
        <v>650</v>
      </c>
      <c r="D593" s="181" t="s">
        <v>572</v>
      </c>
      <c r="E593" s="182">
        <v>1</v>
      </c>
      <c r="F593" s="183"/>
      <c r="G593" s="184">
        <f t="shared" si="0"/>
        <v>0</v>
      </c>
      <c r="H593" s="159"/>
      <c r="I593" s="158">
        <f t="shared" si="1"/>
        <v>0</v>
      </c>
      <c r="J593" s="159"/>
      <c r="K593" s="158">
        <f t="shared" si="2"/>
        <v>0</v>
      </c>
      <c r="L593" s="158">
        <v>21</v>
      </c>
      <c r="M593" s="158">
        <f t="shared" si="3"/>
        <v>0</v>
      </c>
      <c r="N593" s="157">
        <v>0</v>
      </c>
      <c r="O593" s="157">
        <f t="shared" si="4"/>
        <v>0</v>
      </c>
      <c r="P593" s="157">
        <v>0</v>
      </c>
      <c r="Q593" s="157">
        <f t="shared" si="5"/>
        <v>0</v>
      </c>
      <c r="R593" s="158"/>
      <c r="S593" s="158" t="s">
        <v>341</v>
      </c>
      <c r="T593" s="158" t="s">
        <v>342</v>
      </c>
      <c r="U593" s="158">
        <v>0</v>
      </c>
      <c r="V593" s="158">
        <f t="shared" si="6"/>
        <v>0</v>
      </c>
      <c r="W593" s="158"/>
      <c r="X593" s="158" t="s">
        <v>184</v>
      </c>
      <c r="Y593" s="147"/>
      <c r="Z593" s="147"/>
      <c r="AA593" s="147"/>
      <c r="AB593" s="147"/>
      <c r="AC593" s="147"/>
      <c r="AD593" s="147"/>
      <c r="AE593" s="147"/>
      <c r="AF593" s="147"/>
      <c r="AG593" s="147" t="s">
        <v>185</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c r="A594" s="179">
        <v>107</v>
      </c>
      <c r="B594" s="180" t="s">
        <v>651</v>
      </c>
      <c r="C594" s="189" t="s">
        <v>652</v>
      </c>
      <c r="D594" s="181" t="s">
        <v>572</v>
      </c>
      <c r="E594" s="182">
        <v>1</v>
      </c>
      <c r="F594" s="183"/>
      <c r="G594" s="184">
        <f t="shared" si="0"/>
        <v>0</v>
      </c>
      <c r="H594" s="159"/>
      <c r="I594" s="158">
        <f t="shared" si="1"/>
        <v>0</v>
      </c>
      <c r="J594" s="159"/>
      <c r="K594" s="158">
        <f t="shared" si="2"/>
        <v>0</v>
      </c>
      <c r="L594" s="158">
        <v>21</v>
      </c>
      <c r="M594" s="158">
        <f t="shared" si="3"/>
        <v>0</v>
      </c>
      <c r="N594" s="157">
        <v>0</v>
      </c>
      <c r="O594" s="157">
        <f t="shared" si="4"/>
        <v>0</v>
      </c>
      <c r="P594" s="157">
        <v>0</v>
      </c>
      <c r="Q594" s="157">
        <f t="shared" si="5"/>
        <v>0</v>
      </c>
      <c r="R594" s="158"/>
      <c r="S594" s="158" t="s">
        <v>341</v>
      </c>
      <c r="T594" s="158" t="s">
        <v>342</v>
      </c>
      <c r="U594" s="158">
        <v>0</v>
      </c>
      <c r="V594" s="158">
        <f t="shared" si="6"/>
        <v>0</v>
      </c>
      <c r="W594" s="158"/>
      <c r="X594" s="158" t="s">
        <v>184</v>
      </c>
      <c r="Y594" s="147"/>
      <c r="Z594" s="147"/>
      <c r="AA594" s="147"/>
      <c r="AB594" s="147"/>
      <c r="AC594" s="147"/>
      <c r="AD594" s="147"/>
      <c r="AE594" s="147"/>
      <c r="AF594" s="147"/>
      <c r="AG594" s="147" t="s">
        <v>185</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ht="22.5" outlineLevel="1">
      <c r="A595" s="179">
        <v>108</v>
      </c>
      <c r="B595" s="180" t="s">
        <v>653</v>
      </c>
      <c r="C595" s="189" t="s">
        <v>654</v>
      </c>
      <c r="D595" s="181" t="s">
        <v>572</v>
      </c>
      <c r="E595" s="182">
        <v>1</v>
      </c>
      <c r="F595" s="183"/>
      <c r="G595" s="184">
        <f t="shared" si="0"/>
        <v>0</v>
      </c>
      <c r="H595" s="159"/>
      <c r="I595" s="158">
        <f t="shared" si="1"/>
        <v>0</v>
      </c>
      <c r="J595" s="159"/>
      <c r="K595" s="158">
        <f t="shared" si="2"/>
        <v>0</v>
      </c>
      <c r="L595" s="158">
        <v>21</v>
      </c>
      <c r="M595" s="158">
        <f t="shared" si="3"/>
        <v>0</v>
      </c>
      <c r="N595" s="157">
        <v>0</v>
      </c>
      <c r="O595" s="157">
        <f t="shared" si="4"/>
        <v>0</v>
      </c>
      <c r="P595" s="157">
        <v>0</v>
      </c>
      <c r="Q595" s="157">
        <f t="shared" si="5"/>
        <v>0</v>
      </c>
      <c r="R595" s="158"/>
      <c r="S595" s="158" t="s">
        <v>341</v>
      </c>
      <c r="T595" s="158" t="s">
        <v>342</v>
      </c>
      <c r="U595" s="158">
        <v>0</v>
      </c>
      <c r="V595" s="158">
        <f t="shared" si="6"/>
        <v>0</v>
      </c>
      <c r="W595" s="158"/>
      <c r="X595" s="158" t="s">
        <v>184</v>
      </c>
      <c r="Y595" s="147"/>
      <c r="Z595" s="147"/>
      <c r="AA595" s="147"/>
      <c r="AB595" s="147"/>
      <c r="AC595" s="147"/>
      <c r="AD595" s="147"/>
      <c r="AE595" s="147"/>
      <c r="AF595" s="147"/>
      <c r="AG595" s="147" t="s">
        <v>185</v>
      </c>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c r="A596" s="179">
        <v>109</v>
      </c>
      <c r="B596" s="180" t="s">
        <v>655</v>
      </c>
      <c r="C596" s="189" t="s">
        <v>656</v>
      </c>
      <c r="D596" s="181" t="s">
        <v>572</v>
      </c>
      <c r="E596" s="182">
        <v>1</v>
      </c>
      <c r="F596" s="183"/>
      <c r="G596" s="184">
        <f t="shared" si="0"/>
        <v>0</v>
      </c>
      <c r="H596" s="159"/>
      <c r="I596" s="158">
        <f t="shared" si="1"/>
        <v>0</v>
      </c>
      <c r="J596" s="159"/>
      <c r="K596" s="158">
        <f t="shared" si="2"/>
        <v>0</v>
      </c>
      <c r="L596" s="158">
        <v>21</v>
      </c>
      <c r="M596" s="158">
        <f t="shared" si="3"/>
        <v>0</v>
      </c>
      <c r="N596" s="157">
        <v>0</v>
      </c>
      <c r="O596" s="157">
        <f t="shared" si="4"/>
        <v>0</v>
      </c>
      <c r="P596" s="157">
        <v>0</v>
      </c>
      <c r="Q596" s="157">
        <f t="shared" si="5"/>
        <v>0</v>
      </c>
      <c r="R596" s="158"/>
      <c r="S596" s="158" t="s">
        <v>341</v>
      </c>
      <c r="T596" s="158" t="s">
        <v>342</v>
      </c>
      <c r="U596" s="158">
        <v>0</v>
      </c>
      <c r="V596" s="158">
        <f t="shared" si="6"/>
        <v>0</v>
      </c>
      <c r="W596" s="158"/>
      <c r="X596" s="158" t="s">
        <v>184</v>
      </c>
      <c r="Y596" s="147"/>
      <c r="Z596" s="147"/>
      <c r="AA596" s="147"/>
      <c r="AB596" s="147"/>
      <c r="AC596" s="147"/>
      <c r="AD596" s="147"/>
      <c r="AE596" s="147"/>
      <c r="AF596" s="147"/>
      <c r="AG596" s="147" t="s">
        <v>185</v>
      </c>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c r="A597" s="179">
        <v>110</v>
      </c>
      <c r="B597" s="180" t="s">
        <v>657</v>
      </c>
      <c r="C597" s="189" t="s">
        <v>658</v>
      </c>
      <c r="D597" s="181" t="s">
        <v>572</v>
      </c>
      <c r="E597" s="182">
        <v>1</v>
      </c>
      <c r="F597" s="183"/>
      <c r="G597" s="184">
        <f t="shared" si="0"/>
        <v>0</v>
      </c>
      <c r="H597" s="159"/>
      <c r="I597" s="158">
        <f t="shared" si="1"/>
        <v>0</v>
      </c>
      <c r="J597" s="159"/>
      <c r="K597" s="158">
        <f t="shared" si="2"/>
        <v>0</v>
      </c>
      <c r="L597" s="158">
        <v>21</v>
      </c>
      <c r="M597" s="158">
        <f t="shared" si="3"/>
        <v>0</v>
      </c>
      <c r="N597" s="157">
        <v>0</v>
      </c>
      <c r="O597" s="157">
        <f t="shared" si="4"/>
        <v>0</v>
      </c>
      <c r="P597" s="157">
        <v>0</v>
      </c>
      <c r="Q597" s="157">
        <f t="shared" si="5"/>
        <v>0</v>
      </c>
      <c r="R597" s="158"/>
      <c r="S597" s="158" t="s">
        <v>341</v>
      </c>
      <c r="T597" s="158" t="s">
        <v>342</v>
      </c>
      <c r="U597" s="158">
        <v>0</v>
      </c>
      <c r="V597" s="158">
        <f t="shared" si="6"/>
        <v>0</v>
      </c>
      <c r="W597" s="158"/>
      <c r="X597" s="158" t="s">
        <v>184</v>
      </c>
      <c r="Y597" s="147"/>
      <c r="Z597" s="147"/>
      <c r="AA597" s="147"/>
      <c r="AB597" s="147"/>
      <c r="AC597" s="147"/>
      <c r="AD597" s="147"/>
      <c r="AE597" s="147"/>
      <c r="AF597" s="147"/>
      <c r="AG597" s="147" t="s">
        <v>185</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ht="33.75" outlineLevel="1">
      <c r="A598" s="179">
        <v>111</v>
      </c>
      <c r="B598" s="180" t="s">
        <v>659</v>
      </c>
      <c r="C598" s="189" t="s">
        <v>660</v>
      </c>
      <c r="D598" s="181" t="s">
        <v>572</v>
      </c>
      <c r="E598" s="182">
        <v>1</v>
      </c>
      <c r="F598" s="183"/>
      <c r="G598" s="184">
        <f t="shared" si="0"/>
        <v>0</v>
      </c>
      <c r="H598" s="159"/>
      <c r="I598" s="158">
        <f t="shared" si="1"/>
        <v>0</v>
      </c>
      <c r="J598" s="159"/>
      <c r="K598" s="158">
        <f t="shared" si="2"/>
        <v>0</v>
      </c>
      <c r="L598" s="158">
        <v>21</v>
      </c>
      <c r="M598" s="158">
        <f t="shared" si="3"/>
        <v>0</v>
      </c>
      <c r="N598" s="157">
        <v>0</v>
      </c>
      <c r="O598" s="157">
        <f t="shared" si="4"/>
        <v>0</v>
      </c>
      <c r="P598" s="157">
        <v>0</v>
      </c>
      <c r="Q598" s="157">
        <f t="shared" si="5"/>
        <v>0</v>
      </c>
      <c r="R598" s="158"/>
      <c r="S598" s="158" t="s">
        <v>341</v>
      </c>
      <c r="T598" s="158" t="s">
        <v>342</v>
      </c>
      <c r="U598" s="158">
        <v>0</v>
      </c>
      <c r="V598" s="158">
        <f t="shared" si="6"/>
        <v>0</v>
      </c>
      <c r="W598" s="158"/>
      <c r="X598" s="158" t="s">
        <v>184</v>
      </c>
      <c r="Y598" s="147"/>
      <c r="Z598" s="147"/>
      <c r="AA598" s="147"/>
      <c r="AB598" s="147"/>
      <c r="AC598" s="147"/>
      <c r="AD598" s="147"/>
      <c r="AE598" s="147"/>
      <c r="AF598" s="147"/>
      <c r="AG598" s="147" t="s">
        <v>185</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ht="22.5" outlineLevel="1">
      <c r="A599" s="179">
        <v>112</v>
      </c>
      <c r="B599" s="180" t="s">
        <v>661</v>
      </c>
      <c r="C599" s="189" t="s">
        <v>662</v>
      </c>
      <c r="D599" s="181" t="s">
        <v>572</v>
      </c>
      <c r="E599" s="182">
        <v>1</v>
      </c>
      <c r="F599" s="183"/>
      <c r="G599" s="184">
        <f t="shared" si="0"/>
        <v>0</v>
      </c>
      <c r="H599" s="159"/>
      <c r="I599" s="158">
        <f t="shared" si="1"/>
        <v>0</v>
      </c>
      <c r="J599" s="159"/>
      <c r="K599" s="158">
        <f t="shared" si="2"/>
        <v>0</v>
      </c>
      <c r="L599" s="158">
        <v>21</v>
      </c>
      <c r="M599" s="158">
        <f t="shared" si="3"/>
        <v>0</v>
      </c>
      <c r="N599" s="157">
        <v>0</v>
      </c>
      <c r="O599" s="157">
        <f t="shared" si="4"/>
        <v>0</v>
      </c>
      <c r="P599" s="157">
        <v>0</v>
      </c>
      <c r="Q599" s="157">
        <f t="shared" si="5"/>
        <v>0</v>
      </c>
      <c r="R599" s="158"/>
      <c r="S599" s="158" t="s">
        <v>341</v>
      </c>
      <c r="T599" s="158" t="s">
        <v>342</v>
      </c>
      <c r="U599" s="158">
        <v>0</v>
      </c>
      <c r="V599" s="158">
        <f t="shared" si="6"/>
        <v>0</v>
      </c>
      <c r="W599" s="158"/>
      <c r="X599" s="158" t="s">
        <v>184</v>
      </c>
      <c r="Y599" s="147"/>
      <c r="Z599" s="147"/>
      <c r="AA599" s="147"/>
      <c r="AB599" s="147"/>
      <c r="AC599" s="147"/>
      <c r="AD599" s="147"/>
      <c r="AE599" s="147"/>
      <c r="AF599" s="147"/>
      <c r="AG599" s="147" t="s">
        <v>185</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c r="A600" s="179">
        <v>113</v>
      </c>
      <c r="B600" s="180" t="s">
        <v>663</v>
      </c>
      <c r="C600" s="189" t="s">
        <v>664</v>
      </c>
      <c r="D600" s="181" t="s">
        <v>572</v>
      </c>
      <c r="E600" s="182">
        <v>1</v>
      </c>
      <c r="F600" s="183"/>
      <c r="G600" s="184">
        <f t="shared" si="0"/>
        <v>0</v>
      </c>
      <c r="H600" s="159"/>
      <c r="I600" s="158">
        <f t="shared" si="1"/>
        <v>0</v>
      </c>
      <c r="J600" s="159"/>
      <c r="K600" s="158">
        <f t="shared" si="2"/>
        <v>0</v>
      </c>
      <c r="L600" s="158">
        <v>21</v>
      </c>
      <c r="M600" s="158">
        <f t="shared" si="3"/>
        <v>0</v>
      </c>
      <c r="N600" s="157">
        <v>0</v>
      </c>
      <c r="O600" s="157">
        <f t="shared" si="4"/>
        <v>0</v>
      </c>
      <c r="P600" s="157">
        <v>0</v>
      </c>
      <c r="Q600" s="157">
        <f t="shared" si="5"/>
        <v>0</v>
      </c>
      <c r="R600" s="158"/>
      <c r="S600" s="158" t="s">
        <v>341</v>
      </c>
      <c r="T600" s="158" t="s">
        <v>342</v>
      </c>
      <c r="U600" s="158">
        <v>0</v>
      </c>
      <c r="V600" s="158">
        <f t="shared" si="6"/>
        <v>0</v>
      </c>
      <c r="W600" s="158"/>
      <c r="X600" s="158" t="s">
        <v>184</v>
      </c>
      <c r="Y600" s="147"/>
      <c r="Z600" s="147"/>
      <c r="AA600" s="147"/>
      <c r="AB600" s="147"/>
      <c r="AC600" s="147"/>
      <c r="AD600" s="147"/>
      <c r="AE600" s="147"/>
      <c r="AF600" s="147"/>
      <c r="AG600" s="147" t="s">
        <v>185</v>
      </c>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c r="A601" s="179">
        <v>114</v>
      </c>
      <c r="B601" s="180" t="s">
        <v>665</v>
      </c>
      <c r="C601" s="189" t="s">
        <v>666</v>
      </c>
      <c r="D601" s="181" t="s">
        <v>572</v>
      </c>
      <c r="E601" s="182">
        <v>1</v>
      </c>
      <c r="F601" s="183"/>
      <c r="G601" s="184">
        <f t="shared" si="0"/>
        <v>0</v>
      </c>
      <c r="H601" s="159"/>
      <c r="I601" s="158">
        <f t="shared" si="1"/>
        <v>0</v>
      </c>
      <c r="J601" s="159"/>
      <c r="K601" s="158">
        <f t="shared" si="2"/>
        <v>0</v>
      </c>
      <c r="L601" s="158">
        <v>21</v>
      </c>
      <c r="M601" s="158">
        <f t="shared" si="3"/>
        <v>0</v>
      </c>
      <c r="N601" s="157">
        <v>0</v>
      </c>
      <c r="O601" s="157">
        <f t="shared" si="4"/>
        <v>0</v>
      </c>
      <c r="P601" s="157">
        <v>0</v>
      </c>
      <c r="Q601" s="157">
        <f t="shared" si="5"/>
        <v>0</v>
      </c>
      <c r="R601" s="158"/>
      <c r="S601" s="158" t="s">
        <v>341</v>
      </c>
      <c r="T601" s="158" t="s">
        <v>342</v>
      </c>
      <c r="U601" s="158">
        <v>0</v>
      </c>
      <c r="V601" s="158">
        <f t="shared" si="6"/>
        <v>0</v>
      </c>
      <c r="W601" s="158"/>
      <c r="X601" s="158" t="s">
        <v>184</v>
      </c>
      <c r="Y601" s="147"/>
      <c r="Z601" s="147"/>
      <c r="AA601" s="147"/>
      <c r="AB601" s="147"/>
      <c r="AC601" s="147"/>
      <c r="AD601" s="147"/>
      <c r="AE601" s="147"/>
      <c r="AF601" s="147"/>
      <c r="AG601" s="147" t="s">
        <v>185</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c r="A602" s="179">
        <v>115</v>
      </c>
      <c r="B602" s="180" t="s">
        <v>667</v>
      </c>
      <c r="C602" s="189" t="s">
        <v>668</v>
      </c>
      <c r="D602" s="181" t="s">
        <v>572</v>
      </c>
      <c r="E602" s="182">
        <v>1</v>
      </c>
      <c r="F602" s="183"/>
      <c r="G602" s="184">
        <f t="shared" si="0"/>
        <v>0</v>
      </c>
      <c r="H602" s="159"/>
      <c r="I602" s="158">
        <f t="shared" si="1"/>
        <v>0</v>
      </c>
      <c r="J602" s="159"/>
      <c r="K602" s="158">
        <f t="shared" si="2"/>
        <v>0</v>
      </c>
      <c r="L602" s="158">
        <v>21</v>
      </c>
      <c r="M602" s="158">
        <f t="shared" si="3"/>
        <v>0</v>
      </c>
      <c r="N602" s="157">
        <v>0</v>
      </c>
      <c r="O602" s="157">
        <f t="shared" si="4"/>
        <v>0</v>
      </c>
      <c r="P602" s="157">
        <v>0</v>
      </c>
      <c r="Q602" s="157">
        <f t="shared" si="5"/>
        <v>0</v>
      </c>
      <c r="R602" s="158"/>
      <c r="S602" s="158" t="s">
        <v>341</v>
      </c>
      <c r="T602" s="158" t="s">
        <v>342</v>
      </c>
      <c r="U602" s="158">
        <v>0</v>
      </c>
      <c r="V602" s="158">
        <f t="shared" si="6"/>
        <v>0</v>
      </c>
      <c r="W602" s="158"/>
      <c r="X602" s="158" t="s">
        <v>184</v>
      </c>
      <c r="Y602" s="147"/>
      <c r="Z602" s="147"/>
      <c r="AA602" s="147"/>
      <c r="AB602" s="147"/>
      <c r="AC602" s="147"/>
      <c r="AD602" s="147"/>
      <c r="AE602" s="147"/>
      <c r="AF602" s="147"/>
      <c r="AG602" s="147" t="s">
        <v>185</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ht="22.5" outlineLevel="1">
      <c r="A603" s="179">
        <v>116</v>
      </c>
      <c r="B603" s="180" t="s">
        <v>669</v>
      </c>
      <c r="C603" s="189" t="s">
        <v>670</v>
      </c>
      <c r="D603" s="181" t="s">
        <v>259</v>
      </c>
      <c r="E603" s="182">
        <v>12</v>
      </c>
      <c r="F603" s="183"/>
      <c r="G603" s="184">
        <f t="shared" si="0"/>
        <v>0</v>
      </c>
      <c r="H603" s="159"/>
      <c r="I603" s="158">
        <f t="shared" si="1"/>
        <v>0</v>
      </c>
      <c r="J603" s="159"/>
      <c r="K603" s="158">
        <f t="shared" si="2"/>
        <v>0</v>
      </c>
      <c r="L603" s="158">
        <v>21</v>
      </c>
      <c r="M603" s="158">
        <f t="shared" si="3"/>
        <v>0</v>
      </c>
      <c r="N603" s="157">
        <v>1.55E-2</v>
      </c>
      <c r="O603" s="157">
        <f t="shared" si="4"/>
        <v>0.19</v>
      </c>
      <c r="P603" s="157">
        <v>0</v>
      </c>
      <c r="Q603" s="157">
        <f t="shared" si="5"/>
        <v>0</v>
      </c>
      <c r="R603" s="158" t="s">
        <v>324</v>
      </c>
      <c r="S603" s="158" t="s">
        <v>183</v>
      </c>
      <c r="T603" s="158" t="s">
        <v>183</v>
      </c>
      <c r="U603" s="158">
        <v>0</v>
      </c>
      <c r="V603" s="158">
        <f t="shared" si="6"/>
        <v>0</v>
      </c>
      <c r="W603" s="158"/>
      <c r="X603" s="158" t="s">
        <v>325</v>
      </c>
      <c r="Y603" s="147"/>
      <c r="Z603" s="147"/>
      <c r="AA603" s="147"/>
      <c r="AB603" s="147"/>
      <c r="AC603" s="147"/>
      <c r="AD603" s="147"/>
      <c r="AE603" s="147"/>
      <c r="AF603" s="147"/>
      <c r="AG603" s="147" t="s">
        <v>326</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ht="25.5">
      <c r="A604" s="166" t="s">
        <v>178</v>
      </c>
      <c r="B604" s="167" t="s">
        <v>92</v>
      </c>
      <c r="C604" s="186" t="s">
        <v>93</v>
      </c>
      <c r="D604" s="168"/>
      <c r="E604" s="169"/>
      <c r="F604" s="170"/>
      <c r="G604" s="171">
        <f>SUMIF(AG605:AG607,"&lt;&gt;NOR",G605:G607)</f>
        <v>0</v>
      </c>
      <c r="H604" s="165"/>
      <c r="I604" s="165">
        <f>SUM(I605:I607)</f>
        <v>0</v>
      </c>
      <c r="J604" s="165"/>
      <c r="K604" s="165">
        <f>SUM(K605:K607)</f>
        <v>0</v>
      </c>
      <c r="L604" s="165"/>
      <c r="M604" s="165">
        <f>SUM(M605:M607)</f>
        <v>0</v>
      </c>
      <c r="N604" s="164"/>
      <c r="O604" s="164">
        <f>SUM(O605:O607)</f>
        <v>0.06</v>
      </c>
      <c r="P604" s="164"/>
      <c r="Q604" s="164">
        <f>SUM(Q605:Q607)</f>
        <v>0</v>
      </c>
      <c r="R604" s="165"/>
      <c r="S604" s="165"/>
      <c r="T604" s="165"/>
      <c r="U604" s="165"/>
      <c r="V604" s="165">
        <f>SUM(V605:V607)</f>
        <v>6.73</v>
      </c>
      <c r="W604" s="165"/>
      <c r="X604" s="165"/>
      <c r="AG604" t="s">
        <v>179</v>
      </c>
    </row>
    <row r="605" spans="1:60" ht="22.5" outlineLevel="1">
      <c r="A605" s="173">
        <v>117</v>
      </c>
      <c r="B605" s="174" t="s">
        <v>671</v>
      </c>
      <c r="C605" s="187" t="s">
        <v>672</v>
      </c>
      <c r="D605" s="175" t="s">
        <v>507</v>
      </c>
      <c r="E605" s="176">
        <v>3.15</v>
      </c>
      <c r="F605" s="177"/>
      <c r="G605" s="178">
        <f>ROUND(E605*F605,2)</f>
        <v>0</v>
      </c>
      <c r="H605" s="159"/>
      <c r="I605" s="158">
        <f>ROUND(E605*H605,2)</f>
        <v>0</v>
      </c>
      <c r="J605" s="159"/>
      <c r="K605" s="158">
        <f>ROUND(E605*J605,2)</f>
        <v>0</v>
      </c>
      <c r="L605" s="158">
        <v>21</v>
      </c>
      <c r="M605" s="158">
        <f>G605*(1+L605/100)</f>
        <v>0</v>
      </c>
      <c r="N605" s="157">
        <v>1.941E-2</v>
      </c>
      <c r="O605" s="157">
        <f>ROUND(E605*N605,2)</f>
        <v>0.06</v>
      </c>
      <c r="P605" s="157">
        <v>0</v>
      </c>
      <c r="Q605" s="157">
        <f>ROUND(E605*P605,2)</f>
        <v>0</v>
      </c>
      <c r="R605" s="158"/>
      <c r="S605" s="158" t="s">
        <v>183</v>
      </c>
      <c r="T605" s="158" t="s">
        <v>183</v>
      </c>
      <c r="U605" s="158">
        <v>2.1379999999999999</v>
      </c>
      <c r="V605" s="158">
        <f>ROUND(E605*U605,2)</f>
        <v>6.73</v>
      </c>
      <c r="W605" s="158"/>
      <c r="X605" s="158" t="s">
        <v>184</v>
      </c>
      <c r="Y605" s="147"/>
      <c r="Z605" s="147"/>
      <c r="AA605" s="147"/>
      <c r="AB605" s="147"/>
      <c r="AC605" s="147"/>
      <c r="AD605" s="147"/>
      <c r="AE605" s="147"/>
      <c r="AF605" s="147"/>
      <c r="AG605" s="147" t="s">
        <v>185</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c r="A606" s="154"/>
      <c r="B606" s="155"/>
      <c r="C606" s="188" t="s">
        <v>243</v>
      </c>
      <c r="D606" s="160"/>
      <c r="E606" s="161"/>
      <c r="F606" s="158"/>
      <c r="G606" s="158"/>
      <c r="H606" s="158"/>
      <c r="I606" s="158"/>
      <c r="J606" s="158"/>
      <c r="K606" s="158"/>
      <c r="L606" s="158"/>
      <c r="M606" s="158"/>
      <c r="N606" s="157"/>
      <c r="O606" s="157"/>
      <c r="P606" s="157"/>
      <c r="Q606" s="157"/>
      <c r="R606" s="158"/>
      <c r="S606" s="158"/>
      <c r="T606" s="158"/>
      <c r="U606" s="158"/>
      <c r="V606" s="158"/>
      <c r="W606" s="158"/>
      <c r="X606" s="158"/>
      <c r="Y606" s="147"/>
      <c r="Z606" s="147"/>
      <c r="AA606" s="147"/>
      <c r="AB606" s="147"/>
      <c r="AC606" s="147"/>
      <c r="AD606" s="147"/>
      <c r="AE606" s="147"/>
      <c r="AF606" s="147"/>
      <c r="AG606" s="147" t="s">
        <v>187</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c r="A607" s="154"/>
      <c r="B607" s="155"/>
      <c r="C607" s="188" t="s">
        <v>673</v>
      </c>
      <c r="D607" s="160"/>
      <c r="E607" s="161">
        <v>3.15</v>
      </c>
      <c r="F607" s="158"/>
      <c r="G607" s="158"/>
      <c r="H607" s="158"/>
      <c r="I607" s="158"/>
      <c r="J607" s="158"/>
      <c r="K607" s="158"/>
      <c r="L607" s="158"/>
      <c r="M607" s="158"/>
      <c r="N607" s="157"/>
      <c r="O607" s="157"/>
      <c r="P607" s="157"/>
      <c r="Q607" s="157"/>
      <c r="R607" s="158"/>
      <c r="S607" s="158"/>
      <c r="T607" s="158"/>
      <c r="U607" s="158"/>
      <c r="V607" s="158"/>
      <c r="W607" s="158"/>
      <c r="X607" s="158"/>
      <c r="Y607" s="147"/>
      <c r="Z607" s="147"/>
      <c r="AA607" s="147"/>
      <c r="AB607" s="147"/>
      <c r="AC607" s="147"/>
      <c r="AD607" s="147"/>
      <c r="AE607" s="147"/>
      <c r="AF607" s="147"/>
      <c r="AG607" s="147" t="s">
        <v>187</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c r="A608" s="166" t="s">
        <v>178</v>
      </c>
      <c r="B608" s="167" t="s">
        <v>94</v>
      </c>
      <c r="C608" s="186" t="s">
        <v>95</v>
      </c>
      <c r="D608" s="168"/>
      <c r="E608" s="169"/>
      <c r="F608" s="170"/>
      <c r="G608" s="171">
        <f>SUMIF(AG609:AG1040,"&lt;&gt;NOR",G609:G1040)</f>
        <v>0</v>
      </c>
      <c r="H608" s="165"/>
      <c r="I608" s="165">
        <f>SUM(I609:I1040)</f>
        <v>0</v>
      </c>
      <c r="J608" s="165"/>
      <c r="K608" s="165">
        <f>SUM(K609:K1040)</f>
        <v>0</v>
      </c>
      <c r="L608" s="165"/>
      <c r="M608" s="165">
        <f>SUM(M609:M1040)</f>
        <v>0</v>
      </c>
      <c r="N608" s="164"/>
      <c r="O608" s="164">
        <f>SUM(O609:O1040)</f>
        <v>0.53</v>
      </c>
      <c r="P608" s="164"/>
      <c r="Q608" s="164">
        <f>SUM(Q609:Q1040)</f>
        <v>390.19999999999993</v>
      </c>
      <c r="R608" s="165"/>
      <c r="S608" s="165"/>
      <c r="T608" s="165"/>
      <c r="U608" s="165"/>
      <c r="V608" s="165">
        <f>SUM(V609:V1040)</f>
        <v>2304.2199999999989</v>
      </c>
      <c r="W608" s="165"/>
      <c r="X608" s="165"/>
      <c r="AG608" t="s">
        <v>179</v>
      </c>
    </row>
    <row r="609" spans="1:60" outlineLevel="1">
      <c r="A609" s="173">
        <v>118</v>
      </c>
      <c r="B609" s="174" t="s">
        <v>674</v>
      </c>
      <c r="C609" s="187" t="s">
        <v>675</v>
      </c>
      <c r="D609" s="175" t="s">
        <v>191</v>
      </c>
      <c r="E609" s="176">
        <v>1.42</v>
      </c>
      <c r="F609" s="177"/>
      <c r="G609" s="178">
        <f>ROUND(E609*F609,2)</f>
        <v>0</v>
      </c>
      <c r="H609" s="159"/>
      <c r="I609" s="158">
        <f>ROUND(E609*H609,2)</f>
        <v>0</v>
      </c>
      <c r="J609" s="159"/>
      <c r="K609" s="158">
        <f>ROUND(E609*J609,2)</f>
        <v>0</v>
      </c>
      <c r="L609" s="158">
        <v>21</v>
      </c>
      <c r="M609" s="158">
        <f>G609*(1+L609/100)</f>
        <v>0</v>
      </c>
      <c r="N609" s="157">
        <v>0</v>
      </c>
      <c r="O609" s="157">
        <f>ROUND(E609*N609,2)</f>
        <v>0</v>
      </c>
      <c r="P609" s="157">
        <v>2.4</v>
      </c>
      <c r="Q609" s="157">
        <f>ROUND(E609*P609,2)</f>
        <v>3.41</v>
      </c>
      <c r="R609" s="158"/>
      <c r="S609" s="158" t="s">
        <v>183</v>
      </c>
      <c r="T609" s="158" t="s">
        <v>183</v>
      </c>
      <c r="U609" s="158">
        <v>13.301</v>
      </c>
      <c r="V609" s="158">
        <f>ROUND(E609*U609,2)</f>
        <v>18.89</v>
      </c>
      <c r="W609" s="158"/>
      <c r="X609" s="158" t="s">
        <v>184</v>
      </c>
      <c r="Y609" s="147"/>
      <c r="Z609" s="147"/>
      <c r="AA609" s="147"/>
      <c r="AB609" s="147"/>
      <c r="AC609" s="147"/>
      <c r="AD609" s="147"/>
      <c r="AE609" s="147"/>
      <c r="AF609" s="147"/>
      <c r="AG609" s="147" t="s">
        <v>185</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c r="A610" s="154"/>
      <c r="B610" s="155"/>
      <c r="C610" s="188" t="s">
        <v>192</v>
      </c>
      <c r="D610" s="160"/>
      <c r="E610" s="161"/>
      <c r="F610" s="158"/>
      <c r="G610" s="158"/>
      <c r="H610" s="158"/>
      <c r="I610" s="158"/>
      <c r="J610" s="158"/>
      <c r="K610" s="158"/>
      <c r="L610" s="158"/>
      <c r="M610" s="158"/>
      <c r="N610" s="157"/>
      <c r="O610" s="157"/>
      <c r="P610" s="157"/>
      <c r="Q610" s="157"/>
      <c r="R610" s="158"/>
      <c r="S610" s="158"/>
      <c r="T610" s="158"/>
      <c r="U610" s="158"/>
      <c r="V610" s="158"/>
      <c r="W610" s="158"/>
      <c r="X610" s="158"/>
      <c r="Y610" s="147"/>
      <c r="Z610" s="147"/>
      <c r="AA610" s="147"/>
      <c r="AB610" s="147"/>
      <c r="AC610" s="147"/>
      <c r="AD610" s="147"/>
      <c r="AE610" s="147"/>
      <c r="AF610" s="147"/>
      <c r="AG610" s="147" t="s">
        <v>187</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c r="A611" s="154"/>
      <c r="B611" s="155"/>
      <c r="C611" s="188" t="s">
        <v>676</v>
      </c>
      <c r="D611" s="160"/>
      <c r="E611" s="161"/>
      <c r="F611" s="158"/>
      <c r="G611" s="158"/>
      <c r="H611" s="158"/>
      <c r="I611" s="158"/>
      <c r="J611" s="158"/>
      <c r="K611" s="158"/>
      <c r="L611" s="158"/>
      <c r="M611" s="158"/>
      <c r="N611" s="157"/>
      <c r="O611" s="157"/>
      <c r="P611" s="157"/>
      <c r="Q611" s="157"/>
      <c r="R611" s="158"/>
      <c r="S611" s="158"/>
      <c r="T611" s="158"/>
      <c r="U611" s="158"/>
      <c r="V611" s="158"/>
      <c r="W611" s="158"/>
      <c r="X611" s="158"/>
      <c r="Y611" s="147"/>
      <c r="Z611" s="147"/>
      <c r="AA611" s="147"/>
      <c r="AB611" s="147"/>
      <c r="AC611" s="147"/>
      <c r="AD611" s="147"/>
      <c r="AE611" s="147"/>
      <c r="AF611" s="147"/>
      <c r="AG611" s="147" t="s">
        <v>187</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c r="A612" s="154"/>
      <c r="B612" s="155"/>
      <c r="C612" s="188" t="s">
        <v>677</v>
      </c>
      <c r="D612" s="160"/>
      <c r="E612" s="161">
        <v>1.42</v>
      </c>
      <c r="F612" s="158"/>
      <c r="G612" s="158"/>
      <c r="H612" s="158"/>
      <c r="I612" s="158"/>
      <c r="J612" s="158"/>
      <c r="K612" s="158"/>
      <c r="L612" s="158"/>
      <c r="M612" s="158"/>
      <c r="N612" s="157"/>
      <c r="O612" s="157"/>
      <c r="P612" s="157"/>
      <c r="Q612" s="157"/>
      <c r="R612" s="158"/>
      <c r="S612" s="158"/>
      <c r="T612" s="158"/>
      <c r="U612" s="158"/>
      <c r="V612" s="158"/>
      <c r="W612" s="158"/>
      <c r="X612" s="158"/>
      <c r="Y612" s="147"/>
      <c r="Z612" s="147"/>
      <c r="AA612" s="147"/>
      <c r="AB612" s="147"/>
      <c r="AC612" s="147"/>
      <c r="AD612" s="147"/>
      <c r="AE612" s="147"/>
      <c r="AF612" s="147"/>
      <c r="AG612" s="147" t="s">
        <v>187</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c r="A613" s="173">
        <v>119</v>
      </c>
      <c r="B613" s="174" t="s">
        <v>678</v>
      </c>
      <c r="C613" s="187" t="s">
        <v>679</v>
      </c>
      <c r="D613" s="175" t="s">
        <v>182</v>
      </c>
      <c r="E613" s="176">
        <v>56.246499999999997</v>
      </c>
      <c r="F613" s="177"/>
      <c r="G613" s="178">
        <f>ROUND(E613*F613,2)</f>
        <v>0</v>
      </c>
      <c r="H613" s="159"/>
      <c r="I613" s="158">
        <f>ROUND(E613*H613,2)</f>
        <v>0</v>
      </c>
      <c r="J613" s="159"/>
      <c r="K613" s="158">
        <f>ROUND(E613*J613,2)</f>
        <v>0</v>
      </c>
      <c r="L613" s="158">
        <v>21</v>
      </c>
      <c r="M613" s="158">
        <f>G613*(1+L613/100)</f>
        <v>0</v>
      </c>
      <c r="N613" s="157">
        <v>6.7000000000000002E-4</v>
      </c>
      <c r="O613" s="157">
        <f>ROUND(E613*N613,2)</f>
        <v>0.04</v>
      </c>
      <c r="P613" s="157">
        <v>0.184</v>
      </c>
      <c r="Q613" s="157">
        <f>ROUND(E613*P613,2)</f>
        <v>10.35</v>
      </c>
      <c r="R613" s="158"/>
      <c r="S613" s="158" t="s">
        <v>183</v>
      </c>
      <c r="T613" s="158" t="s">
        <v>183</v>
      </c>
      <c r="U613" s="158">
        <v>0.22700000000000001</v>
      </c>
      <c r="V613" s="158">
        <f>ROUND(E613*U613,2)</f>
        <v>12.77</v>
      </c>
      <c r="W613" s="158"/>
      <c r="X613" s="158" t="s">
        <v>184</v>
      </c>
      <c r="Y613" s="147"/>
      <c r="Z613" s="147"/>
      <c r="AA613" s="147"/>
      <c r="AB613" s="147"/>
      <c r="AC613" s="147"/>
      <c r="AD613" s="147"/>
      <c r="AE613" s="147"/>
      <c r="AF613" s="147"/>
      <c r="AG613" s="147" t="s">
        <v>185</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c r="A614" s="154"/>
      <c r="B614" s="155"/>
      <c r="C614" s="188" t="s">
        <v>192</v>
      </c>
      <c r="D614" s="160"/>
      <c r="E614" s="161"/>
      <c r="F614" s="158"/>
      <c r="G614" s="158"/>
      <c r="H614" s="158"/>
      <c r="I614" s="158"/>
      <c r="J614" s="158"/>
      <c r="K614" s="158"/>
      <c r="L614" s="158"/>
      <c r="M614" s="158"/>
      <c r="N614" s="157"/>
      <c r="O614" s="157"/>
      <c r="P614" s="157"/>
      <c r="Q614" s="157"/>
      <c r="R614" s="158"/>
      <c r="S614" s="158"/>
      <c r="T614" s="158"/>
      <c r="U614" s="158"/>
      <c r="V614" s="158"/>
      <c r="W614" s="158"/>
      <c r="X614" s="158"/>
      <c r="Y614" s="147"/>
      <c r="Z614" s="147"/>
      <c r="AA614" s="147"/>
      <c r="AB614" s="147"/>
      <c r="AC614" s="147"/>
      <c r="AD614" s="147"/>
      <c r="AE614" s="147"/>
      <c r="AF614" s="147"/>
      <c r="AG614" s="147" t="s">
        <v>187</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c r="A615" s="154"/>
      <c r="B615" s="155"/>
      <c r="C615" s="188" t="s">
        <v>680</v>
      </c>
      <c r="D615" s="160"/>
      <c r="E615" s="161">
        <v>6.3650000000000002</v>
      </c>
      <c r="F615" s="158"/>
      <c r="G615" s="158"/>
      <c r="H615" s="158"/>
      <c r="I615" s="158"/>
      <c r="J615" s="158"/>
      <c r="K615" s="158"/>
      <c r="L615" s="158"/>
      <c r="M615" s="158"/>
      <c r="N615" s="157"/>
      <c r="O615" s="157"/>
      <c r="P615" s="157"/>
      <c r="Q615" s="157"/>
      <c r="R615" s="158"/>
      <c r="S615" s="158"/>
      <c r="T615" s="158"/>
      <c r="U615" s="158"/>
      <c r="V615" s="158"/>
      <c r="W615" s="158"/>
      <c r="X615" s="158"/>
      <c r="Y615" s="147"/>
      <c r="Z615" s="147"/>
      <c r="AA615" s="147"/>
      <c r="AB615" s="147"/>
      <c r="AC615" s="147"/>
      <c r="AD615" s="147"/>
      <c r="AE615" s="147"/>
      <c r="AF615" s="147"/>
      <c r="AG615" s="147" t="s">
        <v>187</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c r="A616" s="154"/>
      <c r="B616" s="155"/>
      <c r="C616" s="188" t="s">
        <v>681</v>
      </c>
      <c r="D616" s="160"/>
      <c r="E616" s="161">
        <v>1.675</v>
      </c>
      <c r="F616" s="158"/>
      <c r="G616" s="158"/>
      <c r="H616" s="158"/>
      <c r="I616" s="158"/>
      <c r="J616" s="158"/>
      <c r="K616" s="158"/>
      <c r="L616" s="158"/>
      <c r="M616" s="158"/>
      <c r="N616" s="157"/>
      <c r="O616" s="157"/>
      <c r="P616" s="157"/>
      <c r="Q616" s="157"/>
      <c r="R616" s="158"/>
      <c r="S616" s="158"/>
      <c r="T616" s="158"/>
      <c r="U616" s="158"/>
      <c r="V616" s="158"/>
      <c r="W616" s="158"/>
      <c r="X616" s="158"/>
      <c r="Y616" s="147"/>
      <c r="Z616" s="147"/>
      <c r="AA616" s="147"/>
      <c r="AB616" s="147"/>
      <c r="AC616" s="147"/>
      <c r="AD616" s="147"/>
      <c r="AE616" s="147"/>
      <c r="AF616" s="147"/>
      <c r="AG616" s="147" t="s">
        <v>187</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c r="A617" s="154"/>
      <c r="B617" s="155"/>
      <c r="C617" s="188" t="s">
        <v>243</v>
      </c>
      <c r="D617" s="160"/>
      <c r="E617" s="161"/>
      <c r="F617" s="158"/>
      <c r="G617" s="158"/>
      <c r="H617" s="158"/>
      <c r="I617" s="158"/>
      <c r="J617" s="158"/>
      <c r="K617" s="158"/>
      <c r="L617" s="158"/>
      <c r="M617" s="158"/>
      <c r="N617" s="157"/>
      <c r="O617" s="157"/>
      <c r="P617" s="157"/>
      <c r="Q617" s="157"/>
      <c r="R617" s="158"/>
      <c r="S617" s="158"/>
      <c r="T617" s="158"/>
      <c r="U617" s="158"/>
      <c r="V617" s="158"/>
      <c r="W617" s="158"/>
      <c r="X617" s="158"/>
      <c r="Y617" s="147"/>
      <c r="Z617" s="147"/>
      <c r="AA617" s="147"/>
      <c r="AB617" s="147"/>
      <c r="AC617" s="147"/>
      <c r="AD617" s="147"/>
      <c r="AE617" s="147"/>
      <c r="AF617" s="147"/>
      <c r="AG617" s="147" t="s">
        <v>187</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c r="A618" s="154"/>
      <c r="B618" s="155"/>
      <c r="C618" s="188" t="s">
        <v>293</v>
      </c>
      <c r="D618" s="160"/>
      <c r="E618" s="161">
        <v>20.9375</v>
      </c>
      <c r="F618" s="158"/>
      <c r="G618" s="158"/>
      <c r="H618" s="158"/>
      <c r="I618" s="158"/>
      <c r="J618" s="158"/>
      <c r="K618" s="158"/>
      <c r="L618" s="158"/>
      <c r="M618" s="158"/>
      <c r="N618" s="157"/>
      <c r="O618" s="157"/>
      <c r="P618" s="157"/>
      <c r="Q618" s="157"/>
      <c r="R618" s="158"/>
      <c r="S618" s="158"/>
      <c r="T618" s="158"/>
      <c r="U618" s="158"/>
      <c r="V618" s="158"/>
      <c r="W618" s="158"/>
      <c r="X618" s="158"/>
      <c r="Y618" s="147"/>
      <c r="Z618" s="147"/>
      <c r="AA618" s="147"/>
      <c r="AB618" s="147"/>
      <c r="AC618" s="147"/>
      <c r="AD618" s="147"/>
      <c r="AE618" s="147"/>
      <c r="AF618" s="147"/>
      <c r="AG618" s="147" t="s">
        <v>187</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c r="A619" s="154"/>
      <c r="B619" s="155"/>
      <c r="C619" s="188" t="s">
        <v>682</v>
      </c>
      <c r="D619" s="160"/>
      <c r="E619" s="161">
        <v>2.68</v>
      </c>
      <c r="F619" s="158"/>
      <c r="G619" s="158"/>
      <c r="H619" s="158"/>
      <c r="I619" s="158"/>
      <c r="J619" s="158"/>
      <c r="K619" s="158"/>
      <c r="L619" s="158"/>
      <c r="M619" s="158"/>
      <c r="N619" s="157"/>
      <c r="O619" s="157"/>
      <c r="P619" s="157"/>
      <c r="Q619" s="157"/>
      <c r="R619" s="158"/>
      <c r="S619" s="158"/>
      <c r="T619" s="158"/>
      <c r="U619" s="158"/>
      <c r="V619" s="158"/>
      <c r="W619" s="158"/>
      <c r="X619" s="158"/>
      <c r="Y619" s="147"/>
      <c r="Z619" s="147"/>
      <c r="AA619" s="147"/>
      <c r="AB619" s="147"/>
      <c r="AC619" s="147"/>
      <c r="AD619" s="147"/>
      <c r="AE619" s="147"/>
      <c r="AF619" s="147"/>
      <c r="AG619" s="147" t="s">
        <v>187</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c r="A620" s="154"/>
      <c r="B620" s="155"/>
      <c r="C620" s="188" t="s">
        <v>683</v>
      </c>
      <c r="D620" s="160"/>
      <c r="E620" s="161">
        <v>6.7</v>
      </c>
      <c r="F620" s="158"/>
      <c r="G620" s="158"/>
      <c r="H620" s="158"/>
      <c r="I620" s="158"/>
      <c r="J620" s="158"/>
      <c r="K620" s="158"/>
      <c r="L620" s="158"/>
      <c r="M620" s="158"/>
      <c r="N620" s="157"/>
      <c r="O620" s="157"/>
      <c r="P620" s="157"/>
      <c r="Q620" s="157"/>
      <c r="R620" s="158"/>
      <c r="S620" s="158"/>
      <c r="T620" s="158"/>
      <c r="U620" s="158"/>
      <c r="V620" s="158"/>
      <c r="W620" s="158"/>
      <c r="X620" s="158"/>
      <c r="Y620" s="147"/>
      <c r="Z620" s="147"/>
      <c r="AA620" s="147"/>
      <c r="AB620" s="147"/>
      <c r="AC620" s="147"/>
      <c r="AD620" s="147"/>
      <c r="AE620" s="147"/>
      <c r="AF620" s="147"/>
      <c r="AG620" s="147" t="s">
        <v>187</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c r="A621" s="154"/>
      <c r="B621" s="155"/>
      <c r="C621" s="188" t="s">
        <v>684</v>
      </c>
      <c r="D621" s="160"/>
      <c r="E621" s="161">
        <v>6.4989999999999997</v>
      </c>
      <c r="F621" s="158"/>
      <c r="G621" s="158"/>
      <c r="H621" s="158"/>
      <c r="I621" s="158"/>
      <c r="J621" s="158"/>
      <c r="K621" s="158"/>
      <c r="L621" s="158"/>
      <c r="M621" s="158"/>
      <c r="N621" s="157"/>
      <c r="O621" s="157"/>
      <c r="P621" s="157"/>
      <c r="Q621" s="157"/>
      <c r="R621" s="158"/>
      <c r="S621" s="158"/>
      <c r="T621" s="158"/>
      <c r="U621" s="158"/>
      <c r="V621" s="158"/>
      <c r="W621" s="158"/>
      <c r="X621" s="158"/>
      <c r="Y621" s="147"/>
      <c r="Z621" s="147"/>
      <c r="AA621" s="147"/>
      <c r="AB621" s="147"/>
      <c r="AC621" s="147"/>
      <c r="AD621" s="147"/>
      <c r="AE621" s="147"/>
      <c r="AF621" s="147"/>
      <c r="AG621" s="147" t="s">
        <v>187</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c r="A622" s="154"/>
      <c r="B622" s="155"/>
      <c r="C622" s="188" t="s">
        <v>685</v>
      </c>
      <c r="D622" s="160"/>
      <c r="E622" s="161">
        <v>8.0399999999999991</v>
      </c>
      <c r="F622" s="158"/>
      <c r="G622" s="158"/>
      <c r="H622" s="158"/>
      <c r="I622" s="158"/>
      <c r="J622" s="158"/>
      <c r="K622" s="158"/>
      <c r="L622" s="158"/>
      <c r="M622" s="158"/>
      <c r="N622" s="157"/>
      <c r="O622" s="157"/>
      <c r="P622" s="157"/>
      <c r="Q622" s="157"/>
      <c r="R622" s="158"/>
      <c r="S622" s="158"/>
      <c r="T622" s="158"/>
      <c r="U622" s="158"/>
      <c r="V622" s="158"/>
      <c r="W622" s="158"/>
      <c r="X622" s="158"/>
      <c r="Y622" s="147"/>
      <c r="Z622" s="147"/>
      <c r="AA622" s="147"/>
      <c r="AB622" s="147"/>
      <c r="AC622" s="147"/>
      <c r="AD622" s="147"/>
      <c r="AE622" s="147"/>
      <c r="AF622" s="147"/>
      <c r="AG622" s="147" t="s">
        <v>187</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c r="A623" s="154"/>
      <c r="B623" s="155"/>
      <c r="C623" s="188" t="s">
        <v>686</v>
      </c>
      <c r="D623" s="160"/>
      <c r="E623" s="161">
        <v>3.35</v>
      </c>
      <c r="F623" s="158"/>
      <c r="G623" s="158"/>
      <c r="H623" s="158"/>
      <c r="I623" s="158"/>
      <c r="J623" s="158"/>
      <c r="K623" s="158"/>
      <c r="L623" s="158"/>
      <c r="M623" s="158"/>
      <c r="N623" s="157"/>
      <c r="O623" s="157"/>
      <c r="P623" s="157"/>
      <c r="Q623" s="157"/>
      <c r="R623" s="158"/>
      <c r="S623" s="158"/>
      <c r="T623" s="158"/>
      <c r="U623" s="158"/>
      <c r="V623" s="158"/>
      <c r="W623" s="158"/>
      <c r="X623" s="158"/>
      <c r="Y623" s="147"/>
      <c r="Z623" s="147"/>
      <c r="AA623" s="147"/>
      <c r="AB623" s="147"/>
      <c r="AC623" s="147"/>
      <c r="AD623" s="147"/>
      <c r="AE623" s="147"/>
      <c r="AF623" s="147"/>
      <c r="AG623" s="147" t="s">
        <v>187</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c r="A624" s="173">
        <v>120</v>
      </c>
      <c r="B624" s="174" t="s">
        <v>687</v>
      </c>
      <c r="C624" s="187" t="s">
        <v>688</v>
      </c>
      <c r="D624" s="175" t="s">
        <v>182</v>
      </c>
      <c r="E624" s="176">
        <v>287.7475</v>
      </c>
      <c r="F624" s="177"/>
      <c r="G624" s="178">
        <f>ROUND(E624*F624,2)</f>
        <v>0</v>
      </c>
      <c r="H624" s="159"/>
      <c r="I624" s="158">
        <f>ROUND(E624*H624,2)</f>
        <v>0</v>
      </c>
      <c r="J624" s="159"/>
      <c r="K624" s="158">
        <f>ROUND(E624*J624,2)</f>
        <v>0</v>
      </c>
      <c r="L624" s="158">
        <v>21</v>
      </c>
      <c r="M624" s="158">
        <f>G624*(1+L624/100)</f>
        <v>0</v>
      </c>
      <c r="N624" s="157">
        <v>6.7000000000000002E-4</v>
      </c>
      <c r="O624" s="157">
        <f>ROUND(E624*N624,2)</f>
        <v>0.19</v>
      </c>
      <c r="P624" s="157">
        <v>0.31900000000000001</v>
      </c>
      <c r="Q624" s="157">
        <f>ROUND(E624*P624,2)</f>
        <v>91.79</v>
      </c>
      <c r="R624" s="158"/>
      <c r="S624" s="158" t="s">
        <v>183</v>
      </c>
      <c r="T624" s="158" t="s">
        <v>183</v>
      </c>
      <c r="U624" s="158">
        <v>0.317</v>
      </c>
      <c r="V624" s="158">
        <f>ROUND(E624*U624,2)</f>
        <v>91.22</v>
      </c>
      <c r="W624" s="158"/>
      <c r="X624" s="158" t="s">
        <v>184</v>
      </c>
      <c r="Y624" s="147"/>
      <c r="Z624" s="147"/>
      <c r="AA624" s="147"/>
      <c r="AB624" s="147"/>
      <c r="AC624" s="147"/>
      <c r="AD624" s="147"/>
      <c r="AE624" s="147"/>
      <c r="AF624" s="147"/>
      <c r="AG624" s="147" t="s">
        <v>185</v>
      </c>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c r="A625" s="154"/>
      <c r="B625" s="155"/>
      <c r="C625" s="188" t="s">
        <v>192</v>
      </c>
      <c r="D625" s="160"/>
      <c r="E625" s="161"/>
      <c r="F625" s="158"/>
      <c r="G625" s="158"/>
      <c r="H625" s="158"/>
      <c r="I625" s="158"/>
      <c r="J625" s="158"/>
      <c r="K625" s="158"/>
      <c r="L625" s="158"/>
      <c r="M625" s="158"/>
      <c r="N625" s="157"/>
      <c r="O625" s="157"/>
      <c r="P625" s="157"/>
      <c r="Q625" s="157"/>
      <c r="R625" s="158"/>
      <c r="S625" s="158"/>
      <c r="T625" s="158"/>
      <c r="U625" s="158"/>
      <c r="V625" s="158"/>
      <c r="W625" s="158"/>
      <c r="X625" s="158"/>
      <c r="Y625" s="147"/>
      <c r="Z625" s="147"/>
      <c r="AA625" s="147"/>
      <c r="AB625" s="147"/>
      <c r="AC625" s="147"/>
      <c r="AD625" s="147"/>
      <c r="AE625" s="147"/>
      <c r="AF625" s="147"/>
      <c r="AG625" s="147" t="s">
        <v>187</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c r="A626" s="154"/>
      <c r="B626" s="155"/>
      <c r="C626" s="188" t="s">
        <v>689</v>
      </c>
      <c r="D626" s="160"/>
      <c r="E626" s="161">
        <v>10.72</v>
      </c>
      <c r="F626" s="158"/>
      <c r="G626" s="158"/>
      <c r="H626" s="158"/>
      <c r="I626" s="158"/>
      <c r="J626" s="158"/>
      <c r="K626" s="158"/>
      <c r="L626" s="158"/>
      <c r="M626" s="158"/>
      <c r="N626" s="157"/>
      <c r="O626" s="157"/>
      <c r="P626" s="157"/>
      <c r="Q626" s="157"/>
      <c r="R626" s="158"/>
      <c r="S626" s="158"/>
      <c r="T626" s="158"/>
      <c r="U626" s="158"/>
      <c r="V626" s="158"/>
      <c r="W626" s="158"/>
      <c r="X626" s="158"/>
      <c r="Y626" s="147"/>
      <c r="Z626" s="147"/>
      <c r="AA626" s="147"/>
      <c r="AB626" s="147"/>
      <c r="AC626" s="147"/>
      <c r="AD626" s="147"/>
      <c r="AE626" s="147"/>
      <c r="AF626" s="147"/>
      <c r="AG626" s="147" t="s">
        <v>187</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c r="A627" s="154"/>
      <c r="B627" s="155"/>
      <c r="C627" s="188" t="s">
        <v>690</v>
      </c>
      <c r="D627" s="160"/>
      <c r="E627" s="161">
        <v>10.217499999999999</v>
      </c>
      <c r="F627" s="158"/>
      <c r="G627" s="158"/>
      <c r="H627" s="158"/>
      <c r="I627" s="158"/>
      <c r="J627" s="158"/>
      <c r="K627" s="158"/>
      <c r="L627" s="158"/>
      <c r="M627" s="158"/>
      <c r="N627" s="157"/>
      <c r="O627" s="157"/>
      <c r="P627" s="157"/>
      <c r="Q627" s="157"/>
      <c r="R627" s="158"/>
      <c r="S627" s="158"/>
      <c r="T627" s="158"/>
      <c r="U627" s="158"/>
      <c r="V627" s="158"/>
      <c r="W627" s="158"/>
      <c r="X627" s="158"/>
      <c r="Y627" s="147"/>
      <c r="Z627" s="147"/>
      <c r="AA627" s="147"/>
      <c r="AB627" s="147"/>
      <c r="AC627" s="147"/>
      <c r="AD627" s="147"/>
      <c r="AE627" s="147"/>
      <c r="AF627" s="147"/>
      <c r="AG627" s="147" t="s">
        <v>187</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c r="A628" s="154"/>
      <c r="B628" s="155"/>
      <c r="C628" s="188" t="s">
        <v>691</v>
      </c>
      <c r="D628" s="160"/>
      <c r="E628" s="161">
        <v>28.170500000000001</v>
      </c>
      <c r="F628" s="158"/>
      <c r="G628" s="158"/>
      <c r="H628" s="158"/>
      <c r="I628" s="158"/>
      <c r="J628" s="158"/>
      <c r="K628" s="158"/>
      <c r="L628" s="158"/>
      <c r="M628" s="158"/>
      <c r="N628" s="157"/>
      <c r="O628" s="157"/>
      <c r="P628" s="157"/>
      <c r="Q628" s="157"/>
      <c r="R628" s="158"/>
      <c r="S628" s="158"/>
      <c r="T628" s="158"/>
      <c r="U628" s="158"/>
      <c r="V628" s="158"/>
      <c r="W628" s="158"/>
      <c r="X628" s="158"/>
      <c r="Y628" s="147"/>
      <c r="Z628" s="147"/>
      <c r="AA628" s="147"/>
      <c r="AB628" s="147"/>
      <c r="AC628" s="147"/>
      <c r="AD628" s="147"/>
      <c r="AE628" s="147"/>
      <c r="AF628" s="147"/>
      <c r="AG628" s="147" t="s">
        <v>187</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c r="A629" s="154"/>
      <c r="B629" s="155"/>
      <c r="C629" s="188" t="s">
        <v>293</v>
      </c>
      <c r="D629" s="160"/>
      <c r="E629" s="161">
        <v>20.9375</v>
      </c>
      <c r="F629" s="158"/>
      <c r="G629" s="158"/>
      <c r="H629" s="158"/>
      <c r="I629" s="158"/>
      <c r="J629" s="158"/>
      <c r="K629" s="158"/>
      <c r="L629" s="158"/>
      <c r="M629" s="158"/>
      <c r="N629" s="157"/>
      <c r="O629" s="157"/>
      <c r="P629" s="157"/>
      <c r="Q629" s="157"/>
      <c r="R629" s="158"/>
      <c r="S629" s="158"/>
      <c r="T629" s="158"/>
      <c r="U629" s="158"/>
      <c r="V629" s="158"/>
      <c r="W629" s="158"/>
      <c r="X629" s="158"/>
      <c r="Y629" s="147"/>
      <c r="Z629" s="147"/>
      <c r="AA629" s="147"/>
      <c r="AB629" s="147"/>
      <c r="AC629" s="147"/>
      <c r="AD629" s="147"/>
      <c r="AE629" s="147"/>
      <c r="AF629" s="147"/>
      <c r="AG629" s="147" t="s">
        <v>187</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c r="A630" s="154"/>
      <c r="B630" s="155"/>
      <c r="C630" s="188" t="s">
        <v>692</v>
      </c>
      <c r="D630" s="160"/>
      <c r="E630" s="161">
        <v>8.1974999999999998</v>
      </c>
      <c r="F630" s="158"/>
      <c r="G630" s="158"/>
      <c r="H630" s="158"/>
      <c r="I630" s="158"/>
      <c r="J630" s="158"/>
      <c r="K630" s="158"/>
      <c r="L630" s="158"/>
      <c r="M630" s="158"/>
      <c r="N630" s="157"/>
      <c r="O630" s="157"/>
      <c r="P630" s="157"/>
      <c r="Q630" s="157"/>
      <c r="R630" s="158"/>
      <c r="S630" s="158"/>
      <c r="T630" s="158"/>
      <c r="U630" s="158"/>
      <c r="V630" s="158"/>
      <c r="W630" s="158"/>
      <c r="X630" s="158"/>
      <c r="Y630" s="147"/>
      <c r="Z630" s="147"/>
      <c r="AA630" s="147"/>
      <c r="AB630" s="147"/>
      <c r="AC630" s="147"/>
      <c r="AD630" s="147"/>
      <c r="AE630" s="147"/>
      <c r="AF630" s="147"/>
      <c r="AG630" s="147" t="s">
        <v>187</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c r="A631" s="154"/>
      <c r="B631" s="155"/>
      <c r="C631" s="188" t="s">
        <v>305</v>
      </c>
      <c r="D631" s="160"/>
      <c r="E631" s="161">
        <v>12.897500000000001</v>
      </c>
      <c r="F631" s="158"/>
      <c r="G631" s="158"/>
      <c r="H631" s="158"/>
      <c r="I631" s="158"/>
      <c r="J631" s="158"/>
      <c r="K631" s="158"/>
      <c r="L631" s="158"/>
      <c r="M631" s="158"/>
      <c r="N631" s="157"/>
      <c r="O631" s="157"/>
      <c r="P631" s="157"/>
      <c r="Q631" s="157"/>
      <c r="R631" s="158"/>
      <c r="S631" s="158"/>
      <c r="T631" s="158"/>
      <c r="U631" s="158"/>
      <c r="V631" s="158"/>
      <c r="W631" s="158"/>
      <c r="X631" s="158"/>
      <c r="Y631" s="147"/>
      <c r="Z631" s="147"/>
      <c r="AA631" s="147"/>
      <c r="AB631" s="147"/>
      <c r="AC631" s="147"/>
      <c r="AD631" s="147"/>
      <c r="AE631" s="147"/>
      <c r="AF631" s="147"/>
      <c r="AG631" s="147" t="s">
        <v>187</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c r="A632" s="154"/>
      <c r="B632" s="155"/>
      <c r="C632" s="188" t="s">
        <v>693</v>
      </c>
      <c r="D632" s="160"/>
      <c r="E632" s="161">
        <v>15.3415</v>
      </c>
      <c r="F632" s="158"/>
      <c r="G632" s="158"/>
      <c r="H632" s="158"/>
      <c r="I632" s="158"/>
      <c r="J632" s="158"/>
      <c r="K632" s="158"/>
      <c r="L632" s="158"/>
      <c r="M632" s="158"/>
      <c r="N632" s="157"/>
      <c r="O632" s="157"/>
      <c r="P632" s="157"/>
      <c r="Q632" s="157"/>
      <c r="R632" s="158"/>
      <c r="S632" s="158"/>
      <c r="T632" s="158"/>
      <c r="U632" s="158"/>
      <c r="V632" s="158"/>
      <c r="W632" s="158"/>
      <c r="X632" s="158"/>
      <c r="Y632" s="147"/>
      <c r="Z632" s="147"/>
      <c r="AA632" s="147"/>
      <c r="AB632" s="147"/>
      <c r="AC632" s="147"/>
      <c r="AD632" s="147"/>
      <c r="AE632" s="147"/>
      <c r="AF632" s="147"/>
      <c r="AG632" s="147" t="s">
        <v>187</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c r="A633" s="154"/>
      <c r="B633" s="155"/>
      <c r="C633" s="188" t="s">
        <v>694</v>
      </c>
      <c r="D633" s="160"/>
      <c r="E633" s="161">
        <v>14.407500000000001</v>
      </c>
      <c r="F633" s="158"/>
      <c r="G633" s="158"/>
      <c r="H633" s="158"/>
      <c r="I633" s="158"/>
      <c r="J633" s="158"/>
      <c r="K633" s="158"/>
      <c r="L633" s="158"/>
      <c r="M633" s="158"/>
      <c r="N633" s="157"/>
      <c r="O633" s="157"/>
      <c r="P633" s="157"/>
      <c r="Q633" s="157"/>
      <c r="R633" s="158"/>
      <c r="S633" s="158"/>
      <c r="T633" s="158"/>
      <c r="U633" s="158"/>
      <c r="V633" s="158"/>
      <c r="W633" s="158"/>
      <c r="X633" s="158"/>
      <c r="Y633" s="147"/>
      <c r="Z633" s="147"/>
      <c r="AA633" s="147"/>
      <c r="AB633" s="147"/>
      <c r="AC633" s="147"/>
      <c r="AD633" s="147"/>
      <c r="AE633" s="147"/>
      <c r="AF633" s="147"/>
      <c r="AG633" s="147" t="s">
        <v>187</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c r="A634" s="154"/>
      <c r="B634" s="155"/>
      <c r="C634" s="188" t="s">
        <v>695</v>
      </c>
      <c r="D634" s="160"/>
      <c r="E634" s="161">
        <v>6.8674999999999997</v>
      </c>
      <c r="F634" s="158"/>
      <c r="G634" s="158"/>
      <c r="H634" s="158"/>
      <c r="I634" s="158"/>
      <c r="J634" s="158"/>
      <c r="K634" s="158"/>
      <c r="L634" s="158"/>
      <c r="M634" s="158"/>
      <c r="N634" s="157"/>
      <c r="O634" s="157"/>
      <c r="P634" s="157"/>
      <c r="Q634" s="157"/>
      <c r="R634" s="158"/>
      <c r="S634" s="158"/>
      <c r="T634" s="158"/>
      <c r="U634" s="158"/>
      <c r="V634" s="158"/>
      <c r="W634" s="158"/>
      <c r="X634" s="158"/>
      <c r="Y634" s="147"/>
      <c r="Z634" s="147"/>
      <c r="AA634" s="147"/>
      <c r="AB634" s="147"/>
      <c r="AC634" s="147"/>
      <c r="AD634" s="147"/>
      <c r="AE634" s="147"/>
      <c r="AF634" s="147"/>
      <c r="AG634" s="147" t="s">
        <v>187</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c r="A635" s="154"/>
      <c r="B635" s="155"/>
      <c r="C635" s="188" t="s">
        <v>696</v>
      </c>
      <c r="D635" s="160"/>
      <c r="E635" s="161">
        <v>11.395</v>
      </c>
      <c r="F635" s="158"/>
      <c r="G635" s="158"/>
      <c r="H635" s="158"/>
      <c r="I635" s="158"/>
      <c r="J635" s="158"/>
      <c r="K635" s="158"/>
      <c r="L635" s="158"/>
      <c r="M635" s="158"/>
      <c r="N635" s="157"/>
      <c r="O635" s="157"/>
      <c r="P635" s="157"/>
      <c r="Q635" s="157"/>
      <c r="R635" s="158"/>
      <c r="S635" s="158"/>
      <c r="T635" s="158"/>
      <c r="U635" s="158"/>
      <c r="V635" s="158"/>
      <c r="W635" s="158"/>
      <c r="X635" s="158"/>
      <c r="Y635" s="147"/>
      <c r="Z635" s="147"/>
      <c r="AA635" s="147"/>
      <c r="AB635" s="147"/>
      <c r="AC635" s="147"/>
      <c r="AD635" s="147"/>
      <c r="AE635" s="147"/>
      <c r="AF635" s="147"/>
      <c r="AG635" s="147" t="s">
        <v>187</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c r="A636" s="154"/>
      <c r="B636" s="155"/>
      <c r="C636" s="188" t="s">
        <v>697</v>
      </c>
      <c r="D636" s="160"/>
      <c r="E636" s="161">
        <v>12.06</v>
      </c>
      <c r="F636" s="158"/>
      <c r="G636" s="158"/>
      <c r="H636" s="158"/>
      <c r="I636" s="158"/>
      <c r="J636" s="158"/>
      <c r="K636" s="158"/>
      <c r="L636" s="158"/>
      <c r="M636" s="158"/>
      <c r="N636" s="157"/>
      <c r="O636" s="157"/>
      <c r="P636" s="157"/>
      <c r="Q636" s="157"/>
      <c r="R636" s="158"/>
      <c r="S636" s="158"/>
      <c r="T636" s="158"/>
      <c r="U636" s="158"/>
      <c r="V636" s="158"/>
      <c r="W636" s="158"/>
      <c r="X636" s="158"/>
      <c r="Y636" s="147"/>
      <c r="Z636" s="147"/>
      <c r="AA636" s="147"/>
      <c r="AB636" s="147"/>
      <c r="AC636" s="147"/>
      <c r="AD636" s="147"/>
      <c r="AE636" s="147"/>
      <c r="AF636" s="147"/>
      <c r="AG636" s="147" t="s">
        <v>187</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c r="A637" s="154"/>
      <c r="B637" s="155"/>
      <c r="C637" s="188" t="s">
        <v>698</v>
      </c>
      <c r="D637" s="160"/>
      <c r="E637" s="161">
        <v>3.84</v>
      </c>
      <c r="F637" s="158"/>
      <c r="G637" s="158"/>
      <c r="H637" s="158"/>
      <c r="I637" s="158"/>
      <c r="J637" s="158"/>
      <c r="K637" s="158"/>
      <c r="L637" s="158"/>
      <c r="M637" s="158"/>
      <c r="N637" s="157"/>
      <c r="O637" s="157"/>
      <c r="P637" s="157"/>
      <c r="Q637" s="157"/>
      <c r="R637" s="158"/>
      <c r="S637" s="158"/>
      <c r="T637" s="158"/>
      <c r="U637" s="158"/>
      <c r="V637" s="158"/>
      <c r="W637" s="158"/>
      <c r="X637" s="158"/>
      <c r="Y637" s="147"/>
      <c r="Z637" s="147"/>
      <c r="AA637" s="147"/>
      <c r="AB637" s="147"/>
      <c r="AC637" s="147"/>
      <c r="AD637" s="147"/>
      <c r="AE637" s="147"/>
      <c r="AF637" s="147"/>
      <c r="AG637" s="147" t="s">
        <v>187</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c r="A638" s="154"/>
      <c r="B638" s="155"/>
      <c r="C638" s="188" t="s">
        <v>699</v>
      </c>
      <c r="D638" s="160"/>
      <c r="E638" s="161">
        <v>6.8579999999999997</v>
      </c>
      <c r="F638" s="158"/>
      <c r="G638" s="158"/>
      <c r="H638" s="158"/>
      <c r="I638" s="158"/>
      <c r="J638" s="158"/>
      <c r="K638" s="158"/>
      <c r="L638" s="158"/>
      <c r="M638" s="158"/>
      <c r="N638" s="157"/>
      <c r="O638" s="157"/>
      <c r="P638" s="157"/>
      <c r="Q638" s="157"/>
      <c r="R638" s="158"/>
      <c r="S638" s="158"/>
      <c r="T638" s="158"/>
      <c r="U638" s="158"/>
      <c r="V638" s="158"/>
      <c r="W638" s="158"/>
      <c r="X638" s="158"/>
      <c r="Y638" s="147"/>
      <c r="Z638" s="147"/>
      <c r="AA638" s="147"/>
      <c r="AB638" s="147"/>
      <c r="AC638" s="147"/>
      <c r="AD638" s="147"/>
      <c r="AE638" s="147"/>
      <c r="AF638" s="147"/>
      <c r="AG638" s="147" t="s">
        <v>187</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c r="A639" s="154"/>
      <c r="B639" s="155"/>
      <c r="C639" s="188" t="s">
        <v>700</v>
      </c>
      <c r="D639" s="160"/>
      <c r="E639" s="161">
        <v>18.14</v>
      </c>
      <c r="F639" s="158"/>
      <c r="G639" s="158"/>
      <c r="H639" s="158"/>
      <c r="I639" s="158"/>
      <c r="J639" s="158"/>
      <c r="K639" s="158"/>
      <c r="L639" s="158"/>
      <c r="M639" s="158"/>
      <c r="N639" s="157"/>
      <c r="O639" s="157"/>
      <c r="P639" s="157"/>
      <c r="Q639" s="157"/>
      <c r="R639" s="158"/>
      <c r="S639" s="158"/>
      <c r="T639" s="158"/>
      <c r="U639" s="158"/>
      <c r="V639" s="158"/>
      <c r="W639" s="158"/>
      <c r="X639" s="158"/>
      <c r="Y639" s="147"/>
      <c r="Z639" s="147"/>
      <c r="AA639" s="147"/>
      <c r="AB639" s="147"/>
      <c r="AC639" s="147"/>
      <c r="AD639" s="147"/>
      <c r="AE639" s="147"/>
      <c r="AF639" s="147"/>
      <c r="AG639" s="147" t="s">
        <v>187</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c r="A640" s="154"/>
      <c r="B640" s="155"/>
      <c r="C640" s="188" t="s">
        <v>701</v>
      </c>
      <c r="D640" s="160"/>
      <c r="E640" s="161">
        <v>7.8724999999999996</v>
      </c>
      <c r="F640" s="158"/>
      <c r="G640" s="158"/>
      <c r="H640" s="158"/>
      <c r="I640" s="158"/>
      <c r="J640" s="158"/>
      <c r="K640" s="158"/>
      <c r="L640" s="158"/>
      <c r="M640" s="158"/>
      <c r="N640" s="157"/>
      <c r="O640" s="157"/>
      <c r="P640" s="157"/>
      <c r="Q640" s="157"/>
      <c r="R640" s="158"/>
      <c r="S640" s="158"/>
      <c r="T640" s="158"/>
      <c r="U640" s="158"/>
      <c r="V640" s="158"/>
      <c r="W640" s="158"/>
      <c r="X640" s="158"/>
      <c r="Y640" s="147"/>
      <c r="Z640" s="147"/>
      <c r="AA640" s="147"/>
      <c r="AB640" s="147"/>
      <c r="AC640" s="147"/>
      <c r="AD640" s="147"/>
      <c r="AE640" s="147"/>
      <c r="AF640" s="147"/>
      <c r="AG640" s="147" t="s">
        <v>187</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c r="A641" s="154"/>
      <c r="B641" s="155"/>
      <c r="C641" s="188" t="s">
        <v>291</v>
      </c>
      <c r="D641" s="160"/>
      <c r="E641" s="161">
        <v>3.5175000000000001</v>
      </c>
      <c r="F641" s="158"/>
      <c r="G641" s="158"/>
      <c r="H641" s="158"/>
      <c r="I641" s="158"/>
      <c r="J641" s="158"/>
      <c r="K641" s="158"/>
      <c r="L641" s="158"/>
      <c r="M641" s="158"/>
      <c r="N641" s="157"/>
      <c r="O641" s="157"/>
      <c r="P641" s="157"/>
      <c r="Q641" s="157"/>
      <c r="R641" s="158"/>
      <c r="S641" s="158"/>
      <c r="T641" s="158"/>
      <c r="U641" s="158"/>
      <c r="V641" s="158"/>
      <c r="W641" s="158"/>
      <c r="X641" s="158"/>
      <c r="Y641" s="147"/>
      <c r="Z641" s="147"/>
      <c r="AA641" s="147"/>
      <c r="AB641" s="147"/>
      <c r="AC641" s="147"/>
      <c r="AD641" s="147"/>
      <c r="AE641" s="147"/>
      <c r="AF641" s="147"/>
      <c r="AG641" s="147" t="s">
        <v>187</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c r="A642" s="154"/>
      <c r="B642" s="155"/>
      <c r="C642" s="188" t="s">
        <v>702</v>
      </c>
      <c r="D642" s="160"/>
      <c r="E642" s="161">
        <v>19.145</v>
      </c>
      <c r="F642" s="158"/>
      <c r="G642" s="158"/>
      <c r="H642" s="158"/>
      <c r="I642" s="158"/>
      <c r="J642" s="158"/>
      <c r="K642" s="158"/>
      <c r="L642" s="158"/>
      <c r="M642" s="158"/>
      <c r="N642" s="157"/>
      <c r="O642" s="157"/>
      <c r="P642" s="157"/>
      <c r="Q642" s="157"/>
      <c r="R642" s="158"/>
      <c r="S642" s="158"/>
      <c r="T642" s="158"/>
      <c r="U642" s="158"/>
      <c r="V642" s="158"/>
      <c r="W642" s="158"/>
      <c r="X642" s="158"/>
      <c r="Y642" s="147"/>
      <c r="Z642" s="147"/>
      <c r="AA642" s="147"/>
      <c r="AB642" s="147"/>
      <c r="AC642" s="147"/>
      <c r="AD642" s="147"/>
      <c r="AE642" s="147"/>
      <c r="AF642" s="147"/>
      <c r="AG642" s="147" t="s">
        <v>187</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c r="A643" s="154"/>
      <c r="B643" s="155"/>
      <c r="C643" s="188" t="s">
        <v>703</v>
      </c>
      <c r="D643" s="160"/>
      <c r="E643" s="161">
        <v>13.567500000000001</v>
      </c>
      <c r="F643" s="158"/>
      <c r="G643" s="158"/>
      <c r="H643" s="158"/>
      <c r="I643" s="158"/>
      <c r="J643" s="158"/>
      <c r="K643" s="158"/>
      <c r="L643" s="158"/>
      <c r="M643" s="158"/>
      <c r="N643" s="157"/>
      <c r="O643" s="157"/>
      <c r="P643" s="157"/>
      <c r="Q643" s="157"/>
      <c r="R643" s="158"/>
      <c r="S643" s="158"/>
      <c r="T643" s="158"/>
      <c r="U643" s="158"/>
      <c r="V643" s="158"/>
      <c r="W643" s="158"/>
      <c r="X643" s="158"/>
      <c r="Y643" s="147"/>
      <c r="Z643" s="147"/>
      <c r="AA643" s="147"/>
      <c r="AB643" s="147"/>
      <c r="AC643" s="147"/>
      <c r="AD643" s="147"/>
      <c r="AE643" s="147"/>
      <c r="AF643" s="147"/>
      <c r="AG643" s="147" t="s">
        <v>187</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c r="A644" s="154"/>
      <c r="B644" s="155"/>
      <c r="C644" s="188" t="s">
        <v>243</v>
      </c>
      <c r="D644" s="160"/>
      <c r="E644" s="161"/>
      <c r="F644" s="158"/>
      <c r="G644" s="158"/>
      <c r="H644" s="158"/>
      <c r="I644" s="158"/>
      <c r="J644" s="158"/>
      <c r="K644" s="158"/>
      <c r="L644" s="158"/>
      <c r="M644" s="158"/>
      <c r="N644" s="157"/>
      <c r="O644" s="157"/>
      <c r="P644" s="157"/>
      <c r="Q644" s="157"/>
      <c r="R644" s="158"/>
      <c r="S644" s="158"/>
      <c r="T644" s="158"/>
      <c r="U644" s="158"/>
      <c r="V644" s="158"/>
      <c r="W644" s="158"/>
      <c r="X644" s="158"/>
      <c r="Y644" s="147"/>
      <c r="Z644" s="147"/>
      <c r="AA644" s="147"/>
      <c r="AB644" s="147"/>
      <c r="AC644" s="147"/>
      <c r="AD644" s="147"/>
      <c r="AE644" s="147"/>
      <c r="AF644" s="147"/>
      <c r="AG644" s="147" t="s">
        <v>187</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c r="A645" s="154"/>
      <c r="B645" s="155"/>
      <c r="C645" s="188" t="s">
        <v>704</v>
      </c>
      <c r="D645" s="160"/>
      <c r="E645" s="161">
        <v>11.2075</v>
      </c>
      <c r="F645" s="158"/>
      <c r="G645" s="158"/>
      <c r="H645" s="158"/>
      <c r="I645" s="158"/>
      <c r="J645" s="158"/>
      <c r="K645" s="158"/>
      <c r="L645" s="158"/>
      <c r="M645" s="158"/>
      <c r="N645" s="157"/>
      <c r="O645" s="157"/>
      <c r="P645" s="157"/>
      <c r="Q645" s="157"/>
      <c r="R645" s="158"/>
      <c r="S645" s="158"/>
      <c r="T645" s="158"/>
      <c r="U645" s="158"/>
      <c r="V645" s="158"/>
      <c r="W645" s="158"/>
      <c r="X645" s="158"/>
      <c r="Y645" s="147"/>
      <c r="Z645" s="147"/>
      <c r="AA645" s="147"/>
      <c r="AB645" s="147"/>
      <c r="AC645" s="147"/>
      <c r="AD645" s="147"/>
      <c r="AE645" s="147"/>
      <c r="AF645" s="147"/>
      <c r="AG645" s="147" t="s">
        <v>187</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c r="A646" s="154"/>
      <c r="B646" s="155"/>
      <c r="C646" s="188" t="s">
        <v>705</v>
      </c>
      <c r="D646" s="160"/>
      <c r="E646" s="161">
        <v>13.897500000000001</v>
      </c>
      <c r="F646" s="158"/>
      <c r="G646" s="158"/>
      <c r="H646" s="158"/>
      <c r="I646" s="158"/>
      <c r="J646" s="158"/>
      <c r="K646" s="158"/>
      <c r="L646" s="158"/>
      <c r="M646" s="158"/>
      <c r="N646" s="157"/>
      <c r="O646" s="157"/>
      <c r="P646" s="157"/>
      <c r="Q646" s="157"/>
      <c r="R646" s="158"/>
      <c r="S646" s="158"/>
      <c r="T646" s="158"/>
      <c r="U646" s="158"/>
      <c r="V646" s="158"/>
      <c r="W646" s="158"/>
      <c r="X646" s="158"/>
      <c r="Y646" s="147"/>
      <c r="Z646" s="147"/>
      <c r="AA646" s="147"/>
      <c r="AB646" s="147"/>
      <c r="AC646" s="147"/>
      <c r="AD646" s="147"/>
      <c r="AE646" s="147"/>
      <c r="AF646" s="147"/>
      <c r="AG646" s="147" t="s">
        <v>187</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c r="A647" s="154"/>
      <c r="B647" s="155"/>
      <c r="C647" s="188" t="s">
        <v>706</v>
      </c>
      <c r="D647" s="160"/>
      <c r="E647" s="161">
        <v>19.11</v>
      </c>
      <c r="F647" s="158"/>
      <c r="G647" s="158"/>
      <c r="H647" s="158"/>
      <c r="I647" s="158"/>
      <c r="J647" s="158"/>
      <c r="K647" s="158"/>
      <c r="L647" s="158"/>
      <c r="M647" s="158"/>
      <c r="N647" s="157"/>
      <c r="O647" s="157"/>
      <c r="P647" s="157"/>
      <c r="Q647" s="157"/>
      <c r="R647" s="158"/>
      <c r="S647" s="158"/>
      <c r="T647" s="158"/>
      <c r="U647" s="158"/>
      <c r="V647" s="158"/>
      <c r="W647" s="158"/>
      <c r="X647" s="158"/>
      <c r="Y647" s="147"/>
      <c r="Z647" s="147"/>
      <c r="AA647" s="147"/>
      <c r="AB647" s="147"/>
      <c r="AC647" s="147"/>
      <c r="AD647" s="147"/>
      <c r="AE647" s="147"/>
      <c r="AF647" s="147"/>
      <c r="AG647" s="147" t="s">
        <v>187</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c r="A648" s="154"/>
      <c r="B648" s="155"/>
      <c r="C648" s="188" t="s">
        <v>707</v>
      </c>
      <c r="D648" s="160"/>
      <c r="E648" s="161">
        <v>6.2750000000000004</v>
      </c>
      <c r="F648" s="158"/>
      <c r="G648" s="158"/>
      <c r="H648" s="158"/>
      <c r="I648" s="158"/>
      <c r="J648" s="158"/>
      <c r="K648" s="158"/>
      <c r="L648" s="158"/>
      <c r="M648" s="158"/>
      <c r="N648" s="157"/>
      <c r="O648" s="157"/>
      <c r="P648" s="157"/>
      <c r="Q648" s="157"/>
      <c r="R648" s="158"/>
      <c r="S648" s="158"/>
      <c r="T648" s="158"/>
      <c r="U648" s="158"/>
      <c r="V648" s="158"/>
      <c r="W648" s="158"/>
      <c r="X648" s="158"/>
      <c r="Y648" s="147"/>
      <c r="Z648" s="147"/>
      <c r="AA648" s="147"/>
      <c r="AB648" s="147"/>
      <c r="AC648" s="147"/>
      <c r="AD648" s="147"/>
      <c r="AE648" s="147"/>
      <c r="AF648" s="147"/>
      <c r="AG648" s="147" t="s">
        <v>187</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c r="A649" s="154"/>
      <c r="B649" s="155"/>
      <c r="C649" s="188" t="s">
        <v>708</v>
      </c>
      <c r="D649" s="160"/>
      <c r="E649" s="161">
        <v>7.7050000000000001</v>
      </c>
      <c r="F649" s="158"/>
      <c r="G649" s="158"/>
      <c r="H649" s="158"/>
      <c r="I649" s="158"/>
      <c r="J649" s="158"/>
      <c r="K649" s="158"/>
      <c r="L649" s="158"/>
      <c r="M649" s="158"/>
      <c r="N649" s="157"/>
      <c r="O649" s="157"/>
      <c r="P649" s="157"/>
      <c r="Q649" s="157"/>
      <c r="R649" s="158"/>
      <c r="S649" s="158"/>
      <c r="T649" s="158"/>
      <c r="U649" s="158"/>
      <c r="V649" s="158"/>
      <c r="W649" s="158"/>
      <c r="X649" s="158"/>
      <c r="Y649" s="147"/>
      <c r="Z649" s="147"/>
      <c r="AA649" s="147"/>
      <c r="AB649" s="147"/>
      <c r="AC649" s="147"/>
      <c r="AD649" s="147"/>
      <c r="AE649" s="147"/>
      <c r="AF649" s="147"/>
      <c r="AG649" s="147" t="s">
        <v>187</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c r="A650" s="154"/>
      <c r="B650" s="155"/>
      <c r="C650" s="188" t="s">
        <v>709</v>
      </c>
      <c r="D650" s="160"/>
      <c r="E650" s="161">
        <v>5.4</v>
      </c>
      <c r="F650" s="158"/>
      <c r="G650" s="158"/>
      <c r="H650" s="158"/>
      <c r="I650" s="158"/>
      <c r="J650" s="158"/>
      <c r="K650" s="158"/>
      <c r="L650" s="158"/>
      <c r="M650" s="158"/>
      <c r="N650" s="157"/>
      <c r="O650" s="157"/>
      <c r="P650" s="157"/>
      <c r="Q650" s="157"/>
      <c r="R650" s="158"/>
      <c r="S650" s="158"/>
      <c r="T650" s="158"/>
      <c r="U650" s="158"/>
      <c r="V650" s="158"/>
      <c r="W650" s="158"/>
      <c r="X650" s="158"/>
      <c r="Y650" s="147"/>
      <c r="Z650" s="147"/>
      <c r="AA650" s="147"/>
      <c r="AB650" s="147"/>
      <c r="AC650" s="147"/>
      <c r="AD650" s="147"/>
      <c r="AE650" s="147"/>
      <c r="AF650" s="147"/>
      <c r="AG650" s="147" t="s">
        <v>187</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c r="A651" s="173">
        <v>121</v>
      </c>
      <c r="B651" s="174" t="s">
        <v>710</v>
      </c>
      <c r="C651" s="187" t="s">
        <v>711</v>
      </c>
      <c r="D651" s="175" t="s">
        <v>191</v>
      </c>
      <c r="E651" s="176">
        <v>18.236999999999998</v>
      </c>
      <c r="F651" s="177"/>
      <c r="G651" s="178">
        <f>ROUND(E651*F651,2)</f>
        <v>0</v>
      </c>
      <c r="H651" s="159"/>
      <c r="I651" s="158">
        <f>ROUND(E651*H651,2)</f>
        <v>0</v>
      </c>
      <c r="J651" s="159"/>
      <c r="K651" s="158">
        <f>ROUND(E651*J651,2)</f>
        <v>0</v>
      </c>
      <c r="L651" s="158">
        <v>21</v>
      </c>
      <c r="M651" s="158">
        <f>G651*(1+L651/100)</f>
        <v>0</v>
      </c>
      <c r="N651" s="157">
        <v>1.2800000000000001E-3</v>
      </c>
      <c r="O651" s="157">
        <f>ROUND(E651*N651,2)</f>
        <v>0.02</v>
      </c>
      <c r="P651" s="157">
        <v>1.8</v>
      </c>
      <c r="Q651" s="157">
        <f>ROUND(E651*P651,2)</f>
        <v>32.83</v>
      </c>
      <c r="R651" s="158"/>
      <c r="S651" s="158" t="s">
        <v>183</v>
      </c>
      <c r="T651" s="158" t="s">
        <v>183</v>
      </c>
      <c r="U651" s="158">
        <v>1.52</v>
      </c>
      <c r="V651" s="158">
        <f>ROUND(E651*U651,2)</f>
        <v>27.72</v>
      </c>
      <c r="W651" s="158"/>
      <c r="X651" s="158" t="s">
        <v>184</v>
      </c>
      <c r="Y651" s="147"/>
      <c r="Z651" s="147"/>
      <c r="AA651" s="147"/>
      <c r="AB651" s="147"/>
      <c r="AC651" s="147"/>
      <c r="AD651" s="147"/>
      <c r="AE651" s="147"/>
      <c r="AF651" s="147"/>
      <c r="AG651" s="147" t="s">
        <v>185</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c r="A652" s="154"/>
      <c r="B652" s="155"/>
      <c r="C652" s="188" t="s">
        <v>192</v>
      </c>
      <c r="D652" s="160"/>
      <c r="E652" s="161"/>
      <c r="F652" s="158"/>
      <c r="G652" s="158"/>
      <c r="H652" s="158"/>
      <c r="I652" s="158"/>
      <c r="J652" s="158"/>
      <c r="K652" s="158"/>
      <c r="L652" s="158"/>
      <c r="M652" s="158"/>
      <c r="N652" s="157"/>
      <c r="O652" s="157"/>
      <c r="P652" s="157"/>
      <c r="Q652" s="157"/>
      <c r="R652" s="158"/>
      <c r="S652" s="158"/>
      <c r="T652" s="158"/>
      <c r="U652" s="158"/>
      <c r="V652" s="158"/>
      <c r="W652" s="158"/>
      <c r="X652" s="158"/>
      <c r="Y652" s="147"/>
      <c r="Z652" s="147"/>
      <c r="AA652" s="147"/>
      <c r="AB652" s="147"/>
      <c r="AC652" s="147"/>
      <c r="AD652" s="147"/>
      <c r="AE652" s="147"/>
      <c r="AF652" s="147"/>
      <c r="AG652" s="147" t="s">
        <v>187</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c r="A653" s="154"/>
      <c r="B653" s="155"/>
      <c r="C653" s="188" t="s">
        <v>712</v>
      </c>
      <c r="D653" s="160"/>
      <c r="E653" s="161"/>
      <c r="F653" s="158"/>
      <c r="G653" s="158"/>
      <c r="H653" s="158"/>
      <c r="I653" s="158"/>
      <c r="J653" s="158"/>
      <c r="K653" s="158"/>
      <c r="L653" s="158"/>
      <c r="M653" s="158"/>
      <c r="N653" s="157"/>
      <c r="O653" s="157"/>
      <c r="P653" s="157"/>
      <c r="Q653" s="157"/>
      <c r="R653" s="158"/>
      <c r="S653" s="158"/>
      <c r="T653" s="158"/>
      <c r="U653" s="158"/>
      <c r="V653" s="158"/>
      <c r="W653" s="158"/>
      <c r="X653" s="158"/>
      <c r="Y653" s="147"/>
      <c r="Z653" s="147"/>
      <c r="AA653" s="147"/>
      <c r="AB653" s="147"/>
      <c r="AC653" s="147"/>
      <c r="AD653" s="147"/>
      <c r="AE653" s="147"/>
      <c r="AF653" s="147"/>
      <c r="AG653" s="147" t="s">
        <v>187</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c r="A654" s="154"/>
      <c r="B654" s="155"/>
      <c r="C654" s="188" t="s">
        <v>713</v>
      </c>
      <c r="D654" s="160"/>
      <c r="E654" s="161">
        <v>1.425</v>
      </c>
      <c r="F654" s="158"/>
      <c r="G654" s="158"/>
      <c r="H654" s="158"/>
      <c r="I654" s="158"/>
      <c r="J654" s="158"/>
      <c r="K654" s="158"/>
      <c r="L654" s="158"/>
      <c r="M654" s="158"/>
      <c r="N654" s="157"/>
      <c r="O654" s="157"/>
      <c r="P654" s="157"/>
      <c r="Q654" s="157"/>
      <c r="R654" s="158"/>
      <c r="S654" s="158"/>
      <c r="T654" s="158"/>
      <c r="U654" s="158"/>
      <c r="V654" s="158"/>
      <c r="W654" s="158"/>
      <c r="X654" s="158"/>
      <c r="Y654" s="147"/>
      <c r="Z654" s="147"/>
      <c r="AA654" s="147"/>
      <c r="AB654" s="147"/>
      <c r="AC654" s="147"/>
      <c r="AD654" s="147"/>
      <c r="AE654" s="147"/>
      <c r="AF654" s="147"/>
      <c r="AG654" s="147" t="s">
        <v>187</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c r="A655" s="154"/>
      <c r="B655" s="155"/>
      <c r="C655" s="188" t="s">
        <v>714</v>
      </c>
      <c r="D655" s="160"/>
      <c r="E655" s="161">
        <v>1.407</v>
      </c>
      <c r="F655" s="158"/>
      <c r="G655" s="158"/>
      <c r="H655" s="158"/>
      <c r="I655" s="158"/>
      <c r="J655" s="158"/>
      <c r="K655" s="158"/>
      <c r="L655" s="158"/>
      <c r="M655" s="158"/>
      <c r="N655" s="157"/>
      <c r="O655" s="157"/>
      <c r="P655" s="157"/>
      <c r="Q655" s="157"/>
      <c r="R655" s="158"/>
      <c r="S655" s="158"/>
      <c r="T655" s="158"/>
      <c r="U655" s="158"/>
      <c r="V655" s="158"/>
      <c r="W655" s="158"/>
      <c r="X655" s="158"/>
      <c r="Y655" s="147"/>
      <c r="Z655" s="147"/>
      <c r="AA655" s="147"/>
      <c r="AB655" s="147"/>
      <c r="AC655" s="147"/>
      <c r="AD655" s="147"/>
      <c r="AE655" s="147"/>
      <c r="AF655" s="147"/>
      <c r="AG655" s="147" t="s">
        <v>187</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c r="A656" s="154"/>
      <c r="B656" s="155"/>
      <c r="C656" s="188" t="s">
        <v>715</v>
      </c>
      <c r="D656" s="160"/>
      <c r="E656" s="161"/>
      <c r="F656" s="158"/>
      <c r="G656" s="158"/>
      <c r="H656" s="158"/>
      <c r="I656" s="158"/>
      <c r="J656" s="158"/>
      <c r="K656" s="158"/>
      <c r="L656" s="158"/>
      <c r="M656" s="158"/>
      <c r="N656" s="157"/>
      <c r="O656" s="157"/>
      <c r="P656" s="157"/>
      <c r="Q656" s="157"/>
      <c r="R656" s="158"/>
      <c r="S656" s="158"/>
      <c r="T656" s="158"/>
      <c r="U656" s="158"/>
      <c r="V656" s="158"/>
      <c r="W656" s="158"/>
      <c r="X656" s="158"/>
      <c r="Y656" s="147"/>
      <c r="Z656" s="147"/>
      <c r="AA656" s="147"/>
      <c r="AB656" s="147"/>
      <c r="AC656" s="147"/>
      <c r="AD656" s="147"/>
      <c r="AE656" s="147"/>
      <c r="AF656" s="147"/>
      <c r="AG656" s="147" t="s">
        <v>187</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c r="A657" s="154"/>
      <c r="B657" s="155"/>
      <c r="C657" s="188" t="s">
        <v>716</v>
      </c>
      <c r="D657" s="160"/>
      <c r="E657" s="161">
        <v>0.3</v>
      </c>
      <c r="F657" s="158"/>
      <c r="G657" s="158"/>
      <c r="H657" s="158"/>
      <c r="I657" s="158"/>
      <c r="J657" s="158"/>
      <c r="K657" s="158"/>
      <c r="L657" s="158"/>
      <c r="M657" s="158"/>
      <c r="N657" s="157"/>
      <c r="O657" s="157"/>
      <c r="P657" s="157"/>
      <c r="Q657" s="157"/>
      <c r="R657" s="158"/>
      <c r="S657" s="158"/>
      <c r="T657" s="158"/>
      <c r="U657" s="158"/>
      <c r="V657" s="158"/>
      <c r="W657" s="158"/>
      <c r="X657" s="158"/>
      <c r="Y657" s="147"/>
      <c r="Z657" s="147"/>
      <c r="AA657" s="147"/>
      <c r="AB657" s="147"/>
      <c r="AC657" s="147"/>
      <c r="AD657" s="147"/>
      <c r="AE657" s="147"/>
      <c r="AF657" s="147"/>
      <c r="AG657" s="147" t="s">
        <v>187</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c r="A658" s="154"/>
      <c r="B658" s="155"/>
      <c r="C658" s="188" t="s">
        <v>717</v>
      </c>
      <c r="D658" s="160"/>
      <c r="E658" s="161"/>
      <c r="F658" s="158"/>
      <c r="G658" s="158"/>
      <c r="H658" s="158"/>
      <c r="I658" s="158"/>
      <c r="J658" s="158"/>
      <c r="K658" s="158"/>
      <c r="L658" s="158"/>
      <c r="M658" s="158"/>
      <c r="N658" s="157"/>
      <c r="O658" s="157"/>
      <c r="P658" s="157"/>
      <c r="Q658" s="157"/>
      <c r="R658" s="158"/>
      <c r="S658" s="158"/>
      <c r="T658" s="158"/>
      <c r="U658" s="158"/>
      <c r="V658" s="158"/>
      <c r="W658" s="158"/>
      <c r="X658" s="158"/>
      <c r="Y658" s="147"/>
      <c r="Z658" s="147"/>
      <c r="AA658" s="147"/>
      <c r="AB658" s="147"/>
      <c r="AC658" s="147"/>
      <c r="AD658" s="147"/>
      <c r="AE658" s="147"/>
      <c r="AF658" s="147"/>
      <c r="AG658" s="147" t="s">
        <v>187</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c r="A659" s="154"/>
      <c r="B659" s="155"/>
      <c r="C659" s="188" t="s">
        <v>718</v>
      </c>
      <c r="D659" s="160"/>
      <c r="E659" s="161">
        <v>1.5</v>
      </c>
      <c r="F659" s="158"/>
      <c r="G659" s="158"/>
      <c r="H659" s="158"/>
      <c r="I659" s="158"/>
      <c r="J659" s="158"/>
      <c r="K659" s="158"/>
      <c r="L659" s="158"/>
      <c r="M659" s="158"/>
      <c r="N659" s="157"/>
      <c r="O659" s="157"/>
      <c r="P659" s="157"/>
      <c r="Q659" s="157"/>
      <c r="R659" s="158"/>
      <c r="S659" s="158"/>
      <c r="T659" s="158"/>
      <c r="U659" s="158"/>
      <c r="V659" s="158"/>
      <c r="W659" s="158"/>
      <c r="X659" s="158"/>
      <c r="Y659" s="147"/>
      <c r="Z659" s="147"/>
      <c r="AA659" s="147"/>
      <c r="AB659" s="147"/>
      <c r="AC659" s="147"/>
      <c r="AD659" s="147"/>
      <c r="AE659" s="147"/>
      <c r="AF659" s="147"/>
      <c r="AG659" s="147" t="s">
        <v>187</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c r="A660" s="154"/>
      <c r="B660" s="155"/>
      <c r="C660" s="188" t="s">
        <v>243</v>
      </c>
      <c r="D660" s="160"/>
      <c r="E660" s="161"/>
      <c r="F660" s="158"/>
      <c r="G660" s="158"/>
      <c r="H660" s="158"/>
      <c r="I660" s="158"/>
      <c r="J660" s="158"/>
      <c r="K660" s="158"/>
      <c r="L660" s="158"/>
      <c r="M660" s="158"/>
      <c r="N660" s="157"/>
      <c r="O660" s="157"/>
      <c r="P660" s="157"/>
      <c r="Q660" s="157"/>
      <c r="R660" s="158"/>
      <c r="S660" s="158"/>
      <c r="T660" s="158"/>
      <c r="U660" s="158"/>
      <c r="V660" s="158"/>
      <c r="W660" s="158"/>
      <c r="X660" s="158"/>
      <c r="Y660" s="147"/>
      <c r="Z660" s="147"/>
      <c r="AA660" s="147"/>
      <c r="AB660" s="147"/>
      <c r="AC660" s="147"/>
      <c r="AD660" s="147"/>
      <c r="AE660" s="147"/>
      <c r="AF660" s="147"/>
      <c r="AG660" s="147" t="s">
        <v>187</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c r="A661" s="154"/>
      <c r="B661" s="155"/>
      <c r="C661" s="188" t="s">
        <v>719</v>
      </c>
      <c r="D661" s="160"/>
      <c r="E661" s="161"/>
      <c r="F661" s="158"/>
      <c r="G661" s="158"/>
      <c r="H661" s="158"/>
      <c r="I661" s="158"/>
      <c r="J661" s="158"/>
      <c r="K661" s="158"/>
      <c r="L661" s="158"/>
      <c r="M661" s="158"/>
      <c r="N661" s="157"/>
      <c r="O661" s="157"/>
      <c r="P661" s="157"/>
      <c r="Q661" s="157"/>
      <c r="R661" s="158"/>
      <c r="S661" s="158"/>
      <c r="T661" s="158"/>
      <c r="U661" s="158"/>
      <c r="V661" s="158"/>
      <c r="W661" s="158"/>
      <c r="X661" s="158"/>
      <c r="Y661" s="147"/>
      <c r="Z661" s="147"/>
      <c r="AA661" s="147"/>
      <c r="AB661" s="147"/>
      <c r="AC661" s="147"/>
      <c r="AD661" s="147"/>
      <c r="AE661" s="147"/>
      <c r="AF661" s="147"/>
      <c r="AG661" s="147" t="s">
        <v>187</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c r="A662" s="154"/>
      <c r="B662" s="155"/>
      <c r="C662" s="188" t="s">
        <v>720</v>
      </c>
      <c r="D662" s="160"/>
      <c r="E662" s="161">
        <v>0.8</v>
      </c>
      <c r="F662" s="158"/>
      <c r="G662" s="158"/>
      <c r="H662" s="158"/>
      <c r="I662" s="158"/>
      <c r="J662" s="158"/>
      <c r="K662" s="158"/>
      <c r="L662" s="158"/>
      <c r="M662" s="158"/>
      <c r="N662" s="157"/>
      <c r="O662" s="157"/>
      <c r="P662" s="157"/>
      <c r="Q662" s="157"/>
      <c r="R662" s="158"/>
      <c r="S662" s="158"/>
      <c r="T662" s="158"/>
      <c r="U662" s="158"/>
      <c r="V662" s="158"/>
      <c r="W662" s="158"/>
      <c r="X662" s="158"/>
      <c r="Y662" s="147"/>
      <c r="Z662" s="147"/>
      <c r="AA662" s="147"/>
      <c r="AB662" s="147"/>
      <c r="AC662" s="147"/>
      <c r="AD662" s="147"/>
      <c r="AE662" s="147"/>
      <c r="AF662" s="147"/>
      <c r="AG662" s="147" t="s">
        <v>187</v>
      </c>
      <c r="AH662" s="147">
        <v>0</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c r="A663" s="154"/>
      <c r="B663" s="155"/>
      <c r="C663" s="188" t="s">
        <v>721</v>
      </c>
      <c r="D663" s="160"/>
      <c r="E663" s="161"/>
      <c r="F663" s="158"/>
      <c r="G663" s="158"/>
      <c r="H663" s="158"/>
      <c r="I663" s="158"/>
      <c r="J663" s="158"/>
      <c r="K663" s="158"/>
      <c r="L663" s="158"/>
      <c r="M663" s="158"/>
      <c r="N663" s="157"/>
      <c r="O663" s="157"/>
      <c r="P663" s="157"/>
      <c r="Q663" s="157"/>
      <c r="R663" s="158"/>
      <c r="S663" s="158"/>
      <c r="T663" s="158"/>
      <c r="U663" s="158"/>
      <c r="V663" s="158"/>
      <c r="W663" s="158"/>
      <c r="X663" s="158"/>
      <c r="Y663" s="147"/>
      <c r="Z663" s="147"/>
      <c r="AA663" s="147"/>
      <c r="AB663" s="147"/>
      <c r="AC663" s="147"/>
      <c r="AD663" s="147"/>
      <c r="AE663" s="147"/>
      <c r="AF663" s="147"/>
      <c r="AG663" s="147" t="s">
        <v>187</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c r="A664" s="154"/>
      <c r="B664" s="155"/>
      <c r="C664" s="188" t="s">
        <v>720</v>
      </c>
      <c r="D664" s="160"/>
      <c r="E664" s="161">
        <v>0.8</v>
      </c>
      <c r="F664" s="158"/>
      <c r="G664" s="158"/>
      <c r="H664" s="158"/>
      <c r="I664" s="158"/>
      <c r="J664" s="158"/>
      <c r="K664" s="158"/>
      <c r="L664" s="158"/>
      <c r="M664" s="158"/>
      <c r="N664" s="157"/>
      <c r="O664" s="157"/>
      <c r="P664" s="157"/>
      <c r="Q664" s="157"/>
      <c r="R664" s="158"/>
      <c r="S664" s="158"/>
      <c r="T664" s="158"/>
      <c r="U664" s="158"/>
      <c r="V664" s="158"/>
      <c r="W664" s="158"/>
      <c r="X664" s="158"/>
      <c r="Y664" s="147"/>
      <c r="Z664" s="147"/>
      <c r="AA664" s="147"/>
      <c r="AB664" s="147"/>
      <c r="AC664" s="147"/>
      <c r="AD664" s="147"/>
      <c r="AE664" s="147"/>
      <c r="AF664" s="147"/>
      <c r="AG664" s="147" t="s">
        <v>187</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c r="A665" s="154"/>
      <c r="B665" s="155"/>
      <c r="C665" s="188" t="s">
        <v>251</v>
      </c>
      <c r="D665" s="160"/>
      <c r="E665" s="161"/>
      <c r="F665" s="158"/>
      <c r="G665" s="158"/>
      <c r="H665" s="158"/>
      <c r="I665" s="158"/>
      <c r="J665" s="158"/>
      <c r="K665" s="158"/>
      <c r="L665" s="158"/>
      <c r="M665" s="158"/>
      <c r="N665" s="157"/>
      <c r="O665" s="157"/>
      <c r="P665" s="157"/>
      <c r="Q665" s="157"/>
      <c r="R665" s="158"/>
      <c r="S665" s="158"/>
      <c r="T665" s="158"/>
      <c r="U665" s="158"/>
      <c r="V665" s="158"/>
      <c r="W665" s="158"/>
      <c r="X665" s="158"/>
      <c r="Y665" s="147"/>
      <c r="Z665" s="147"/>
      <c r="AA665" s="147"/>
      <c r="AB665" s="147"/>
      <c r="AC665" s="147"/>
      <c r="AD665" s="147"/>
      <c r="AE665" s="147"/>
      <c r="AF665" s="147"/>
      <c r="AG665" s="147" t="s">
        <v>187</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c r="A666" s="154"/>
      <c r="B666" s="155"/>
      <c r="C666" s="188" t="s">
        <v>722</v>
      </c>
      <c r="D666" s="160"/>
      <c r="E666" s="161">
        <v>12.005000000000001</v>
      </c>
      <c r="F666" s="158"/>
      <c r="G666" s="158"/>
      <c r="H666" s="158"/>
      <c r="I666" s="158"/>
      <c r="J666" s="158"/>
      <c r="K666" s="158"/>
      <c r="L666" s="158"/>
      <c r="M666" s="158"/>
      <c r="N666" s="157"/>
      <c r="O666" s="157"/>
      <c r="P666" s="157"/>
      <c r="Q666" s="157"/>
      <c r="R666" s="158"/>
      <c r="S666" s="158"/>
      <c r="T666" s="158"/>
      <c r="U666" s="158"/>
      <c r="V666" s="158"/>
      <c r="W666" s="158"/>
      <c r="X666" s="158"/>
      <c r="Y666" s="147"/>
      <c r="Z666" s="147"/>
      <c r="AA666" s="147"/>
      <c r="AB666" s="147"/>
      <c r="AC666" s="147"/>
      <c r="AD666" s="147"/>
      <c r="AE666" s="147"/>
      <c r="AF666" s="147"/>
      <c r="AG666" s="147" t="s">
        <v>187</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c r="A667" s="173">
        <v>122</v>
      </c>
      <c r="B667" s="174" t="s">
        <v>723</v>
      </c>
      <c r="C667" s="187" t="s">
        <v>724</v>
      </c>
      <c r="D667" s="175" t="s">
        <v>191</v>
      </c>
      <c r="E667" s="176">
        <v>0.30149999999999999</v>
      </c>
      <c r="F667" s="177"/>
      <c r="G667" s="178">
        <f>ROUND(E667*F667,2)</f>
        <v>0</v>
      </c>
      <c r="H667" s="159"/>
      <c r="I667" s="158">
        <f>ROUND(E667*H667,2)</f>
        <v>0</v>
      </c>
      <c r="J667" s="159"/>
      <c r="K667" s="158">
        <f>ROUND(E667*J667,2)</f>
        <v>0</v>
      </c>
      <c r="L667" s="158">
        <v>21</v>
      </c>
      <c r="M667" s="158">
        <f>G667*(1+L667/100)</f>
        <v>0</v>
      </c>
      <c r="N667" s="157">
        <v>1.2489999999999999E-2</v>
      </c>
      <c r="O667" s="157">
        <f>ROUND(E667*N667,2)</f>
        <v>0</v>
      </c>
      <c r="P667" s="157">
        <v>1.8</v>
      </c>
      <c r="Q667" s="157">
        <f>ROUND(E667*P667,2)</f>
        <v>0.54</v>
      </c>
      <c r="R667" s="158"/>
      <c r="S667" s="158" t="s">
        <v>183</v>
      </c>
      <c r="T667" s="158" t="s">
        <v>183</v>
      </c>
      <c r="U667" s="158">
        <v>3.3149999999999999</v>
      </c>
      <c r="V667" s="158">
        <f>ROUND(E667*U667,2)</f>
        <v>1</v>
      </c>
      <c r="W667" s="158"/>
      <c r="X667" s="158" t="s">
        <v>184</v>
      </c>
      <c r="Y667" s="147"/>
      <c r="Z667" s="147"/>
      <c r="AA667" s="147"/>
      <c r="AB667" s="147"/>
      <c r="AC667" s="147"/>
      <c r="AD667" s="147"/>
      <c r="AE667" s="147"/>
      <c r="AF667" s="147"/>
      <c r="AG667" s="147" t="s">
        <v>185</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c r="A668" s="154"/>
      <c r="B668" s="155"/>
      <c r="C668" s="188" t="s">
        <v>192</v>
      </c>
      <c r="D668" s="160"/>
      <c r="E668" s="161"/>
      <c r="F668" s="158"/>
      <c r="G668" s="158"/>
      <c r="H668" s="158"/>
      <c r="I668" s="158"/>
      <c r="J668" s="158"/>
      <c r="K668" s="158"/>
      <c r="L668" s="158"/>
      <c r="M668" s="158"/>
      <c r="N668" s="157"/>
      <c r="O668" s="157"/>
      <c r="P668" s="157"/>
      <c r="Q668" s="157"/>
      <c r="R668" s="158"/>
      <c r="S668" s="158"/>
      <c r="T668" s="158"/>
      <c r="U668" s="158"/>
      <c r="V668" s="158"/>
      <c r="W668" s="158"/>
      <c r="X668" s="158"/>
      <c r="Y668" s="147"/>
      <c r="Z668" s="147"/>
      <c r="AA668" s="147"/>
      <c r="AB668" s="147"/>
      <c r="AC668" s="147"/>
      <c r="AD668" s="147"/>
      <c r="AE668" s="147"/>
      <c r="AF668" s="147"/>
      <c r="AG668" s="147" t="s">
        <v>187</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c r="A669" s="154"/>
      <c r="B669" s="155"/>
      <c r="C669" s="188" t="s">
        <v>725</v>
      </c>
      <c r="D669" s="160"/>
      <c r="E669" s="161">
        <v>0.30149999999999999</v>
      </c>
      <c r="F669" s="158"/>
      <c r="G669" s="158"/>
      <c r="H669" s="158"/>
      <c r="I669" s="158"/>
      <c r="J669" s="158"/>
      <c r="K669" s="158"/>
      <c r="L669" s="158"/>
      <c r="M669" s="158"/>
      <c r="N669" s="157"/>
      <c r="O669" s="157"/>
      <c r="P669" s="157"/>
      <c r="Q669" s="157"/>
      <c r="R669" s="158"/>
      <c r="S669" s="158"/>
      <c r="T669" s="158"/>
      <c r="U669" s="158"/>
      <c r="V669" s="158"/>
      <c r="W669" s="158"/>
      <c r="X669" s="158"/>
      <c r="Y669" s="147"/>
      <c r="Z669" s="147"/>
      <c r="AA669" s="147"/>
      <c r="AB669" s="147"/>
      <c r="AC669" s="147"/>
      <c r="AD669" s="147"/>
      <c r="AE669" s="147"/>
      <c r="AF669" s="147"/>
      <c r="AG669" s="147" t="s">
        <v>187</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c r="A670" s="173">
        <v>123</v>
      </c>
      <c r="B670" s="174" t="s">
        <v>726</v>
      </c>
      <c r="C670" s="187" t="s">
        <v>727</v>
      </c>
      <c r="D670" s="175" t="s">
        <v>191</v>
      </c>
      <c r="E670" s="176">
        <v>1.089</v>
      </c>
      <c r="F670" s="177"/>
      <c r="G670" s="178">
        <f>ROUND(E670*F670,2)</f>
        <v>0</v>
      </c>
      <c r="H670" s="159"/>
      <c r="I670" s="158">
        <f>ROUND(E670*H670,2)</f>
        <v>0</v>
      </c>
      <c r="J670" s="159"/>
      <c r="K670" s="158">
        <f>ROUND(E670*J670,2)</f>
        <v>0</v>
      </c>
      <c r="L670" s="158">
        <v>21</v>
      </c>
      <c r="M670" s="158">
        <f>G670*(1+L670/100)</f>
        <v>0</v>
      </c>
      <c r="N670" s="157">
        <v>1.47E-3</v>
      </c>
      <c r="O670" s="157">
        <f>ROUND(E670*N670,2)</f>
        <v>0</v>
      </c>
      <c r="P670" s="157">
        <v>2.4</v>
      </c>
      <c r="Q670" s="157">
        <f>ROUND(E670*P670,2)</f>
        <v>2.61</v>
      </c>
      <c r="R670" s="158"/>
      <c r="S670" s="158" t="s">
        <v>183</v>
      </c>
      <c r="T670" s="158" t="s">
        <v>183</v>
      </c>
      <c r="U670" s="158">
        <v>8.5</v>
      </c>
      <c r="V670" s="158">
        <f>ROUND(E670*U670,2)</f>
        <v>9.26</v>
      </c>
      <c r="W670" s="158"/>
      <c r="X670" s="158" t="s">
        <v>184</v>
      </c>
      <c r="Y670" s="147"/>
      <c r="Z670" s="147"/>
      <c r="AA670" s="147"/>
      <c r="AB670" s="147"/>
      <c r="AC670" s="147"/>
      <c r="AD670" s="147"/>
      <c r="AE670" s="147"/>
      <c r="AF670" s="147"/>
      <c r="AG670" s="147" t="s">
        <v>185</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c r="A671" s="154"/>
      <c r="B671" s="155"/>
      <c r="C671" s="188" t="s">
        <v>192</v>
      </c>
      <c r="D671" s="160"/>
      <c r="E671" s="161"/>
      <c r="F671" s="158"/>
      <c r="G671" s="158"/>
      <c r="H671" s="158"/>
      <c r="I671" s="158"/>
      <c r="J671" s="158"/>
      <c r="K671" s="158"/>
      <c r="L671" s="158"/>
      <c r="M671" s="158"/>
      <c r="N671" s="157"/>
      <c r="O671" s="157"/>
      <c r="P671" s="157"/>
      <c r="Q671" s="157"/>
      <c r="R671" s="158"/>
      <c r="S671" s="158"/>
      <c r="T671" s="158"/>
      <c r="U671" s="158"/>
      <c r="V671" s="158"/>
      <c r="W671" s="158"/>
      <c r="X671" s="158"/>
      <c r="Y671" s="147"/>
      <c r="Z671" s="147"/>
      <c r="AA671" s="147"/>
      <c r="AB671" s="147"/>
      <c r="AC671" s="147"/>
      <c r="AD671" s="147"/>
      <c r="AE671" s="147"/>
      <c r="AF671" s="147"/>
      <c r="AG671" s="147" t="s">
        <v>187</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c r="A672" s="154"/>
      <c r="B672" s="155"/>
      <c r="C672" s="188" t="s">
        <v>728</v>
      </c>
      <c r="D672" s="160"/>
      <c r="E672" s="161"/>
      <c r="F672" s="158"/>
      <c r="G672" s="158"/>
      <c r="H672" s="158"/>
      <c r="I672" s="158"/>
      <c r="J672" s="158"/>
      <c r="K672" s="158"/>
      <c r="L672" s="158"/>
      <c r="M672" s="158"/>
      <c r="N672" s="157"/>
      <c r="O672" s="157"/>
      <c r="P672" s="157"/>
      <c r="Q672" s="157"/>
      <c r="R672" s="158"/>
      <c r="S672" s="158"/>
      <c r="T672" s="158"/>
      <c r="U672" s="158"/>
      <c r="V672" s="158"/>
      <c r="W672" s="158"/>
      <c r="X672" s="158"/>
      <c r="Y672" s="147"/>
      <c r="Z672" s="147"/>
      <c r="AA672" s="147"/>
      <c r="AB672" s="147"/>
      <c r="AC672" s="147"/>
      <c r="AD672" s="147"/>
      <c r="AE672" s="147"/>
      <c r="AF672" s="147"/>
      <c r="AG672" s="147" t="s">
        <v>187</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c r="A673" s="154"/>
      <c r="B673" s="155"/>
      <c r="C673" s="188" t="s">
        <v>729</v>
      </c>
      <c r="D673" s="160"/>
      <c r="E673" s="161">
        <v>0.40500000000000003</v>
      </c>
      <c r="F673" s="158"/>
      <c r="G673" s="158"/>
      <c r="H673" s="158"/>
      <c r="I673" s="158"/>
      <c r="J673" s="158"/>
      <c r="K673" s="158"/>
      <c r="L673" s="158"/>
      <c r="M673" s="158"/>
      <c r="N673" s="157"/>
      <c r="O673" s="157"/>
      <c r="P673" s="157"/>
      <c r="Q673" s="157"/>
      <c r="R673" s="158"/>
      <c r="S673" s="158"/>
      <c r="T673" s="158"/>
      <c r="U673" s="158"/>
      <c r="V673" s="158"/>
      <c r="W673" s="158"/>
      <c r="X673" s="158"/>
      <c r="Y673" s="147"/>
      <c r="Z673" s="147"/>
      <c r="AA673" s="147"/>
      <c r="AB673" s="147"/>
      <c r="AC673" s="147"/>
      <c r="AD673" s="147"/>
      <c r="AE673" s="147"/>
      <c r="AF673" s="147"/>
      <c r="AG673" s="147" t="s">
        <v>187</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c r="A674" s="154"/>
      <c r="B674" s="155"/>
      <c r="C674" s="188" t="s">
        <v>243</v>
      </c>
      <c r="D674" s="160"/>
      <c r="E674" s="161"/>
      <c r="F674" s="158"/>
      <c r="G674" s="158"/>
      <c r="H674" s="158"/>
      <c r="I674" s="158"/>
      <c r="J674" s="158"/>
      <c r="K674" s="158"/>
      <c r="L674" s="158"/>
      <c r="M674" s="158"/>
      <c r="N674" s="157"/>
      <c r="O674" s="157"/>
      <c r="P674" s="157"/>
      <c r="Q674" s="157"/>
      <c r="R674" s="158"/>
      <c r="S674" s="158"/>
      <c r="T674" s="158"/>
      <c r="U674" s="158"/>
      <c r="V674" s="158"/>
      <c r="W674" s="158"/>
      <c r="X674" s="158"/>
      <c r="Y674" s="147"/>
      <c r="Z674" s="147"/>
      <c r="AA674" s="147"/>
      <c r="AB674" s="147"/>
      <c r="AC674" s="147"/>
      <c r="AD674" s="147"/>
      <c r="AE674" s="147"/>
      <c r="AF674" s="147"/>
      <c r="AG674" s="147" t="s">
        <v>187</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c r="A675" s="154"/>
      <c r="B675" s="155"/>
      <c r="C675" s="188" t="s">
        <v>728</v>
      </c>
      <c r="D675" s="160"/>
      <c r="E675" s="161"/>
      <c r="F675" s="158"/>
      <c r="G675" s="158"/>
      <c r="H675" s="158"/>
      <c r="I675" s="158"/>
      <c r="J675" s="158"/>
      <c r="K675" s="158"/>
      <c r="L675" s="158"/>
      <c r="M675" s="158"/>
      <c r="N675" s="157"/>
      <c r="O675" s="157"/>
      <c r="P675" s="157"/>
      <c r="Q675" s="157"/>
      <c r="R675" s="158"/>
      <c r="S675" s="158"/>
      <c r="T675" s="158"/>
      <c r="U675" s="158"/>
      <c r="V675" s="158"/>
      <c r="W675" s="158"/>
      <c r="X675" s="158"/>
      <c r="Y675" s="147"/>
      <c r="Z675" s="147"/>
      <c r="AA675" s="147"/>
      <c r="AB675" s="147"/>
      <c r="AC675" s="147"/>
      <c r="AD675" s="147"/>
      <c r="AE675" s="147"/>
      <c r="AF675" s="147"/>
      <c r="AG675" s="147" t="s">
        <v>187</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c r="A676" s="154"/>
      <c r="B676" s="155"/>
      <c r="C676" s="188" t="s">
        <v>730</v>
      </c>
      <c r="D676" s="160"/>
      <c r="E676" s="161">
        <v>0.68400000000000005</v>
      </c>
      <c r="F676" s="158"/>
      <c r="G676" s="158"/>
      <c r="H676" s="158"/>
      <c r="I676" s="158"/>
      <c r="J676" s="158"/>
      <c r="K676" s="158"/>
      <c r="L676" s="158"/>
      <c r="M676" s="158"/>
      <c r="N676" s="157"/>
      <c r="O676" s="157"/>
      <c r="P676" s="157"/>
      <c r="Q676" s="157"/>
      <c r="R676" s="158"/>
      <c r="S676" s="158"/>
      <c r="T676" s="158"/>
      <c r="U676" s="158"/>
      <c r="V676" s="158"/>
      <c r="W676" s="158"/>
      <c r="X676" s="158"/>
      <c r="Y676" s="147"/>
      <c r="Z676" s="147"/>
      <c r="AA676" s="147"/>
      <c r="AB676" s="147"/>
      <c r="AC676" s="147"/>
      <c r="AD676" s="147"/>
      <c r="AE676" s="147"/>
      <c r="AF676" s="147"/>
      <c r="AG676" s="147" t="s">
        <v>187</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c r="A677" s="173">
        <v>124</v>
      </c>
      <c r="B677" s="174" t="s">
        <v>731</v>
      </c>
      <c r="C677" s="187" t="s">
        <v>732</v>
      </c>
      <c r="D677" s="175" t="s">
        <v>259</v>
      </c>
      <c r="E677" s="176">
        <v>3</v>
      </c>
      <c r="F677" s="177"/>
      <c r="G677" s="178">
        <f>ROUND(E677*F677,2)</f>
        <v>0</v>
      </c>
      <c r="H677" s="159"/>
      <c r="I677" s="158">
        <f>ROUND(E677*H677,2)</f>
        <v>0</v>
      </c>
      <c r="J677" s="159"/>
      <c r="K677" s="158">
        <f>ROUND(E677*J677,2)</f>
        <v>0</v>
      </c>
      <c r="L677" s="158">
        <v>21</v>
      </c>
      <c r="M677" s="158">
        <f>G677*(1+L677/100)</f>
        <v>0</v>
      </c>
      <c r="N677" s="157">
        <v>0</v>
      </c>
      <c r="O677" s="157">
        <f>ROUND(E677*N677,2)</f>
        <v>0</v>
      </c>
      <c r="P677" s="157">
        <v>3</v>
      </c>
      <c r="Q677" s="157">
        <f>ROUND(E677*P677,2)</f>
        <v>9</v>
      </c>
      <c r="R677" s="158"/>
      <c r="S677" s="158" t="s">
        <v>183</v>
      </c>
      <c r="T677" s="158" t="s">
        <v>183</v>
      </c>
      <c r="U677" s="158">
        <v>1.4887999999999999</v>
      </c>
      <c r="V677" s="158">
        <f>ROUND(E677*U677,2)</f>
        <v>4.47</v>
      </c>
      <c r="W677" s="158"/>
      <c r="X677" s="158" t="s">
        <v>184</v>
      </c>
      <c r="Y677" s="147"/>
      <c r="Z677" s="147"/>
      <c r="AA677" s="147"/>
      <c r="AB677" s="147"/>
      <c r="AC677" s="147"/>
      <c r="AD677" s="147"/>
      <c r="AE677" s="147"/>
      <c r="AF677" s="147"/>
      <c r="AG677" s="147" t="s">
        <v>185</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c r="A678" s="154"/>
      <c r="B678" s="155"/>
      <c r="C678" s="188" t="s">
        <v>192</v>
      </c>
      <c r="D678" s="160"/>
      <c r="E678" s="161"/>
      <c r="F678" s="158"/>
      <c r="G678" s="158"/>
      <c r="H678" s="158"/>
      <c r="I678" s="158"/>
      <c r="J678" s="158"/>
      <c r="K678" s="158"/>
      <c r="L678" s="158"/>
      <c r="M678" s="158"/>
      <c r="N678" s="157"/>
      <c r="O678" s="157"/>
      <c r="P678" s="157"/>
      <c r="Q678" s="157"/>
      <c r="R678" s="158"/>
      <c r="S678" s="158"/>
      <c r="T678" s="158"/>
      <c r="U678" s="158"/>
      <c r="V678" s="158"/>
      <c r="W678" s="158"/>
      <c r="X678" s="158"/>
      <c r="Y678" s="147"/>
      <c r="Z678" s="147"/>
      <c r="AA678" s="147"/>
      <c r="AB678" s="147"/>
      <c r="AC678" s="147"/>
      <c r="AD678" s="147"/>
      <c r="AE678" s="147"/>
      <c r="AF678" s="147"/>
      <c r="AG678" s="147" t="s">
        <v>187</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c r="A679" s="154"/>
      <c r="B679" s="155"/>
      <c r="C679" s="188" t="s">
        <v>733</v>
      </c>
      <c r="D679" s="160"/>
      <c r="E679" s="161"/>
      <c r="F679" s="158"/>
      <c r="G679" s="158"/>
      <c r="H679" s="158"/>
      <c r="I679" s="158"/>
      <c r="J679" s="158"/>
      <c r="K679" s="158"/>
      <c r="L679" s="158"/>
      <c r="M679" s="158"/>
      <c r="N679" s="157"/>
      <c r="O679" s="157"/>
      <c r="P679" s="157"/>
      <c r="Q679" s="157"/>
      <c r="R679" s="158"/>
      <c r="S679" s="158"/>
      <c r="T679" s="158"/>
      <c r="U679" s="158"/>
      <c r="V679" s="158"/>
      <c r="W679" s="158"/>
      <c r="X679" s="158"/>
      <c r="Y679" s="147"/>
      <c r="Z679" s="147"/>
      <c r="AA679" s="147"/>
      <c r="AB679" s="147"/>
      <c r="AC679" s="147"/>
      <c r="AD679" s="147"/>
      <c r="AE679" s="147"/>
      <c r="AF679" s="147"/>
      <c r="AG679" s="147" t="s">
        <v>187</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c r="A680" s="154"/>
      <c r="B680" s="155"/>
      <c r="C680" s="188" t="s">
        <v>68</v>
      </c>
      <c r="D680" s="160"/>
      <c r="E680" s="161">
        <v>3</v>
      </c>
      <c r="F680" s="158"/>
      <c r="G680" s="158"/>
      <c r="H680" s="158"/>
      <c r="I680" s="158"/>
      <c r="J680" s="158"/>
      <c r="K680" s="158"/>
      <c r="L680" s="158"/>
      <c r="M680" s="158"/>
      <c r="N680" s="157"/>
      <c r="O680" s="157"/>
      <c r="P680" s="157"/>
      <c r="Q680" s="157"/>
      <c r="R680" s="158"/>
      <c r="S680" s="158"/>
      <c r="T680" s="158"/>
      <c r="U680" s="158"/>
      <c r="V680" s="158"/>
      <c r="W680" s="158"/>
      <c r="X680" s="158"/>
      <c r="Y680" s="147"/>
      <c r="Z680" s="147"/>
      <c r="AA680" s="147"/>
      <c r="AB680" s="147"/>
      <c r="AC680" s="147"/>
      <c r="AD680" s="147"/>
      <c r="AE680" s="147"/>
      <c r="AF680" s="147"/>
      <c r="AG680" s="147" t="s">
        <v>187</v>
      </c>
      <c r="AH680" s="147">
        <v>0</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ht="22.5" outlineLevel="1">
      <c r="A681" s="173">
        <v>125</v>
      </c>
      <c r="B681" s="174" t="s">
        <v>734</v>
      </c>
      <c r="C681" s="187" t="s">
        <v>735</v>
      </c>
      <c r="D681" s="175" t="s">
        <v>182</v>
      </c>
      <c r="E681" s="176">
        <v>49.834699999999998</v>
      </c>
      <c r="F681" s="177"/>
      <c r="G681" s="178">
        <f>ROUND(E681*F681,2)</f>
        <v>0</v>
      </c>
      <c r="H681" s="159"/>
      <c r="I681" s="158">
        <f>ROUND(E681*H681,2)</f>
        <v>0</v>
      </c>
      <c r="J681" s="159"/>
      <c r="K681" s="158">
        <f>ROUND(E681*J681,2)</f>
        <v>0</v>
      </c>
      <c r="L681" s="158">
        <v>21</v>
      </c>
      <c r="M681" s="158">
        <f>G681*(1+L681/100)</f>
        <v>0</v>
      </c>
      <c r="N681" s="157">
        <v>3.3E-4</v>
      </c>
      <c r="O681" s="157">
        <f>ROUND(E681*N681,2)</f>
        <v>0.02</v>
      </c>
      <c r="P681" s="157">
        <v>1.235E-2</v>
      </c>
      <c r="Q681" s="157">
        <f>ROUND(E681*P681,2)</f>
        <v>0.62</v>
      </c>
      <c r="R681" s="158"/>
      <c r="S681" s="158" t="s">
        <v>183</v>
      </c>
      <c r="T681" s="158" t="s">
        <v>183</v>
      </c>
      <c r="U681" s="158">
        <v>0.34599999999999997</v>
      </c>
      <c r="V681" s="158">
        <f>ROUND(E681*U681,2)</f>
        <v>17.239999999999998</v>
      </c>
      <c r="W681" s="158"/>
      <c r="X681" s="158" t="s">
        <v>184</v>
      </c>
      <c r="Y681" s="147"/>
      <c r="Z681" s="147"/>
      <c r="AA681" s="147"/>
      <c r="AB681" s="147"/>
      <c r="AC681" s="147"/>
      <c r="AD681" s="147"/>
      <c r="AE681" s="147"/>
      <c r="AF681" s="147"/>
      <c r="AG681" s="147" t="s">
        <v>185</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c r="A682" s="154"/>
      <c r="B682" s="155"/>
      <c r="C682" s="188" t="s">
        <v>243</v>
      </c>
      <c r="D682" s="160"/>
      <c r="E682" s="161"/>
      <c r="F682" s="158"/>
      <c r="G682" s="158"/>
      <c r="H682" s="158"/>
      <c r="I682" s="158"/>
      <c r="J682" s="158"/>
      <c r="K682" s="158"/>
      <c r="L682" s="158"/>
      <c r="M682" s="158"/>
      <c r="N682" s="157"/>
      <c r="O682" s="157"/>
      <c r="P682" s="157"/>
      <c r="Q682" s="157"/>
      <c r="R682" s="158"/>
      <c r="S682" s="158"/>
      <c r="T682" s="158"/>
      <c r="U682" s="158"/>
      <c r="V682" s="158"/>
      <c r="W682" s="158"/>
      <c r="X682" s="158"/>
      <c r="Y682" s="147"/>
      <c r="Z682" s="147"/>
      <c r="AA682" s="147"/>
      <c r="AB682" s="147"/>
      <c r="AC682" s="147"/>
      <c r="AD682" s="147"/>
      <c r="AE682" s="147"/>
      <c r="AF682" s="147"/>
      <c r="AG682" s="147" t="s">
        <v>187</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c r="A683" s="154"/>
      <c r="B683" s="155"/>
      <c r="C683" s="188" t="s">
        <v>736</v>
      </c>
      <c r="D683" s="160"/>
      <c r="E683" s="161">
        <v>34</v>
      </c>
      <c r="F683" s="158"/>
      <c r="G683" s="158"/>
      <c r="H683" s="158"/>
      <c r="I683" s="158"/>
      <c r="J683" s="158"/>
      <c r="K683" s="158"/>
      <c r="L683" s="158"/>
      <c r="M683" s="158"/>
      <c r="N683" s="157"/>
      <c r="O683" s="157"/>
      <c r="P683" s="157"/>
      <c r="Q683" s="157"/>
      <c r="R683" s="158"/>
      <c r="S683" s="158"/>
      <c r="T683" s="158"/>
      <c r="U683" s="158"/>
      <c r="V683" s="158"/>
      <c r="W683" s="158"/>
      <c r="X683" s="158"/>
      <c r="Y683" s="147"/>
      <c r="Z683" s="147"/>
      <c r="AA683" s="147"/>
      <c r="AB683" s="147"/>
      <c r="AC683" s="147"/>
      <c r="AD683" s="147"/>
      <c r="AE683" s="147"/>
      <c r="AF683" s="147"/>
      <c r="AG683" s="147" t="s">
        <v>187</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c r="A684" s="154"/>
      <c r="B684" s="155"/>
      <c r="C684" s="188" t="s">
        <v>737</v>
      </c>
      <c r="D684" s="160"/>
      <c r="E684" s="161">
        <v>3.22</v>
      </c>
      <c r="F684" s="158"/>
      <c r="G684" s="158"/>
      <c r="H684" s="158"/>
      <c r="I684" s="158"/>
      <c r="J684" s="158"/>
      <c r="K684" s="158"/>
      <c r="L684" s="158"/>
      <c r="M684" s="158"/>
      <c r="N684" s="157"/>
      <c r="O684" s="157"/>
      <c r="P684" s="157"/>
      <c r="Q684" s="157"/>
      <c r="R684" s="158"/>
      <c r="S684" s="158"/>
      <c r="T684" s="158"/>
      <c r="U684" s="158"/>
      <c r="V684" s="158"/>
      <c r="W684" s="158"/>
      <c r="X684" s="158"/>
      <c r="Y684" s="147"/>
      <c r="Z684" s="147"/>
      <c r="AA684" s="147"/>
      <c r="AB684" s="147"/>
      <c r="AC684" s="147"/>
      <c r="AD684" s="147"/>
      <c r="AE684" s="147"/>
      <c r="AF684" s="147"/>
      <c r="AG684" s="147" t="s">
        <v>187</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c r="A685" s="154"/>
      <c r="B685" s="155"/>
      <c r="C685" s="188" t="s">
        <v>738</v>
      </c>
      <c r="D685" s="160"/>
      <c r="E685" s="161">
        <v>12.614699999999999</v>
      </c>
      <c r="F685" s="158"/>
      <c r="G685" s="158"/>
      <c r="H685" s="158"/>
      <c r="I685" s="158"/>
      <c r="J685" s="158"/>
      <c r="K685" s="158"/>
      <c r="L685" s="158"/>
      <c r="M685" s="158"/>
      <c r="N685" s="157"/>
      <c r="O685" s="157"/>
      <c r="P685" s="157"/>
      <c r="Q685" s="157"/>
      <c r="R685" s="158"/>
      <c r="S685" s="158"/>
      <c r="T685" s="158"/>
      <c r="U685" s="158"/>
      <c r="V685" s="158"/>
      <c r="W685" s="158"/>
      <c r="X685" s="158"/>
      <c r="Y685" s="147"/>
      <c r="Z685" s="147"/>
      <c r="AA685" s="147"/>
      <c r="AB685" s="147"/>
      <c r="AC685" s="147"/>
      <c r="AD685" s="147"/>
      <c r="AE685" s="147"/>
      <c r="AF685" s="147"/>
      <c r="AG685" s="147" t="s">
        <v>187</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ht="22.5" outlineLevel="1">
      <c r="A686" s="173">
        <v>126</v>
      </c>
      <c r="B686" s="174" t="s">
        <v>739</v>
      </c>
      <c r="C686" s="187" t="s">
        <v>740</v>
      </c>
      <c r="D686" s="175" t="s">
        <v>182</v>
      </c>
      <c r="E686" s="176">
        <v>341</v>
      </c>
      <c r="F686" s="177"/>
      <c r="G686" s="178">
        <f>ROUND(E686*F686,2)</f>
        <v>0</v>
      </c>
      <c r="H686" s="159"/>
      <c r="I686" s="158">
        <f>ROUND(E686*H686,2)</f>
        <v>0</v>
      </c>
      <c r="J686" s="159"/>
      <c r="K686" s="158">
        <f>ROUND(E686*J686,2)</f>
        <v>0</v>
      </c>
      <c r="L686" s="158">
        <v>21</v>
      </c>
      <c r="M686" s="158">
        <f>G686*(1+L686/100)</f>
        <v>0</v>
      </c>
      <c r="N686" s="157">
        <v>3.3E-4</v>
      </c>
      <c r="O686" s="157">
        <f>ROUND(E686*N686,2)</f>
        <v>0.11</v>
      </c>
      <c r="P686" s="157">
        <v>1.068E-2</v>
      </c>
      <c r="Q686" s="157">
        <f>ROUND(E686*P686,2)</f>
        <v>3.64</v>
      </c>
      <c r="R686" s="158"/>
      <c r="S686" s="158" t="s">
        <v>183</v>
      </c>
      <c r="T686" s="158" t="s">
        <v>183</v>
      </c>
      <c r="U686" s="158">
        <v>0.21099999999999999</v>
      </c>
      <c r="V686" s="158">
        <f>ROUND(E686*U686,2)</f>
        <v>71.95</v>
      </c>
      <c r="W686" s="158"/>
      <c r="X686" s="158" t="s">
        <v>184</v>
      </c>
      <c r="Y686" s="147"/>
      <c r="Z686" s="147"/>
      <c r="AA686" s="147"/>
      <c r="AB686" s="147"/>
      <c r="AC686" s="147"/>
      <c r="AD686" s="147"/>
      <c r="AE686" s="147"/>
      <c r="AF686" s="147"/>
      <c r="AG686" s="147" t="s">
        <v>185</v>
      </c>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c r="A687" s="154"/>
      <c r="B687" s="155"/>
      <c r="C687" s="188" t="s">
        <v>243</v>
      </c>
      <c r="D687" s="160"/>
      <c r="E687" s="161"/>
      <c r="F687" s="158"/>
      <c r="G687" s="158"/>
      <c r="H687" s="158"/>
      <c r="I687" s="158"/>
      <c r="J687" s="158"/>
      <c r="K687" s="158"/>
      <c r="L687" s="158"/>
      <c r="M687" s="158"/>
      <c r="N687" s="157"/>
      <c r="O687" s="157"/>
      <c r="P687" s="157"/>
      <c r="Q687" s="157"/>
      <c r="R687" s="158"/>
      <c r="S687" s="158"/>
      <c r="T687" s="158"/>
      <c r="U687" s="158"/>
      <c r="V687" s="158"/>
      <c r="W687" s="158"/>
      <c r="X687" s="158"/>
      <c r="Y687" s="147"/>
      <c r="Z687" s="147"/>
      <c r="AA687" s="147"/>
      <c r="AB687" s="147"/>
      <c r="AC687" s="147"/>
      <c r="AD687" s="147"/>
      <c r="AE687" s="147"/>
      <c r="AF687" s="147"/>
      <c r="AG687" s="147" t="s">
        <v>187</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c r="A688" s="154"/>
      <c r="B688" s="155"/>
      <c r="C688" s="188" t="s">
        <v>741</v>
      </c>
      <c r="D688" s="160"/>
      <c r="E688" s="161">
        <v>341</v>
      </c>
      <c r="F688" s="158"/>
      <c r="G688" s="158"/>
      <c r="H688" s="158"/>
      <c r="I688" s="158"/>
      <c r="J688" s="158"/>
      <c r="K688" s="158"/>
      <c r="L688" s="158"/>
      <c r="M688" s="158"/>
      <c r="N688" s="157"/>
      <c r="O688" s="157"/>
      <c r="P688" s="157"/>
      <c r="Q688" s="157"/>
      <c r="R688" s="158"/>
      <c r="S688" s="158"/>
      <c r="T688" s="158"/>
      <c r="U688" s="158"/>
      <c r="V688" s="158"/>
      <c r="W688" s="158"/>
      <c r="X688" s="158"/>
      <c r="Y688" s="147"/>
      <c r="Z688" s="147"/>
      <c r="AA688" s="147"/>
      <c r="AB688" s="147"/>
      <c r="AC688" s="147"/>
      <c r="AD688" s="147"/>
      <c r="AE688" s="147"/>
      <c r="AF688" s="147"/>
      <c r="AG688" s="147" t="s">
        <v>187</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c r="A689" s="173">
        <v>127</v>
      </c>
      <c r="B689" s="174" t="s">
        <v>742</v>
      </c>
      <c r="C689" s="187" t="s">
        <v>743</v>
      </c>
      <c r="D689" s="175" t="s">
        <v>191</v>
      </c>
      <c r="E689" s="176">
        <v>4.4889999999999999</v>
      </c>
      <c r="F689" s="177"/>
      <c r="G689" s="178">
        <f>ROUND(E689*F689,2)</f>
        <v>0</v>
      </c>
      <c r="H689" s="159"/>
      <c r="I689" s="158">
        <f>ROUND(E689*H689,2)</f>
        <v>0</v>
      </c>
      <c r="J689" s="159"/>
      <c r="K689" s="158">
        <f>ROUND(E689*J689,2)</f>
        <v>0</v>
      </c>
      <c r="L689" s="158">
        <v>21</v>
      </c>
      <c r="M689" s="158">
        <f>G689*(1+L689/100)</f>
        <v>0</v>
      </c>
      <c r="N689" s="157">
        <v>6.6600000000000001E-3</v>
      </c>
      <c r="O689" s="157">
        <f>ROUND(E689*N689,2)</f>
        <v>0.03</v>
      </c>
      <c r="P689" s="157">
        <v>2.4</v>
      </c>
      <c r="Q689" s="157">
        <f>ROUND(E689*P689,2)</f>
        <v>10.77</v>
      </c>
      <c r="R689" s="158"/>
      <c r="S689" s="158" t="s">
        <v>183</v>
      </c>
      <c r="T689" s="158" t="s">
        <v>183</v>
      </c>
      <c r="U689" s="158">
        <v>6.72</v>
      </c>
      <c r="V689" s="158">
        <f>ROUND(E689*U689,2)</f>
        <v>30.17</v>
      </c>
      <c r="W689" s="158"/>
      <c r="X689" s="158" t="s">
        <v>184</v>
      </c>
      <c r="Y689" s="147"/>
      <c r="Z689" s="147"/>
      <c r="AA689" s="147"/>
      <c r="AB689" s="147"/>
      <c r="AC689" s="147"/>
      <c r="AD689" s="147"/>
      <c r="AE689" s="147"/>
      <c r="AF689" s="147"/>
      <c r="AG689" s="147" t="s">
        <v>185</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c r="A690" s="154"/>
      <c r="B690" s="155"/>
      <c r="C690" s="188" t="s">
        <v>192</v>
      </c>
      <c r="D690" s="160"/>
      <c r="E690" s="161"/>
      <c r="F690" s="158"/>
      <c r="G690" s="158"/>
      <c r="H690" s="158"/>
      <c r="I690" s="158"/>
      <c r="J690" s="158"/>
      <c r="K690" s="158"/>
      <c r="L690" s="158"/>
      <c r="M690" s="158"/>
      <c r="N690" s="157"/>
      <c r="O690" s="157"/>
      <c r="P690" s="157"/>
      <c r="Q690" s="157"/>
      <c r="R690" s="158"/>
      <c r="S690" s="158"/>
      <c r="T690" s="158"/>
      <c r="U690" s="158"/>
      <c r="V690" s="158"/>
      <c r="W690" s="158"/>
      <c r="X690" s="158"/>
      <c r="Y690" s="147"/>
      <c r="Z690" s="147"/>
      <c r="AA690" s="147"/>
      <c r="AB690" s="147"/>
      <c r="AC690" s="147"/>
      <c r="AD690" s="147"/>
      <c r="AE690" s="147"/>
      <c r="AF690" s="147"/>
      <c r="AG690" s="147" t="s">
        <v>187</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c r="A691" s="154"/>
      <c r="B691" s="155"/>
      <c r="C691" s="188" t="s">
        <v>744</v>
      </c>
      <c r="D691" s="160"/>
      <c r="E691" s="161"/>
      <c r="F691" s="158"/>
      <c r="G691" s="158"/>
      <c r="H691" s="158"/>
      <c r="I691" s="158"/>
      <c r="J691" s="158"/>
      <c r="K691" s="158"/>
      <c r="L691" s="158"/>
      <c r="M691" s="158"/>
      <c r="N691" s="157"/>
      <c r="O691" s="157"/>
      <c r="P691" s="157"/>
      <c r="Q691" s="157"/>
      <c r="R691" s="158"/>
      <c r="S691" s="158"/>
      <c r="T691" s="158"/>
      <c r="U691" s="158"/>
      <c r="V691" s="158"/>
      <c r="W691" s="158"/>
      <c r="X691" s="158"/>
      <c r="Y691" s="147"/>
      <c r="Z691" s="147"/>
      <c r="AA691" s="147"/>
      <c r="AB691" s="147"/>
      <c r="AC691" s="147"/>
      <c r="AD691" s="147"/>
      <c r="AE691" s="147"/>
      <c r="AF691" s="147"/>
      <c r="AG691" s="147" t="s">
        <v>187</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c r="A692" s="154"/>
      <c r="B692" s="155"/>
      <c r="C692" s="188" t="s">
        <v>745</v>
      </c>
      <c r="D692" s="160"/>
      <c r="E692" s="161">
        <v>0.28899999999999998</v>
      </c>
      <c r="F692" s="158"/>
      <c r="G692" s="158"/>
      <c r="H692" s="158"/>
      <c r="I692" s="158"/>
      <c r="J692" s="158"/>
      <c r="K692" s="158"/>
      <c r="L692" s="158"/>
      <c r="M692" s="158"/>
      <c r="N692" s="157"/>
      <c r="O692" s="157"/>
      <c r="P692" s="157"/>
      <c r="Q692" s="157"/>
      <c r="R692" s="158"/>
      <c r="S692" s="158"/>
      <c r="T692" s="158"/>
      <c r="U692" s="158"/>
      <c r="V692" s="158"/>
      <c r="W692" s="158"/>
      <c r="X692" s="158"/>
      <c r="Y692" s="147"/>
      <c r="Z692" s="147"/>
      <c r="AA692" s="147"/>
      <c r="AB692" s="147"/>
      <c r="AC692" s="147"/>
      <c r="AD692" s="147"/>
      <c r="AE692" s="147"/>
      <c r="AF692" s="147"/>
      <c r="AG692" s="147" t="s">
        <v>187</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c r="A693" s="154"/>
      <c r="B693" s="155"/>
      <c r="C693" s="188" t="s">
        <v>251</v>
      </c>
      <c r="D693" s="160"/>
      <c r="E693" s="161"/>
      <c r="F693" s="158"/>
      <c r="G693" s="158"/>
      <c r="H693" s="158"/>
      <c r="I693" s="158"/>
      <c r="J693" s="158"/>
      <c r="K693" s="158"/>
      <c r="L693" s="158"/>
      <c r="M693" s="158"/>
      <c r="N693" s="157"/>
      <c r="O693" s="157"/>
      <c r="P693" s="157"/>
      <c r="Q693" s="157"/>
      <c r="R693" s="158"/>
      <c r="S693" s="158"/>
      <c r="T693" s="158"/>
      <c r="U693" s="158"/>
      <c r="V693" s="158"/>
      <c r="W693" s="158"/>
      <c r="X693" s="158"/>
      <c r="Y693" s="147"/>
      <c r="Z693" s="147"/>
      <c r="AA693" s="147"/>
      <c r="AB693" s="147"/>
      <c r="AC693" s="147"/>
      <c r="AD693" s="147"/>
      <c r="AE693" s="147"/>
      <c r="AF693" s="147"/>
      <c r="AG693" s="147" t="s">
        <v>187</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c r="A694" s="154"/>
      <c r="B694" s="155"/>
      <c r="C694" s="188" t="s">
        <v>746</v>
      </c>
      <c r="D694" s="160"/>
      <c r="E694" s="161">
        <v>4.2</v>
      </c>
      <c r="F694" s="158"/>
      <c r="G694" s="158"/>
      <c r="H694" s="158"/>
      <c r="I694" s="158"/>
      <c r="J694" s="158"/>
      <c r="K694" s="158"/>
      <c r="L694" s="158"/>
      <c r="M694" s="158"/>
      <c r="N694" s="157"/>
      <c r="O694" s="157"/>
      <c r="P694" s="157"/>
      <c r="Q694" s="157"/>
      <c r="R694" s="158"/>
      <c r="S694" s="158"/>
      <c r="T694" s="158"/>
      <c r="U694" s="158"/>
      <c r="V694" s="158"/>
      <c r="W694" s="158"/>
      <c r="X694" s="158"/>
      <c r="Y694" s="147"/>
      <c r="Z694" s="147"/>
      <c r="AA694" s="147"/>
      <c r="AB694" s="147"/>
      <c r="AC694" s="147"/>
      <c r="AD694" s="147"/>
      <c r="AE694" s="147"/>
      <c r="AF694" s="147"/>
      <c r="AG694" s="147" t="s">
        <v>187</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c r="A695" s="173">
        <v>128</v>
      </c>
      <c r="B695" s="174" t="s">
        <v>747</v>
      </c>
      <c r="C695" s="187" t="s">
        <v>748</v>
      </c>
      <c r="D695" s="175" t="s">
        <v>182</v>
      </c>
      <c r="E695" s="176">
        <v>1.0016</v>
      </c>
      <c r="F695" s="177"/>
      <c r="G695" s="178">
        <f>ROUND(E695*F695,2)</f>
        <v>0</v>
      </c>
      <c r="H695" s="159"/>
      <c r="I695" s="158">
        <f>ROUND(E695*H695,2)</f>
        <v>0</v>
      </c>
      <c r="J695" s="159"/>
      <c r="K695" s="158">
        <f>ROUND(E695*J695,2)</f>
        <v>0</v>
      </c>
      <c r="L695" s="158">
        <v>21</v>
      </c>
      <c r="M695" s="158">
        <f>G695*(1+L695/100)</f>
        <v>0</v>
      </c>
      <c r="N695" s="157">
        <v>0</v>
      </c>
      <c r="O695" s="157">
        <f>ROUND(E695*N695,2)</f>
        <v>0</v>
      </c>
      <c r="P695" s="157">
        <v>0.432</v>
      </c>
      <c r="Q695" s="157">
        <f>ROUND(E695*P695,2)</f>
        <v>0.43</v>
      </c>
      <c r="R695" s="158"/>
      <c r="S695" s="158" t="s">
        <v>183</v>
      </c>
      <c r="T695" s="158" t="s">
        <v>183</v>
      </c>
      <c r="U695" s="158">
        <v>3</v>
      </c>
      <c r="V695" s="158">
        <f>ROUND(E695*U695,2)</f>
        <v>3</v>
      </c>
      <c r="W695" s="158"/>
      <c r="X695" s="158" t="s">
        <v>184</v>
      </c>
      <c r="Y695" s="147"/>
      <c r="Z695" s="147"/>
      <c r="AA695" s="147"/>
      <c r="AB695" s="147"/>
      <c r="AC695" s="147"/>
      <c r="AD695" s="147"/>
      <c r="AE695" s="147"/>
      <c r="AF695" s="147"/>
      <c r="AG695" s="147" t="s">
        <v>185</v>
      </c>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c r="A696" s="154"/>
      <c r="B696" s="155"/>
      <c r="C696" s="188" t="s">
        <v>251</v>
      </c>
      <c r="D696" s="160"/>
      <c r="E696" s="161"/>
      <c r="F696" s="158"/>
      <c r="G696" s="158"/>
      <c r="H696" s="158"/>
      <c r="I696" s="158"/>
      <c r="J696" s="158"/>
      <c r="K696" s="158"/>
      <c r="L696" s="158"/>
      <c r="M696" s="158"/>
      <c r="N696" s="157"/>
      <c r="O696" s="157"/>
      <c r="P696" s="157"/>
      <c r="Q696" s="157"/>
      <c r="R696" s="158"/>
      <c r="S696" s="158"/>
      <c r="T696" s="158"/>
      <c r="U696" s="158"/>
      <c r="V696" s="158"/>
      <c r="W696" s="158"/>
      <c r="X696" s="158"/>
      <c r="Y696" s="147"/>
      <c r="Z696" s="147"/>
      <c r="AA696" s="147"/>
      <c r="AB696" s="147"/>
      <c r="AC696" s="147"/>
      <c r="AD696" s="147"/>
      <c r="AE696" s="147"/>
      <c r="AF696" s="147"/>
      <c r="AG696" s="147" t="s">
        <v>187</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c r="A697" s="154"/>
      <c r="B697" s="155"/>
      <c r="C697" s="188" t="s">
        <v>749</v>
      </c>
      <c r="D697" s="160"/>
      <c r="E697" s="161">
        <v>1.0016</v>
      </c>
      <c r="F697" s="158"/>
      <c r="G697" s="158"/>
      <c r="H697" s="158"/>
      <c r="I697" s="158"/>
      <c r="J697" s="158"/>
      <c r="K697" s="158"/>
      <c r="L697" s="158"/>
      <c r="M697" s="158"/>
      <c r="N697" s="157"/>
      <c r="O697" s="157"/>
      <c r="P697" s="157"/>
      <c r="Q697" s="157"/>
      <c r="R697" s="158"/>
      <c r="S697" s="158"/>
      <c r="T697" s="158"/>
      <c r="U697" s="158"/>
      <c r="V697" s="158"/>
      <c r="W697" s="158"/>
      <c r="X697" s="158"/>
      <c r="Y697" s="147"/>
      <c r="Z697" s="147"/>
      <c r="AA697" s="147"/>
      <c r="AB697" s="147"/>
      <c r="AC697" s="147"/>
      <c r="AD697" s="147"/>
      <c r="AE697" s="147"/>
      <c r="AF697" s="147"/>
      <c r="AG697" s="147" t="s">
        <v>187</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c r="A698" s="173">
        <v>129</v>
      </c>
      <c r="B698" s="174" t="s">
        <v>750</v>
      </c>
      <c r="C698" s="187" t="s">
        <v>751</v>
      </c>
      <c r="D698" s="175" t="s">
        <v>255</v>
      </c>
      <c r="E698" s="176">
        <v>0.57665</v>
      </c>
      <c r="F698" s="177"/>
      <c r="G698" s="178">
        <f>ROUND(E698*F698,2)</f>
        <v>0</v>
      </c>
      <c r="H698" s="159"/>
      <c r="I698" s="158">
        <f>ROUND(E698*H698,2)</f>
        <v>0</v>
      </c>
      <c r="J698" s="159"/>
      <c r="K698" s="158">
        <f>ROUND(E698*J698,2)</f>
        <v>0</v>
      </c>
      <c r="L698" s="158">
        <v>21</v>
      </c>
      <c r="M698" s="158">
        <f>G698*(1+L698/100)</f>
        <v>0</v>
      </c>
      <c r="N698" s="157">
        <v>3.7479999999999999E-2</v>
      </c>
      <c r="O698" s="157">
        <f>ROUND(E698*N698,2)</f>
        <v>0.02</v>
      </c>
      <c r="P698" s="157">
        <v>1.258</v>
      </c>
      <c r="Q698" s="157">
        <f>ROUND(E698*P698,2)</f>
        <v>0.73</v>
      </c>
      <c r="R698" s="158"/>
      <c r="S698" s="158" t="s">
        <v>183</v>
      </c>
      <c r="T698" s="158" t="s">
        <v>183</v>
      </c>
      <c r="U698" s="158">
        <v>19.53</v>
      </c>
      <c r="V698" s="158">
        <f>ROUND(E698*U698,2)</f>
        <v>11.26</v>
      </c>
      <c r="W698" s="158"/>
      <c r="X698" s="158" t="s">
        <v>184</v>
      </c>
      <c r="Y698" s="147"/>
      <c r="Z698" s="147"/>
      <c r="AA698" s="147"/>
      <c r="AB698" s="147"/>
      <c r="AC698" s="147"/>
      <c r="AD698" s="147"/>
      <c r="AE698" s="147"/>
      <c r="AF698" s="147"/>
      <c r="AG698" s="147" t="s">
        <v>185</v>
      </c>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c r="A699" s="154"/>
      <c r="B699" s="155"/>
      <c r="C699" s="188" t="s">
        <v>243</v>
      </c>
      <c r="D699" s="160"/>
      <c r="E699" s="161"/>
      <c r="F699" s="158"/>
      <c r="G699" s="158"/>
      <c r="H699" s="158"/>
      <c r="I699" s="158"/>
      <c r="J699" s="158"/>
      <c r="K699" s="158"/>
      <c r="L699" s="158"/>
      <c r="M699" s="158"/>
      <c r="N699" s="157"/>
      <c r="O699" s="157"/>
      <c r="P699" s="157"/>
      <c r="Q699" s="157"/>
      <c r="R699" s="158"/>
      <c r="S699" s="158"/>
      <c r="T699" s="158"/>
      <c r="U699" s="158"/>
      <c r="V699" s="158"/>
      <c r="W699" s="158"/>
      <c r="X699" s="158"/>
      <c r="Y699" s="147"/>
      <c r="Z699" s="147"/>
      <c r="AA699" s="147"/>
      <c r="AB699" s="147"/>
      <c r="AC699" s="147"/>
      <c r="AD699" s="147"/>
      <c r="AE699" s="147"/>
      <c r="AF699" s="147"/>
      <c r="AG699" s="147" t="s">
        <v>187</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c r="A700" s="154"/>
      <c r="B700" s="155"/>
      <c r="C700" s="188" t="s">
        <v>752</v>
      </c>
      <c r="D700" s="160"/>
      <c r="E700" s="161"/>
      <c r="F700" s="158"/>
      <c r="G700" s="158"/>
      <c r="H700" s="158"/>
      <c r="I700" s="158"/>
      <c r="J700" s="158"/>
      <c r="K700" s="158"/>
      <c r="L700" s="158"/>
      <c r="M700" s="158"/>
      <c r="N700" s="157"/>
      <c r="O700" s="157"/>
      <c r="P700" s="157"/>
      <c r="Q700" s="157"/>
      <c r="R700" s="158"/>
      <c r="S700" s="158"/>
      <c r="T700" s="158"/>
      <c r="U700" s="158"/>
      <c r="V700" s="158"/>
      <c r="W700" s="158"/>
      <c r="X700" s="158"/>
      <c r="Y700" s="147"/>
      <c r="Z700" s="147"/>
      <c r="AA700" s="147"/>
      <c r="AB700" s="147"/>
      <c r="AC700" s="147"/>
      <c r="AD700" s="147"/>
      <c r="AE700" s="147"/>
      <c r="AF700" s="147"/>
      <c r="AG700" s="147" t="s">
        <v>187</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c r="A701" s="154"/>
      <c r="B701" s="155"/>
      <c r="C701" s="188" t="s">
        <v>753</v>
      </c>
      <c r="D701" s="160"/>
      <c r="E701" s="161">
        <v>0.57665</v>
      </c>
      <c r="F701" s="158"/>
      <c r="G701" s="158"/>
      <c r="H701" s="158"/>
      <c r="I701" s="158"/>
      <c r="J701" s="158"/>
      <c r="K701" s="158"/>
      <c r="L701" s="158"/>
      <c r="M701" s="158"/>
      <c r="N701" s="157"/>
      <c r="O701" s="157"/>
      <c r="P701" s="157"/>
      <c r="Q701" s="157"/>
      <c r="R701" s="158"/>
      <c r="S701" s="158"/>
      <c r="T701" s="158"/>
      <c r="U701" s="158"/>
      <c r="V701" s="158"/>
      <c r="W701" s="158"/>
      <c r="X701" s="158"/>
      <c r="Y701" s="147"/>
      <c r="Z701" s="147"/>
      <c r="AA701" s="147"/>
      <c r="AB701" s="147"/>
      <c r="AC701" s="147"/>
      <c r="AD701" s="147"/>
      <c r="AE701" s="147"/>
      <c r="AF701" s="147"/>
      <c r="AG701" s="147" t="s">
        <v>187</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c r="A702" s="173">
        <v>130</v>
      </c>
      <c r="B702" s="174" t="s">
        <v>754</v>
      </c>
      <c r="C702" s="187" t="s">
        <v>755</v>
      </c>
      <c r="D702" s="175" t="s">
        <v>191</v>
      </c>
      <c r="E702" s="176">
        <v>2.2999999999999998</v>
      </c>
      <c r="F702" s="177"/>
      <c r="G702" s="178">
        <f>ROUND(E702*F702,2)</f>
        <v>0</v>
      </c>
      <c r="H702" s="159"/>
      <c r="I702" s="158">
        <f>ROUND(E702*H702,2)</f>
        <v>0</v>
      </c>
      <c r="J702" s="159"/>
      <c r="K702" s="158">
        <f>ROUND(E702*J702,2)</f>
        <v>0</v>
      </c>
      <c r="L702" s="158">
        <v>21</v>
      </c>
      <c r="M702" s="158">
        <f>G702*(1+L702/100)</f>
        <v>0</v>
      </c>
      <c r="N702" s="157">
        <v>0</v>
      </c>
      <c r="O702" s="157">
        <f>ROUND(E702*N702,2)</f>
        <v>0</v>
      </c>
      <c r="P702" s="157">
        <v>2.2000000000000002</v>
      </c>
      <c r="Q702" s="157">
        <f>ROUND(E702*P702,2)</f>
        <v>5.0599999999999996</v>
      </c>
      <c r="R702" s="158"/>
      <c r="S702" s="158" t="s">
        <v>183</v>
      </c>
      <c r="T702" s="158" t="s">
        <v>183</v>
      </c>
      <c r="U702" s="158">
        <v>10.88</v>
      </c>
      <c r="V702" s="158">
        <f>ROUND(E702*U702,2)</f>
        <v>25.02</v>
      </c>
      <c r="W702" s="158"/>
      <c r="X702" s="158" t="s">
        <v>184</v>
      </c>
      <c r="Y702" s="147"/>
      <c r="Z702" s="147"/>
      <c r="AA702" s="147"/>
      <c r="AB702" s="147"/>
      <c r="AC702" s="147"/>
      <c r="AD702" s="147"/>
      <c r="AE702" s="147"/>
      <c r="AF702" s="147"/>
      <c r="AG702" s="147" t="s">
        <v>185</v>
      </c>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c r="A703" s="154"/>
      <c r="B703" s="155"/>
      <c r="C703" s="188" t="s">
        <v>192</v>
      </c>
      <c r="D703" s="160"/>
      <c r="E703" s="161"/>
      <c r="F703" s="158"/>
      <c r="G703" s="158"/>
      <c r="H703" s="158"/>
      <c r="I703" s="158"/>
      <c r="J703" s="158"/>
      <c r="K703" s="158"/>
      <c r="L703" s="158"/>
      <c r="M703" s="158"/>
      <c r="N703" s="157"/>
      <c r="O703" s="157"/>
      <c r="P703" s="157"/>
      <c r="Q703" s="157"/>
      <c r="R703" s="158"/>
      <c r="S703" s="158"/>
      <c r="T703" s="158"/>
      <c r="U703" s="158"/>
      <c r="V703" s="158"/>
      <c r="W703" s="158"/>
      <c r="X703" s="158"/>
      <c r="Y703" s="147"/>
      <c r="Z703" s="147"/>
      <c r="AA703" s="147"/>
      <c r="AB703" s="147"/>
      <c r="AC703" s="147"/>
      <c r="AD703" s="147"/>
      <c r="AE703" s="147"/>
      <c r="AF703" s="147"/>
      <c r="AG703" s="147" t="s">
        <v>187</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c r="A704" s="154"/>
      <c r="B704" s="155"/>
      <c r="C704" s="188" t="s">
        <v>756</v>
      </c>
      <c r="D704" s="160"/>
      <c r="E704" s="161"/>
      <c r="F704" s="158"/>
      <c r="G704" s="158"/>
      <c r="H704" s="158"/>
      <c r="I704" s="158"/>
      <c r="J704" s="158"/>
      <c r="K704" s="158"/>
      <c r="L704" s="158"/>
      <c r="M704" s="158"/>
      <c r="N704" s="157"/>
      <c r="O704" s="157"/>
      <c r="P704" s="157"/>
      <c r="Q704" s="157"/>
      <c r="R704" s="158"/>
      <c r="S704" s="158"/>
      <c r="T704" s="158"/>
      <c r="U704" s="158"/>
      <c r="V704" s="158"/>
      <c r="W704" s="158"/>
      <c r="X704" s="158"/>
      <c r="Y704" s="147"/>
      <c r="Z704" s="147"/>
      <c r="AA704" s="147"/>
      <c r="AB704" s="147"/>
      <c r="AC704" s="147"/>
      <c r="AD704" s="147"/>
      <c r="AE704" s="147"/>
      <c r="AF704" s="147"/>
      <c r="AG704" s="147" t="s">
        <v>187</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c r="A705" s="154"/>
      <c r="B705" s="155"/>
      <c r="C705" s="188" t="s">
        <v>757</v>
      </c>
      <c r="D705" s="160"/>
      <c r="E705" s="161">
        <v>1.92</v>
      </c>
      <c r="F705" s="158"/>
      <c r="G705" s="158"/>
      <c r="H705" s="158"/>
      <c r="I705" s="158"/>
      <c r="J705" s="158"/>
      <c r="K705" s="158"/>
      <c r="L705" s="158"/>
      <c r="M705" s="158"/>
      <c r="N705" s="157"/>
      <c r="O705" s="157"/>
      <c r="P705" s="157"/>
      <c r="Q705" s="157"/>
      <c r="R705" s="158"/>
      <c r="S705" s="158"/>
      <c r="T705" s="158"/>
      <c r="U705" s="158"/>
      <c r="V705" s="158"/>
      <c r="W705" s="158"/>
      <c r="X705" s="158"/>
      <c r="Y705" s="147"/>
      <c r="Z705" s="147"/>
      <c r="AA705" s="147"/>
      <c r="AB705" s="147"/>
      <c r="AC705" s="147"/>
      <c r="AD705" s="147"/>
      <c r="AE705" s="147"/>
      <c r="AF705" s="147"/>
      <c r="AG705" s="147" t="s">
        <v>187</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c r="A706" s="154"/>
      <c r="B706" s="155"/>
      <c r="C706" s="188" t="s">
        <v>243</v>
      </c>
      <c r="D706" s="160"/>
      <c r="E706" s="161"/>
      <c r="F706" s="158"/>
      <c r="G706" s="158"/>
      <c r="H706" s="158"/>
      <c r="I706" s="158"/>
      <c r="J706" s="158"/>
      <c r="K706" s="158"/>
      <c r="L706" s="158"/>
      <c r="M706" s="158"/>
      <c r="N706" s="157"/>
      <c r="O706" s="157"/>
      <c r="P706" s="157"/>
      <c r="Q706" s="157"/>
      <c r="R706" s="158"/>
      <c r="S706" s="158"/>
      <c r="T706" s="158"/>
      <c r="U706" s="158"/>
      <c r="V706" s="158"/>
      <c r="W706" s="158"/>
      <c r="X706" s="158"/>
      <c r="Y706" s="147"/>
      <c r="Z706" s="147"/>
      <c r="AA706" s="147"/>
      <c r="AB706" s="147"/>
      <c r="AC706" s="147"/>
      <c r="AD706" s="147"/>
      <c r="AE706" s="147"/>
      <c r="AF706" s="147"/>
      <c r="AG706" s="147" t="s">
        <v>187</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c r="A707" s="154"/>
      <c r="B707" s="155"/>
      <c r="C707" s="188" t="s">
        <v>756</v>
      </c>
      <c r="D707" s="160"/>
      <c r="E707" s="161"/>
      <c r="F707" s="158"/>
      <c r="G707" s="158"/>
      <c r="H707" s="158"/>
      <c r="I707" s="158"/>
      <c r="J707" s="158"/>
      <c r="K707" s="158"/>
      <c r="L707" s="158"/>
      <c r="M707" s="158"/>
      <c r="N707" s="157"/>
      <c r="O707" s="157"/>
      <c r="P707" s="157"/>
      <c r="Q707" s="157"/>
      <c r="R707" s="158"/>
      <c r="S707" s="158"/>
      <c r="T707" s="158"/>
      <c r="U707" s="158"/>
      <c r="V707" s="158"/>
      <c r="W707" s="158"/>
      <c r="X707" s="158"/>
      <c r="Y707" s="147"/>
      <c r="Z707" s="147"/>
      <c r="AA707" s="147"/>
      <c r="AB707" s="147"/>
      <c r="AC707" s="147"/>
      <c r="AD707" s="147"/>
      <c r="AE707" s="147"/>
      <c r="AF707" s="147"/>
      <c r="AG707" s="147" t="s">
        <v>187</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c r="A708" s="154"/>
      <c r="B708" s="155"/>
      <c r="C708" s="188" t="s">
        <v>758</v>
      </c>
      <c r="D708" s="160"/>
      <c r="E708" s="161">
        <v>0.38</v>
      </c>
      <c r="F708" s="158"/>
      <c r="G708" s="158"/>
      <c r="H708" s="158"/>
      <c r="I708" s="158"/>
      <c r="J708" s="158"/>
      <c r="K708" s="158"/>
      <c r="L708" s="158"/>
      <c r="M708" s="158"/>
      <c r="N708" s="157"/>
      <c r="O708" s="157"/>
      <c r="P708" s="157"/>
      <c r="Q708" s="157"/>
      <c r="R708" s="158"/>
      <c r="S708" s="158"/>
      <c r="T708" s="158"/>
      <c r="U708" s="158"/>
      <c r="V708" s="158"/>
      <c r="W708" s="158"/>
      <c r="X708" s="158"/>
      <c r="Y708" s="147"/>
      <c r="Z708" s="147"/>
      <c r="AA708" s="147"/>
      <c r="AB708" s="147"/>
      <c r="AC708" s="147"/>
      <c r="AD708" s="147"/>
      <c r="AE708" s="147"/>
      <c r="AF708" s="147"/>
      <c r="AG708" s="147" t="s">
        <v>187</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1">
      <c r="A709" s="173">
        <v>131</v>
      </c>
      <c r="B709" s="174" t="s">
        <v>759</v>
      </c>
      <c r="C709" s="187" t="s">
        <v>760</v>
      </c>
      <c r="D709" s="175" t="s">
        <v>191</v>
      </c>
      <c r="E709" s="176">
        <v>12.31</v>
      </c>
      <c r="F709" s="177"/>
      <c r="G709" s="178">
        <f>ROUND(E709*F709,2)</f>
        <v>0</v>
      </c>
      <c r="H709" s="159"/>
      <c r="I709" s="158">
        <f>ROUND(E709*H709,2)</f>
        <v>0</v>
      </c>
      <c r="J709" s="159"/>
      <c r="K709" s="158">
        <f>ROUND(E709*J709,2)</f>
        <v>0</v>
      </c>
      <c r="L709" s="158">
        <v>21</v>
      </c>
      <c r="M709" s="158">
        <f>G709*(1+L709/100)</f>
        <v>0</v>
      </c>
      <c r="N709" s="157">
        <v>0</v>
      </c>
      <c r="O709" s="157">
        <f>ROUND(E709*N709,2)</f>
        <v>0</v>
      </c>
      <c r="P709" s="157">
        <v>2.2000000000000002</v>
      </c>
      <c r="Q709" s="157">
        <f>ROUND(E709*P709,2)</f>
        <v>27.08</v>
      </c>
      <c r="R709" s="158"/>
      <c r="S709" s="158" t="s">
        <v>183</v>
      </c>
      <c r="T709" s="158" t="s">
        <v>183</v>
      </c>
      <c r="U709" s="158">
        <v>7.1950000000000003</v>
      </c>
      <c r="V709" s="158">
        <f>ROUND(E709*U709,2)</f>
        <v>88.57</v>
      </c>
      <c r="W709" s="158"/>
      <c r="X709" s="158" t="s">
        <v>184</v>
      </c>
      <c r="Y709" s="147"/>
      <c r="Z709" s="147"/>
      <c r="AA709" s="147"/>
      <c r="AB709" s="147"/>
      <c r="AC709" s="147"/>
      <c r="AD709" s="147"/>
      <c r="AE709" s="147"/>
      <c r="AF709" s="147"/>
      <c r="AG709" s="147" t="s">
        <v>185</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c r="A710" s="154"/>
      <c r="B710" s="155"/>
      <c r="C710" s="188" t="s">
        <v>192</v>
      </c>
      <c r="D710" s="160"/>
      <c r="E710" s="161"/>
      <c r="F710" s="158"/>
      <c r="G710" s="158"/>
      <c r="H710" s="158"/>
      <c r="I710" s="158"/>
      <c r="J710" s="158"/>
      <c r="K710" s="158"/>
      <c r="L710" s="158"/>
      <c r="M710" s="158"/>
      <c r="N710" s="157"/>
      <c r="O710" s="157"/>
      <c r="P710" s="157"/>
      <c r="Q710" s="157"/>
      <c r="R710" s="158"/>
      <c r="S710" s="158"/>
      <c r="T710" s="158"/>
      <c r="U710" s="158"/>
      <c r="V710" s="158"/>
      <c r="W710" s="158"/>
      <c r="X710" s="158"/>
      <c r="Y710" s="147"/>
      <c r="Z710" s="147"/>
      <c r="AA710" s="147"/>
      <c r="AB710" s="147"/>
      <c r="AC710" s="147"/>
      <c r="AD710" s="147"/>
      <c r="AE710" s="147"/>
      <c r="AF710" s="147"/>
      <c r="AG710" s="147" t="s">
        <v>187</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c r="A711" s="154"/>
      <c r="B711" s="155"/>
      <c r="C711" s="188" t="s">
        <v>761</v>
      </c>
      <c r="D711" s="160"/>
      <c r="E711" s="161"/>
      <c r="F711" s="158"/>
      <c r="G711" s="158"/>
      <c r="H711" s="158"/>
      <c r="I711" s="158"/>
      <c r="J711" s="158"/>
      <c r="K711" s="158"/>
      <c r="L711" s="158"/>
      <c r="M711" s="158"/>
      <c r="N711" s="157"/>
      <c r="O711" s="157"/>
      <c r="P711" s="157"/>
      <c r="Q711" s="157"/>
      <c r="R711" s="158"/>
      <c r="S711" s="158"/>
      <c r="T711" s="158"/>
      <c r="U711" s="158"/>
      <c r="V711" s="158"/>
      <c r="W711" s="158"/>
      <c r="X711" s="158"/>
      <c r="Y711" s="147"/>
      <c r="Z711" s="147"/>
      <c r="AA711" s="147"/>
      <c r="AB711" s="147"/>
      <c r="AC711" s="147"/>
      <c r="AD711" s="147"/>
      <c r="AE711" s="147"/>
      <c r="AF711" s="147"/>
      <c r="AG711" s="147" t="s">
        <v>187</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c r="A712" s="154"/>
      <c r="B712" s="155"/>
      <c r="C712" s="188" t="s">
        <v>762</v>
      </c>
      <c r="D712" s="160"/>
      <c r="E712" s="161">
        <v>12.31</v>
      </c>
      <c r="F712" s="158"/>
      <c r="G712" s="158"/>
      <c r="H712" s="158"/>
      <c r="I712" s="158"/>
      <c r="J712" s="158"/>
      <c r="K712" s="158"/>
      <c r="L712" s="158"/>
      <c r="M712" s="158"/>
      <c r="N712" s="157"/>
      <c r="O712" s="157"/>
      <c r="P712" s="157"/>
      <c r="Q712" s="157"/>
      <c r="R712" s="158"/>
      <c r="S712" s="158"/>
      <c r="T712" s="158"/>
      <c r="U712" s="158"/>
      <c r="V712" s="158"/>
      <c r="W712" s="158"/>
      <c r="X712" s="158"/>
      <c r="Y712" s="147"/>
      <c r="Z712" s="147"/>
      <c r="AA712" s="147"/>
      <c r="AB712" s="147"/>
      <c r="AC712" s="147"/>
      <c r="AD712" s="147"/>
      <c r="AE712" s="147"/>
      <c r="AF712" s="147"/>
      <c r="AG712" s="147" t="s">
        <v>187</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c r="A713" s="173">
        <v>132</v>
      </c>
      <c r="B713" s="174" t="s">
        <v>763</v>
      </c>
      <c r="C713" s="187" t="s">
        <v>764</v>
      </c>
      <c r="D713" s="175" t="s">
        <v>191</v>
      </c>
      <c r="E713" s="176">
        <v>14.8635</v>
      </c>
      <c r="F713" s="177"/>
      <c r="G713" s="178">
        <f>ROUND(E713*F713,2)</f>
        <v>0</v>
      </c>
      <c r="H713" s="159"/>
      <c r="I713" s="158">
        <f>ROUND(E713*H713,2)</f>
        <v>0</v>
      </c>
      <c r="J713" s="159"/>
      <c r="K713" s="158">
        <f>ROUND(E713*J713,2)</f>
        <v>0</v>
      </c>
      <c r="L713" s="158">
        <v>21</v>
      </c>
      <c r="M713" s="158">
        <f>G713*(1+L713/100)</f>
        <v>0</v>
      </c>
      <c r="N713" s="157">
        <v>0</v>
      </c>
      <c r="O713" s="157">
        <f>ROUND(E713*N713,2)</f>
        <v>0</v>
      </c>
      <c r="P713" s="157">
        <v>2.2000000000000002</v>
      </c>
      <c r="Q713" s="157">
        <f>ROUND(E713*P713,2)</f>
        <v>32.700000000000003</v>
      </c>
      <c r="R713" s="158"/>
      <c r="S713" s="158" t="s">
        <v>183</v>
      </c>
      <c r="T713" s="158" t="s">
        <v>183</v>
      </c>
      <c r="U713" s="158">
        <v>10.47</v>
      </c>
      <c r="V713" s="158">
        <f>ROUND(E713*U713,2)</f>
        <v>155.62</v>
      </c>
      <c r="W713" s="158"/>
      <c r="X713" s="158" t="s">
        <v>184</v>
      </c>
      <c r="Y713" s="147"/>
      <c r="Z713" s="147"/>
      <c r="AA713" s="147"/>
      <c r="AB713" s="147"/>
      <c r="AC713" s="147"/>
      <c r="AD713" s="147"/>
      <c r="AE713" s="147"/>
      <c r="AF713" s="147"/>
      <c r="AG713" s="147" t="s">
        <v>185</v>
      </c>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c r="A714" s="154"/>
      <c r="B714" s="155"/>
      <c r="C714" s="188" t="s">
        <v>243</v>
      </c>
      <c r="D714" s="160"/>
      <c r="E714" s="161"/>
      <c r="F714" s="158"/>
      <c r="G714" s="158"/>
      <c r="H714" s="158"/>
      <c r="I714" s="158"/>
      <c r="J714" s="158"/>
      <c r="K714" s="158"/>
      <c r="L714" s="158"/>
      <c r="M714" s="158"/>
      <c r="N714" s="157"/>
      <c r="O714" s="157"/>
      <c r="P714" s="157"/>
      <c r="Q714" s="157"/>
      <c r="R714" s="158"/>
      <c r="S714" s="158"/>
      <c r="T714" s="158"/>
      <c r="U714" s="158"/>
      <c r="V714" s="158"/>
      <c r="W714" s="158"/>
      <c r="X714" s="158"/>
      <c r="Y714" s="147"/>
      <c r="Z714" s="147"/>
      <c r="AA714" s="147"/>
      <c r="AB714" s="147"/>
      <c r="AC714" s="147"/>
      <c r="AD714" s="147"/>
      <c r="AE714" s="147"/>
      <c r="AF714" s="147"/>
      <c r="AG714" s="147" t="s">
        <v>187</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c r="A715" s="154"/>
      <c r="B715" s="155"/>
      <c r="C715" s="188" t="s">
        <v>765</v>
      </c>
      <c r="D715" s="160"/>
      <c r="E715" s="161"/>
      <c r="F715" s="158"/>
      <c r="G715" s="158"/>
      <c r="H715" s="158"/>
      <c r="I715" s="158"/>
      <c r="J715" s="158"/>
      <c r="K715" s="158"/>
      <c r="L715" s="158"/>
      <c r="M715" s="158"/>
      <c r="N715" s="157"/>
      <c r="O715" s="157"/>
      <c r="P715" s="157"/>
      <c r="Q715" s="157"/>
      <c r="R715" s="158"/>
      <c r="S715" s="158"/>
      <c r="T715" s="158"/>
      <c r="U715" s="158"/>
      <c r="V715" s="158"/>
      <c r="W715" s="158"/>
      <c r="X715" s="158"/>
      <c r="Y715" s="147"/>
      <c r="Z715" s="147"/>
      <c r="AA715" s="147"/>
      <c r="AB715" s="147"/>
      <c r="AC715" s="147"/>
      <c r="AD715" s="147"/>
      <c r="AE715" s="147"/>
      <c r="AF715" s="147"/>
      <c r="AG715" s="147" t="s">
        <v>187</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c r="A716" s="154"/>
      <c r="B716" s="155"/>
      <c r="C716" s="188" t="s">
        <v>766</v>
      </c>
      <c r="D716" s="160"/>
      <c r="E716" s="161">
        <v>14.8635</v>
      </c>
      <c r="F716" s="158"/>
      <c r="G716" s="158"/>
      <c r="H716" s="158"/>
      <c r="I716" s="158"/>
      <c r="J716" s="158"/>
      <c r="K716" s="158"/>
      <c r="L716" s="158"/>
      <c r="M716" s="158"/>
      <c r="N716" s="157"/>
      <c r="O716" s="157"/>
      <c r="P716" s="157"/>
      <c r="Q716" s="157"/>
      <c r="R716" s="158"/>
      <c r="S716" s="158"/>
      <c r="T716" s="158"/>
      <c r="U716" s="158"/>
      <c r="V716" s="158"/>
      <c r="W716" s="158"/>
      <c r="X716" s="158"/>
      <c r="Y716" s="147"/>
      <c r="Z716" s="147"/>
      <c r="AA716" s="147"/>
      <c r="AB716" s="147"/>
      <c r="AC716" s="147"/>
      <c r="AD716" s="147"/>
      <c r="AE716" s="147"/>
      <c r="AF716" s="147"/>
      <c r="AG716" s="147" t="s">
        <v>187</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c r="A717" s="173">
        <v>133</v>
      </c>
      <c r="B717" s="174" t="s">
        <v>767</v>
      </c>
      <c r="C717" s="187" t="s">
        <v>768</v>
      </c>
      <c r="D717" s="175" t="s">
        <v>191</v>
      </c>
      <c r="E717" s="176">
        <v>2.2250000000000001</v>
      </c>
      <c r="F717" s="177"/>
      <c r="G717" s="178">
        <f>ROUND(E717*F717,2)</f>
        <v>0</v>
      </c>
      <c r="H717" s="159"/>
      <c r="I717" s="158">
        <f>ROUND(E717*H717,2)</f>
        <v>0</v>
      </c>
      <c r="J717" s="159"/>
      <c r="K717" s="158">
        <f>ROUND(E717*J717,2)</f>
        <v>0</v>
      </c>
      <c r="L717" s="158">
        <v>21</v>
      </c>
      <c r="M717" s="158">
        <f>G717*(1+L717/100)</f>
        <v>0</v>
      </c>
      <c r="N717" s="157">
        <v>0</v>
      </c>
      <c r="O717" s="157">
        <f>ROUND(E717*N717,2)</f>
        <v>0</v>
      </c>
      <c r="P717" s="157">
        <v>2.2000000000000002</v>
      </c>
      <c r="Q717" s="157">
        <f>ROUND(E717*P717,2)</f>
        <v>4.9000000000000004</v>
      </c>
      <c r="R717" s="158"/>
      <c r="S717" s="158" t="s">
        <v>183</v>
      </c>
      <c r="T717" s="158" t="s">
        <v>183</v>
      </c>
      <c r="U717" s="158">
        <v>9.07</v>
      </c>
      <c r="V717" s="158">
        <f>ROUND(E717*U717,2)</f>
        <v>20.18</v>
      </c>
      <c r="W717" s="158"/>
      <c r="X717" s="158" t="s">
        <v>184</v>
      </c>
      <c r="Y717" s="147"/>
      <c r="Z717" s="147"/>
      <c r="AA717" s="147"/>
      <c r="AB717" s="147"/>
      <c r="AC717" s="147"/>
      <c r="AD717" s="147"/>
      <c r="AE717" s="147"/>
      <c r="AF717" s="147"/>
      <c r="AG717" s="147" t="s">
        <v>185</v>
      </c>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c r="A718" s="154"/>
      <c r="B718" s="155"/>
      <c r="C718" s="188" t="s">
        <v>192</v>
      </c>
      <c r="D718" s="160"/>
      <c r="E718" s="161"/>
      <c r="F718" s="158"/>
      <c r="G718" s="158"/>
      <c r="H718" s="158"/>
      <c r="I718" s="158"/>
      <c r="J718" s="158"/>
      <c r="K718" s="158"/>
      <c r="L718" s="158"/>
      <c r="M718" s="158"/>
      <c r="N718" s="157"/>
      <c r="O718" s="157"/>
      <c r="P718" s="157"/>
      <c r="Q718" s="157"/>
      <c r="R718" s="158"/>
      <c r="S718" s="158"/>
      <c r="T718" s="158"/>
      <c r="U718" s="158"/>
      <c r="V718" s="158"/>
      <c r="W718" s="158"/>
      <c r="X718" s="158"/>
      <c r="Y718" s="147"/>
      <c r="Z718" s="147"/>
      <c r="AA718" s="147"/>
      <c r="AB718" s="147"/>
      <c r="AC718" s="147"/>
      <c r="AD718" s="147"/>
      <c r="AE718" s="147"/>
      <c r="AF718" s="147"/>
      <c r="AG718" s="147" t="s">
        <v>187</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c r="A719" s="154"/>
      <c r="B719" s="155"/>
      <c r="C719" s="188" t="s">
        <v>198</v>
      </c>
      <c r="D719" s="160"/>
      <c r="E719" s="161"/>
      <c r="F719" s="158"/>
      <c r="G719" s="158"/>
      <c r="H719" s="158"/>
      <c r="I719" s="158"/>
      <c r="J719" s="158"/>
      <c r="K719" s="158"/>
      <c r="L719" s="158"/>
      <c r="M719" s="158"/>
      <c r="N719" s="157"/>
      <c r="O719" s="157"/>
      <c r="P719" s="157"/>
      <c r="Q719" s="157"/>
      <c r="R719" s="158"/>
      <c r="S719" s="158"/>
      <c r="T719" s="158"/>
      <c r="U719" s="158"/>
      <c r="V719" s="158"/>
      <c r="W719" s="158"/>
      <c r="X719" s="158"/>
      <c r="Y719" s="147"/>
      <c r="Z719" s="147"/>
      <c r="AA719" s="147"/>
      <c r="AB719" s="147"/>
      <c r="AC719" s="147"/>
      <c r="AD719" s="147"/>
      <c r="AE719" s="147"/>
      <c r="AF719" s="147"/>
      <c r="AG719" s="147" t="s">
        <v>187</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c r="A720" s="154"/>
      <c r="B720" s="155"/>
      <c r="C720" s="188" t="s">
        <v>769</v>
      </c>
      <c r="D720" s="160"/>
      <c r="E720" s="161">
        <v>2.2250000000000001</v>
      </c>
      <c r="F720" s="158"/>
      <c r="G720" s="158"/>
      <c r="H720" s="158"/>
      <c r="I720" s="158"/>
      <c r="J720" s="158"/>
      <c r="K720" s="158"/>
      <c r="L720" s="158"/>
      <c r="M720" s="158"/>
      <c r="N720" s="157"/>
      <c r="O720" s="157"/>
      <c r="P720" s="157"/>
      <c r="Q720" s="157"/>
      <c r="R720" s="158"/>
      <c r="S720" s="158"/>
      <c r="T720" s="158"/>
      <c r="U720" s="158"/>
      <c r="V720" s="158"/>
      <c r="W720" s="158"/>
      <c r="X720" s="158"/>
      <c r="Y720" s="147"/>
      <c r="Z720" s="147"/>
      <c r="AA720" s="147"/>
      <c r="AB720" s="147"/>
      <c r="AC720" s="147"/>
      <c r="AD720" s="147"/>
      <c r="AE720" s="147"/>
      <c r="AF720" s="147"/>
      <c r="AG720" s="147" t="s">
        <v>187</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c r="A721" s="173">
        <v>134</v>
      </c>
      <c r="B721" s="174" t="s">
        <v>770</v>
      </c>
      <c r="C721" s="187" t="s">
        <v>771</v>
      </c>
      <c r="D721" s="175" t="s">
        <v>191</v>
      </c>
      <c r="E721" s="176">
        <v>16</v>
      </c>
      <c r="F721" s="177"/>
      <c r="G721" s="178">
        <f>ROUND(E721*F721,2)</f>
        <v>0</v>
      </c>
      <c r="H721" s="159"/>
      <c r="I721" s="158">
        <f>ROUND(E721*H721,2)</f>
        <v>0</v>
      </c>
      <c r="J721" s="159"/>
      <c r="K721" s="158">
        <f>ROUND(E721*J721,2)</f>
        <v>0</v>
      </c>
      <c r="L721" s="158">
        <v>21</v>
      </c>
      <c r="M721" s="158">
        <f>G721*(1+L721/100)</f>
        <v>0</v>
      </c>
      <c r="N721" s="157">
        <v>0</v>
      </c>
      <c r="O721" s="157">
        <f>ROUND(E721*N721,2)</f>
        <v>0</v>
      </c>
      <c r="P721" s="157">
        <v>0</v>
      </c>
      <c r="Q721" s="157">
        <f>ROUND(E721*P721,2)</f>
        <v>0</v>
      </c>
      <c r="R721" s="158"/>
      <c r="S721" s="158" t="s">
        <v>183</v>
      </c>
      <c r="T721" s="158" t="s">
        <v>183</v>
      </c>
      <c r="U721" s="158">
        <v>4.8280000000000003</v>
      </c>
      <c r="V721" s="158">
        <f>ROUND(E721*U721,2)</f>
        <v>77.25</v>
      </c>
      <c r="W721" s="158"/>
      <c r="X721" s="158" t="s">
        <v>184</v>
      </c>
      <c r="Y721" s="147"/>
      <c r="Z721" s="147"/>
      <c r="AA721" s="147"/>
      <c r="AB721" s="147"/>
      <c r="AC721" s="147"/>
      <c r="AD721" s="147"/>
      <c r="AE721" s="147"/>
      <c r="AF721" s="147"/>
      <c r="AG721" s="147" t="s">
        <v>185</v>
      </c>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c r="A722" s="154"/>
      <c r="B722" s="155"/>
      <c r="C722" s="188" t="s">
        <v>192</v>
      </c>
      <c r="D722" s="160"/>
      <c r="E722" s="161"/>
      <c r="F722" s="158"/>
      <c r="G722" s="158"/>
      <c r="H722" s="158"/>
      <c r="I722" s="158"/>
      <c r="J722" s="158"/>
      <c r="K722" s="158"/>
      <c r="L722" s="158"/>
      <c r="M722" s="158"/>
      <c r="N722" s="157"/>
      <c r="O722" s="157"/>
      <c r="P722" s="157"/>
      <c r="Q722" s="157"/>
      <c r="R722" s="158"/>
      <c r="S722" s="158"/>
      <c r="T722" s="158"/>
      <c r="U722" s="158"/>
      <c r="V722" s="158"/>
      <c r="W722" s="158"/>
      <c r="X722" s="158"/>
      <c r="Y722" s="147"/>
      <c r="Z722" s="147"/>
      <c r="AA722" s="147"/>
      <c r="AB722" s="147"/>
      <c r="AC722" s="147"/>
      <c r="AD722" s="147"/>
      <c r="AE722" s="147"/>
      <c r="AF722" s="147"/>
      <c r="AG722" s="147" t="s">
        <v>187</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c r="A723" s="154"/>
      <c r="B723" s="155"/>
      <c r="C723" s="188" t="s">
        <v>756</v>
      </c>
      <c r="D723" s="160"/>
      <c r="E723" s="161"/>
      <c r="F723" s="158"/>
      <c r="G723" s="158"/>
      <c r="H723" s="158"/>
      <c r="I723" s="158"/>
      <c r="J723" s="158"/>
      <c r="K723" s="158"/>
      <c r="L723" s="158"/>
      <c r="M723" s="158"/>
      <c r="N723" s="157"/>
      <c r="O723" s="157"/>
      <c r="P723" s="157"/>
      <c r="Q723" s="157"/>
      <c r="R723" s="158"/>
      <c r="S723" s="158"/>
      <c r="T723" s="158"/>
      <c r="U723" s="158"/>
      <c r="V723" s="158"/>
      <c r="W723" s="158"/>
      <c r="X723" s="158"/>
      <c r="Y723" s="147"/>
      <c r="Z723" s="147"/>
      <c r="AA723" s="147"/>
      <c r="AB723" s="147"/>
      <c r="AC723" s="147"/>
      <c r="AD723" s="147"/>
      <c r="AE723" s="147"/>
      <c r="AF723" s="147"/>
      <c r="AG723" s="147" t="s">
        <v>187</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c r="A724" s="154"/>
      <c r="B724" s="155"/>
      <c r="C724" s="188" t="s">
        <v>772</v>
      </c>
      <c r="D724" s="160"/>
      <c r="E724" s="161">
        <v>2.42</v>
      </c>
      <c r="F724" s="158"/>
      <c r="G724" s="158"/>
      <c r="H724" s="158"/>
      <c r="I724" s="158"/>
      <c r="J724" s="158"/>
      <c r="K724" s="158"/>
      <c r="L724" s="158"/>
      <c r="M724" s="158"/>
      <c r="N724" s="157"/>
      <c r="O724" s="157"/>
      <c r="P724" s="157"/>
      <c r="Q724" s="157"/>
      <c r="R724" s="158"/>
      <c r="S724" s="158"/>
      <c r="T724" s="158"/>
      <c r="U724" s="158"/>
      <c r="V724" s="158"/>
      <c r="W724" s="158"/>
      <c r="X724" s="158"/>
      <c r="Y724" s="147"/>
      <c r="Z724" s="147"/>
      <c r="AA724" s="147"/>
      <c r="AB724" s="147"/>
      <c r="AC724" s="147"/>
      <c r="AD724" s="147"/>
      <c r="AE724" s="147"/>
      <c r="AF724" s="147"/>
      <c r="AG724" s="147" t="s">
        <v>187</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c r="A725" s="154"/>
      <c r="B725" s="155"/>
      <c r="C725" s="188" t="s">
        <v>198</v>
      </c>
      <c r="D725" s="160"/>
      <c r="E725" s="161"/>
      <c r="F725" s="158"/>
      <c r="G725" s="158"/>
      <c r="H725" s="158"/>
      <c r="I725" s="158"/>
      <c r="J725" s="158"/>
      <c r="K725" s="158"/>
      <c r="L725" s="158"/>
      <c r="M725" s="158"/>
      <c r="N725" s="157"/>
      <c r="O725" s="157"/>
      <c r="P725" s="157"/>
      <c r="Q725" s="157"/>
      <c r="R725" s="158"/>
      <c r="S725" s="158"/>
      <c r="T725" s="158"/>
      <c r="U725" s="158"/>
      <c r="V725" s="158"/>
      <c r="W725" s="158"/>
      <c r="X725" s="158"/>
      <c r="Y725" s="147"/>
      <c r="Z725" s="147"/>
      <c r="AA725" s="147"/>
      <c r="AB725" s="147"/>
      <c r="AC725" s="147"/>
      <c r="AD725" s="147"/>
      <c r="AE725" s="147"/>
      <c r="AF725" s="147"/>
      <c r="AG725" s="147" t="s">
        <v>187</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c r="A726" s="154"/>
      <c r="B726" s="155"/>
      <c r="C726" s="188" t="s">
        <v>773</v>
      </c>
      <c r="D726" s="160"/>
      <c r="E726" s="161">
        <v>0.89</v>
      </c>
      <c r="F726" s="158"/>
      <c r="G726" s="158"/>
      <c r="H726" s="158"/>
      <c r="I726" s="158"/>
      <c r="J726" s="158"/>
      <c r="K726" s="158"/>
      <c r="L726" s="158"/>
      <c r="M726" s="158"/>
      <c r="N726" s="157"/>
      <c r="O726" s="157"/>
      <c r="P726" s="157"/>
      <c r="Q726" s="157"/>
      <c r="R726" s="158"/>
      <c r="S726" s="158"/>
      <c r="T726" s="158"/>
      <c r="U726" s="158"/>
      <c r="V726" s="158"/>
      <c r="W726" s="158"/>
      <c r="X726" s="158"/>
      <c r="Y726" s="147"/>
      <c r="Z726" s="147"/>
      <c r="AA726" s="147"/>
      <c r="AB726" s="147"/>
      <c r="AC726" s="147"/>
      <c r="AD726" s="147"/>
      <c r="AE726" s="147"/>
      <c r="AF726" s="147"/>
      <c r="AG726" s="147" t="s">
        <v>187</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c r="A727" s="154"/>
      <c r="B727" s="155"/>
      <c r="C727" s="188" t="s">
        <v>761</v>
      </c>
      <c r="D727" s="160"/>
      <c r="E727" s="161"/>
      <c r="F727" s="158"/>
      <c r="G727" s="158"/>
      <c r="H727" s="158"/>
      <c r="I727" s="158"/>
      <c r="J727" s="158"/>
      <c r="K727" s="158"/>
      <c r="L727" s="158"/>
      <c r="M727" s="158"/>
      <c r="N727" s="157"/>
      <c r="O727" s="157"/>
      <c r="P727" s="157"/>
      <c r="Q727" s="157"/>
      <c r="R727" s="158"/>
      <c r="S727" s="158"/>
      <c r="T727" s="158"/>
      <c r="U727" s="158"/>
      <c r="V727" s="158"/>
      <c r="W727" s="158"/>
      <c r="X727" s="158"/>
      <c r="Y727" s="147"/>
      <c r="Z727" s="147"/>
      <c r="AA727" s="147"/>
      <c r="AB727" s="147"/>
      <c r="AC727" s="147"/>
      <c r="AD727" s="147"/>
      <c r="AE727" s="147"/>
      <c r="AF727" s="147"/>
      <c r="AG727" s="147" t="s">
        <v>187</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c r="A728" s="154"/>
      <c r="B728" s="155"/>
      <c r="C728" s="188" t="s">
        <v>762</v>
      </c>
      <c r="D728" s="160"/>
      <c r="E728" s="161">
        <v>12.31</v>
      </c>
      <c r="F728" s="158"/>
      <c r="G728" s="158"/>
      <c r="H728" s="158"/>
      <c r="I728" s="158"/>
      <c r="J728" s="158"/>
      <c r="K728" s="158"/>
      <c r="L728" s="158"/>
      <c r="M728" s="158"/>
      <c r="N728" s="157"/>
      <c r="O728" s="157"/>
      <c r="P728" s="157"/>
      <c r="Q728" s="157"/>
      <c r="R728" s="158"/>
      <c r="S728" s="158"/>
      <c r="T728" s="158"/>
      <c r="U728" s="158"/>
      <c r="V728" s="158"/>
      <c r="W728" s="158"/>
      <c r="X728" s="158"/>
      <c r="Y728" s="147"/>
      <c r="Z728" s="147"/>
      <c r="AA728" s="147"/>
      <c r="AB728" s="147"/>
      <c r="AC728" s="147"/>
      <c r="AD728" s="147"/>
      <c r="AE728" s="147"/>
      <c r="AF728" s="147"/>
      <c r="AG728" s="147" t="s">
        <v>187</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c r="A729" s="154"/>
      <c r="B729" s="155"/>
      <c r="C729" s="188" t="s">
        <v>243</v>
      </c>
      <c r="D729" s="160"/>
      <c r="E729" s="161"/>
      <c r="F729" s="158"/>
      <c r="G729" s="158"/>
      <c r="H729" s="158"/>
      <c r="I729" s="158"/>
      <c r="J729" s="158"/>
      <c r="K729" s="158"/>
      <c r="L729" s="158"/>
      <c r="M729" s="158"/>
      <c r="N729" s="157"/>
      <c r="O729" s="157"/>
      <c r="P729" s="157"/>
      <c r="Q729" s="157"/>
      <c r="R729" s="158"/>
      <c r="S729" s="158"/>
      <c r="T729" s="158"/>
      <c r="U729" s="158"/>
      <c r="V729" s="158"/>
      <c r="W729" s="158"/>
      <c r="X729" s="158"/>
      <c r="Y729" s="147"/>
      <c r="Z729" s="147"/>
      <c r="AA729" s="147"/>
      <c r="AB729" s="147"/>
      <c r="AC729" s="147"/>
      <c r="AD729" s="147"/>
      <c r="AE729" s="147"/>
      <c r="AF729" s="147"/>
      <c r="AG729" s="147" t="s">
        <v>187</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c r="A730" s="154"/>
      <c r="B730" s="155"/>
      <c r="C730" s="188" t="s">
        <v>756</v>
      </c>
      <c r="D730" s="160"/>
      <c r="E730" s="161"/>
      <c r="F730" s="158"/>
      <c r="G730" s="158"/>
      <c r="H730" s="158"/>
      <c r="I730" s="158"/>
      <c r="J730" s="158"/>
      <c r="K730" s="158"/>
      <c r="L730" s="158"/>
      <c r="M730" s="158"/>
      <c r="N730" s="157"/>
      <c r="O730" s="157"/>
      <c r="P730" s="157"/>
      <c r="Q730" s="157"/>
      <c r="R730" s="158"/>
      <c r="S730" s="158"/>
      <c r="T730" s="158"/>
      <c r="U730" s="158"/>
      <c r="V730" s="158"/>
      <c r="W730" s="158"/>
      <c r="X730" s="158"/>
      <c r="Y730" s="147"/>
      <c r="Z730" s="147"/>
      <c r="AA730" s="147"/>
      <c r="AB730" s="147"/>
      <c r="AC730" s="147"/>
      <c r="AD730" s="147"/>
      <c r="AE730" s="147"/>
      <c r="AF730" s="147"/>
      <c r="AG730" s="147" t="s">
        <v>187</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c r="A731" s="154"/>
      <c r="B731" s="155"/>
      <c r="C731" s="188" t="s">
        <v>758</v>
      </c>
      <c r="D731" s="160"/>
      <c r="E731" s="161">
        <v>0.38</v>
      </c>
      <c r="F731" s="158"/>
      <c r="G731" s="158"/>
      <c r="H731" s="158"/>
      <c r="I731" s="158"/>
      <c r="J731" s="158"/>
      <c r="K731" s="158"/>
      <c r="L731" s="158"/>
      <c r="M731" s="158"/>
      <c r="N731" s="157"/>
      <c r="O731" s="157"/>
      <c r="P731" s="157"/>
      <c r="Q731" s="157"/>
      <c r="R731" s="158"/>
      <c r="S731" s="158"/>
      <c r="T731" s="158"/>
      <c r="U731" s="158"/>
      <c r="V731" s="158"/>
      <c r="W731" s="158"/>
      <c r="X731" s="158"/>
      <c r="Y731" s="147"/>
      <c r="Z731" s="147"/>
      <c r="AA731" s="147"/>
      <c r="AB731" s="147"/>
      <c r="AC731" s="147"/>
      <c r="AD731" s="147"/>
      <c r="AE731" s="147"/>
      <c r="AF731" s="147"/>
      <c r="AG731" s="147" t="s">
        <v>187</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c r="A732" s="173">
        <v>135</v>
      </c>
      <c r="B732" s="174" t="s">
        <v>774</v>
      </c>
      <c r="C732" s="187" t="s">
        <v>775</v>
      </c>
      <c r="D732" s="175" t="s">
        <v>191</v>
      </c>
      <c r="E732" s="176">
        <v>16.198499999999999</v>
      </c>
      <c r="F732" s="177"/>
      <c r="G732" s="178">
        <f>ROUND(E732*F732,2)</f>
        <v>0</v>
      </c>
      <c r="H732" s="159"/>
      <c r="I732" s="158">
        <f>ROUND(E732*H732,2)</f>
        <v>0</v>
      </c>
      <c r="J732" s="159"/>
      <c r="K732" s="158">
        <f>ROUND(E732*J732,2)</f>
        <v>0</v>
      </c>
      <c r="L732" s="158">
        <v>21</v>
      </c>
      <c r="M732" s="158">
        <f>G732*(1+L732/100)</f>
        <v>0</v>
      </c>
      <c r="N732" s="157">
        <v>0</v>
      </c>
      <c r="O732" s="157">
        <f>ROUND(E732*N732,2)</f>
        <v>0</v>
      </c>
      <c r="P732" s="157">
        <v>0</v>
      </c>
      <c r="Q732" s="157">
        <f>ROUND(E732*P732,2)</f>
        <v>0</v>
      </c>
      <c r="R732" s="158"/>
      <c r="S732" s="158" t="s">
        <v>183</v>
      </c>
      <c r="T732" s="158" t="s">
        <v>183</v>
      </c>
      <c r="U732" s="158">
        <v>4.0289999999999999</v>
      </c>
      <c r="V732" s="158">
        <f>ROUND(E732*U732,2)</f>
        <v>65.260000000000005</v>
      </c>
      <c r="W732" s="158"/>
      <c r="X732" s="158" t="s">
        <v>184</v>
      </c>
      <c r="Y732" s="147"/>
      <c r="Z732" s="147"/>
      <c r="AA732" s="147"/>
      <c r="AB732" s="147"/>
      <c r="AC732" s="147"/>
      <c r="AD732" s="147"/>
      <c r="AE732" s="147"/>
      <c r="AF732" s="147"/>
      <c r="AG732" s="147" t="s">
        <v>185</v>
      </c>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c r="A733" s="154"/>
      <c r="B733" s="155"/>
      <c r="C733" s="188" t="s">
        <v>192</v>
      </c>
      <c r="D733" s="160"/>
      <c r="E733" s="161"/>
      <c r="F733" s="158"/>
      <c r="G733" s="158"/>
      <c r="H733" s="158"/>
      <c r="I733" s="158"/>
      <c r="J733" s="158"/>
      <c r="K733" s="158"/>
      <c r="L733" s="158"/>
      <c r="M733" s="158"/>
      <c r="N733" s="157"/>
      <c r="O733" s="157"/>
      <c r="P733" s="157"/>
      <c r="Q733" s="157"/>
      <c r="R733" s="158"/>
      <c r="S733" s="158"/>
      <c r="T733" s="158"/>
      <c r="U733" s="158"/>
      <c r="V733" s="158"/>
      <c r="W733" s="158"/>
      <c r="X733" s="158"/>
      <c r="Y733" s="147"/>
      <c r="Z733" s="147"/>
      <c r="AA733" s="147"/>
      <c r="AB733" s="147"/>
      <c r="AC733" s="147"/>
      <c r="AD733" s="147"/>
      <c r="AE733" s="147"/>
      <c r="AF733" s="147"/>
      <c r="AG733" s="147" t="s">
        <v>187</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c r="A734" s="154"/>
      <c r="B734" s="155"/>
      <c r="C734" s="188" t="s">
        <v>198</v>
      </c>
      <c r="D734" s="160"/>
      <c r="E734" s="161"/>
      <c r="F734" s="158"/>
      <c r="G734" s="158"/>
      <c r="H734" s="158"/>
      <c r="I734" s="158"/>
      <c r="J734" s="158"/>
      <c r="K734" s="158"/>
      <c r="L734" s="158"/>
      <c r="M734" s="158"/>
      <c r="N734" s="157"/>
      <c r="O734" s="157"/>
      <c r="P734" s="157"/>
      <c r="Q734" s="157"/>
      <c r="R734" s="158"/>
      <c r="S734" s="158"/>
      <c r="T734" s="158"/>
      <c r="U734" s="158"/>
      <c r="V734" s="158"/>
      <c r="W734" s="158"/>
      <c r="X734" s="158"/>
      <c r="Y734" s="147"/>
      <c r="Z734" s="147"/>
      <c r="AA734" s="147"/>
      <c r="AB734" s="147"/>
      <c r="AC734" s="147"/>
      <c r="AD734" s="147"/>
      <c r="AE734" s="147"/>
      <c r="AF734" s="147"/>
      <c r="AG734" s="147" t="s">
        <v>187</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c r="A735" s="154"/>
      <c r="B735" s="155"/>
      <c r="C735" s="188" t="s">
        <v>517</v>
      </c>
      <c r="D735" s="160"/>
      <c r="E735" s="161">
        <v>1.335</v>
      </c>
      <c r="F735" s="158"/>
      <c r="G735" s="158"/>
      <c r="H735" s="158"/>
      <c r="I735" s="158"/>
      <c r="J735" s="158"/>
      <c r="K735" s="158"/>
      <c r="L735" s="158"/>
      <c r="M735" s="158"/>
      <c r="N735" s="157"/>
      <c r="O735" s="157"/>
      <c r="P735" s="157"/>
      <c r="Q735" s="157"/>
      <c r="R735" s="158"/>
      <c r="S735" s="158"/>
      <c r="T735" s="158"/>
      <c r="U735" s="158"/>
      <c r="V735" s="158"/>
      <c r="W735" s="158"/>
      <c r="X735" s="158"/>
      <c r="Y735" s="147"/>
      <c r="Z735" s="147"/>
      <c r="AA735" s="147"/>
      <c r="AB735" s="147"/>
      <c r="AC735" s="147"/>
      <c r="AD735" s="147"/>
      <c r="AE735" s="147"/>
      <c r="AF735" s="147"/>
      <c r="AG735" s="147" t="s">
        <v>187</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c r="A736" s="154"/>
      <c r="B736" s="155"/>
      <c r="C736" s="188" t="s">
        <v>243</v>
      </c>
      <c r="D736" s="160"/>
      <c r="E736" s="161"/>
      <c r="F736" s="158"/>
      <c r="G736" s="158"/>
      <c r="H736" s="158"/>
      <c r="I736" s="158"/>
      <c r="J736" s="158"/>
      <c r="K736" s="158"/>
      <c r="L736" s="158"/>
      <c r="M736" s="158"/>
      <c r="N736" s="157"/>
      <c r="O736" s="157"/>
      <c r="P736" s="157"/>
      <c r="Q736" s="157"/>
      <c r="R736" s="158"/>
      <c r="S736" s="158"/>
      <c r="T736" s="158"/>
      <c r="U736" s="158"/>
      <c r="V736" s="158"/>
      <c r="W736" s="158"/>
      <c r="X736" s="158"/>
      <c r="Y736" s="147"/>
      <c r="Z736" s="147"/>
      <c r="AA736" s="147"/>
      <c r="AB736" s="147"/>
      <c r="AC736" s="147"/>
      <c r="AD736" s="147"/>
      <c r="AE736" s="147"/>
      <c r="AF736" s="147"/>
      <c r="AG736" s="147" t="s">
        <v>187</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c r="A737" s="154"/>
      <c r="B737" s="155"/>
      <c r="C737" s="188" t="s">
        <v>765</v>
      </c>
      <c r="D737" s="160"/>
      <c r="E737" s="161"/>
      <c r="F737" s="158"/>
      <c r="G737" s="158"/>
      <c r="H737" s="158"/>
      <c r="I737" s="158"/>
      <c r="J737" s="158"/>
      <c r="K737" s="158"/>
      <c r="L737" s="158"/>
      <c r="M737" s="158"/>
      <c r="N737" s="157"/>
      <c r="O737" s="157"/>
      <c r="P737" s="157"/>
      <c r="Q737" s="157"/>
      <c r="R737" s="158"/>
      <c r="S737" s="158"/>
      <c r="T737" s="158"/>
      <c r="U737" s="158"/>
      <c r="V737" s="158"/>
      <c r="W737" s="158"/>
      <c r="X737" s="158"/>
      <c r="Y737" s="147"/>
      <c r="Z737" s="147"/>
      <c r="AA737" s="147"/>
      <c r="AB737" s="147"/>
      <c r="AC737" s="147"/>
      <c r="AD737" s="147"/>
      <c r="AE737" s="147"/>
      <c r="AF737" s="147"/>
      <c r="AG737" s="147" t="s">
        <v>187</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c r="A738" s="154"/>
      <c r="B738" s="155"/>
      <c r="C738" s="188" t="s">
        <v>766</v>
      </c>
      <c r="D738" s="160"/>
      <c r="E738" s="161">
        <v>14.8635</v>
      </c>
      <c r="F738" s="158"/>
      <c r="G738" s="158"/>
      <c r="H738" s="158"/>
      <c r="I738" s="158"/>
      <c r="J738" s="158"/>
      <c r="K738" s="158"/>
      <c r="L738" s="158"/>
      <c r="M738" s="158"/>
      <c r="N738" s="157"/>
      <c r="O738" s="157"/>
      <c r="P738" s="157"/>
      <c r="Q738" s="157"/>
      <c r="R738" s="158"/>
      <c r="S738" s="158"/>
      <c r="T738" s="158"/>
      <c r="U738" s="158"/>
      <c r="V738" s="158"/>
      <c r="W738" s="158"/>
      <c r="X738" s="158"/>
      <c r="Y738" s="147"/>
      <c r="Z738" s="147"/>
      <c r="AA738" s="147"/>
      <c r="AB738" s="147"/>
      <c r="AC738" s="147"/>
      <c r="AD738" s="147"/>
      <c r="AE738" s="147"/>
      <c r="AF738" s="147"/>
      <c r="AG738" s="147" t="s">
        <v>187</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c r="A739" s="173">
        <v>136</v>
      </c>
      <c r="B739" s="174" t="s">
        <v>776</v>
      </c>
      <c r="C739" s="187" t="s">
        <v>777</v>
      </c>
      <c r="D739" s="175" t="s">
        <v>182</v>
      </c>
      <c r="E739" s="176">
        <v>492.16</v>
      </c>
      <c r="F739" s="177"/>
      <c r="G739" s="178">
        <f>ROUND(E739*F739,2)</f>
        <v>0</v>
      </c>
      <c r="H739" s="159"/>
      <c r="I739" s="158">
        <f>ROUND(E739*H739,2)</f>
        <v>0</v>
      </c>
      <c r="J739" s="159"/>
      <c r="K739" s="158">
        <f>ROUND(E739*J739,2)</f>
        <v>0</v>
      </c>
      <c r="L739" s="158">
        <v>21</v>
      </c>
      <c r="M739" s="158">
        <f>G739*(1+L739/100)</f>
        <v>0</v>
      </c>
      <c r="N739" s="157">
        <v>0</v>
      </c>
      <c r="O739" s="157">
        <f>ROUND(E739*N739,2)</f>
        <v>0</v>
      </c>
      <c r="P739" s="157">
        <v>1.75E-3</v>
      </c>
      <c r="Q739" s="157">
        <f>ROUND(E739*P739,2)</f>
        <v>0.86</v>
      </c>
      <c r="R739" s="158"/>
      <c r="S739" s="158" t="s">
        <v>183</v>
      </c>
      <c r="T739" s="158" t="s">
        <v>183</v>
      </c>
      <c r="U739" s="158">
        <v>0.16500000000000001</v>
      </c>
      <c r="V739" s="158">
        <f>ROUND(E739*U739,2)</f>
        <v>81.209999999999994</v>
      </c>
      <c r="W739" s="158"/>
      <c r="X739" s="158" t="s">
        <v>184</v>
      </c>
      <c r="Y739" s="147"/>
      <c r="Z739" s="147"/>
      <c r="AA739" s="147"/>
      <c r="AB739" s="147"/>
      <c r="AC739" s="147"/>
      <c r="AD739" s="147"/>
      <c r="AE739" s="147"/>
      <c r="AF739" s="147"/>
      <c r="AG739" s="147" t="s">
        <v>185</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c r="A740" s="154"/>
      <c r="B740" s="155"/>
      <c r="C740" s="188" t="s">
        <v>192</v>
      </c>
      <c r="D740" s="160"/>
      <c r="E740" s="161"/>
      <c r="F740" s="158"/>
      <c r="G740" s="158"/>
      <c r="H740" s="158"/>
      <c r="I740" s="158"/>
      <c r="J740" s="158"/>
      <c r="K740" s="158"/>
      <c r="L740" s="158"/>
      <c r="M740" s="158"/>
      <c r="N740" s="157"/>
      <c r="O740" s="157"/>
      <c r="P740" s="157"/>
      <c r="Q740" s="157"/>
      <c r="R740" s="158"/>
      <c r="S740" s="158"/>
      <c r="T740" s="158"/>
      <c r="U740" s="158"/>
      <c r="V740" s="158"/>
      <c r="W740" s="158"/>
      <c r="X740" s="158"/>
      <c r="Y740" s="147"/>
      <c r="Z740" s="147"/>
      <c r="AA740" s="147"/>
      <c r="AB740" s="147"/>
      <c r="AC740" s="147"/>
      <c r="AD740" s="147"/>
      <c r="AE740" s="147"/>
      <c r="AF740" s="147"/>
      <c r="AG740" s="147" t="s">
        <v>187</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c r="A741" s="154"/>
      <c r="B741" s="155"/>
      <c r="C741" s="188" t="s">
        <v>778</v>
      </c>
      <c r="D741" s="160"/>
      <c r="E741" s="161"/>
      <c r="F741" s="158"/>
      <c r="G741" s="158"/>
      <c r="H741" s="158"/>
      <c r="I741" s="158"/>
      <c r="J741" s="158"/>
      <c r="K741" s="158"/>
      <c r="L741" s="158"/>
      <c r="M741" s="158"/>
      <c r="N741" s="157"/>
      <c r="O741" s="157"/>
      <c r="P741" s="157"/>
      <c r="Q741" s="157"/>
      <c r="R741" s="158"/>
      <c r="S741" s="158"/>
      <c r="T741" s="158"/>
      <c r="U741" s="158"/>
      <c r="V741" s="158"/>
      <c r="W741" s="158"/>
      <c r="X741" s="158"/>
      <c r="Y741" s="147"/>
      <c r="Z741" s="147"/>
      <c r="AA741" s="147"/>
      <c r="AB741" s="147"/>
      <c r="AC741" s="147"/>
      <c r="AD741" s="147"/>
      <c r="AE741" s="147"/>
      <c r="AF741" s="147"/>
      <c r="AG741" s="147" t="s">
        <v>187</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c r="A742" s="154"/>
      <c r="B742" s="155"/>
      <c r="C742" s="188" t="s">
        <v>779</v>
      </c>
      <c r="D742" s="160"/>
      <c r="E742" s="161">
        <v>162.71</v>
      </c>
      <c r="F742" s="158"/>
      <c r="G742" s="158"/>
      <c r="H742" s="158"/>
      <c r="I742" s="158"/>
      <c r="J742" s="158"/>
      <c r="K742" s="158"/>
      <c r="L742" s="158"/>
      <c r="M742" s="158"/>
      <c r="N742" s="157"/>
      <c r="O742" s="157"/>
      <c r="P742" s="157"/>
      <c r="Q742" s="157"/>
      <c r="R742" s="158"/>
      <c r="S742" s="158"/>
      <c r="T742" s="158"/>
      <c r="U742" s="158"/>
      <c r="V742" s="158"/>
      <c r="W742" s="158"/>
      <c r="X742" s="158"/>
      <c r="Y742" s="147"/>
      <c r="Z742" s="147"/>
      <c r="AA742" s="147"/>
      <c r="AB742" s="147"/>
      <c r="AC742" s="147"/>
      <c r="AD742" s="147"/>
      <c r="AE742" s="147"/>
      <c r="AF742" s="147"/>
      <c r="AG742" s="147" t="s">
        <v>187</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c r="A743" s="154"/>
      <c r="B743" s="155"/>
      <c r="C743" s="188" t="s">
        <v>780</v>
      </c>
      <c r="D743" s="160"/>
      <c r="E743" s="161"/>
      <c r="F743" s="158"/>
      <c r="G743" s="158"/>
      <c r="H743" s="158"/>
      <c r="I743" s="158"/>
      <c r="J743" s="158"/>
      <c r="K743" s="158"/>
      <c r="L743" s="158"/>
      <c r="M743" s="158"/>
      <c r="N743" s="157"/>
      <c r="O743" s="157"/>
      <c r="P743" s="157"/>
      <c r="Q743" s="157"/>
      <c r="R743" s="158"/>
      <c r="S743" s="158"/>
      <c r="T743" s="158"/>
      <c r="U743" s="158"/>
      <c r="V743" s="158"/>
      <c r="W743" s="158"/>
      <c r="X743" s="158"/>
      <c r="Y743" s="147"/>
      <c r="Z743" s="147"/>
      <c r="AA743" s="147"/>
      <c r="AB743" s="147"/>
      <c r="AC743" s="147"/>
      <c r="AD743" s="147"/>
      <c r="AE743" s="147"/>
      <c r="AF743" s="147"/>
      <c r="AG743" s="147" t="s">
        <v>187</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c r="A744" s="154"/>
      <c r="B744" s="155"/>
      <c r="C744" s="188" t="s">
        <v>781</v>
      </c>
      <c r="D744" s="160"/>
      <c r="E744" s="161">
        <v>64.400000000000006</v>
      </c>
      <c r="F744" s="158"/>
      <c r="G744" s="158"/>
      <c r="H744" s="158"/>
      <c r="I744" s="158"/>
      <c r="J744" s="158"/>
      <c r="K744" s="158"/>
      <c r="L744" s="158"/>
      <c r="M744" s="158"/>
      <c r="N744" s="157"/>
      <c r="O744" s="157"/>
      <c r="P744" s="157"/>
      <c r="Q744" s="157"/>
      <c r="R744" s="158"/>
      <c r="S744" s="158"/>
      <c r="T744" s="158"/>
      <c r="U744" s="158"/>
      <c r="V744" s="158"/>
      <c r="W744" s="158"/>
      <c r="X744" s="158"/>
      <c r="Y744" s="147"/>
      <c r="Z744" s="147"/>
      <c r="AA744" s="147"/>
      <c r="AB744" s="147"/>
      <c r="AC744" s="147"/>
      <c r="AD744" s="147"/>
      <c r="AE744" s="147"/>
      <c r="AF744" s="147"/>
      <c r="AG744" s="147" t="s">
        <v>187</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c r="A745" s="154"/>
      <c r="B745" s="155"/>
      <c r="C745" s="188" t="s">
        <v>243</v>
      </c>
      <c r="D745" s="160"/>
      <c r="E745" s="161"/>
      <c r="F745" s="158"/>
      <c r="G745" s="158"/>
      <c r="H745" s="158"/>
      <c r="I745" s="158"/>
      <c r="J745" s="158"/>
      <c r="K745" s="158"/>
      <c r="L745" s="158"/>
      <c r="M745" s="158"/>
      <c r="N745" s="157"/>
      <c r="O745" s="157"/>
      <c r="P745" s="157"/>
      <c r="Q745" s="157"/>
      <c r="R745" s="158"/>
      <c r="S745" s="158"/>
      <c r="T745" s="158"/>
      <c r="U745" s="158"/>
      <c r="V745" s="158"/>
      <c r="W745" s="158"/>
      <c r="X745" s="158"/>
      <c r="Y745" s="147"/>
      <c r="Z745" s="147"/>
      <c r="AA745" s="147"/>
      <c r="AB745" s="147"/>
      <c r="AC745" s="147"/>
      <c r="AD745" s="147"/>
      <c r="AE745" s="147"/>
      <c r="AF745" s="147"/>
      <c r="AG745" s="147" t="s">
        <v>187</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c r="A746" s="154"/>
      <c r="B746" s="155"/>
      <c r="C746" s="188" t="s">
        <v>782</v>
      </c>
      <c r="D746" s="160"/>
      <c r="E746" s="161"/>
      <c r="F746" s="158"/>
      <c r="G746" s="158"/>
      <c r="H746" s="158"/>
      <c r="I746" s="158"/>
      <c r="J746" s="158"/>
      <c r="K746" s="158"/>
      <c r="L746" s="158"/>
      <c r="M746" s="158"/>
      <c r="N746" s="157"/>
      <c r="O746" s="157"/>
      <c r="P746" s="157"/>
      <c r="Q746" s="157"/>
      <c r="R746" s="158"/>
      <c r="S746" s="158"/>
      <c r="T746" s="158"/>
      <c r="U746" s="158"/>
      <c r="V746" s="158"/>
      <c r="W746" s="158"/>
      <c r="X746" s="158"/>
      <c r="Y746" s="147"/>
      <c r="Z746" s="147"/>
      <c r="AA746" s="147"/>
      <c r="AB746" s="147"/>
      <c r="AC746" s="147"/>
      <c r="AD746" s="147"/>
      <c r="AE746" s="147"/>
      <c r="AF746" s="147"/>
      <c r="AG746" s="147" t="s">
        <v>187</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ht="22.5" outlineLevel="1">
      <c r="A747" s="154"/>
      <c r="B747" s="155"/>
      <c r="C747" s="188" t="s">
        <v>783</v>
      </c>
      <c r="D747" s="160"/>
      <c r="E747" s="161">
        <v>262.27999999999997</v>
      </c>
      <c r="F747" s="158"/>
      <c r="G747" s="158"/>
      <c r="H747" s="158"/>
      <c r="I747" s="158"/>
      <c r="J747" s="158"/>
      <c r="K747" s="158"/>
      <c r="L747" s="158"/>
      <c r="M747" s="158"/>
      <c r="N747" s="157"/>
      <c r="O747" s="157"/>
      <c r="P747" s="157"/>
      <c r="Q747" s="157"/>
      <c r="R747" s="158"/>
      <c r="S747" s="158"/>
      <c r="T747" s="158"/>
      <c r="U747" s="158"/>
      <c r="V747" s="158"/>
      <c r="W747" s="158"/>
      <c r="X747" s="158"/>
      <c r="Y747" s="147"/>
      <c r="Z747" s="147"/>
      <c r="AA747" s="147"/>
      <c r="AB747" s="147"/>
      <c r="AC747" s="147"/>
      <c r="AD747" s="147"/>
      <c r="AE747" s="147"/>
      <c r="AF747" s="147"/>
      <c r="AG747" s="147" t="s">
        <v>187</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c r="A748" s="154"/>
      <c r="B748" s="155"/>
      <c r="C748" s="188" t="s">
        <v>784</v>
      </c>
      <c r="D748" s="160"/>
      <c r="E748" s="161"/>
      <c r="F748" s="158"/>
      <c r="G748" s="158"/>
      <c r="H748" s="158"/>
      <c r="I748" s="158"/>
      <c r="J748" s="158"/>
      <c r="K748" s="158"/>
      <c r="L748" s="158"/>
      <c r="M748" s="158"/>
      <c r="N748" s="157"/>
      <c r="O748" s="157"/>
      <c r="P748" s="157"/>
      <c r="Q748" s="157"/>
      <c r="R748" s="158"/>
      <c r="S748" s="158"/>
      <c r="T748" s="158"/>
      <c r="U748" s="158"/>
      <c r="V748" s="158"/>
      <c r="W748" s="158"/>
      <c r="X748" s="158"/>
      <c r="Y748" s="147"/>
      <c r="Z748" s="147"/>
      <c r="AA748" s="147"/>
      <c r="AB748" s="147"/>
      <c r="AC748" s="147"/>
      <c r="AD748" s="147"/>
      <c r="AE748" s="147"/>
      <c r="AF748" s="147"/>
      <c r="AG748" s="147" t="s">
        <v>187</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c r="A749" s="154"/>
      <c r="B749" s="155"/>
      <c r="C749" s="188" t="s">
        <v>785</v>
      </c>
      <c r="D749" s="160"/>
      <c r="E749" s="161">
        <v>2.77</v>
      </c>
      <c r="F749" s="158"/>
      <c r="G749" s="158"/>
      <c r="H749" s="158"/>
      <c r="I749" s="158"/>
      <c r="J749" s="158"/>
      <c r="K749" s="158"/>
      <c r="L749" s="158"/>
      <c r="M749" s="158"/>
      <c r="N749" s="157"/>
      <c r="O749" s="157"/>
      <c r="P749" s="157"/>
      <c r="Q749" s="157"/>
      <c r="R749" s="158"/>
      <c r="S749" s="158"/>
      <c r="T749" s="158"/>
      <c r="U749" s="158"/>
      <c r="V749" s="158"/>
      <c r="W749" s="158"/>
      <c r="X749" s="158"/>
      <c r="Y749" s="147"/>
      <c r="Z749" s="147"/>
      <c r="AA749" s="147"/>
      <c r="AB749" s="147"/>
      <c r="AC749" s="147"/>
      <c r="AD749" s="147"/>
      <c r="AE749" s="147"/>
      <c r="AF749" s="147"/>
      <c r="AG749" s="147" t="s">
        <v>187</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c r="A750" s="173">
        <v>137</v>
      </c>
      <c r="B750" s="174" t="s">
        <v>786</v>
      </c>
      <c r="C750" s="187" t="s">
        <v>787</v>
      </c>
      <c r="D750" s="175" t="s">
        <v>182</v>
      </c>
      <c r="E750" s="176">
        <v>914.69</v>
      </c>
      <c r="F750" s="177"/>
      <c r="G750" s="178">
        <f>ROUND(E750*F750,2)</f>
        <v>0</v>
      </c>
      <c r="H750" s="159"/>
      <c r="I750" s="158">
        <f>ROUND(E750*H750,2)</f>
        <v>0</v>
      </c>
      <c r="J750" s="159"/>
      <c r="K750" s="158">
        <f>ROUND(E750*J750,2)</f>
        <v>0</v>
      </c>
      <c r="L750" s="158">
        <v>21</v>
      </c>
      <c r="M750" s="158">
        <f>G750*(1+L750/100)</f>
        <v>0</v>
      </c>
      <c r="N750" s="157">
        <v>0</v>
      </c>
      <c r="O750" s="157">
        <f>ROUND(E750*N750,2)</f>
        <v>0</v>
      </c>
      <c r="P750" s="157">
        <v>1.26E-2</v>
      </c>
      <c r="Q750" s="157">
        <f>ROUND(E750*P750,2)</f>
        <v>11.53</v>
      </c>
      <c r="R750" s="158"/>
      <c r="S750" s="158" t="s">
        <v>183</v>
      </c>
      <c r="T750" s="158" t="s">
        <v>183</v>
      </c>
      <c r="U750" s="158">
        <v>0.33</v>
      </c>
      <c r="V750" s="158">
        <f>ROUND(E750*U750,2)</f>
        <v>301.85000000000002</v>
      </c>
      <c r="W750" s="158"/>
      <c r="X750" s="158" t="s">
        <v>184</v>
      </c>
      <c r="Y750" s="147"/>
      <c r="Z750" s="147"/>
      <c r="AA750" s="147"/>
      <c r="AB750" s="147"/>
      <c r="AC750" s="147"/>
      <c r="AD750" s="147"/>
      <c r="AE750" s="147"/>
      <c r="AF750" s="147"/>
      <c r="AG750" s="147" t="s">
        <v>185</v>
      </c>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c r="A751" s="154"/>
      <c r="B751" s="155"/>
      <c r="C751" s="188" t="s">
        <v>192</v>
      </c>
      <c r="D751" s="160"/>
      <c r="E751" s="161"/>
      <c r="F751" s="158"/>
      <c r="G751" s="158"/>
      <c r="H751" s="158"/>
      <c r="I751" s="158"/>
      <c r="J751" s="158"/>
      <c r="K751" s="158"/>
      <c r="L751" s="158"/>
      <c r="M751" s="158"/>
      <c r="N751" s="157"/>
      <c r="O751" s="157"/>
      <c r="P751" s="157"/>
      <c r="Q751" s="157"/>
      <c r="R751" s="158"/>
      <c r="S751" s="158"/>
      <c r="T751" s="158"/>
      <c r="U751" s="158"/>
      <c r="V751" s="158"/>
      <c r="W751" s="158"/>
      <c r="X751" s="158"/>
      <c r="Y751" s="147"/>
      <c r="Z751" s="147"/>
      <c r="AA751" s="147"/>
      <c r="AB751" s="147"/>
      <c r="AC751" s="147"/>
      <c r="AD751" s="147"/>
      <c r="AE751" s="147"/>
      <c r="AF751" s="147"/>
      <c r="AG751" s="147" t="s">
        <v>187</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c r="A752" s="154"/>
      <c r="B752" s="155"/>
      <c r="C752" s="188" t="s">
        <v>788</v>
      </c>
      <c r="D752" s="160"/>
      <c r="E752" s="161"/>
      <c r="F752" s="158"/>
      <c r="G752" s="158"/>
      <c r="H752" s="158"/>
      <c r="I752" s="158"/>
      <c r="J752" s="158"/>
      <c r="K752" s="158"/>
      <c r="L752" s="158"/>
      <c r="M752" s="158"/>
      <c r="N752" s="157"/>
      <c r="O752" s="157"/>
      <c r="P752" s="157"/>
      <c r="Q752" s="157"/>
      <c r="R752" s="158"/>
      <c r="S752" s="158"/>
      <c r="T752" s="158"/>
      <c r="U752" s="158"/>
      <c r="V752" s="158"/>
      <c r="W752" s="158"/>
      <c r="X752" s="158"/>
      <c r="Y752" s="147"/>
      <c r="Z752" s="147"/>
      <c r="AA752" s="147"/>
      <c r="AB752" s="147"/>
      <c r="AC752" s="147"/>
      <c r="AD752" s="147"/>
      <c r="AE752" s="147"/>
      <c r="AF752" s="147"/>
      <c r="AG752" s="147" t="s">
        <v>187</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c r="A753" s="154"/>
      <c r="B753" s="155"/>
      <c r="C753" s="188" t="s">
        <v>789</v>
      </c>
      <c r="D753" s="160"/>
      <c r="E753" s="161">
        <v>80.08</v>
      </c>
      <c r="F753" s="158"/>
      <c r="G753" s="158"/>
      <c r="H753" s="158"/>
      <c r="I753" s="158"/>
      <c r="J753" s="158"/>
      <c r="K753" s="158"/>
      <c r="L753" s="158"/>
      <c r="M753" s="158"/>
      <c r="N753" s="157"/>
      <c r="O753" s="157"/>
      <c r="P753" s="157"/>
      <c r="Q753" s="157"/>
      <c r="R753" s="158"/>
      <c r="S753" s="158"/>
      <c r="T753" s="158"/>
      <c r="U753" s="158"/>
      <c r="V753" s="158"/>
      <c r="W753" s="158"/>
      <c r="X753" s="158"/>
      <c r="Y753" s="147"/>
      <c r="Z753" s="147"/>
      <c r="AA753" s="147"/>
      <c r="AB753" s="147"/>
      <c r="AC753" s="147"/>
      <c r="AD753" s="147"/>
      <c r="AE753" s="147"/>
      <c r="AF753" s="147"/>
      <c r="AG753" s="147" t="s">
        <v>187</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c r="A754" s="154"/>
      <c r="B754" s="155"/>
      <c r="C754" s="188" t="s">
        <v>778</v>
      </c>
      <c r="D754" s="160"/>
      <c r="E754" s="161"/>
      <c r="F754" s="158"/>
      <c r="G754" s="158"/>
      <c r="H754" s="158"/>
      <c r="I754" s="158"/>
      <c r="J754" s="158"/>
      <c r="K754" s="158"/>
      <c r="L754" s="158"/>
      <c r="M754" s="158"/>
      <c r="N754" s="157"/>
      <c r="O754" s="157"/>
      <c r="P754" s="157"/>
      <c r="Q754" s="157"/>
      <c r="R754" s="158"/>
      <c r="S754" s="158"/>
      <c r="T754" s="158"/>
      <c r="U754" s="158"/>
      <c r="V754" s="158"/>
      <c r="W754" s="158"/>
      <c r="X754" s="158"/>
      <c r="Y754" s="147"/>
      <c r="Z754" s="147"/>
      <c r="AA754" s="147"/>
      <c r="AB754" s="147"/>
      <c r="AC754" s="147"/>
      <c r="AD754" s="147"/>
      <c r="AE754" s="147"/>
      <c r="AF754" s="147"/>
      <c r="AG754" s="147" t="s">
        <v>187</v>
      </c>
      <c r="AH754" s="147">
        <v>0</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c r="A755" s="154"/>
      <c r="B755" s="155"/>
      <c r="C755" s="188" t="s">
        <v>779</v>
      </c>
      <c r="D755" s="160"/>
      <c r="E755" s="161">
        <v>162.71</v>
      </c>
      <c r="F755" s="158"/>
      <c r="G755" s="158"/>
      <c r="H755" s="158"/>
      <c r="I755" s="158"/>
      <c r="J755" s="158"/>
      <c r="K755" s="158"/>
      <c r="L755" s="158"/>
      <c r="M755" s="158"/>
      <c r="N755" s="157"/>
      <c r="O755" s="157"/>
      <c r="P755" s="157"/>
      <c r="Q755" s="157"/>
      <c r="R755" s="158"/>
      <c r="S755" s="158"/>
      <c r="T755" s="158"/>
      <c r="U755" s="158"/>
      <c r="V755" s="158"/>
      <c r="W755" s="158"/>
      <c r="X755" s="158"/>
      <c r="Y755" s="147"/>
      <c r="Z755" s="147"/>
      <c r="AA755" s="147"/>
      <c r="AB755" s="147"/>
      <c r="AC755" s="147"/>
      <c r="AD755" s="147"/>
      <c r="AE755" s="147"/>
      <c r="AF755" s="147"/>
      <c r="AG755" s="147" t="s">
        <v>187</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c r="A756" s="154"/>
      <c r="B756" s="155"/>
      <c r="C756" s="188" t="s">
        <v>780</v>
      </c>
      <c r="D756" s="160"/>
      <c r="E756" s="161"/>
      <c r="F756" s="158"/>
      <c r="G756" s="158"/>
      <c r="H756" s="158"/>
      <c r="I756" s="158"/>
      <c r="J756" s="158"/>
      <c r="K756" s="158"/>
      <c r="L756" s="158"/>
      <c r="M756" s="158"/>
      <c r="N756" s="157"/>
      <c r="O756" s="157"/>
      <c r="P756" s="157"/>
      <c r="Q756" s="157"/>
      <c r="R756" s="158"/>
      <c r="S756" s="158"/>
      <c r="T756" s="158"/>
      <c r="U756" s="158"/>
      <c r="V756" s="158"/>
      <c r="W756" s="158"/>
      <c r="X756" s="158"/>
      <c r="Y756" s="147"/>
      <c r="Z756" s="147"/>
      <c r="AA756" s="147"/>
      <c r="AB756" s="147"/>
      <c r="AC756" s="147"/>
      <c r="AD756" s="147"/>
      <c r="AE756" s="147"/>
      <c r="AF756" s="147"/>
      <c r="AG756" s="147" t="s">
        <v>187</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c r="A757" s="154"/>
      <c r="B757" s="155"/>
      <c r="C757" s="188" t="s">
        <v>781</v>
      </c>
      <c r="D757" s="160"/>
      <c r="E757" s="161">
        <v>64.400000000000006</v>
      </c>
      <c r="F757" s="158"/>
      <c r="G757" s="158"/>
      <c r="H757" s="158"/>
      <c r="I757" s="158"/>
      <c r="J757" s="158"/>
      <c r="K757" s="158"/>
      <c r="L757" s="158"/>
      <c r="M757" s="158"/>
      <c r="N757" s="157"/>
      <c r="O757" s="157"/>
      <c r="P757" s="157"/>
      <c r="Q757" s="157"/>
      <c r="R757" s="158"/>
      <c r="S757" s="158"/>
      <c r="T757" s="158"/>
      <c r="U757" s="158"/>
      <c r="V757" s="158"/>
      <c r="W757" s="158"/>
      <c r="X757" s="158"/>
      <c r="Y757" s="147"/>
      <c r="Z757" s="147"/>
      <c r="AA757" s="147"/>
      <c r="AB757" s="147"/>
      <c r="AC757" s="147"/>
      <c r="AD757" s="147"/>
      <c r="AE757" s="147"/>
      <c r="AF757" s="147"/>
      <c r="AG757" s="147" t="s">
        <v>187</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1">
      <c r="A758" s="154"/>
      <c r="B758" s="155"/>
      <c r="C758" s="188" t="s">
        <v>243</v>
      </c>
      <c r="D758" s="160"/>
      <c r="E758" s="161"/>
      <c r="F758" s="158"/>
      <c r="G758" s="158"/>
      <c r="H758" s="158"/>
      <c r="I758" s="158"/>
      <c r="J758" s="158"/>
      <c r="K758" s="158"/>
      <c r="L758" s="158"/>
      <c r="M758" s="158"/>
      <c r="N758" s="157"/>
      <c r="O758" s="157"/>
      <c r="P758" s="157"/>
      <c r="Q758" s="157"/>
      <c r="R758" s="158"/>
      <c r="S758" s="158"/>
      <c r="T758" s="158"/>
      <c r="U758" s="158"/>
      <c r="V758" s="158"/>
      <c r="W758" s="158"/>
      <c r="X758" s="158"/>
      <c r="Y758" s="147"/>
      <c r="Z758" s="147"/>
      <c r="AA758" s="147"/>
      <c r="AB758" s="147"/>
      <c r="AC758" s="147"/>
      <c r="AD758" s="147"/>
      <c r="AE758" s="147"/>
      <c r="AF758" s="147"/>
      <c r="AG758" s="147" t="s">
        <v>187</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c r="A759" s="154"/>
      <c r="B759" s="155"/>
      <c r="C759" s="188" t="s">
        <v>782</v>
      </c>
      <c r="D759" s="160"/>
      <c r="E759" s="161"/>
      <c r="F759" s="158"/>
      <c r="G759" s="158"/>
      <c r="H759" s="158"/>
      <c r="I759" s="158"/>
      <c r="J759" s="158"/>
      <c r="K759" s="158"/>
      <c r="L759" s="158"/>
      <c r="M759" s="158"/>
      <c r="N759" s="157"/>
      <c r="O759" s="157"/>
      <c r="P759" s="157"/>
      <c r="Q759" s="157"/>
      <c r="R759" s="158"/>
      <c r="S759" s="158"/>
      <c r="T759" s="158"/>
      <c r="U759" s="158"/>
      <c r="V759" s="158"/>
      <c r="W759" s="158"/>
      <c r="X759" s="158"/>
      <c r="Y759" s="147"/>
      <c r="Z759" s="147"/>
      <c r="AA759" s="147"/>
      <c r="AB759" s="147"/>
      <c r="AC759" s="147"/>
      <c r="AD759" s="147"/>
      <c r="AE759" s="147"/>
      <c r="AF759" s="147"/>
      <c r="AG759" s="147" t="s">
        <v>187</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ht="22.5" outlineLevel="1">
      <c r="A760" s="154"/>
      <c r="B760" s="155"/>
      <c r="C760" s="188" t="s">
        <v>783</v>
      </c>
      <c r="D760" s="160"/>
      <c r="E760" s="161">
        <v>262.27999999999997</v>
      </c>
      <c r="F760" s="158"/>
      <c r="G760" s="158"/>
      <c r="H760" s="158"/>
      <c r="I760" s="158"/>
      <c r="J760" s="158"/>
      <c r="K760" s="158"/>
      <c r="L760" s="158"/>
      <c r="M760" s="158"/>
      <c r="N760" s="157"/>
      <c r="O760" s="157"/>
      <c r="P760" s="157"/>
      <c r="Q760" s="157"/>
      <c r="R760" s="158"/>
      <c r="S760" s="158"/>
      <c r="T760" s="158"/>
      <c r="U760" s="158"/>
      <c r="V760" s="158"/>
      <c r="W760" s="158"/>
      <c r="X760" s="158"/>
      <c r="Y760" s="147"/>
      <c r="Z760" s="147"/>
      <c r="AA760" s="147"/>
      <c r="AB760" s="147"/>
      <c r="AC760" s="147"/>
      <c r="AD760" s="147"/>
      <c r="AE760" s="147"/>
      <c r="AF760" s="147"/>
      <c r="AG760" s="147" t="s">
        <v>187</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c r="A761" s="154"/>
      <c r="B761" s="155"/>
      <c r="C761" s="188" t="s">
        <v>790</v>
      </c>
      <c r="D761" s="160"/>
      <c r="E761" s="161"/>
      <c r="F761" s="158"/>
      <c r="G761" s="158"/>
      <c r="H761" s="158"/>
      <c r="I761" s="158"/>
      <c r="J761" s="158"/>
      <c r="K761" s="158"/>
      <c r="L761" s="158"/>
      <c r="M761" s="158"/>
      <c r="N761" s="157"/>
      <c r="O761" s="157"/>
      <c r="P761" s="157"/>
      <c r="Q761" s="157"/>
      <c r="R761" s="158"/>
      <c r="S761" s="158"/>
      <c r="T761" s="158"/>
      <c r="U761" s="158"/>
      <c r="V761" s="158"/>
      <c r="W761" s="158"/>
      <c r="X761" s="158"/>
      <c r="Y761" s="147"/>
      <c r="Z761" s="147"/>
      <c r="AA761" s="147"/>
      <c r="AB761" s="147"/>
      <c r="AC761" s="147"/>
      <c r="AD761" s="147"/>
      <c r="AE761" s="147"/>
      <c r="AF761" s="147"/>
      <c r="AG761" s="147" t="s">
        <v>187</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c r="A762" s="154"/>
      <c r="B762" s="155"/>
      <c r="C762" s="188" t="s">
        <v>791</v>
      </c>
      <c r="D762" s="160"/>
      <c r="E762" s="161">
        <v>337.45</v>
      </c>
      <c r="F762" s="158"/>
      <c r="G762" s="158"/>
      <c r="H762" s="158"/>
      <c r="I762" s="158"/>
      <c r="J762" s="158"/>
      <c r="K762" s="158"/>
      <c r="L762" s="158"/>
      <c r="M762" s="158"/>
      <c r="N762" s="157"/>
      <c r="O762" s="157"/>
      <c r="P762" s="157"/>
      <c r="Q762" s="157"/>
      <c r="R762" s="158"/>
      <c r="S762" s="158"/>
      <c r="T762" s="158"/>
      <c r="U762" s="158"/>
      <c r="V762" s="158"/>
      <c r="W762" s="158"/>
      <c r="X762" s="158"/>
      <c r="Y762" s="147"/>
      <c r="Z762" s="147"/>
      <c r="AA762" s="147"/>
      <c r="AB762" s="147"/>
      <c r="AC762" s="147"/>
      <c r="AD762" s="147"/>
      <c r="AE762" s="147"/>
      <c r="AF762" s="147"/>
      <c r="AG762" s="147" t="s">
        <v>187</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c r="A763" s="154"/>
      <c r="B763" s="155"/>
      <c r="C763" s="188" t="s">
        <v>784</v>
      </c>
      <c r="D763" s="160"/>
      <c r="E763" s="161"/>
      <c r="F763" s="158"/>
      <c r="G763" s="158"/>
      <c r="H763" s="158"/>
      <c r="I763" s="158"/>
      <c r="J763" s="158"/>
      <c r="K763" s="158"/>
      <c r="L763" s="158"/>
      <c r="M763" s="158"/>
      <c r="N763" s="157"/>
      <c r="O763" s="157"/>
      <c r="P763" s="157"/>
      <c r="Q763" s="157"/>
      <c r="R763" s="158"/>
      <c r="S763" s="158"/>
      <c r="T763" s="158"/>
      <c r="U763" s="158"/>
      <c r="V763" s="158"/>
      <c r="W763" s="158"/>
      <c r="X763" s="158"/>
      <c r="Y763" s="147"/>
      <c r="Z763" s="147"/>
      <c r="AA763" s="147"/>
      <c r="AB763" s="147"/>
      <c r="AC763" s="147"/>
      <c r="AD763" s="147"/>
      <c r="AE763" s="147"/>
      <c r="AF763" s="147"/>
      <c r="AG763" s="147" t="s">
        <v>187</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c r="A764" s="154"/>
      <c r="B764" s="155"/>
      <c r="C764" s="188" t="s">
        <v>785</v>
      </c>
      <c r="D764" s="160"/>
      <c r="E764" s="161">
        <v>2.77</v>
      </c>
      <c r="F764" s="158"/>
      <c r="G764" s="158"/>
      <c r="H764" s="158"/>
      <c r="I764" s="158"/>
      <c r="J764" s="158"/>
      <c r="K764" s="158"/>
      <c r="L764" s="158"/>
      <c r="M764" s="158"/>
      <c r="N764" s="157"/>
      <c r="O764" s="157"/>
      <c r="P764" s="157"/>
      <c r="Q764" s="157"/>
      <c r="R764" s="158"/>
      <c r="S764" s="158"/>
      <c r="T764" s="158"/>
      <c r="U764" s="158"/>
      <c r="V764" s="158"/>
      <c r="W764" s="158"/>
      <c r="X764" s="158"/>
      <c r="Y764" s="147"/>
      <c r="Z764" s="147"/>
      <c r="AA764" s="147"/>
      <c r="AB764" s="147"/>
      <c r="AC764" s="147"/>
      <c r="AD764" s="147"/>
      <c r="AE764" s="147"/>
      <c r="AF764" s="147"/>
      <c r="AG764" s="147" t="s">
        <v>187</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c r="A765" s="154"/>
      <c r="B765" s="155"/>
      <c r="C765" s="188" t="s">
        <v>792</v>
      </c>
      <c r="D765" s="160"/>
      <c r="E765" s="161">
        <v>5</v>
      </c>
      <c r="F765" s="158"/>
      <c r="G765" s="158"/>
      <c r="H765" s="158"/>
      <c r="I765" s="158"/>
      <c r="J765" s="158"/>
      <c r="K765" s="158"/>
      <c r="L765" s="158"/>
      <c r="M765" s="158"/>
      <c r="N765" s="157"/>
      <c r="O765" s="157"/>
      <c r="P765" s="157"/>
      <c r="Q765" s="157"/>
      <c r="R765" s="158"/>
      <c r="S765" s="158"/>
      <c r="T765" s="158"/>
      <c r="U765" s="158"/>
      <c r="V765" s="158"/>
      <c r="W765" s="158"/>
      <c r="X765" s="158"/>
      <c r="Y765" s="147"/>
      <c r="Z765" s="147"/>
      <c r="AA765" s="147"/>
      <c r="AB765" s="147"/>
      <c r="AC765" s="147"/>
      <c r="AD765" s="147"/>
      <c r="AE765" s="147"/>
      <c r="AF765" s="147"/>
      <c r="AG765" s="147" t="s">
        <v>187</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c r="A766" s="173">
        <v>138</v>
      </c>
      <c r="B766" s="174" t="s">
        <v>793</v>
      </c>
      <c r="C766" s="187" t="s">
        <v>794</v>
      </c>
      <c r="D766" s="175" t="s">
        <v>182</v>
      </c>
      <c r="E766" s="176">
        <v>351.99</v>
      </c>
      <c r="F766" s="177"/>
      <c r="G766" s="178">
        <f>ROUND(E766*F766,2)</f>
        <v>0</v>
      </c>
      <c r="H766" s="159"/>
      <c r="I766" s="158">
        <f>ROUND(E766*H766,2)</f>
        <v>0</v>
      </c>
      <c r="J766" s="159"/>
      <c r="K766" s="158">
        <f>ROUND(E766*J766,2)</f>
        <v>0</v>
      </c>
      <c r="L766" s="158">
        <v>21</v>
      </c>
      <c r="M766" s="158">
        <f>G766*(1+L766/100)</f>
        <v>0</v>
      </c>
      <c r="N766" s="157">
        <v>0</v>
      </c>
      <c r="O766" s="157">
        <f>ROUND(E766*N766,2)</f>
        <v>0</v>
      </c>
      <c r="P766" s="157">
        <v>0.02</v>
      </c>
      <c r="Q766" s="157">
        <f>ROUND(E766*P766,2)</f>
        <v>7.04</v>
      </c>
      <c r="R766" s="158"/>
      <c r="S766" s="158" t="s">
        <v>183</v>
      </c>
      <c r="T766" s="158" t="s">
        <v>183</v>
      </c>
      <c r="U766" s="158">
        <v>0.14699999999999999</v>
      </c>
      <c r="V766" s="158">
        <f>ROUND(E766*U766,2)</f>
        <v>51.74</v>
      </c>
      <c r="W766" s="158"/>
      <c r="X766" s="158" t="s">
        <v>184</v>
      </c>
      <c r="Y766" s="147"/>
      <c r="Z766" s="147"/>
      <c r="AA766" s="147"/>
      <c r="AB766" s="147"/>
      <c r="AC766" s="147"/>
      <c r="AD766" s="147"/>
      <c r="AE766" s="147"/>
      <c r="AF766" s="147"/>
      <c r="AG766" s="147" t="s">
        <v>185</v>
      </c>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c r="A767" s="154"/>
      <c r="B767" s="155"/>
      <c r="C767" s="188" t="s">
        <v>192</v>
      </c>
      <c r="D767" s="160"/>
      <c r="E767" s="161"/>
      <c r="F767" s="158"/>
      <c r="G767" s="158"/>
      <c r="H767" s="158"/>
      <c r="I767" s="158"/>
      <c r="J767" s="158"/>
      <c r="K767" s="158"/>
      <c r="L767" s="158"/>
      <c r="M767" s="158"/>
      <c r="N767" s="157"/>
      <c r="O767" s="157"/>
      <c r="P767" s="157"/>
      <c r="Q767" s="157"/>
      <c r="R767" s="158"/>
      <c r="S767" s="158"/>
      <c r="T767" s="158"/>
      <c r="U767" s="158"/>
      <c r="V767" s="158"/>
      <c r="W767" s="158"/>
      <c r="X767" s="158"/>
      <c r="Y767" s="147"/>
      <c r="Z767" s="147"/>
      <c r="AA767" s="147"/>
      <c r="AB767" s="147"/>
      <c r="AC767" s="147"/>
      <c r="AD767" s="147"/>
      <c r="AE767" s="147"/>
      <c r="AF767" s="147"/>
      <c r="AG767" s="147" t="s">
        <v>187</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c r="A768" s="154"/>
      <c r="B768" s="155"/>
      <c r="C768" s="188" t="s">
        <v>780</v>
      </c>
      <c r="D768" s="160"/>
      <c r="E768" s="161"/>
      <c r="F768" s="158"/>
      <c r="G768" s="158"/>
      <c r="H768" s="158"/>
      <c r="I768" s="158"/>
      <c r="J768" s="158"/>
      <c r="K768" s="158"/>
      <c r="L768" s="158"/>
      <c r="M768" s="158"/>
      <c r="N768" s="157"/>
      <c r="O768" s="157"/>
      <c r="P768" s="157"/>
      <c r="Q768" s="157"/>
      <c r="R768" s="158"/>
      <c r="S768" s="158"/>
      <c r="T768" s="158"/>
      <c r="U768" s="158"/>
      <c r="V768" s="158"/>
      <c r="W768" s="158"/>
      <c r="X768" s="158"/>
      <c r="Y768" s="147"/>
      <c r="Z768" s="147"/>
      <c r="AA768" s="147"/>
      <c r="AB768" s="147"/>
      <c r="AC768" s="147"/>
      <c r="AD768" s="147"/>
      <c r="AE768" s="147"/>
      <c r="AF768" s="147"/>
      <c r="AG768" s="147" t="s">
        <v>187</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c r="A769" s="154"/>
      <c r="B769" s="155"/>
      <c r="C769" s="188" t="s">
        <v>781</v>
      </c>
      <c r="D769" s="160"/>
      <c r="E769" s="161">
        <v>64.400000000000006</v>
      </c>
      <c r="F769" s="158"/>
      <c r="G769" s="158"/>
      <c r="H769" s="158"/>
      <c r="I769" s="158"/>
      <c r="J769" s="158"/>
      <c r="K769" s="158"/>
      <c r="L769" s="158"/>
      <c r="M769" s="158"/>
      <c r="N769" s="157"/>
      <c r="O769" s="157"/>
      <c r="P769" s="157"/>
      <c r="Q769" s="157"/>
      <c r="R769" s="158"/>
      <c r="S769" s="158"/>
      <c r="T769" s="158"/>
      <c r="U769" s="158"/>
      <c r="V769" s="158"/>
      <c r="W769" s="158"/>
      <c r="X769" s="158"/>
      <c r="Y769" s="147"/>
      <c r="Z769" s="147"/>
      <c r="AA769" s="147"/>
      <c r="AB769" s="147"/>
      <c r="AC769" s="147"/>
      <c r="AD769" s="147"/>
      <c r="AE769" s="147"/>
      <c r="AF769" s="147"/>
      <c r="AG769" s="147" t="s">
        <v>187</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c r="A770" s="154"/>
      <c r="B770" s="155"/>
      <c r="C770" s="188" t="s">
        <v>795</v>
      </c>
      <c r="D770" s="160"/>
      <c r="E770" s="161"/>
      <c r="F770" s="158"/>
      <c r="G770" s="158"/>
      <c r="H770" s="158"/>
      <c r="I770" s="158"/>
      <c r="J770" s="158"/>
      <c r="K770" s="158"/>
      <c r="L770" s="158"/>
      <c r="M770" s="158"/>
      <c r="N770" s="157"/>
      <c r="O770" s="157"/>
      <c r="P770" s="157"/>
      <c r="Q770" s="157"/>
      <c r="R770" s="158"/>
      <c r="S770" s="158"/>
      <c r="T770" s="158"/>
      <c r="U770" s="158"/>
      <c r="V770" s="158"/>
      <c r="W770" s="158"/>
      <c r="X770" s="158"/>
      <c r="Y770" s="147"/>
      <c r="Z770" s="147"/>
      <c r="AA770" s="147"/>
      <c r="AB770" s="147"/>
      <c r="AC770" s="147"/>
      <c r="AD770" s="147"/>
      <c r="AE770" s="147"/>
      <c r="AF770" s="147"/>
      <c r="AG770" s="147" t="s">
        <v>187</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c r="A771" s="154"/>
      <c r="B771" s="155"/>
      <c r="C771" s="188" t="s">
        <v>796</v>
      </c>
      <c r="D771" s="160"/>
      <c r="E771" s="161">
        <v>17.54</v>
      </c>
      <c r="F771" s="158"/>
      <c r="G771" s="158"/>
      <c r="H771" s="158"/>
      <c r="I771" s="158"/>
      <c r="J771" s="158"/>
      <c r="K771" s="158"/>
      <c r="L771" s="158"/>
      <c r="M771" s="158"/>
      <c r="N771" s="157"/>
      <c r="O771" s="157"/>
      <c r="P771" s="157"/>
      <c r="Q771" s="157"/>
      <c r="R771" s="158"/>
      <c r="S771" s="158"/>
      <c r="T771" s="158"/>
      <c r="U771" s="158"/>
      <c r="V771" s="158"/>
      <c r="W771" s="158"/>
      <c r="X771" s="158"/>
      <c r="Y771" s="147"/>
      <c r="Z771" s="147"/>
      <c r="AA771" s="147"/>
      <c r="AB771" s="147"/>
      <c r="AC771" s="147"/>
      <c r="AD771" s="147"/>
      <c r="AE771" s="147"/>
      <c r="AF771" s="147"/>
      <c r="AG771" s="147" t="s">
        <v>187</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c r="A772" s="154"/>
      <c r="B772" s="155"/>
      <c r="C772" s="188" t="s">
        <v>243</v>
      </c>
      <c r="D772" s="160"/>
      <c r="E772" s="161"/>
      <c r="F772" s="158"/>
      <c r="G772" s="158"/>
      <c r="H772" s="158"/>
      <c r="I772" s="158"/>
      <c r="J772" s="158"/>
      <c r="K772" s="158"/>
      <c r="L772" s="158"/>
      <c r="M772" s="158"/>
      <c r="N772" s="157"/>
      <c r="O772" s="157"/>
      <c r="P772" s="157"/>
      <c r="Q772" s="157"/>
      <c r="R772" s="158"/>
      <c r="S772" s="158"/>
      <c r="T772" s="158"/>
      <c r="U772" s="158"/>
      <c r="V772" s="158"/>
      <c r="W772" s="158"/>
      <c r="X772" s="158"/>
      <c r="Y772" s="147"/>
      <c r="Z772" s="147"/>
      <c r="AA772" s="147"/>
      <c r="AB772" s="147"/>
      <c r="AC772" s="147"/>
      <c r="AD772" s="147"/>
      <c r="AE772" s="147"/>
      <c r="AF772" s="147"/>
      <c r="AG772" s="147" t="s">
        <v>187</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c r="A773" s="154"/>
      <c r="B773" s="155"/>
      <c r="C773" s="188" t="s">
        <v>782</v>
      </c>
      <c r="D773" s="160"/>
      <c r="E773" s="161"/>
      <c r="F773" s="158"/>
      <c r="G773" s="158"/>
      <c r="H773" s="158"/>
      <c r="I773" s="158"/>
      <c r="J773" s="158"/>
      <c r="K773" s="158"/>
      <c r="L773" s="158"/>
      <c r="M773" s="158"/>
      <c r="N773" s="157"/>
      <c r="O773" s="157"/>
      <c r="P773" s="157"/>
      <c r="Q773" s="157"/>
      <c r="R773" s="158"/>
      <c r="S773" s="158"/>
      <c r="T773" s="158"/>
      <c r="U773" s="158"/>
      <c r="V773" s="158"/>
      <c r="W773" s="158"/>
      <c r="X773" s="158"/>
      <c r="Y773" s="147"/>
      <c r="Z773" s="147"/>
      <c r="AA773" s="147"/>
      <c r="AB773" s="147"/>
      <c r="AC773" s="147"/>
      <c r="AD773" s="147"/>
      <c r="AE773" s="147"/>
      <c r="AF773" s="147"/>
      <c r="AG773" s="147" t="s">
        <v>187</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ht="22.5" outlineLevel="1">
      <c r="A774" s="154"/>
      <c r="B774" s="155"/>
      <c r="C774" s="188" t="s">
        <v>783</v>
      </c>
      <c r="D774" s="160"/>
      <c r="E774" s="161">
        <v>262.27999999999997</v>
      </c>
      <c r="F774" s="158"/>
      <c r="G774" s="158"/>
      <c r="H774" s="158"/>
      <c r="I774" s="158"/>
      <c r="J774" s="158"/>
      <c r="K774" s="158"/>
      <c r="L774" s="158"/>
      <c r="M774" s="158"/>
      <c r="N774" s="157"/>
      <c r="O774" s="157"/>
      <c r="P774" s="157"/>
      <c r="Q774" s="157"/>
      <c r="R774" s="158"/>
      <c r="S774" s="158"/>
      <c r="T774" s="158"/>
      <c r="U774" s="158"/>
      <c r="V774" s="158"/>
      <c r="W774" s="158"/>
      <c r="X774" s="158"/>
      <c r="Y774" s="147"/>
      <c r="Z774" s="147"/>
      <c r="AA774" s="147"/>
      <c r="AB774" s="147"/>
      <c r="AC774" s="147"/>
      <c r="AD774" s="147"/>
      <c r="AE774" s="147"/>
      <c r="AF774" s="147"/>
      <c r="AG774" s="147" t="s">
        <v>187</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c r="A775" s="154"/>
      <c r="B775" s="155"/>
      <c r="C775" s="188" t="s">
        <v>784</v>
      </c>
      <c r="D775" s="160"/>
      <c r="E775" s="161"/>
      <c r="F775" s="158"/>
      <c r="G775" s="158"/>
      <c r="H775" s="158"/>
      <c r="I775" s="158"/>
      <c r="J775" s="158"/>
      <c r="K775" s="158"/>
      <c r="L775" s="158"/>
      <c r="M775" s="158"/>
      <c r="N775" s="157"/>
      <c r="O775" s="157"/>
      <c r="P775" s="157"/>
      <c r="Q775" s="157"/>
      <c r="R775" s="158"/>
      <c r="S775" s="158"/>
      <c r="T775" s="158"/>
      <c r="U775" s="158"/>
      <c r="V775" s="158"/>
      <c r="W775" s="158"/>
      <c r="X775" s="158"/>
      <c r="Y775" s="147"/>
      <c r="Z775" s="147"/>
      <c r="AA775" s="147"/>
      <c r="AB775" s="147"/>
      <c r="AC775" s="147"/>
      <c r="AD775" s="147"/>
      <c r="AE775" s="147"/>
      <c r="AF775" s="147"/>
      <c r="AG775" s="147" t="s">
        <v>187</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c r="A776" s="154"/>
      <c r="B776" s="155"/>
      <c r="C776" s="188" t="s">
        <v>785</v>
      </c>
      <c r="D776" s="160"/>
      <c r="E776" s="161">
        <v>2.77</v>
      </c>
      <c r="F776" s="158"/>
      <c r="G776" s="158"/>
      <c r="H776" s="158"/>
      <c r="I776" s="158"/>
      <c r="J776" s="158"/>
      <c r="K776" s="158"/>
      <c r="L776" s="158"/>
      <c r="M776" s="158"/>
      <c r="N776" s="157"/>
      <c r="O776" s="157"/>
      <c r="P776" s="157"/>
      <c r="Q776" s="157"/>
      <c r="R776" s="158"/>
      <c r="S776" s="158"/>
      <c r="T776" s="158"/>
      <c r="U776" s="158"/>
      <c r="V776" s="158"/>
      <c r="W776" s="158"/>
      <c r="X776" s="158"/>
      <c r="Y776" s="147"/>
      <c r="Z776" s="147"/>
      <c r="AA776" s="147"/>
      <c r="AB776" s="147"/>
      <c r="AC776" s="147"/>
      <c r="AD776" s="147"/>
      <c r="AE776" s="147"/>
      <c r="AF776" s="147"/>
      <c r="AG776" s="147" t="s">
        <v>187</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c r="A777" s="154"/>
      <c r="B777" s="155"/>
      <c r="C777" s="188" t="s">
        <v>792</v>
      </c>
      <c r="D777" s="160"/>
      <c r="E777" s="161">
        <v>5</v>
      </c>
      <c r="F777" s="158"/>
      <c r="G777" s="158"/>
      <c r="H777" s="158"/>
      <c r="I777" s="158"/>
      <c r="J777" s="158"/>
      <c r="K777" s="158"/>
      <c r="L777" s="158"/>
      <c r="M777" s="158"/>
      <c r="N777" s="157"/>
      <c r="O777" s="157"/>
      <c r="P777" s="157"/>
      <c r="Q777" s="157"/>
      <c r="R777" s="158"/>
      <c r="S777" s="158"/>
      <c r="T777" s="158"/>
      <c r="U777" s="158"/>
      <c r="V777" s="158"/>
      <c r="W777" s="158"/>
      <c r="X777" s="158"/>
      <c r="Y777" s="147"/>
      <c r="Z777" s="147"/>
      <c r="AA777" s="147"/>
      <c r="AB777" s="147"/>
      <c r="AC777" s="147"/>
      <c r="AD777" s="147"/>
      <c r="AE777" s="147"/>
      <c r="AF777" s="147"/>
      <c r="AG777" s="147" t="s">
        <v>187</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c r="A778" s="173">
        <v>139</v>
      </c>
      <c r="B778" s="174" t="s">
        <v>797</v>
      </c>
      <c r="C778" s="187" t="s">
        <v>798</v>
      </c>
      <c r="D778" s="175" t="s">
        <v>182</v>
      </c>
      <c r="E778" s="176">
        <v>162.71</v>
      </c>
      <c r="F778" s="177"/>
      <c r="G778" s="178">
        <f>ROUND(E778*F778,2)</f>
        <v>0</v>
      </c>
      <c r="H778" s="159"/>
      <c r="I778" s="158">
        <f>ROUND(E778*H778,2)</f>
        <v>0</v>
      </c>
      <c r="J778" s="159"/>
      <c r="K778" s="158">
        <f>ROUND(E778*J778,2)</f>
        <v>0</v>
      </c>
      <c r="L778" s="158">
        <v>21</v>
      </c>
      <c r="M778" s="158">
        <f>G778*(1+L778/100)</f>
        <v>0</v>
      </c>
      <c r="N778" s="157">
        <v>0</v>
      </c>
      <c r="O778" s="157">
        <f>ROUND(E778*N778,2)</f>
        <v>0</v>
      </c>
      <c r="P778" s="157">
        <v>8.6999999999999994E-2</v>
      </c>
      <c r="Q778" s="157">
        <f>ROUND(E778*P778,2)</f>
        <v>14.16</v>
      </c>
      <c r="R778" s="158"/>
      <c r="S778" s="158" t="s">
        <v>183</v>
      </c>
      <c r="T778" s="158" t="s">
        <v>183</v>
      </c>
      <c r="U778" s="158">
        <v>0.25900000000000001</v>
      </c>
      <c r="V778" s="158">
        <f>ROUND(E778*U778,2)</f>
        <v>42.14</v>
      </c>
      <c r="W778" s="158"/>
      <c r="X778" s="158" t="s">
        <v>184</v>
      </c>
      <c r="Y778" s="147"/>
      <c r="Z778" s="147"/>
      <c r="AA778" s="147"/>
      <c r="AB778" s="147"/>
      <c r="AC778" s="147"/>
      <c r="AD778" s="147"/>
      <c r="AE778" s="147"/>
      <c r="AF778" s="147"/>
      <c r="AG778" s="147" t="s">
        <v>185</v>
      </c>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c r="A779" s="154"/>
      <c r="B779" s="155"/>
      <c r="C779" s="188" t="s">
        <v>192</v>
      </c>
      <c r="D779" s="160"/>
      <c r="E779" s="161"/>
      <c r="F779" s="158"/>
      <c r="G779" s="158"/>
      <c r="H779" s="158"/>
      <c r="I779" s="158"/>
      <c r="J779" s="158"/>
      <c r="K779" s="158"/>
      <c r="L779" s="158"/>
      <c r="M779" s="158"/>
      <c r="N779" s="157"/>
      <c r="O779" s="157"/>
      <c r="P779" s="157"/>
      <c r="Q779" s="157"/>
      <c r="R779" s="158"/>
      <c r="S779" s="158"/>
      <c r="T779" s="158"/>
      <c r="U779" s="158"/>
      <c r="V779" s="158"/>
      <c r="W779" s="158"/>
      <c r="X779" s="158"/>
      <c r="Y779" s="147"/>
      <c r="Z779" s="147"/>
      <c r="AA779" s="147"/>
      <c r="AB779" s="147"/>
      <c r="AC779" s="147"/>
      <c r="AD779" s="147"/>
      <c r="AE779" s="147"/>
      <c r="AF779" s="147"/>
      <c r="AG779" s="147" t="s">
        <v>187</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c r="A780" s="154"/>
      <c r="B780" s="155"/>
      <c r="C780" s="188" t="s">
        <v>778</v>
      </c>
      <c r="D780" s="160"/>
      <c r="E780" s="161"/>
      <c r="F780" s="158"/>
      <c r="G780" s="158"/>
      <c r="H780" s="158"/>
      <c r="I780" s="158"/>
      <c r="J780" s="158"/>
      <c r="K780" s="158"/>
      <c r="L780" s="158"/>
      <c r="M780" s="158"/>
      <c r="N780" s="157"/>
      <c r="O780" s="157"/>
      <c r="P780" s="157"/>
      <c r="Q780" s="157"/>
      <c r="R780" s="158"/>
      <c r="S780" s="158"/>
      <c r="T780" s="158"/>
      <c r="U780" s="158"/>
      <c r="V780" s="158"/>
      <c r="W780" s="158"/>
      <c r="X780" s="158"/>
      <c r="Y780" s="147"/>
      <c r="Z780" s="147"/>
      <c r="AA780" s="147"/>
      <c r="AB780" s="147"/>
      <c r="AC780" s="147"/>
      <c r="AD780" s="147"/>
      <c r="AE780" s="147"/>
      <c r="AF780" s="147"/>
      <c r="AG780" s="147" t="s">
        <v>187</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c r="A781" s="154"/>
      <c r="B781" s="155"/>
      <c r="C781" s="188" t="s">
        <v>779</v>
      </c>
      <c r="D781" s="160"/>
      <c r="E781" s="161">
        <v>162.71</v>
      </c>
      <c r="F781" s="158"/>
      <c r="G781" s="158"/>
      <c r="H781" s="158"/>
      <c r="I781" s="158"/>
      <c r="J781" s="158"/>
      <c r="K781" s="158"/>
      <c r="L781" s="158"/>
      <c r="M781" s="158"/>
      <c r="N781" s="157"/>
      <c r="O781" s="157"/>
      <c r="P781" s="157"/>
      <c r="Q781" s="157"/>
      <c r="R781" s="158"/>
      <c r="S781" s="158"/>
      <c r="T781" s="158"/>
      <c r="U781" s="158"/>
      <c r="V781" s="158"/>
      <c r="W781" s="158"/>
      <c r="X781" s="158"/>
      <c r="Y781" s="147"/>
      <c r="Z781" s="147"/>
      <c r="AA781" s="147"/>
      <c r="AB781" s="147"/>
      <c r="AC781" s="147"/>
      <c r="AD781" s="147"/>
      <c r="AE781" s="147"/>
      <c r="AF781" s="147"/>
      <c r="AG781" s="147" t="s">
        <v>187</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c r="A782" s="173">
        <v>140</v>
      </c>
      <c r="B782" s="174" t="s">
        <v>799</v>
      </c>
      <c r="C782" s="187" t="s">
        <v>800</v>
      </c>
      <c r="D782" s="175" t="s">
        <v>182</v>
      </c>
      <c r="E782" s="176">
        <v>0.6</v>
      </c>
      <c r="F782" s="177"/>
      <c r="G782" s="178">
        <f>ROUND(E782*F782,2)</f>
        <v>0</v>
      </c>
      <c r="H782" s="159"/>
      <c r="I782" s="158">
        <f>ROUND(E782*H782,2)</f>
        <v>0</v>
      </c>
      <c r="J782" s="159"/>
      <c r="K782" s="158">
        <f>ROUND(E782*J782,2)</f>
        <v>0</v>
      </c>
      <c r="L782" s="158">
        <v>21</v>
      </c>
      <c r="M782" s="158">
        <f>G782*(1+L782/100)</f>
        <v>0</v>
      </c>
      <c r="N782" s="157">
        <v>0</v>
      </c>
      <c r="O782" s="157">
        <f>ROUND(E782*N782,2)</f>
        <v>0</v>
      </c>
      <c r="P782" s="157">
        <v>5.5E-2</v>
      </c>
      <c r="Q782" s="157">
        <f>ROUND(E782*P782,2)</f>
        <v>0.03</v>
      </c>
      <c r="R782" s="158"/>
      <c r="S782" s="158" t="s">
        <v>183</v>
      </c>
      <c r="T782" s="158" t="s">
        <v>183</v>
      </c>
      <c r="U782" s="158">
        <v>0.42499999999999999</v>
      </c>
      <c r="V782" s="158">
        <f>ROUND(E782*U782,2)</f>
        <v>0.26</v>
      </c>
      <c r="W782" s="158"/>
      <c r="X782" s="158" t="s">
        <v>184</v>
      </c>
      <c r="Y782" s="147"/>
      <c r="Z782" s="147"/>
      <c r="AA782" s="147"/>
      <c r="AB782" s="147"/>
      <c r="AC782" s="147"/>
      <c r="AD782" s="147"/>
      <c r="AE782" s="147"/>
      <c r="AF782" s="147"/>
      <c r="AG782" s="147" t="s">
        <v>185</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c r="A783" s="154"/>
      <c r="B783" s="155"/>
      <c r="C783" s="188" t="s">
        <v>243</v>
      </c>
      <c r="D783" s="160"/>
      <c r="E783" s="161"/>
      <c r="F783" s="158"/>
      <c r="G783" s="158"/>
      <c r="H783" s="158"/>
      <c r="I783" s="158"/>
      <c r="J783" s="158"/>
      <c r="K783" s="158"/>
      <c r="L783" s="158"/>
      <c r="M783" s="158"/>
      <c r="N783" s="157"/>
      <c r="O783" s="157"/>
      <c r="P783" s="157"/>
      <c r="Q783" s="157"/>
      <c r="R783" s="158"/>
      <c r="S783" s="158"/>
      <c r="T783" s="158"/>
      <c r="U783" s="158"/>
      <c r="V783" s="158"/>
      <c r="W783" s="158"/>
      <c r="X783" s="158"/>
      <c r="Y783" s="147"/>
      <c r="Z783" s="147"/>
      <c r="AA783" s="147"/>
      <c r="AB783" s="147"/>
      <c r="AC783" s="147"/>
      <c r="AD783" s="147"/>
      <c r="AE783" s="147"/>
      <c r="AF783" s="147"/>
      <c r="AG783" s="147" t="s">
        <v>187</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c r="A784" s="154"/>
      <c r="B784" s="155"/>
      <c r="C784" s="188" t="s">
        <v>801</v>
      </c>
      <c r="D784" s="160"/>
      <c r="E784" s="161">
        <v>0.6</v>
      </c>
      <c r="F784" s="158"/>
      <c r="G784" s="158"/>
      <c r="H784" s="158"/>
      <c r="I784" s="158"/>
      <c r="J784" s="158"/>
      <c r="K784" s="158"/>
      <c r="L784" s="158"/>
      <c r="M784" s="158"/>
      <c r="N784" s="157"/>
      <c r="O784" s="157"/>
      <c r="P784" s="157"/>
      <c r="Q784" s="157"/>
      <c r="R784" s="158"/>
      <c r="S784" s="158"/>
      <c r="T784" s="158"/>
      <c r="U784" s="158"/>
      <c r="V784" s="158"/>
      <c r="W784" s="158"/>
      <c r="X784" s="158"/>
      <c r="Y784" s="147"/>
      <c r="Z784" s="147"/>
      <c r="AA784" s="147"/>
      <c r="AB784" s="147"/>
      <c r="AC784" s="147"/>
      <c r="AD784" s="147"/>
      <c r="AE784" s="147"/>
      <c r="AF784" s="147"/>
      <c r="AG784" s="147" t="s">
        <v>187</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ht="22.5" outlineLevel="1">
      <c r="A785" s="173">
        <v>141</v>
      </c>
      <c r="B785" s="174" t="s">
        <v>802</v>
      </c>
      <c r="C785" s="187" t="s">
        <v>803</v>
      </c>
      <c r="D785" s="175" t="s">
        <v>259</v>
      </c>
      <c r="E785" s="176">
        <v>1</v>
      </c>
      <c r="F785" s="177"/>
      <c r="G785" s="178">
        <f>ROUND(E785*F785,2)</f>
        <v>0</v>
      </c>
      <c r="H785" s="159"/>
      <c r="I785" s="158">
        <f>ROUND(E785*H785,2)</f>
        <v>0</v>
      </c>
      <c r="J785" s="159"/>
      <c r="K785" s="158">
        <f>ROUND(E785*J785,2)</f>
        <v>0</v>
      </c>
      <c r="L785" s="158">
        <v>21</v>
      </c>
      <c r="M785" s="158">
        <f>G785*(1+L785/100)</f>
        <v>0</v>
      </c>
      <c r="N785" s="157">
        <v>0</v>
      </c>
      <c r="O785" s="157">
        <f>ROUND(E785*N785,2)</f>
        <v>0</v>
      </c>
      <c r="P785" s="157">
        <v>0</v>
      </c>
      <c r="Q785" s="157">
        <f>ROUND(E785*P785,2)</f>
        <v>0</v>
      </c>
      <c r="R785" s="158"/>
      <c r="S785" s="158" t="s">
        <v>183</v>
      </c>
      <c r="T785" s="158" t="s">
        <v>183</v>
      </c>
      <c r="U785" s="158">
        <v>0.03</v>
      </c>
      <c r="V785" s="158">
        <f>ROUND(E785*U785,2)</f>
        <v>0.03</v>
      </c>
      <c r="W785" s="158"/>
      <c r="X785" s="158" t="s">
        <v>184</v>
      </c>
      <c r="Y785" s="147"/>
      <c r="Z785" s="147"/>
      <c r="AA785" s="147"/>
      <c r="AB785" s="147"/>
      <c r="AC785" s="147"/>
      <c r="AD785" s="147"/>
      <c r="AE785" s="147"/>
      <c r="AF785" s="147"/>
      <c r="AG785" s="147" t="s">
        <v>185</v>
      </c>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c r="A786" s="154"/>
      <c r="B786" s="155"/>
      <c r="C786" s="188" t="s">
        <v>243</v>
      </c>
      <c r="D786" s="160"/>
      <c r="E786" s="161"/>
      <c r="F786" s="158"/>
      <c r="G786" s="158"/>
      <c r="H786" s="158"/>
      <c r="I786" s="158"/>
      <c r="J786" s="158"/>
      <c r="K786" s="158"/>
      <c r="L786" s="158"/>
      <c r="M786" s="158"/>
      <c r="N786" s="157"/>
      <c r="O786" s="157"/>
      <c r="P786" s="157"/>
      <c r="Q786" s="157"/>
      <c r="R786" s="158"/>
      <c r="S786" s="158"/>
      <c r="T786" s="158"/>
      <c r="U786" s="158"/>
      <c r="V786" s="158"/>
      <c r="W786" s="158"/>
      <c r="X786" s="158"/>
      <c r="Y786" s="147"/>
      <c r="Z786" s="147"/>
      <c r="AA786" s="147"/>
      <c r="AB786" s="147"/>
      <c r="AC786" s="147"/>
      <c r="AD786" s="147"/>
      <c r="AE786" s="147"/>
      <c r="AF786" s="147"/>
      <c r="AG786" s="147" t="s">
        <v>187</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c r="A787" s="154"/>
      <c r="B787" s="155"/>
      <c r="C787" s="188" t="s">
        <v>64</v>
      </c>
      <c r="D787" s="160"/>
      <c r="E787" s="161">
        <v>1</v>
      </c>
      <c r="F787" s="158"/>
      <c r="G787" s="158"/>
      <c r="H787" s="158"/>
      <c r="I787" s="158"/>
      <c r="J787" s="158"/>
      <c r="K787" s="158"/>
      <c r="L787" s="158"/>
      <c r="M787" s="158"/>
      <c r="N787" s="157"/>
      <c r="O787" s="157"/>
      <c r="P787" s="157"/>
      <c r="Q787" s="157"/>
      <c r="R787" s="158"/>
      <c r="S787" s="158"/>
      <c r="T787" s="158"/>
      <c r="U787" s="158"/>
      <c r="V787" s="158"/>
      <c r="W787" s="158"/>
      <c r="X787" s="158"/>
      <c r="Y787" s="147"/>
      <c r="Z787" s="147"/>
      <c r="AA787" s="147"/>
      <c r="AB787" s="147"/>
      <c r="AC787" s="147"/>
      <c r="AD787" s="147"/>
      <c r="AE787" s="147"/>
      <c r="AF787" s="147"/>
      <c r="AG787" s="147" t="s">
        <v>187</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ht="22.5" outlineLevel="1">
      <c r="A788" s="173">
        <v>142</v>
      </c>
      <c r="B788" s="174" t="s">
        <v>804</v>
      </c>
      <c r="C788" s="187" t="s">
        <v>805</v>
      </c>
      <c r="D788" s="175" t="s">
        <v>259</v>
      </c>
      <c r="E788" s="176">
        <v>3</v>
      </c>
      <c r="F788" s="177"/>
      <c r="G788" s="178">
        <f>ROUND(E788*F788,2)</f>
        <v>0</v>
      </c>
      <c r="H788" s="159"/>
      <c r="I788" s="158">
        <f>ROUND(E788*H788,2)</f>
        <v>0</v>
      </c>
      <c r="J788" s="159"/>
      <c r="K788" s="158">
        <f>ROUND(E788*J788,2)</f>
        <v>0</v>
      </c>
      <c r="L788" s="158">
        <v>21</v>
      </c>
      <c r="M788" s="158">
        <f>G788*(1+L788/100)</f>
        <v>0</v>
      </c>
      <c r="N788" s="157">
        <v>0</v>
      </c>
      <c r="O788" s="157">
        <f>ROUND(E788*N788,2)</f>
        <v>0</v>
      </c>
      <c r="P788" s="157">
        <v>0</v>
      </c>
      <c r="Q788" s="157">
        <f>ROUND(E788*P788,2)</f>
        <v>0</v>
      </c>
      <c r="R788" s="158"/>
      <c r="S788" s="158" t="s">
        <v>183</v>
      </c>
      <c r="T788" s="158" t="s">
        <v>183</v>
      </c>
      <c r="U788" s="158">
        <v>0.06</v>
      </c>
      <c r="V788" s="158">
        <f>ROUND(E788*U788,2)</f>
        <v>0.18</v>
      </c>
      <c r="W788" s="158"/>
      <c r="X788" s="158" t="s">
        <v>184</v>
      </c>
      <c r="Y788" s="147"/>
      <c r="Z788" s="147"/>
      <c r="AA788" s="147"/>
      <c r="AB788" s="147"/>
      <c r="AC788" s="147"/>
      <c r="AD788" s="147"/>
      <c r="AE788" s="147"/>
      <c r="AF788" s="147"/>
      <c r="AG788" s="147" t="s">
        <v>185</v>
      </c>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c r="A789" s="154"/>
      <c r="B789" s="155"/>
      <c r="C789" s="188" t="s">
        <v>243</v>
      </c>
      <c r="D789" s="160"/>
      <c r="E789" s="161"/>
      <c r="F789" s="158"/>
      <c r="G789" s="158"/>
      <c r="H789" s="158"/>
      <c r="I789" s="158"/>
      <c r="J789" s="158"/>
      <c r="K789" s="158"/>
      <c r="L789" s="158"/>
      <c r="M789" s="158"/>
      <c r="N789" s="157"/>
      <c r="O789" s="157"/>
      <c r="P789" s="157"/>
      <c r="Q789" s="157"/>
      <c r="R789" s="158"/>
      <c r="S789" s="158"/>
      <c r="T789" s="158"/>
      <c r="U789" s="158"/>
      <c r="V789" s="158"/>
      <c r="W789" s="158"/>
      <c r="X789" s="158"/>
      <c r="Y789" s="147"/>
      <c r="Z789" s="147"/>
      <c r="AA789" s="147"/>
      <c r="AB789" s="147"/>
      <c r="AC789" s="147"/>
      <c r="AD789" s="147"/>
      <c r="AE789" s="147"/>
      <c r="AF789" s="147"/>
      <c r="AG789" s="147" t="s">
        <v>187</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c r="A790" s="154"/>
      <c r="B790" s="155"/>
      <c r="C790" s="188" t="s">
        <v>806</v>
      </c>
      <c r="D790" s="160"/>
      <c r="E790" s="161"/>
      <c r="F790" s="158"/>
      <c r="G790" s="158"/>
      <c r="H790" s="158"/>
      <c r="I790" s="158"/>
      <c r="J790" s="158"/>
      <c r="K790" s="158"/>
      <c r="L790" s="158"/>
      <c r="M790" s="158"/>
      <c r="N790" s="157"/>
      <c r="O790" s="157"/>
      <c r="P790" s="157"/>
      <c r="Q790" s="157"/>
      <c r="R790" s="158"/>
      <c r="S790" s="158"/>
      <c r="T790" s="158"/>
      <c r="U790" s="158"/>
      <c r="V790" s="158"/>
      <c r="W790" s="158"/>
      <c r="X790" s="158"/>
      <c r="Y790" s="147"/>
      <c r="Z790" s="147"/>
      <c r="AA790" s="147"/>
      <c r="AB790" s="147"/>
      <c r="AC790" s="147"/>
      <c r="AD790" s="147"/>
      <c r="AE790" s="147"/>
      <c r="AF790" s="147"/>
      <c r="AG790" s="147" t="s">
        <v>187</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c r="A791" s="154"/>
      <c r="B791" s="155"/>
      <c r="C791" s="188" t="s">
        <v>64</v>
      </c>
      <c r="D791" s="160"/>
      <c r="E791" s="161">
        <v>1</v>
      </c>
      <c r="F791" s="158"/>
      <c r="G791" s="158"/>
      <c r="H791" s="158"/>
      <c r="I791" s="158"/>
      <c r="J791" s="158"/>
      <c r="K791" s="158"/>
      <c r="L791" s="158"/>
      <c r="M791" s="158"/>
      <c r="N791" s="157"/>
      <c r="O791" s="157"/>
      <c r="P791" s="157"/>
      <c r="Q791" s="157"/>
      <c r="R791" s="158"/>
      <c r="S791" s="158"/>
      <c r="T791" s="158"/>
      <c r="U791" s="158"/>
      <c r="V791" s="158"/>
      <c r="W791" s="158"/>
      <c r="X791" s="158"/>
      <c r="Y791" s="147"/>
      <c r="Z791" s="147"/>
      <c r="AA791" s="147"/>
      <c r="AB791" s="147"/>
      <c r="AC791" s="147"/>
      <c r="AD791" s="147"/>
      <c r="AE791" s="147"/>
      <c r="AF791" s="147"/>
      <c r="AG791" s="147" t="s">
        <v>187</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c r="A792" s="154"/>
      <c r="B792" s="155"/>
      <c r="C792" s="188" t="s">
        <v>807</v>
      </c>
      <c r="D792" s="160"/>
      <c r="E792" s="161"/>
      <c r="F792" s="158"/>
      <c r="G792" s="158"/>
      <c r="H792" s="158"/>
      <c r="I792" s="158"/>
      <c r="J792" s="158"/>
      <c r="K792" s="158"/>
      <c r="L792" s="158"/>
      <c r="M792" s="158"/>
      <c r="N792" s="157"/>
      <c r="O792" s="157"/>
      <c r="P792" s="157"/>
      <c r="Q792" s="157"/>
      <c r="R792" s="158"/>
      <c r="S792" s="158"/>
      <c r="T792" s="158"/>
      <c r="U792" s="158"/>
      <c r="V792" s="158"/>
      <c r="W792" s="158"/>
      <c r="X792" s="158"/>
      <c r="Y792" s="147"/>
      <c r="Z792" s="147"/>
      <c r="AA792" s="147"/>
      <c r="AB792" s="147"/>
      <c r="AC792" s="147"/>
      <c r="AD792" s="147"/>
      <c r="AE792" s="147"/>
      <c r="AF792" s="147"/>
      <c r="AG792" s="147" t="s">
        <v>187</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c r="A793" s="154"/>
      <c r="B793" s="155"/>
      <c r="C793" s="188" t="s">
        <v>66</v>
      </c>
      <c r="D793" s="160"/>
      <c r="E793" s="161">
        <v>2</v>
      </c>
      <c r="F793" s="158"/>
      <c r="G793" s="158"/>
      <c r="H793" s="158"/>
      <c r="I793" s="158"/>
      <c r="J793" s="158"/>
      <c r="K793" s="158"/>
      <c r="L793" s="158"/>
      <c r="M793" s="158"/>
      <c r="N793" s="157"/>
      <c r="O793" s="157"/>
      <c r="P793" s="157"/>
      <c r="Q793" s="157"/>
      <c r="R793" s="158"/>
      <c r="S793" s="158"/>
      <c r="T793" s="158"/>
      <c r="U793" s="158"/>
      <c r="V793" s="158"/>
      <c r="W793" s="158"/>
      <c r="X793" s="158"/>
      <c r="Y793" s="147"/>
      <c r="Z793" s="147"/>
      <c r="AA793" s="147"/>
      <c r="AB793" s="147"/>
      <c r="AC793" s="147"/>
      <c r="AD793" s="147"/>
      <c r="AE793" s="147"/>
      <c r="AF793" s="147"/>
      <c r="AG793" s="147" t="s">
        <v>187</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ht="22.5" outlineLevel="1">
      <c r="A794" s="173">
        <v>143</v>
      </c>
      <c r="B794" s="174" t="s">
        <v>808</v>
      </c>
      <c r="C794" s="187" t="s">
        <v>809</v>
      </c>
      <c r="D794" s="175" t="s">
        <v>259</v>
      </c>
      <c r="E794" s="176">
        <v>42</v>
      </c>
      <c r="F794" s="177"/>
      <c r="G794" s="178">
        <f>ROUND(E794*F794,2)</f>
        <v>0</v>
      </c>
      <c r="H794" s="159"/>
      <c r="I794" s="158">
        <f>ROUND(E794*H794,2)</f>
        <v>0</v>
      </c>
      <c r="J794" s="159"/>
      <c r="K794" s="158">
        <f>ROUND(E794*J794,2)</f>
        <v>0</v>
      </c>
      <c r="L794" s="158">
        <v>21</v>
      </c>
      <c r="M794" s="158">
        <f>G794*(1+L794/100)</f>
        <v>0</v>
      </c>
      <c r="N794" s="157">
        <v>0</v>
      </c>
      <c r="O794" s="157">
        <f>ROUND(E794*N794,2)</f>
        <v>0</v>
      </c>
      <c r="P794" s="157">
        <v>0.02</v>
      </c>
      <c r="Q794" s="157">
        <f>ROUND(E794*P794,2)</f>
        <v>0.84</v>
      </c>
      <c r="R794" s="158"/>
      <c r="S794" s="158" t="s">
        <v>183</v>
      </c>
      <c r="T794" s="158" t="s">
        <v>183</v>
      </c>
      <c r="U794" s="158">
        <v>0.05</v>
      </c>
      <c r="V794" s="158">
        <f>ROUND(E794*U794,2)</f>
        <v>2.1</v>
      </c>
      <c r="W794" s="158"/>
      <c r="X794" s="158" t="s">
        <v>184</v>
      </c>
      <c r="Y794" s="147"/>
      <c r="Z794" s="147"/>
      <c r="AA794" s="147"/>
      <c r="AB794" s="147"/>
      <c r="AC794" s="147"/>
      <c r="AD794" s="147"/>
      <c r="AE794" s="147"/>
      <c r="AF794" s="147"/>
      <c r="AG794" s="147" t="s">
        <v>185</v>
      </c>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c r="A795" s="154"/>
      <c r="B795" s="155"/>
      <c r="C795" s="188" t="s">
        <v>192</v>
      </c>
      <c r="D795" s="160"/>
      <c r="E795" s="161"/>
      <c r="F795" s="158"/>
      <c r="G795" s="158"/>
      <c r="H795" s="158"/>
      <c r="I795" s="158"/>
      <c r="J795" s="158"/>
      <c r="K795" s="158"/>
      <c r="L795" s="158"/>
      <c r="M795" s="158"/>
      <c r="N795" s="157"/>
      <c r="O795" s="157"/>
      <c r="P795" s="157"/>
      <c r="Q795" s="157"/>
      <c r="R795" s="158"/>
      <c r="S795" s="158"/>
      <c r="T795" s="158"/>
      <c r="U795" s="158"/>
      <c r="V795" s="158"/>
      <c r="W795" s="158"/>
      <c r="X795" s="158"/>
      <c r="Y795" s="147"/>
      <c r="Z795" s="147"/>
      <c r="AA795" s="147"/>
      <c r="AB795" s="147"/>
      <c r="AC795" s="147"/>
      <c r="AD795" s="147"/>
      <c r="AE795" s="147"/>
      <c r="AF795" s="147"/>
      <c r="AG795" s="147" t="s">
        <v>187</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c r="A796" s="154"/>
      <c r="B796" s="155"/>
      <c r="C796" s="188" t="s">
        <v>810</v>
      </c>
      <c r="D796" s="160"/>
      <c r="E796" s="161"/>
      <c r="F796" s="158"/>
      <c r="G796" s="158"/>
      <c r="H796" s="158"/>
      <c r="I796" s="158"/>
      <c r="J796" s="158"/>
      <c r="K796" s="158"/>
      <c r="L796" s="158"/>
      <c r="M796" s="158"/>
      <c r="N796" s="157"/>
      <c r="O796" s="157"/>
      <c r="P796" s="157"/>
      <c r="Q796" s="157"/>
      <c r="R796" s="158"/>
      <c r="S796" s="158"/>
      <c r="T796" s="158"/>
      <c r="U796" s="158"/>
      <c r="V796" s="158"/>
      <c r="W796" s="158"/>
      <c r="X796" s="158"/>
      <c r="Y796" s="147"/>
      <c r="Z796" s="147"/>
      <c r="AA796" s="147"/>
      <c r="AB796" s="147"/>
      <c r="AC796" s="147"/>
      <c r="AD796" s="147"/>
      <c r="AE796" s="147"/>
      <c r="AF796" s="147"/>
      <c r="AG796" s="147" t="s">
        <v>187</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c r="A797" s="154"/>
      <c r="B797" s="155"/>
      <c r="C797" s="188" t="s">
        <v>811</v>
      </c>
      <c r="D797" s="160"/>
      <c r="E797" s="161">
        <v>17</v>
      </c>
      <c r="F797" s="158"/>
      <c r="G797" s="158"/>
      <c r="H797" s="158"/>
      <c r="I797" s="158"/>
      <c r="J797" s="158"/>
      <c r="K797" s="158"/>
      <c r="L797" s="158"/>
      <c r="M797" s="158"/>
      <c r="N797" s="157"/>
      <c r="O797" s="157"/>
      <c r="P797" s="157"/>
      <c r="Q797" s="157"/>
      <c r="R797" s="158"/>
      <c r="S797" s="158"/>
      <c r="T797" s="158"/>
      <c r="U797" s="158"/>
      <c r="V797" s="158"/>
      <c r="W797" s="158"/>
      <c r="X797" s="158"/>
      <c r="Y797" s="147"/>
      <c r="Z797" s="147"/>
      <c r="AA797" s="147"/>
      <c r="AB797" s="147"/>
      <c r="AC797" s="147"/>
      <c r="AD797" s="147"/>
      <c r="AE797" s="147"/>
      <c r="AF797" s="147"/>
      <c r="AG797" s="147" t="s">
        <v>187</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c r="A798" s="154"/>
      <c r="B798" s="155"/>
      <c r="C798" s="188" t="s">
        <v>812</v>
      </c>
      <c r="D798" s="160"/>
      <c r="E798" s="161"/>
      <c r="F798" s="158"/>
      <c r="G798" s="158"/>
      <c r="H798" s="158"/>
      <c r="I798" s="158"/>
      <c r="J798" s="158"/>
      <c r="K798" s="158"/>
      <c r="L798" s="158"/>
      <c r="M798" s="158"/>
      <c r="N798" s="157"/>
      <c r="O798" s="157"/>
      <c r="P798" s="157"/>
      <c r="Q798" s="157"/>
      <c r="R798" s="158"/>
      <c r="S798" s="158"/>
      <c r="T798" s="158"/>
      <c r="U798" s="158"/>
      <c r="V798" s="158"/>
      <c r="W798" s="158"/>
      <c r="X798" s="158"/>
      <c r="Y798" s="147"/>
      <c r="Z798" s="147"/>
      <c r="AA798" s="147"/>
      <c r="AB798" s="147"/>
      <c r="AC798" s="147"/>
      <c r="AD798" s="147"/>
      <c r="AE798" s="147"/>
      <c r="AF798" s="147"/>
      <c r="AG798" s="147" t="s">
        <v>187</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c r="A799" s="154"/>
      <c r="B799" s="155"/>
      <c r="C799" s="188" t="s">
        <v>76</v>
      </c>
      <c r="D799" s="160"/>
      <c r="E799" s="161">
        <v>5</v>
      </c>
      <c r="F799" s="158"/>
      <c r="G799" s="158"/>
      <c r="H799" s="158"/>
      <c r="I799" s="158"/>
      <c r="J799" s="158"/>
      <c r="K799" s="158"/>
      <c r="L799" s="158"/>
      <c r="M799" s="158"/>
      <c r="N799" s="157"/>
      <c r="O799" s="157"/>
      <c r="P799" s="157"/>
      <c r="Q799" s="157"/>
      <c r="R799" s="158"/>
      <c r="S799" s="158"/>
      <c r="T799" s="158"/>
      <c r="U799" s="158"/>
      <c r="V799" s="158"/>
      <c r="W799" s="158"/>
      <c r="X799" s="158"/>
      <c r="Y799" s="147"/>
      <c r="Z799" s="147"/>
      <c r="AA799" s="147"/>
      <c r="AB799" s="147"/>
      <c r="AC799" s="147"/>
      <c r="AD799" s="147"/>
      <c r="AE799" s="147"/>
      <c r="AF799" s="147"/>
      <c r="AG799" s="147" t="s">
        <v>187</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c r="A800" s="154"/>
      <c r="B800" s="155"/>
      <c r="C800" s="188" t="s">
        <v>813</v>
      </c>
      <c r="D800" s="160"/>
      <c r="E800" s="161"/>
      <c r="F800" s="158"/>
      <c r="G800" s="158"/>
      <c r="H800" s="158"/>
      <c r="I800" s="158"/>
      <c r="J800" s="158"/>
      <c r="K800" s="158"/>
      <c r="L800" s="158"/>
      <c r="M800" s="158"/>
      <c r="N800" s="157"/>
      <c r="O800" s="157"/>
      <c r="P800" s="157"/>
      <c r="Q800" s="157"/>
      <c r="R800" s="158"/>
      <c r="S800" s="158"/>
      <c r="T800" s="158"/>
      <c r="U800" s="158"/>
      <c r="V800" s="158"/>
      <c r="W800" s="158"/>
      <c r="X800" s="158"/>
      <c r="Y800" s="147"/>
      <c r="Z800" s="147"/>
      <c r="AA800" s="147"/>
      <c r="AB800" s="147"/>
      <c r="AC800" s="147"/>
      <c r="AD800" s="147"/>
      <c r="AE800" s="147"/>
      <c r="AF800" s="147"/>
      <c r="AG800" s="147" t="s">
        <v>187</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c r="A801" s="154"/>
      <c r="B801" s="155"/>
      <c r="C801" s="188" t="s">
        <v>72</v>
      </c>
      <c r="D801" s="160"/>
      <c r="E801" s="161">
        <v>4</v>
      </c>
      <c r="F801" s="158"/>
      <c r="G801" s="158"/>
      <c r="H801" s="158"/>
      <c r="I801" s="158"/>
      <c r="J801" s="158"/>
      <c r="K801" s="158"/>
      <c r="L801" s="158"/>
      <c r="M801" s="158"/>
      <c r="N801" s="157"/>
      <c r="O801" s="157"/>
      <c r="P801" s="157"/>
      <c r="Q801" s="157"/>
      <c r="R801" s="158"/>
      <c r="S801" s="158"/>
      <c r="T801" s="158"/>
      <c r="U801" s="158"/>
      <c r="V801" s="158"/>
      <c r="W801" s="158"/>
      <c r="X801" s="158"/>
      <c r="Y801" s="147"/>
      <c r="Z801" s="147"/>
      <c r="AA801" s="147"/>
      <c r="AB801" s="147"/>
      <c r="AC801" s="147"/>
      <c r="AD801" s="147"/>
      <c r="AE801" s="147"/>
      <c r="AF801" s="147"/>
      <c r="AG801" s="147" t="s">
        <v>187</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c r="A802" s="154"/>
      <c r="B802" s="155"/>
      <c r="C802" s="188" t="s">
        <v>243</v>
      </c>
      <c r="D802" s="160"/>
      <c r="E802" s="161"/>
      <c r="F802" s="158"/>
      <c r="G802" s="158"/>
      <c r="H802" s="158"/>
      <c r="I802" s="158"/>
      <c r="J802" s="158"/>
      <c r="K802" s="158"/>
      <c r="L802" s="158"/>
      <c r="M802" s="158"/>
      <c r="N802" s="157"/>
      <c r="O802" s="157"/>
      <c r="P802" s="157"/>
      <c r="Q802" s="157"/>
      <c r="R802" s="158"/>
      <c r="S802" s="158"/>
      <c r="T802" s="158"/>
      <c r="U802" s="158"/>
      <c r="V802" s="158"/>
      <c r="W802" s="158"/>
      <c r="X802" s="158"/>
      <c r="Y802" s="147"/>
      <c r="Z802" s="147"/>
      <c r="AA802" s="147"/>
      <c r="AB802" s="147"/>
      <c r="AC802" s="147"/>
      <c r="AD802" s="147"/>
      <c r="AE802" s="147"/>
      <c r="AF802" s="147"/>
      <c r="AG802" s="147" t="s">
        <v>187</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c r="A803" s="154"/>
      <c r="B803" s="155"/>
      <c r="C803" s="188" t="s">
        <v>810</v>
      </c>
      <c r="D803" s="160"/>
      <c r="E803" s="161"/>
      <c r="F803" s="158"/>
      <c r="G803" s="158"/>
      <c r="H803" s="158"/>
      <c r="I803" s="158"/>
      <c r="J803" s="158"/>
      <c r="K803" s="158"/>
      <c r="L803" s="158"/>
      <c r="M803" s="158"/>
      <c r="N803" s="157"/>
      <c r="O803" s="157"/>
      <c r="P803" s="157"/>
      <c r="Q803" s="157"/>
      <c r="R803" s="158"/>
      <c r="S803" s="158"/>
      <c r="T803" s="158"/>
      <c r="U803" s="158"/>
      <c r="V803" s="158"/>
      <c r="W803" s="158"/>
      <c r="X803" s="158"/>
      <c r="Y803" s="147"/>
      <c r="Z803" s="147"/>
      <c r="AA803" s="147"/>
      <c r="AB803" s="147"/>
      <c r="AC803" s="147"/>
      <c r="AD803" s="147"/>
      <c r="AE803" s="147"/>
      <c r="AF803" s="147"/>
      <c r="AG803" s="147" t="s">
        <v>187</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c r="A804" s="154"/>
      <c r="B804" s="155"/>
      <c r="C804" s="188" t="s">
        <v>76</v>
      </c>
      <c r="D804" s="160"/>
      <c r="E804" s="161">
        <v>5</v>
      </c>
      <c r="F804" s="158"/>
      <c r="G804" s="158"/>
      <c r="H804" s="158"/>
      <c r="I804" s="158"/>
      <c r="J804" s="158"/>
      <c r="K804" s="158"/>
      <c r="L804" s="158"/>
      <c r="M804" s="158"/>
      <c r="N804" s="157"/>
      <c r="O804" s="157"/>
      <c r="P804" s="157"/>
      <c r="Q804" s="157"/>
      <c r="R804" s="158"/>
      <c r="S804" s="158"/>
      <c r="T804" s="158"/>
      <c r="U804" s="158"/>
      <c r="V804" s="158"/>
      <c r="W804" s="158"/>
      <c r="X804" s="158"/>
      <c r="Y804" s="147"/>
      <c r="Z804" s="147"/>
      <c r="AA804" s="147"/>
      <c r="AB804" s="147"/>
      <c r="AC804" s="147"/>
      <c r="AD804" s="147"/>
      <c r="AE804" s="147"/>
      <c r="AF804" s="147"/>
      <c r="AG804" s="147" t="s">
        <v>187</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c r="A805" s="154"/>
      <c r="B805" s="155"/>
      <c r="C805" s="188" t="s">
        <v>812</v>
      </c>
      <c r="D805" s="160"/>
      <c r="E805" s="161"/>
      <c r="F805" s="158"/>
      <c r="G805" s="158"/>
      <c r="H805" s="158"/>
      <c r="I805" s="158"/>
      <c r="J805" s="158"/>
      <c r="K805" s="158"/>
      <c r="L805" s="158"/>
      <c r="M805" s="158"/>
      <c r="N805" s="157"/>
      <c r="O805" s="157"/>
      <c r="P805" s="157"/>
      <c r="Q805" s="157"/>
      <c r="R805" s="158"/>
      <c r="S805" s="158"/>
      <c r="T805" s="158"/>
      <c r="U805" s="158"/>
      <c r="V805" s="158"/>
      <c r="W805" s="158"/>
      <c r="X805" s="158"/>
      <c r="Y805" s="147"/>
      <c r="Z805" s="147"/>
      <c r="AA805" s="147"/>
      <c r="AB805" s="147"/>
      <c r="AC805" s="147"/>
      <c r="AD805" s="147"/>
      <c r="AE805" s="147"/>
      <c r="AF805" s="147"/>
      <c r="AG805" s="147" t="s">
        <v>187</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c r="A806" s="154"/>
      <c r="B806" s="155"/>
      <c r="C806" s="188" t="s">
        <v>814</v>
      </c>
      <c r="D806" s="160"/>
      <c r="E806" s="161">
        <v>10</v>
      </c>
      <c r="F806" s="158"/>
      <c r="G806" s="158"/>
      <c r="H806" s="158"/>
      <c r="I806" s="158"/>
      <c r="J806" s="158"/>
      <c r="K806" s="158"/>
      <c r="L806" s="158"/>
      <c r="M806" s="158"/>
      <c r="N806" s="157"/>
      <c r="O806" s="157"/>
      <c r="P806" s="157"/>
      <c r="Q806" s="157"/>
      <c r="R806" s="158"/>
      <c r="S806" s="158"/>
      <c r="T806" s="158"/>
      <c r="U806" s="158"/>
      <c r="V806" s="158"/>
      <c r="W806" s="158"/>
      <c r="X806" s="158"/>
      <c r="Y806" s="147"/>
      <c r="Z806" s="147"/>
      <c r="AA806" s="147"/>
      <c r="AB806" s="147"/>
      <c r="AC806" s="147"/>
      <c r="AD806" s="147"/>
      <c r="AE806" s="147"/>
      <c r="AF806" s="147"/>
      <c r="AG806" s="147" t="s">
        <v>187</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c r="A807" s="154"/>
      <c r="B807" s="155"/>
      <c r="C807" s="188" t="s">
        <v>815</v>
      </c>
      <c r="D807" s="160"/>
      <c r="E807" s="161"/>
      <c r="F807" s="158"/>
      <c r="G807" s="158"/>
      <c r="H807" s="158"/>
      <c r="I807" s="158"/>
      <c r="J807" s="158"/>
      <c r="K807" s="158"/>
      <c r="L807" s="158"/>
      <c r="M807" s="158"/>
      <c r="N807" s="157"/>
      <c r="O807" s="157"/>
      <c r="P807" s="157"/>
      <c r="Q807" s="157"/>
      <c r="R807" s="158"/>
      <c r="S807" s="158"/>
      <c r="T807" s="158"/>
      <c r="U807" s="158"/>
      <c r="V807" s="158"/>
      <c r="W807" s="158"/>
      <c r="X807" s="158"/>
      <c r="Y807" s="147"/>
      <c r="Z807" s="147"/>
      <c r="AA807" s="147"/>
      <c r="AB807" s="147"/>
      <c r="AC807" s="147"/>
      <c r="AD807" s="147"/>
      <c r="AE807" s="147"/>
      <c r="AF807" s="147"/>
      <c r="AG807" s="147" t="s">
        <v>187</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c r="A808" s="154"/>
      <c r="B808" s="155"/>
      <c r="C808" s="188" t="s">
        <v>64</v>
      </c>
      <c r="D808" s="160"/>
      <c r="E808" s="161">
        <v>1</v>
      </c>
      <c r="F808" s="158"/>
      <c r="G808" s="158"/>
      <c r="H808" s="158"/>
      <c r="I808" s="158"/>
      <c r="J808" s="158"/>
      <c r="K808" s="158"/>
      <c r="L808" s="158"/>
      <c r="M808" s="158"/>
      <c r="N808" s="157"/>
      <c r="O808" s="157"/>
      <c r="P808" s="157"/>
      <c r="Q808" s="157"/>
      <c r="R808" s="158"/>
      <c r="S808" s="158"/>
      <c r="T808" s="158"/>
      <c r="U808" s="158"/>
      <c r="V808" s="158"/>
      <c r="W808" s="158"/>
      <c r="X808" s="158"/>
      <c r="Y808" s="147"/>
      <c r="Z808" s="147"/>
      <c r="AA808" s="147"/>
      <c r="AB808" s="147"/>
      <c r="AC808" s="147"/>
      <c r="AD808" s="147"/>
      <c r="AE808" s="147"/>
      <c r="AF808" s="147"/>
      <c r="AG808" s="147" t="s">
        <v>187</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c r="A809" s="173">
        <v>144</v>
      </c>
      <c r="B809" s="174" t="s">
        <v>816</v>
      </c>
      <c r="C809" s="187" t="s">
        <v>817</v>
      </c>
      <c r="D809" s="175" t="s">
        <v>259</v>
      </c>
      <c r="E809" s="176">
        <v>4</v>
      </c>
      <c r="F809" s="177"/>
      <c r="G809" s="178">
        <f>ROUND(E809*F809,2)</f>
        <v>0</v>
      </c>
      <c r="H809" s="159"/>
      <c r="I809" s="158">
        <f>ROUND(E809*H809,2)</f>
        <v>0</v>
      </c>
      <c r="J809" s="159"/>
      <c r="K809" s="158">
        <f>ROUND(E809*J809,2)</f>
        <v>0</v>
      </c>
      <c r="L809" s="158">
        <v>21</v>
      </c>
      <c r="M809" s="158">
        <f>G809*(1+L809/100)</f>
        <v>0</v>
      </c>
      <c r="N809" s="157">
        <v>0</v>
      </c>
      <c r="O809" s="157">
        <f>ROUND(E809*N809,2)</f>
        <v>0</v>
      </c>
      <c r="P809" s="157">
        <v>0.1</v>
      </c>
      <c r="Q809" s="157">
        <f>ROUND(E809*P809,2)</f>
        <v>0.4</v>
      </c>
      <c r="R809" s="158"/>
      <c r="S809" s="158" t="s">
        <v>183</v>
      </c>
      <c r="T809" s="158" t="s">
        <v>183</v>
      </c>
      <c r="U809" s="158">
        <v>0.08</v>
      </c>
      <c r="V809" s="158">
        <f>ROUND(E809*U809,2)</f>
        <v>0.32</v>
      </c>
      <c r="W809" s="158"/>
      <c r="X809" s="158" t="s">
        <v>184</v>
      </c>
      <c r="Y809" s="147"/>
      <c r="Z809" s="147"/>
      <c r="AA809" s="147"/>
      <c r="AB809" s="147"/>
      <c r="AC809" s="147"/>
      <c r="AD809" s="147"/>
      <c r="AE809" s="147"/>
      <c r="AF809" s="147"/>
      <c r="AG809" s="147" t="s">
        <v>185</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c r="A810" s="154"/>
      <c r="B810" s="155"/>
      <c r="C810" s="188" t="s">
        <v>192</v>
      </c>
      <c r="D810" s="160"/>
      <c r="E810" s="161"/>
      <c r="F810" s="158"/>
      <c r="G810" s="158"/>
      <c r="H810" s="158"/>
      <c r="I810" s="158"/>
      <c r="J810" s="158"/>
      <c r="K810" s="158"/>
      <c r="L810" s="158"/>
      <c r="M810" s="158"/>
      <c r="N810" s="157"/>
      <c r="O810" s="157"/>
      <c r="P810" s="157"/>
      <c r="Q810" s="157"/>
      <c r="R810" s="158"/>
      <c r="S810" s="158"/>
      <c r="T810" s="158"/>
      <c r="U810" s="158"/>
      <c r="V810" s="158"/>
      <c r="W810" s="158"/>
      <c r="X810" s="158"/>
      <c r="Y810" s="147"/>
      <c r="Z810" s="147"/>
      <c r="AA810" s="147"/>
      <c r="AB810" s="147"/>
      <c r="AC810" s="147"/>
      <c r="AD810" s="147"/>
      <c r="AE810" s="147"/>
      <c r="AF810" s="147"/>
      <c r="AG810" s="147" t="s">
        <v>187</v>
      </c>
      <c r="AH810" s="147">
        <v>0</v>
      </c>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c r="A811" s="154"/>
      <c r="B811" s="155"/>
      <c r="C811" s="188" t="s">
        <v>818</v>
      </c>
      <c r="D811" s="160"/>
      <c r="E811" s="161"/>
      <c r="F811" s="158"/>
      <c r="G811" s="158"/>
      <c r="H811" s="158"/>
      <c r="I811" s="158"/>
      <c r="J811" s="158"/>
      <c r="K811" s="158"/>
      <c r="L811" s="158"/>
      <c r="M811" s="158"/>
      <c r="N811" s="157"/>
      <c r="O811" s="157"/>
      <c r="P811" s="157"/>
      <c r="Q811" s="157"/>
      <c r="R811" s="158"/>
      <c r="S811" s="158"/>
      <c r="T811" s="158"/>
      <c r="U811" s="158"/>
      <c r="V811" s="158"/>
      <c r="W811" s="158"/>
      <c r="X811" s="158"/>
      <c r="Y811" s="147"/>
      <c r="Z811" s="147"/>
      <c r="AA811" s="147"/>
      <c r="AB811" s="147"/>
      <c r="AC811" s="147"/>
      <c r="AD811" s="147"/>
      <c r="AE811" s="147"/>
      <c r="AF811" s="147"/>
      <c r="AG811" s="147" t="s">
        <v>187</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c r="A812" s="154"/>
      <c r="B812" s="155"/>
      <c r="C812" s="188" t="s">
        <v>72</v>
      </c>
      <c r="D812" s="160"/>
      <c r="E812" s="161">
        <v>4</v>
      </c>
      <c r="F812" s="158"/>
      <c r="G812" s="158"/>
      <c r="H812" s="158"/>
      <c r="I812" s="158"/>
      <c r="J812" s="158"/>
      <c r="K812" s="158"/>
      <c r="L812" s="158"/>
      <c r="M812" s="158"/>
      <c r="N812" s="157"/>
      <c r="O812" s="157"/>
      <c r="P812" s="157"/>
      <c r="Q812" s="157"/>
      <c r="R812" s="158"/>
      <c r="S812" s="158"/>
      <c r="T812" s="158"/>
      <c r="U812" s="158"/>
      <c r="V812" s="158"/>
      <c r="W812" s="158"/>
      <c r="X812" s="158"/>
      <c r="Y812" s="147"/>
      <c r="Z812" s="147"/>
      <c r="AA812" s="147"/>
      <c r="AB812" s="147"/>
      <c r="AC812" s="147"/>
      <c r="AD812" s="147"/>
      <c r="AE812" s="147"/>
      <c r="AF812" s="147"/>
      <c r="AG812" s="147" t="s">
        <v>187</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c r="A813" s="173">
        <v>145</v>
      </c>
      <c r="B813" s="174" t="s">
        <v>819</v>
      </c>
      <c r="C813" s="187" t="s">
        <v>820</v>
      </c>
      <c r="D813" s="175" t="s">
        <v>182</v>
      </c>
      <c r="E813" s="176">
        <v>39.137999999999998</v>
      </c>
      <c r="F813" s="177"/>
      <c r="G813" s="178">
        <f>ROUND(E813*F813,2)</f>
        <v>0</v>
      </c>
      <c r="H813" s="159"/>
      <c r="I813" s="158">
        <f>ROUND(E813*H813,2)</f>
        <v>0</v>
      </c>
      <c r="J813" s="159"/>
      <c r="K813" s="158">
        <f>ROUND(E813*J813,2)</f>
        <v>0</v>
      </c>
      <c r="L813" s="158">
        <v>21</v>
      </c>
      <c r="M813" s="158">
        <f>G813*(1+L813/100)</f>
        <v>0</v>
      </c>
      <c r="N813" s="157">
        <v>1.17E-3</v>
      </c>
      <c r="O813" s="157">
        <f>ROUND(E813*N813,2)</f>
        <v>0.05</v>
      </c>
      <c r="P813" s="157">
        <v>7.5999999999999998E-2</v>
      </c>
      <c r="Q813" s="157">
        <f>ROUND(E813*P813,2)</f>
        <v>2.97</v>
      </c>
      <c r="R813" s="158"/>
      <c r="S813" s="158" t="s">
        <v>183</v>
      </c>
      <c r="T813" s="158" t="s">
        <v>183</v>
      </c>
      <c r="U813" s="158">
        <v>0.93899999999999995</v>
      </c>
      <c r="V813" s="158">
        <f>ROUND(E813*U813,2)</f>
        <v>36.75</v>
      </c>
      <c r="W813" s="158"/>
      <c r="X813" s="158" t="s">
        <v>184</v>
      </c>
      <c r="Y813" s="147"/>
      <c r="Z813" s="147"/>
      <c r="AA813" s="147"/>
      <c r="AB813" s="147"/>
      <c r="AC813" s="147"/>
      <c r="AD813" s="147"/>
      <c r="AE813" s="147"/>
      <c r="AF813" s="147"/>
      <c r="AG813" s="147" t="s">
        <v>185</v>
      </c>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c r="A814" s="154"/>
      <c r="B814" s="155"/>
      <c r="C814" s="188" t="s">
        <v>192</v>
      </c>
      <c r="D814" s="160"/>
      <c r="E814" s="161"/>
      <c r="F814" s="158"/>
      <c r="G814" s="158"/>
      <c r="H814" s="158"/>
      <c r="I814" s="158"/>
      <c r="J814" s="158"/>
      <c r="K814" s="158"/>
      <c r="L814" s="158"/>
      <c r="M814" s="158"/>
      <c r="N814" s="157"/>
      <c r="O814" s="157"/>
      <c r="P814" s="157"/>
      <c r="Q814" s="157"/>
      <c r="R814" s="158"/>
      <c r="S814" s="158"/>
      <c r="T814" s="158"/>
      <c r="U814" s="158"/>
      <c r="V814" s="158"/>
      <c r="W814" s="158"/>
      <c r="X814" s="158"/>
      <c r="Y814" s="147"/>
      <c r="Z814" s="147"/>
      <c r="AA814" s="147"/>
      <c r="AB814" s="147"/>
      <c r="AC814" s="147"/>
      <c r="AD814" s="147"/>
      <c r="AE814" s="147"/>
      <c r="AF814" s="147"/>
      <c r="AG814" s="147" t="s">
        <v>187</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c r="A815" s="154"/>
      <c r="B815" s="155"/>
      <c r="C815" s="188" t="s">
        <v>810</v>
      </c>
      <c r="D815" s="160"/>
      <c r="E815" s="161"/>
      <c r="F815" s="158"/>
      <c r="G815" s="158"/>
      <c r="H815" s="158"/>
      <c r="I815" s="158"/>
      <c r="J815" s="158"/>
      <c r="K815" s="158"/>
      <c r="L815" s="158"/>
      <c r="M815" s="158"/>
      <c r="N815" s="157"/>
      <c r="O815" s="157"/>
      <c r="P815" s="157"/>
      <c r="Q815" s="157"/>
      <c r="R815" s="158"/>
      <c r="S815" s="158"/>
      <c r="T815" s="158"/>
      <c r="U815" s="158"/>
      <c r="V815" s="158"/>
      <c r="W815" s="158"/>
      <c r="X815" s="158"/>
      <c r="Y815" s="147"/>
      <c r="Z815" s="147"/>
      <c r="AA815" s="147"/>
      <c r="AB815" s="147"/>
      <c r="AC815" s="147"/>
      <c r="AD815" s="147"/>
      <c r="AE815" s="147"/>
      <c r="AF815" s="147"/>
      <c r="AG815" s="147" t="s">
        <v>187</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c r="A816" s="154"/>
      <c r="B816" s="155"/>
      <c r="C816" s="188" t="s">
        <v>821</v>
      </c>
      <c r="D816" s="160"/>
      <c r="E816" s="161">
        <v>26.398</v>
      </c>
      <c r="F816" s="158"/>
      <c r="G816" s="158"/>
      <c r="H816" s="158"/>
      <c r="I816" s="158"/>
      <c r="J816" s="158"/>
      <c r="K816" s="158"/>
      <c r="L816" s="158"/>
      <c r="M816" s="158"/>
      <c r="N816" s="157"/>
      <c r="O816" s="157"/>
      <c r="P816" s="157"/>
      <c r="Q816" s="157"/>
      <c r="R816" s="158"/>
      <c r="S816" s="158"/>
      <c r="T816" s="158"/>
      <c r="U816" s="158"/>
      <c r="V816" s="158"/>
      <c r="W816" s="158"/>
      <c r="X816" s="158"/>
      <c r="Y816" s="147"/>
      <c r="Z816" s="147"/>
      <c r="AA816" s="147"/>
      <c r="AB816" s="147"/>
      <c r="AC816" s="147"/>
      <c r="AD816" s="147"/>
      <c r="AE816" s="147"/>
      <c r="AF816" s="147"/>
      <c r="AG816" s="147" t="s">
        <v>187</v>
      </c>
      <c r="AH816" s="147">
        <v>0</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c r="A817" s="154"/>
      <c r="B817" s="155"/>
      <c r="C817" s="188" t="s">
        <v>818</v>
      </c>
      <c r="D817" s="160"/>
      <c r="E817" s="161"/>
      <c r="F817" s="158"/>
      <c r="G817" s="158"/>
      <c r="H817" s="158"/>
      <c r="I817" s="158"/>
      <c r="J817" s="158"/>
      <c r="K817" s="158"/>
      <c r="L817" s="158"/>
      <c r="M817" s="158"/>
      <c r="N817" s="157"/>
      <c r="O817" s="157"/>
      <c r="P817" s="157"/>
      <c r="Q817" s="157"/>
      <c r="R817" s="158"/>
      <c r="S817" s="158"/>
      <c r="T817" s="158"/>
      <c r="U817" s="158"/>
      <c r="V817" s="158"/>
      <c r="W817" s="158"/>
      <c r="X817" s="158"/>
      <c r="Y817" s="147"/>
      <c r="Z817" s="147"/>
      <c r="AA817" s="147"/>
      <c r="AB817" s="147"/>
      <c r="AC817" s="147"/>
      <c r="AD817" s="147"/>
      <c r="AE817" s="147"/>
      <c r="AF817" s="147"/>
      <c r="AG817" s="147" t="s">
        <v>187</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c r="A818" s="154"/>
      <c r="B818" s="155"/>
      <c r="C818" s="188" t="s">
        <v>822</v>
      </c>
      <c r="D818" s="160"/>
      <c r="E818" s="161">
        <v>4.8600000000000003</v>
      </c>
      <c r="F818" s="158"/>
      <c r="G818" s="158"/>
      <c r="H818" s="158"/>
      <c r="I818" s="158"/>
      <c r="J818" s="158"/>
      <c r="K818" s="158"/>
      <c r="L818" s="158"/>
      <c r="M818" s="158"/>
      <c r="N818" s="157"/>
      <c r="O818" s="157"/>
      <c r="P818" s="157"/>
      <c r="Q818" s="157"/>
      <c r="R818" s="158"/>
      <c r="S818" s="158"/>
      <c r="T818" s="158"/>
      <c r="U818" s="158"/>
      <c r="V818" s="158"/>
      <c r="W818" s="158"/>
      <c r="X818" s="158"/>
      <c r="Y818" s="147"/>
      <c r="Z818" s="147"/>
      <c r="AA818" s="147"/>
      <c r="AB818" s="147"/>
      <c r="AC818" s="147"/>
      <c r="AD818" s="147"/>
      <c r="AE818" s="147"/>
      <c r="AF818" s="147"/>
      <c r="AG818" s="147" t="s">
        <v>187</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c r="A819" s="154"/>
      <c r="B819" s="155"/>
      <c r="C819" s="188" t="s">
        <v>243</v>
      </c>
      <c r="D819" s="160"/>
      <c r="E819" s="161"/>
      <c r="F819" s="158"/>
      <c r="G819" s="158"/>
      <c r="H819" s="158"/>
      <c r="I819" s="158"/>
      <c r="J819" s="158"/>
      <c r="K819" s="158"/>
      <c r="L819" s="158"/>
      <c r="M819" s="158"/>
      <c r="N819" s="157"/>
      <c r="O819" s="157"/>
      <c r="P819" s="157"/>
      <c r="Q819" s="157"/>
      <c r="R819" s="158"/>
      <c r="S819" s="158"/>
      <c r="T819" s="158"/>
      <c r="U819" s="158"/>
      <c r="V819" s="158"/>
      <c r="W819" s="158"/>
      <c r="X819" s="158"/>
      <c r="Y819" s="147"/>
      <c r="Z819" s="147"/>
      <c r="AA819" s="147"/>
      <c r="AB819" s="147"/>
      <c r="AC819" s="147"/>
      <c r="AD819" s="147"/>
      <c r="AE819" s="147"/>
      <c r="AF819" s="147"/>
      <c r="AG819" s="147" t="s">
        <v>187</v>
      </c>
      <c r="AH819" s="147">
        <v>0</v>
      </c>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c r="A820" s="154"/>
      <c r="B820" s="155"/>
      <c r="C820" s="188" t="s">
        <v>810</v>
      </c>
      <c r="D820" s="160"/>
      <c r="E820" s="161"/>
      <c r="F820" s="158"/>
      <c r="G820" s="158"/>
      <c r="H820" s="158"/>
      <c r="I820" s="158"/>
      <c r="J820" s="158"/>
      <c r="K820" s="158"/>
      <c r="L820" s="158"/>
      <c r="M820" s="158"/>
      <c r="N820" s="157"/>
      <c r="O820" s="157"/>
      <c r="P820" s="157"/>
      <c r="Q820" s="157"/>
      <c r="R820" s="158"/>
      <c r="S820" s="158"/>
      <c r="T820" s="158"/>
      <c r="U820" s="158"/>
      <c r="V820" s="158"/>
      <c r="W820" s="158"/>
      <c r="X820" s="158"/>
      <c r="Y820" s="147"/>
      <c r="Z820" s="147"/>
      <c r="AA820" s="147"/>
      <c r="AB820" s="147"/>
      <c r="AC820" s="147"/>
      <c r="AD820" s="147"/>
      <c r="AE820" s="147"/>
      <c r="AF820" s="147"/>
      <c r="AG820" s="147" t="s">
        <v>187</v>
      </c>
      <c r="AH820" s="147">
        <v>0</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c r="A821" s="154"/>
      <c r="B821" s="155"/>
      <c r="C821" s="188" t="s">
        <v>823</v>
      </c>
      <c r="D821" s="160"/>
      <c r="E821" s="161">
        <v>7.88</v>
      </c>
      <c r="F821" s="158"/>
      <c r="G821" s="158"/>
      <c r="H821" s="158"/>
      <c r="I821" s="158"/>
      <c r="J821" s="158"/>
      <c r="K821" s="158"/>
      <c r="L821" s="158"/>
      <c r="M821" s="158"/>
      <c r="N821" s="157"/>
      <c r="O821" s="157"/>
      <c r="P821" s="157"/>
      <c r="Q821" s="157"/>
      <c r="R821" s="158"/>
      <c r="S821" s="158"/>
      <c r="T821" s="158"/>
      <c r="U821" s="158"/>
      <c r="V821" s="158"/>
      <c r="W821" s="158"/>
      <c r="X821" s="158"/>
      <c r="Y821" s="147"/>
      <c r="Z821" s="147"/>
      <c r="AA821" s="147"/>
      <c r="AB821" s="147"/>
      <c r="AC821" s="147"/>
      <c r="AD821" s="147"/>
      <c r="AE821" s="147"/>
      <c r="AF821" s="147"/>
      <c r="AG821" s="147" t="s">
        <v>187</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c r="A822" s="173">
        <v>146</v>
      </c>
      <c r="B822" s="174" t="s">
        <v>824</v>
      </c>
      <c r="C822" s="187" t="s">
        <v>825</v>
      </c>
      <c r="D822" s="175" t="s">
        <v>182</v>
      </c>
      <c r="E822" s="176">
        <v>4.9249999999999998</v>
      </c>
      <c r="F822" s="177"/>
      <c r="G822" s="178">
        <f>ROUND(E822*F822,2)</f>
        <v>0</v>
      </c>
      <c r="H822" s="159"/>
      <c r="I822" s="158">
        <f>ROUND(E822*H822,2)</f>
        <v>0</v>
      </c>
      <c r="J822" s="159"/>
      <c r="K822" s="158">
        <f>ROUND(E822*J822,2)</f>
        <v>0</v>
      </c>
      <c r="L822" s="158">
        <v>21</v>
      </c>
      <c r="M822" s="158">
        <f>G822*(1+L822/100)</f>
        <v>0</v>
      </c>
      <c r="N822" s="157">
        <v>1E-3</v>
      </c>
      <c r="O822" s="157">
        <f>ROUND(E822*N822,2)</f>
        <v>0</v>
      </c>
      <c r="P822" s="157">
        <v>6.3E-2</v>
      </c>
      <c r="Q822" s="157">
        <f>ROUND(E822*P822,2)</f>
        <v>0.31</v>
      </c>
      <c r="R822" s="158"/>
      <c r="S822" s="158" t="s">
        <v>183</v>
      </c>
      <c r="T822" s="158" t="s">
        <v>183</v>
      </c>
      <c r="U822" s="158">
        <v>0.71799999999999997</v>
      </c>
      <c r="V822" s="158">
        <f>ROUND(E822*U822,2)</f>
        <v>3.54</v>
      </c>
      <c r="W822" s="158"/>
      <c r="X822" s="158" t="s">
        <v>184</v>
      </c>
      <c r="Y822" s="147"/>
      <c r="Z822" s="147"/>
      <c r="AA822" s="147"/>
      <c r="AB822" s="147"/>
      <c r="AC822" s="147"/>
      <c r="AD822" s="147"/>
      <c r="AE822" s="147"/>
      <c r="AF822" s="147"/>
      <c r="AG822" s="147" t="s">
        <v>185</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c r="A823" s="154"/>
      <c r="B823" s="155"/>
      <c r="C823" s="188" t="s">
        <v>192</v>
      </c>
      <c r="D823" s="160"/>
      <c r="E823" s="161"/>
      <c r="F823" s="158"/>
      <c r="G823" s="158"/>
      <c r="H823" s="158"/>
      <c r="I823" s="158"/>
      <c r="J823" s="158"/>
      <c r="K823" s="158"/>
      <c r="L823" s="158"/>
      <c r="M823" s="158"/>
      <c r="N823" s="157"/>
      <c r="O823" s="157"/>
      <c r="P823" s="157"/>
      <c r="Q823" s="157"/>
      <c r="R823" s="158"/>
      <c r="S823" s="158"/>
      <c r="T823" s="158"/>
      <c r="U823" s="158"/>
      <c r="V823" s="158"/>
      <c r="W823" s="158"/>
      <c r="X823" s="158"/>
      <c r="Y823" s="147"/>
      <c r="Z823" s="147"/>
      <c r="AA823" s="147"/>
      <c r="AB823" s="147"/>
      <c r="AC823" s="147"/>
      <c r="AD823" s="147"/>
      <c r="AE823" s="147"/>
      <c r="AF823" s="147"/>
      <c r="AG823" s="147" t="s">
        <v>187</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c r="A824" s="154"/>
      <c r="B824" s="155"/>
      <c r="C824" s="188" t="s">
        <v>813</v>
      </c>
      <c r="D824" s="160"/>
      <c r="E824" s="161"/>
      <c r="F824" s="158"/>
      <c r="G824" s="158"/>
      <c r="H824" s="158"/>
      <c r="I824" s="158"/>
      <c r="J824" s="158"/>
      <c r="K824" s="158"/>
      <c r="L824" s="158"/>
      <c r="M824" s="158"/>
      <c r="N824" s="157"/>
      <c r="O824" s="157"/>
      <c r="P824" s="157"/>
      <c r="Q824" s="157"/>
      <c r="R824" s="158"/>
      <c r="S824" s="158"/>
      <c r="T824" s="158"/>
      <c r="U824" s="158"/>
      <c r="V824" s="158"/>
      <c r="W824" s="158"/>
      <c r="X824" s="158"/>
      <c r="Y824" s="147"/>
      <c r="Z824" s="147"/>
      <c r="AA824" s="147"/>
      <c r="AB824" s="147"/>
      <c r="AC824" s="147"/>
      <c r="AD824" s="147"/>
      <c r="AE824" s="147"/>
      <c r="AF824" s="147"/>
      <c r="AG824" s="147" t="s">
        <v>187</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c r="A825" s="154"/>
      <c r="B825" s="155"/>
      <c r="C825" s="188" t="s">
        <v>826</v>
      </c>
      <c r="D825" s="160"/>
      <c r="E825" s="161">
        <v>4.9249999999999998</v>
      </c>
      <c r="F825" s="158"/>
      <c r="G825" s="158"/>
      <c r="H825" s="158"/>
      <c r="I825" s="158"/>
      <c r="J825" s="158"/>
      <c r="K825" s="158"/>
      <c r="L825" s="158"/>
      <c r="M825" s="158"/>
      <c r="N825" s="157"/>
      <c r="O825" s="157"/>
      <c r="P825" s="157"/>
      <c r="Q825" s="157"/>
      <c r="R825" s="158"/>
      <c r="S825" s="158"/>
      <c r="T825" s="158"/>
      <c r="U825" s="158"/>
      <c r="V825" s="158"/>
      <c r="W825" s="158"/>
      <c r="X825" s="158"/>
      <c r="Y825" s="147"/>
      <c r="Z825" s="147"/>
      <c r="AA825" s="147"/>
      <c r="AB825" s="147"/>
      <c r="AC825" s="147"/>
      <c r="AD825" s="147"/>
      <c r="AE825" s="147"/>
      <c r="AF825" s="147"/>
      <c r="AG825" s="147" t="s">
        <v>187</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c r="A826" s="173">
        <v>147</v>
      </c>
      <c r="B826" s="174" t="s">
        <v>827</v>
      </c>
      <c r="C826" s="187" t="s">
        <v>828</v>
      </c>
      <c r="D826" s="175" t="s">
        <v>182</v>
      </c>
      <c r="E826" s="176">
        <v>3.4</v>
      </c>
      <c r="F826" s="177"/>
      <c r="G826" s="178">
        <f>ROUND(E826*F826,2)</f>
        <v>0</v>
      </c>
      <c r="H826" s="159"/>
      <c r="I826" s="158">
        <f>ROUND(E826*H826,2)</f>
        <v>0</v>
      </c>
      <c r="J826" s="159"/>
      <c r="K826" s="158">
        <f>ROUND(E826*J826,2)</f>
        <v>0</v>
      </c>
      <c r="L826" s="158">
        <v>21</v>
      </c>
      <c r="M826" s="158">
        <f>G826*(1+L826/100)</f>
        <v>0</v>
      </c>
      <c r="N826" s="157">
        <v>1E-3</v>
      </c>
      <c r="O826" s="157">
        <f>ROUND(E826*N826,2)</f>
        <v>0</v>
      </c>
      <c r="P826" s="157">
        <v>3.492E-2</v>
      </c>
      <c r="Q826" s="157">
        <f>ROUND(E826*P826,2)</f>
        <v>0.12</v>
      </c>
      <c r="R826" s="158"/>
      <c r="S826" s="158" t="s">
        <v>183</v>
      </c>
      <c r="T826" s="158" t="s">
        <v>183</v>
      </c>
      <c r="U826" s="158">
        <v>0.52100000000000002</v>
      </c>
      <c r="V826" s="158">
        <f>ROUND(E826*U826,2)</f>
        <v>1.77</v>
      </c>
      <c r="W826" s="158"/>
      <c r="X826" s="158" t="s">
        <v>184</v>
      </c>
      <c r="Y826" s="147"/>
      <c r="Z826" s="147"/>
      <c r="AA826" s="147"/>
      <c r="AB826" s="147"/>
      <c r="AC826" s="147"/>
      <c r="AD826" s="147"/>
      <c r="AE826" s="147"/>
      <c r="AF826" s="147"/>
      <c r="AG826" s="147" t="s">
        <v>185</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c r="A827" s="154"/>
      <c r="B827" s="155"/>
      <c r="C827" s="188" t="s">
        <v>243</v>
      </c>
      <c r="D827" s="160"/>
      <c r="E827" s="161"/>
      <c r="F827" s="158"/>
      <c r="G827" s="158"/>
      <c r="H827" s="158"/>
      <c r="I827" s="158"/>
      <c r="J827" s="158"/>
      <c r="K827" s="158"/>
      <c r="L827" s="158"/>
      <c r="M827" s="158"/>
      <c r="N827" s="157"/>
      <c r="O827" s="157"/>
      <c r="P827" s="157"/>
      <c r="Q827" s="157"/>
      <c r="R827" s="158"/>
      <c r="S827" s="158"/>
      <c r="T827" s="158"/>
      <c r="U827" s="158"/>
      <c r="V827" s="158"/>
      <c r="W827" s="158"/>
      <c r="X827" s="158"/>
      <c r="Y827" s="147"/>
      <c r="Z827" s="147"/>
      <c r="AA827" s="147"/>
      <c r="AB827" s="147"/>
      <c r="AC827" s="147"/>
      <c r="AD827" s="147"/>
      <c r="AE827" s="147"/>
      <c r="AF827" s="147"/>
      <c r="AG827" s="147" t="s">
        <v>187</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c r="A828" s="154"/>
      <c r="B828" s="155"/>
      <c r="C828" s="188" t="s">
        <v>806</v>
      </c>
      <c r="D828" s="160"/>
      <c r="E828" s="161"/>
      <c r="F828" s="158"/>
      <c r="G828" s="158"/>
      <c r="H828" s="158"/>
      <c r="I828" s="158"/>
      <c r="J828" s="158"/>
      <c r="K828" s="158"/>
      <c r="L828" s="158"/>
      <c r="M828" s="158"/>
      <c r="N828" s="157"/>
      <c r="O828" s="157"/>
      <c r="P828" s="157"/>
      <c r="Q828" s="157"/>
      <c r="R828" s="158"/>
      <c r="S828" s="158"/>
      <c r="T828" s="158"/>
      <c r="U828" s="158"/>
      <c r="V828" s="158"/>
      <c r="W828" s="158"/>
      <c r="X828" s="158"/>
      <c r="Y828" s="147"/>
      <c r="Z828" s="147"/>
      <c r="AA828" s="147"/>
      <c r="AB828" s="147"/>
      <c r="AC828" s="147"/>
      <c r="AD828" s="147"/>
      <c r="AE828" s="147"/>
      <c r="AF828" s="147"/>
      <c r="AG828" s="147" t="s">
        <v>187</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c r="A829" s="154"/>
      <c r="B829" s="155"/>
      <c r="C829" s="188" t="s">
        <v>829</v>
      </c>
      <c r="D829" s="160"/>
      <c r="E829" s="161">
        <v>1.75</v>
      </c>
      <c r="F829" s="158"/>
      <c r="G829" s="158"/>
      <c r="H829" s="158"/>
      <c r="I829" s="158"/>
      <c r="J829" s="158"/>
      <c r="K829" s="158"/>
      <c r="L829" s="158"/>
      <c r="M829" s="158"/>
      <c r="N829" s="157"/>
      <c r="O829" s="157"/>
      <c r="P829" s="157"/>
      <c r="Q829" s="157"/>
      <c r="R829" s="158"/>
      <c r="S829" s="158"/>
      <c r="T829" s="158"/>
      <c r="U829" s="158"/>
      <c r="V829" s="158"/>
      <c r="W829" s="158"/>
      <c r="X829" s="158"/>
      <c r="Y829" s="147"/>
      <c r="Z829" s="147"/>
      <c r="AA829" s="147"/>
      <c r="AB829" s="147"/>
      <c r="AC829" s="147"/>
      <c r="AD829" s="147"/>
      <c r="AE829" s="147"/>
      <c r="AF829" s="147"/>
      <c r="AG829" s="147" t="s">
        <v>187</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c r="A830" s="154"/>
      <c r="B830" s="155"/>
      <c r="C830" s="188" t="s">
        <v>830</v>
      </c>
      <c r="D830" s="160"/>
      <c r="E830" s="161">
        <v>1.65</v>
      </c>
      <c r="F830" s="158"/>
      <c r="G830" s="158"/>
      <c r="H830" s="158"/>
      <c r="I830" s="158"/>
      <c r="J830" s="158"/>
      <c r="K830" s="158"/>
      <c r="L830" s="158"/>
      <c r="M830" s="158"/>
      <c r="N830" s="157"/>
      <c r="O830" s="157"/>
      <c r="P830" s="157"/>
      <c r="Q830" s="157"/>
      <c r="R830" s="158"/>
      <c r="S830" s="158"/>
      <c r="T830" s="158"/>
      <c r="U830" s="158"/>
      <c r="V830" s="158"/>
      <c r="W830" s="158"/>
      <c r="X830" s="158"/>
      <c r="Y830" s="147"/>
      <c r="Z830" s="147"/>
      <c r="AA830" s="147"/>
      <c r="AB830" s="147"/>
      <c r="AC830" s="147"/>
      <c r="AD830" s="147"/>
      <c r="AE830" s="147"/>
      <c r="AF830" s="147"/>
      <c r="AG830" s="147" t="s">
        <v>187</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c r="A831" s="173">
        <v>148</v>
      </c>
      <c r="B831" s="174" t="s">
        <v>831</v>
      </c>
      <c r="C831" s="187" t="s">
        <v>832</v>
      </c>
      <c r="D831" s="175" t="s">
        <v>182</v>
      </c>
      <c r="E831" s="176">
        <v>10.08</v>
      </c>
      <c r="F831" s="177"/>
      <c r="G831" s="178">
        <f>ROUND(E831*F831,2)</f>
        <v>0</v>
      </c>
      <c r="H831" s="159"/>
      <c r="I831" s="158">
        <f>ROUND(E831*H831,2)</f>
        <v>0</v>
      </c>
      <c r="J831" s="159"/>
      <c r="K831" s="158">
        <f>ROUND(E831*J831,2)</f>
        <v>0</v>
      </c>
      <c r="L831" s="158">
        <v>21</v>
      </c>
      <c r="M831" s="158">
        <f>G831*(1+L831/100)</f>
        <v>0</v>
      </c>
      <c r="N831" s="157">
        <v>8.1999999999999998E-4</v>
      </c>
      <c r="O831" s="157">
        <f>ROUND(E831*N831,2)</f>
        <v>0.01</v>
      </c>
      <c r="P831" s="157">
        <v>5.5E-2</v>
      </c>
      <c r="Q831" s="157">
        <f>ROUND(E831*P831,2)</f>
        <v>0.55000000000000004</v>
      </c>
      <c r="R831" s="158"/>
      <c r="S831" s="158" t="s">
        <v>183</v>
      </c>
      <c r="T831" s="158" t="s">
        <v>183</v>
      </c>
      <c r="U831" s="158">
        <v>0.32</v>
      </c>
      <c r="V831" s="158">
        <f>ROUND(E831*U831,2)</f>
        <v>3.23</v>
      </c>
      <c r="W831" s="158"/>
      <c r="X831" s="158" t="s">
        <v>184</v>
      </c>
      <c r="Y831" s="147"/>
      <c r="Z831" s="147"/>
      <c r="AA831" s="147"/>
      <c r="AB831" s="147"/>
      <c r="AC831" s="147"/>
      <c r="AD831" s="147"/>
      <c r="AE831" s="147"/>
      <c r="AF831" s="147"/>
      <c r="AG831" s="147" t="s">
        <v>185</v>
      </c>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c r="A832" s="154"/>
      <c r="B832" s="155"/>
      <c r="C832" s="188" t="s">
        <v>243</v>
      </c>
      <c r="D832" s="160"/>
      <c r="E832" s="161"/>
      <c r="F832" s="158"/>
      <c r="G832" s="158"/>
      <c r="H832" s="158"/>
      <c r="I832" s="158"/>
      <c r="J832" s="158"/>
      <c r="K832" s="158"/>
      <c r="L832" s="158"/>
      <c r="M832" s="158"/>
      <c r="N832" s="157"/>
      <c r="O832" s="157"/>
      <c r="P832" s="157"/>
      <c r="Q832" s="157"/>
      <c r="R832" s="158"/>
      <c r="S832" s="158"/>
      <c r="T832" s="158"/>
      <c r="U832" s="158"/>
      <c r="V832" s="158"/>
      <c r="W832" s="158"/>
      <c r="X832" s="158"/>
      <c r="Y832" s="147"/>
      <c r="Z832" s="147"/>
      <c r="AA832" s="147"/>
      <c r="AB832" s="147"/>
      <c r="AC832" s="147"/>
      <c r="AD832" s="147"/>
      <c r="AE832" s="147"/>
      <c r="AF832" s="147"/>
      <c r="AG832" s="147" t="s">
        <v>187</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c r="A833" s="154"/>
      <c r="B833" s="155"/>
      <c r="C833" s="188" t="s">
        <v>807</v>
      </c>
      <c r="D833" s="160"/>
      <c r="E833" s="161"/>
      <c r="F833" s="158"/>
      <c r="G833" s="158"/>
      <c r="H833" s="158"/>
      <c r="I833" s="158"/>
      <c r="J833" s="158"/>
      <c r="K833" s="158"/>
      <c r="L833" s="158"/>
      <c r="M833" s="158"/>
      <c r="N833" s="157"/>
      <c r="O833" s="157"/>
      <c r="P833" s="157"/>
      <c r="Q833" s="157"/>
      <c r="R833" s="158"/>
      <c r="S833" s="158"/>
      <c r="T833" s="158"/>
      <c r="U833" s="158"/>
      <c r="V833" s="158"/>
      <c r="W833" s="158"/>
      <c r="X833" s="158"/>
      <c r="Y833" s="147"/>
      <c r="Z833" s="147"/>
      <c r="AA833" s="147"/>
      <c r="AB833" s="147"/>
      <c r="AC833" s="147"/>
      <c r="AD833" s="147"/>
      <c r="AE833" s="147"/>
      <c r="AF833" s="147"/>
      <c r="AG833" s="147" t="s">
        <v>187</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c r="A834" s="154"/>
      <c r="B834" s="155"/>
      <c r="C834" s="188" t="s">
        <v>833</v>
      </c>
      <c r="D834" s="160"/>
      <c r="E834" s="161">
        <v>10.08</v>
      </c>
      <c r="F834" s="158"/>
      <c r="G834" s="158"/>
      <c r="H834" s="158"/>
      <c r="I834" s="158"/>
      <c r="J834" s="158"/>
      <c r="K834" s="158"/>
      <c r="L834" s="158"/>
      <c r="M834" s="158"/>
      <c r="N834" s="157"/>
      <c r="O834" s="157"/>
      <c r="P834" s="157"/>
      <c r="Q834" s="157"/>
      <c r="R834" s="158"/>
      <c r="S834" s="158"/>
      <c r="T834" s="158"/>
      <c r="U834" s="158"/>
      <c r="V834" s="158"/>
      <c r="W834" s="158"/>
      <c r="X834" s="158"/>
      <c r="Y834" s="147"/>
      <c r="Z834" s="147"/>
      <c r="AA834" s="147"/>
      <c r="AB834" s="147"/>
      <c r="AC834" s="147"/>
      <c r="AD834" s="147"/>
      <c r="AE834" s="147"/>
      <c r="AF834" s="147"/>
      <c r="AG834" s="147" t="s">
        <v>187</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c r="A835" s="173">
        <v>149</v>
      </c>
      <c r="B835" s="174" t="s">
        <v>834</v>
      </c>
      <c r="C835" s="187" t="s">
        <v>835</v>
      </c>
      <c r="D835" s="175" t="s">
        <v>182</v>
      </c>
      <c r="E835" s="176">
        <v>2</v>
      </c>
      <c r="F835" s="177"/>
      <c r="G835" s="178">
        <f>ROUND(E835*F835,2)</f>
        <v>0</v>
      </c>
      <c r="H835" s="159"/>
      <c r="I835" s="158">
        <f>ROUND(E835*H835,2)</f>
        <v>0</v>
      </c>
      <c r="J835" s="159"/>
      <c r="K835" s="158">
        <f>ROUND(E835*J835,2)</f>
        <v>0</v>
      </c>
      <c r="L835" s="158">
        <v>21</v>
      </c>
      <c r="M835" s="158">
        <f>G835*(1+L835/100)</f>
        <v>0</v>
      </c>
      <c r="N835" s="157">
        <v>1.17E-3</v>
      </c>
      <c r="O835" s="157">
        <f>ROUND(E835*N835,2)</f>
        <v>0</v>
      </c>
      <c r="P835" s="157">
        <v>3.4000000000000002E-2</v>
      </c>
      <c r="Q835" s="157">
        <f>ROUND(E835*P835,2)</f>
        <v>7.0000000000000007E-2</v>
      </c>
      <c r="R835" s="158"/>
      <c r="S835" s="158" t="s">
        <v>183</v>
      </c>
      <c r="T835" s="158" t="s">
        <v>183</v>
      </c>
      <c r="U835" s="158">
        <v>0.53600000000000003</v>
      </c>
      <c r="V835" s="158">
        <f>ROUND(E835*U835,2)</f>
        <v>1.07</v>
      </c>
      <c r="W835" s="158"/>
      <c r="X835" s="158" t="s">
        <v>184</v>
      </c>
      <c r="Y835" s="147"/>
      <c r="Z835" s="147"/>
      <c r="AA835" s="147"/>
      <c r="AB835" s="147"/>
      <c r="AC835" s="147"/>
      <c r="AD835" s="147"/>
      <c r="AE835" s="147"/>
      <c r="AF835" s="147"/>
      <c r="AG835" s="147" t="s">
        <v>185</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c r="A836" s="154"/>
      <c r="B836" s="155"/>
      <c r="C836" s="188" t="s">
        <v>243</v>
      </c>
      <c r="D836" s="160"/>
      <c r="E836" s="161"/>
      <c r="F836" s="158"/>
      <c r="G836" s="158"/>
      <c r="H836" s="158"/>
      <c r="I836" s="158"/>
      <c r="J836" s="158"/>
      <c r="K836" s="158"/>
      <c r="L836" s="158"/>
      <c r="M836" s="158"/>
      <c r="N836" s="157"/>
      <c r="O836" s="157"/>
      <c r="P836" s="157"/>
      <c r="Q836" s="157"/>
      <c r="R836" s="158"/>
      <c r="S836" s="158"/>
      <c r="T836" s="158"/>
      <c r="U836" s="158"/>
      <c r="V836" s="158"/>
      <c r="W836" s="158"/>
      <c r="X836" s="158"/>
      <c r="Y836" s="147"/>
      <c r="Z836" s="147"/>
      <c r="AA836" s="147"/>
      <c r="AB836" s="147"/>
      <c r="AC836" s="147"/>
      <c r="AD836" s="147"/>
      <c r="AE836" s="147"/>
      <c r="AF836" s="147"/>
      <c r="AG836" s="147" t="s">
        <v>187</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c r="A837" s="154"/>
      <c r="B837" s="155"/>
      <c r="C837" s="188" t="s">
        <v>815</v>
      </c>
      <c r="D837" s="160"/>
      <c r="E837" s="161"/>
      <c r="F837" s="158"/>
      <c r="G837" s="158"/>
      <c r="H837" s="158"/>
      <c r="I837" s="158"/>
      <c r="J837" s="158"/>
      <c r="K837" s="158"/>
      <c r="L837" s="158"/>
      <c r="M837" s="158"/>
      <c r="N837" s="157"/>
      <c r="O837" s="157"/>
      <c r="P837" s="157"/>
      <c r="Q837" s="157"/>
      <c r="R837" s="158"/>
      <c r="S837" s="158"/>
      <c r="T837" s="158"/>
      <c r="U837" s="158"/>
      <c r="V837" s="158"/>
      <c r="W837" s="158"/>
      <c r="X837" s="158"/>
      <c r="Y837" s="147"/>
      <c r="Z837" s="147"/>
      <c r="AA837" s="147"/>
      <c r="AB837" s="147"/>
      <c r="AC837" s="147"/>
      <c r="AD837" s="147"/>
      <c r="AE837" s="147"/>
      <c r="AF837" s="147"/>
      <c r="AG837" s="147" t="s">
        <v>187</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c r="A838" s="154"/>
      <c r="B838" s="155"/>
      <c r="C838" s="188" t="s">
        <v>836</v>
      </c>
      <c r="D838" s="160"/>
      <c r="E838" s="161">
        <v>2</v>
      </c>
      <c r="F838" s="158"/>
      <c r="G838" s="158"/>
      <c r="H838" s="158"/>
      <c r="I838" s="158"/>
      <c r="J838" s="158"/>
      <c r="K838" s="158"/>
      <c r="L838" s="158"/>
      <c r="M838" s="158"/>
      <c r="N838" s="157"/>
      <c r="O838" s="157"/>
      <c r="P838" s="157"/>
      <c r="Q838" s="157"/>
      <c r="R838" s="158"/>
      <c r="S838" s="158"/>
      <c r="T838" s="158"/>
      <c r="U838" s="158"/>
      <c r="V838" s="158"/>
      <c r="W838" s="158"/>
      <c r="X838" s="158"/>
      <c r="Y838" s="147"/>
      <c r="Z838" s="147"/>
      <c r="AA838" s="147"/>
      <c r="AB838" s="147"/>
      <c r="AC838" s="147"/>
      <c r="AD838" s="147"/>
      <c r="AE838" s="147"/>
      <c r="AF838" s="147"/>
      <c r="AG838" s="147" t="s">
        <v>187</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c r="A839" s="173">
        <v>150</v>
      </c>
      <c r="B839" s="174" t="s">
        <v>837</v>
      </c>
      <c r="C839" s="187" t="s">
        <v>838</v>
      </c>
      <c r="D839" s="175" t="s">
        <v>182</v>
      </c>
      <c r="E839" s="176">
        <v>15.96</v>
      </c>
      <c r="F839" s="177"/>
      <c r="G839" s="178">
        <f>ROUND(E839*F839,2)</f>
        <v>0</v>
      </c>
      <c r="H839" s="159"/>
      <c r="I839" s="158">
        <f>ROUND(E839*H839,2)</f>
        <v>0</v>
      </c>
      <c r="J839" s="159"/>
      <c r="K839" s="158">
        <f>ROUND(E839*J839,2)</f>
        <v>0</v>
      </c>
      <c r="L839" s="158">
        <v>21</v>
      </c>
      <c r="M839" s="158">
        <f>G839*(1+L839/100)</f>
        <v>0</v>
      </c>
      <c r="N839" s="157">
        <v>4.8999999999999998E-4</v>
      </c>
      <c r="O839" s="157">
        <f>ROUND(E839*N839,2)</f>
        <v>0.01</v>
      </c>
      <c r="P839" s="157">
        <v>5.5E-2</v>
      </c>
      <c r="Q839" s="157">
        <f>ROUND(E839*P839,2)</f>
        <v>0.88</v>
      </c>
      <c r="R839" s="158"/>
      <c r="S839" s="158" t="s">
        <v>183</v>
      </c>
      <c r="T839" s="158" t="s">
        <v>183</v>
      </c>
      <c r="U839" s="158">
        <v>0.255</v>
      </c>
      <c r="V839" s="158">
        <f>ROUND(E839*U839,2)</f>
        <v>4.07</v>
      </c>
      <c r="W839" s="158"/>
      <c r="X839" s="158" t="s">
        <v>184</v>
      </c>
      <c r="Y839" s="147"/>
      <c r="Z839" s="147"/>
      <c r="AA839" s="147"/>
      <c r="AB839" s="147"/>
      <c r="AC839" s="147"/>
      <c r="AD839" s="147"/>
      <c r="AE839" s="147"/>
      <c r="AF839" s="147"/>
      <c r="AG839" s="147" t="s">
        <v>185</v>
      </c>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c r="A840" s="154"/>
      <c r="B840" s="155"/>
      <c r="C840" s="188" t="s">
        <v>243</v>
      </c>
      <c r="D840" s="160"/>
      <c r="E840" s="161"/>
      <c r="F840" s="158"/>
      <c r="G840" s="158"/>
      <c r="H840" s="158"/>
      <c r="I840" s="158"/>
      <c r="J840" s="158"/>
      <c r="K840" s="158"/>
      <c r="L840" s="158"/>
      <c r="M840" s="158"/>
      <c r="N840" s="157"/>
      <c r="O840" s="157"/>
      <c r="P840" s="157"/>
      <c r="Q840" s="157"/>
      <c r="R840" s="158"/>
      <c r="S840" s="158"/>
      <c r="T840" s="158"/>
      <c r="U840" s="158"/>
      <c r="V840" s="158"/>
      <c r="W840" s="158"/>
      <c r="X840" s="158"/>
      <c r="Y840" s="147"/>
      <c r="Z840" s="147"/>
      <c r="AA840" s="147"/>
      <c r="AB840" s="147"/>
      <c r="AC840" s="147"/>
      <c r="AD840" s="147"/>
      <c r="AE840" s="147"/>
      <c r="AF840" s="147"/>
      <c r="AG840" s="147" t="s">
        <v>187</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c r="A841" s="154"/>
      <c r="B841" s="155"/>
      <c r="C841" s="188" t="s">
        <v>839</v>
      </c>
      <c r="D841" s="160"/>
      <c r="E841" s="161"/>
      <c r="F841" s="158"/>
      <c r="G841" s="158"/>
      <c r="H841" s="158"/>
      <c r="I841" s="158"/>
      <c r="J841" s="158"/>
      <c r="K841" s="158"/>
      <c r="L841" s="158"/>
      <c r="M841" s="158"/>
      <c r="N841" s="157"/>
      <c r="O841" s="157"/>
      <c r="P841" s="157"/>
      <c r="Q841" s="157"/>
      <c r="R841" s="158"/>
      <c r="S841" s="158"/>
      <c r="T841" s="158"/>
      <c r="U841" s="158"/>
      <c r="V841" s="158"/>
      <c r="W841" s="158"/>
      <c r="X841" s="158"/>
      <c r="Y841" s="147"/>
      <c r="Z841" s="147"/>
      <c r="AA841" s="147"/>
      <c r="AB841" s="147"/>
      <c r="AC841" s="147"/>
      <c r="AD841" s="147"/>
      <c r="AE841" s="147"/>
      <c r="AF841" s="147"/>
      <c r="AG841" s="147" t="s">
        <v>187</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c r="A842" s="154"/>
      <c r="B842" s="155"/>
      <c r="C842" s="188" t="s">
        <v>840</v>
      </c>
      <c r="D842" s="160"/>
      <c r="E842" s="161">
        <v>15.96</v>
      </c>
      <c r="F842" s="158"/>
      <c r="G842" s="158"/>
      <c r="H842" s="158"/>
      <c r="I842" s="158"/>
      <c r="J842" s="158"/>
      <c r="K842" s="158"/>
      <c r="L842" s="158"/>
      <c r="M842" s="158"/>
      <c r="N842" s="157"/>
      <c r="O842" s="157"/>
      <c r="P842" s="157"/>
      <c r="Q842" s="157"/>
      <c r="R842" s="158"/>
      <c r="S842" s="158"/>
      <c r="T842" s="158"/>
      <c r="U842" s="158"/>
      <c r="V842" s="158"/>
      <c r="W842" s="158"/>
      <c r="X842" s="158"/>
      <c r="Y842" s="147"/>
      <c r="Z842" s="147"/>
      <c r="AA842" s="147"/>
      <c r="AB842" s="147"/>
      <c r="AC842" s="147"/>
      <c r="AD842" s="147"/>
      <c r="AE842" s="147"/>
      <c r="AF842" s="147"/>
      <c r="AG842" s="147" t="s">
        <v>187</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c r="A843" s="173">
        <v>151</v>
      </c>
      <c r="B843" s="174" t="s">
        <v>841</v>
      </c>
      <c r="C843" s="187" t="s">
        <v>842</v>
      </c>
      <c r="D843" s="175" t="s">
        <v>507</v>
      </c>
      <c r="E843" s="176">
        <v>1</v>
      </c>
      <c r="F843" s="177"/>
      <c r="G843" s="178">
        <f>ROUND(E843*F843,2)</f>
        <v>0</v>
      </c>
      <c r="H843" s="159"/>
      <c r="I843" s="158">
        <f>ROUND(E843*H843,2)</f>
        <v>0</v>
      </c>
      <c r="J843" s="159"/>
      <c r="K843" s="158">
        <f>ROUND(E843*J843,2)</f>
        <v>0</v>
      </c>
      <c r="L843" s="158">
        <v>21</v>
      </c>
      <c r="M843" s="158">
        <f>G843*(1+L843/100)</f>
        <v>0</v>
      </c>
      <c r="N843" s="157">
        <v>0</v>
      </c>
      <c r="O843" s="157">
        <f>ROUND(E843*N843,2)</f>
        <v>0</v>
      </c>
      <c r="P843" s="157">
        <v>4.6000000000000001E-4</v>
      </c>
      <c r="Q843" s="157">
        <f>ROUND(E843*P843,2)</f>
        <v>0</v>
      </c>
      <c r="R843" s="158"/>
      <c r="S843" s="158" t="s">
        <v>183</v>
      </c>
      <c r="T843" s="158" t="s">
        <v>183</v>
      </c>
      <c r="U843" s="158">
        <v>2.25</v>
      </c>
      <c r="V843" s="158">
        <f>ROUND(E843*U843,2)</f>
        <v>2.25</v>
      </c>
      <c r="W843" s="158"/>
      <c r="X843" s="158" t="s">
        <v>184</v>
      </c>
      <c r="Y843" s="147"/>
      <c r="Z843" s="147"/>
      <c r="AA843" s="147"/>
      <c r="AB843" s="147"/>
      <c r="AC843" s="147"/>
      <c r="AD843" s="147"/>
      <c r="AE843" s="147"/>
      <c r="AF843" s="147"/>
      <c r="AG843" s="147" t="s">
        <v>185</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c r="A844" s="154"/>
      <c r="B844" s="155"/>
      <c r="C844" s="188" t="s">
        <v>192</v>
      </c>
      <c r="D844" s="160"/>
      <c r="E844" s="161"/>
      <c r="F844" s="158"/>
      <c r="G844" s="158"/>
      <c r="H844" s="158"/>
      <c r="I844" s="158"/>
      <c r="J844" s="158"/>
      <c r="K844" s="158"/>
      <c r="L844" s="158"/>
      <c r="M844" s="158"/>
      <c r="N844" s="157"/>
      <c r="O844" s="157"/>
      <c r="P844" s="157"/>
      <c r="Q844" s="157"/>
      <c r="R844" s="158"/>
      <c r="S844" s="158"/>
      <c r="T844" s="158"/>
      <c r="U844" s="158"/>
      <c r="V844" s="158"/>
      <c r="W844" s="158"/>
      <c r="X844" s="158"/>
      <c r="Y844" s="147"/>
      <c r="Z844" s="147"/>
      <c r="AA844" s="147"/>
      <c r="AB844" s="147"/>
      <c r="AC844" s="147"/>
      <c r="AD844" s="147"/>
      <c r="AE844" s="147"/>
      <c r="AF844" s="147"/>
      <c r="AG844" s="147" t="s">
        <v>187</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c r="A845" s="154"/>
      <c r="B845" s="155"/>
      <c r="C845" s="188" t="s">
        <v>843</v>
      </c>
      <c r="D845" s="160"/>
      <c r="E845" s="161"/>
      <c r="F845" s="158"/>
      <c r="G845" s="158"/>
      <c r="H845" s="158"/>
      <c r="I845" s="158"/>
      <c r="J845" s="158"/>
      <c r="K845" s="158"/>
      <c r="L845" s="158"/>
      <c r="M845" s="158"/>
      <c r="N845" s="157"/>
      <c r="O845" s="157"/>
      <c r="P845" s="157"/>
      <c r="Q845" s="157"/>
      <c r="R845" s="158"/>
      <c r="S845" s="158"/>
      <c r="T845" s="158"/>
      <c r="U845" s="158"/>
      <c r="V845" s="158"/>
      <c r="W845" s="158"/>
      <c r="X845" s="158"/>
      <c r="Y845" s="147"/>
      <c r="Z845" s="147"/>
      <c r="AA845" s="147"/>
      <c r="AB845" s="147"/>
      <c r="AC845" s="147"/>
      <c r="AD845" s="147"/>
      <c r="AE845" s="147"/>
      <c r="AF845" s="147"/>
      <c r="AG845" s="147" t="s">
        <v>187</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c r="A846" s="154"/>
      <c r="B846" s="155"/>
      <c r="C846" s="188" t="s">
        <v>844</v>
      </c>
      <c r="D846" s="160"/>
      <c r="E846" s="161">
        <v>1</v>
      </c>
      <c r="F846" s="158"/>
      <c r="G846" s="158"/>
      <c r="H846" s="158"/>
      <c r="I846" s="158"/>
      <c r="J846" s="158"/>
      <c r="K846" s="158"/>
      <c r="L846" s="158"/>
      <c r="M846" s="158"/>
      <c r="N846" s="157"/>
      <c r="O846" s="157"/>
      <c r="P846" s="157"/>
      <c r="Q846" s="157"/>
      <c r="R846" s="158"/>
      <c r="S846" s="158"/>
      <c r="T846" s="158"/>
      <c r="U846" s="158"/>
      <c r="V846" s="158"/>
      <c r="W846" s="158"/>
      <c r="X846" s="158"/>
      <c r="Y846" s="147"/>
      <c r="Z846" s="147"/>
      <c r="AA846" s="147"/>
      <c r="AB846" s="147"/>
      <c r="AC846" s="147"/>
      <c r="AD846" s="147"/>
      <c r="AE846" s="147"/>
      <c r="AF846" s="147"/>
      <c r="AG846" s="147" t="s">
        <v>187</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c r="A847" s="173">
        <v>152</v>
      </c>
      <c r="B847" s="174" t="s">
        <v>845</v>
      </c>
      <c r="C847" s="187" t="s">
        <v>846</v>
      </c>
      <c r="D847" s="175" t="s">
        <v>507</v>
      </c>
      <c r="E847" s="176">
        <v>1</v>
      </c>
      <c r="F847" s="177"/>
      <c r="G847" s="178">
        <f>ROUND(E847*F847,2)</f>
        <v>0</v>
      </c>
      <c r="H847" s="159"/>
      <c r="I847" s="158">
        <f>ROUND(E847*H847,2)</f>
        <v>0</v>
      </c>
      <c r="J847" s="159"/>
      <c r="K847" s="158">
        <f>ROUND(E847*J847,2)</f>
        <v>0</v>
      </c>
      <c r="L847" s="158">
        <v>21</v>
      </c>
      <c r="M847" s="158">
        <f>G847*(1+L847/100)</f>
        <v>0</v>
      </c>
      <c r="N847" s="157">
        <v>1.34E-3</v>
      </c>
      <c r="O847" s="157">
        <f>ROUND(E847*N847,2)</f>
        <v>0</v>
      </c>
      <c r="P847" s="157">
        <v>0</v>
      </c>
      <c r="Q847" s="157">
        <f>ROUND(E847*P847,2)</f>
        <v>0</v>
      </c>
      <c r="R847" s="158"/>
      <c r="S847" s="158" t="s">
        <v>183</v>
      </c>
      <c r="T847" s="158" t="s">
        <v>183</v>
      </c>
      <c r="U847" s="158">
        <v>0.32</v>
      </c>
      <c r="V847" s="158">
        <f>ROUND(E847*U847,2)</f>
        <v>0.32</v>
      </c>
      <c r="W847" s="158"/>
      <c r="X847" s="158" t="s">
        <v>184</v>
      </c>
      <c r="Y847" s="147"/>
      <c r="Z847" s="147"/>
      <c r="AA847" s="147"/>
      <c r="AB847" s="147"/>
      <c r="AC847" s="147"/>
      <c r="AD847" s="147"/>
      <c r="AE847" s="147"/>
      <c r="AF847" s="147"/>
      <c r="AG847" s="147" t="s">
        <v>185</v>
      </c>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c r="A848" s="154"/>
      <c r="B848" s="155"/>
      <c r="C848" s="188" t="s">
        <v>192</v>
      </c>
      <c r="D848" s="160"/>
      <c r="E848" s="161"/>
      <c r="F848" s="158"/>
      <c r="G848" s="158"/>
      <c r="H848" s="158"/>
      <c r="I848" s="158"/>
      <c r="J848" s="158"/>
      <c r="K848" s="158"/>
      <c r="L848" s="158"/>
      <c r="M848" s="158"/>
      <c r="N848" s="157"/>
      <c r="O848" s="157"/>
      <c r="P848" s="157"/>
      <c r="Q848" s="157"/>
      <c r="R848" s="158"/>
      <c r="S848" s="158"/>
      <c r="T848" s="158"/>
      <c r="U848" s="158"/>
      <c r="V848" s="158"/>
      <c r="W848" s="158"/>
      <c r="X848" s="158"/>
      <c r="Y848" s="147"/>
      <c r="Z848" s="147"/>
      <c r="AA848" s="147"/>
      <c r="AB848" s="147"/>
      <c r="AC848" s="147"/>
      <c r="AD848" s="147"/>
      <c r="AE848" s="147"/>
      <c r="AF848" s="147"/>
      <c r="AG848" s="147" t="s">
        <v>187</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c r="A849" s="154"/>
      <c r="B849" s="155"/>
      <c r="C849" s="188" t="s">
        <v>843</v>
      </c>
      <c r="D849" s="160"/>
      <c r="E849" s="161"/>
      <c r="F849" s="158"/>
      <c r="G849" s="158"/>
      <c r="H849" s="158"/>
      <c r="I849" s="158"/>
      <c r="J849" s="158"/>
      <c r="K849" s="158"/>
      <c r="L849" s="158"/>
      <c r="M849" s="158"/>
      <c r="N849" s="157"/>
      <c r="O849" s="157"/>
      <c r="P849" s="157"/>
      <c r="Q849" s="157"/>
      <c r="R849" s="158"/>
      <c r="S849" s="158"/>
      <c r="T849" s="158"/>
      <c r="U849" s="158"/>
      <c r="V849" s="158"/>
      <c r="W849" s="158"/>
      <c r="X849" s="158"/>
      <c r="Y849" s="147"/>
      <c r="Z849" s="147"/>
      <c r="AA849" s="147"/>
      <c r="AB849" s="147"/>
      <c r="AC849" s="147"/>
      <c r="AD849" s="147"/>
      <c r="AE849" s="147"/>
      <c r="AF849" s="147"/>
      <c r="AG849" s="147" t="s">
        <v>187</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c r="A850" s="154"/>
      <c r="B850" s="155"/>
      <c r="C850" s="188" t="s">
        <v>844</v>
      </c>
      <c r="D850" s="160"/>
      <c r="E850" s="161">
        <v>1</v>
      </c>
      <c r="F850" s="158"/>
      <c r="G850" s="158"/>
      <c r="H850" s="158"/>
      <c r="I850" s="158"/>
      <c r="J850" s="158"/>
      <c r="K850" s="158"/>
      <c r="L850" s="158"/>
      <c r="M850" s="158"/>
      <c r="N850" s="157"/>
      <c r="O850" s="157"/>
      <c r="P850" s="157"/>
      <c r="Q850" s="157"/>
      <c r="R850" s="158"/>
      <c r="S850" s="158"/>
      <c r="T850" s="158"/>
      <c r="U850" s="158"/>
      <c r="V850" s="158"/>
      <c r="W850" s="158"/>
      <c r="X850" s="158"/>
      <c r="Y850" s="147"/>
      <c r="Z850" s="147"/>
      <c r="AA850" s="147"/>
      <c r="AB850" s="147"/>
      <c r="AC850" s="147"/>
      <c r="AD850" s="147"/>
      <c r="AE850" s="147"/>
      <c r="AF850" s="147"/>
      <c r="AG850" s="147" t="s">
        <v>187</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c r="A851" s="173">
        <v>153</v>
      </c>
      <c r="B851" s="174" t="s">
        <v>847</v>
      </c>
      <c r="C851" s="187" t="s">
        <v>848</v>
      </c>
      <c r="D851" s="175" t="s">
        <v>507</v>
      </c>
      <c r="E851" s="176">
        <v>2.5</v>
      </c>
      <c r="F851" s="177"/>
      <c r="G851" s="178">
        <f>ROUND(E851*F851,2)</f>
        <v>0</v>
      </c>
      <c r="H851" s="159"/>
      <c r="I851" s="158">
        <f>ROUND(E851*H851,2)</f>
        <v>0</v>
      </c>
      <c r="J851" s="159"/>
      <c r="K851" s="158">
        <f>ROUND(E851*J851,2)</f>
        <v>0</v>
      </c>
      <c r="L851" s="158">
        <v>21</v>
      </c>
      <c r="M851" s="158">
        <f>G851*(1+L851/100)</f>
        <v>0</v>
      </c>
      <c r="N851" s="157">
        <v>0</v>
      </c>
      <c r="O851" s="157">
        <f>ROUND(E851*N851,2)</f>
        <v>0</v>
      </c>
      <c r="P851" s="157">
        <v>6.4000000000000005E-4</v>
      </c>
      <c r="Q851" s="157">
        <f>ROUND(E851*P851,2)</f>
        <v>0</v>
      </c>
      <c r="R851" s="158"/>
      <c r="S851" s="158" t="s">
        <v>183</v>
      </c>
      <c r="T851" s="158" t="s">
        <v>183</v>
      </c>
      <c r="U851" s="158">
        <v>2.4</v>
      </c>
      <c r="V851" s="158">
        <f>ROUND(E851*U851,2)</f>
        <v>6</v>
      </c>
      <c r="W851" s="158"/>
      <c r="X851" s="158" t="s">
        <v>184</v>
      </c>
      <c r="Y851" s="147"/>
      <c r="Z851" s="147"/>
      <c r="AA851" s="147"/>
      <c r="AB851" s="147"/>
      <c r="AC851" s="147"/>
      <c r="AD851" s="147"/>
      <c r="AE851" s="147"/>
      <c r="AF851" s="147"/>
      <c r="AG851" s="147" t="s">
        <v>185</v>
      </c>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c r="A852" s="154"/>
      <c r="B852" s="155"/>
      <c r="C852" s="188" t="s">
        <v>849</v>
      </c>
      <c r="D852" s="160"/>
      <c r="E852" s="161"/>
      <c r="F852" s="158"/>
      <c r="G852" s="158"/>
      <c r="H852" s="158"/>
      <c r="I852" s="158"/>
      <c r="J852" s="158"/>
      <c r="K852" s="158"/>
      <c r="L852" s="158"/>
      <c r="M852" s="158"/>
      <c r="N852" s="157"/>
      <c r="O852" s="157"/>
      <c r="P852" s="157"/>
      <c r="Q852" s="157"/>
      <c r="R852" s="158"/>
      <c r="S852" s="158"/>
      <c r="T852" s="158"/>
      <c r="U852" s="158"/>
      <c r="V852" s="158"/>
      <c r="W852" s="158"/>
      <c r="X852" s="158"/>
      <c r="Y852" s="147"/>
      <c r="Z852" s="147"/>
      <c r="AA852" s="147"/>
      <c r="AB852" s="147"/>
      <c r="AC852" s="147"/>
      <c r="AD852" s="147"/>
      <c r="AE852" s="147"/>
      <c r="AF852" s="147"/>
      <c r="AG852" s="147" t="s">
        <v>187</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c r="A853" s="154"/>
      <c r="B853" s="155"/>
      <c r="C853" s="188" t="s">
        <v>850</v>
      </c>
      <c r="D853" s="160"/>
      <c r="E853" s="161">
        <v>2.5</v>
      </c>
      <c r="F853" s="158"/>
      <c r="G853" s="158"/>
      <c r="H853" s="158"/>
      <c r="I853" s="158"/>
      <c r="J853" s="158"/>
      <c r="K853" s="158"/>
      <c r="L853" s="158"/>
      <c r="M853" s="158"/>
      <c r="N853" s="157"/>
      <c r="O853" s="157"/>
      <c r="P853" s="157"/>
      <c r="Q853" s="157"/>
      <c r="R853" s="158"/>
      <c r="S853" s="158"/>
      <c r="T853" s="158"/>
      <c r="U853" s="158"/>
      <c r="V853" s="158"/>
      <c r="W853" s="158"/>
      <c r="X853" s="158"/>
      <c r="Y853" s="147"/>
      <c r="Z853" s="147"/>
      <c r="AA853" s="147"/>
      <c r="AB853" s="147"/>
      <c r="AC853" s="147"/>
      <c r="AD853" s="147"/>
      <c r="AE853" s="147"/>
      <c r="AF853" s="147"/>
      <c r="AG853" s="147" t="s">
        <v>187</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c r="A854" s="173">
        <v>154</v>
      </c>
      <c r="B854" s="174" t="s">
        <v>851</v>
      </c>
      <c r="C854" s="187" t="s">
        <v>852</v>
      </c>
      <c r="D854" s="175" t="s">
        <v>507</v>
      </c>
      <c r="E854" s="176">
        <v>0.3</v>
      </c>
      <c r="F854" s="177"/>
      <c r="G854" s="178">
        <f>ROUND(E854*F854,2)</f>
        <v>0</v>
      </c>
      <c r="H854" s="159"/>
      <c r="I854" s="158">
        <f>ROUND(E854*H854,2)</f>
        <v>0</v>
      </c>
      <c r="J854" s="159"/>
      <c r="K854" s="158">
        <f>ROUND(E854*J854,2)</f>
        <v>0</v>
      </c>
      <c r="L854" s="158">
        <v>21</v>
      </c>
      <c r="M854" s="158">
        <f>G854*(1+L854/100)</f>
        <v>0</v>
      </c>
      <c r="N854" s="157">
        <v>0</v>
      </c>
      <c r="O854" s="157">
        <f>ROUND(E854*N854,2)</f>
        <v>0</v>
      </c>
      <c r="P854" s="157">
        <v>1.9630000000000002E-2</v>
      </c>
      <c r="Q854" s="157">
        <f>ROUND(E854*P854,2)</f>
        <v>0.01</v>
      </c>
      <c r="R854" s="158"/>
      <c r="S854" s="158" t="s">
        <v>183</v>
      </c>
      <c r="T854" s="158" t="s">
        <v>183</v>
      </c>
      <c r="U854" s="158">
        <v>3.25</v>
      </c>
      <c r="V854" s="158">
        <f>ROUND(E854*U854,2)</f>
        <v>0.98</v>
      </c>
      <c r="W854" s="158"/>
      <c r="X854" s="158" t="s">
        <v>184</v>
      </c>
      <c r="Y854" s="147"/>
      <c r="Z854" s="147"/>
      <c r="AA854" s="147"/>
      <c r="AB854" s="147"/>
      <c r="AC854" s="147"/>
      <c r="AD854" s="147"/>
      <c r="AE854" s="147"/>
      <c r="AF854" s="147"/>
      <c r="AG854" s="147" t="s">
        <v>185</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c r="A855" s="154"/>
      <c r="B855" s="155"/>
      <c r="C855" s="188" t="s">
        <v>243</v>
      </c>
      <c r="D855" s="160"/>
      <c r="E855" s="161"/>
      <c r="F855" s="158"/>
      <c r="G855" s="158"/>
      <c r="H855" s="158"/>
      <c r="I855" s="158"/>
      <c r="J855" s="158"/>
      <c r="K855" s="158"/>
      <c r="L855" s="158"/>
      <c r="M855" s="158"/>
      <c r="N855" s="157"/>
      <c r="O855" s="157"/>
      <c r="P855" s="157"/>
      <c r="Q855" s="157"/>
      <c r="R855" s="158"/>
      <c r="S855" s="158"/>
      <c r="T855" s="158"/>
      <c r="U855" s="158"/>
      <c r="V855" s="158"/>
      <c r="W855" s="158"/>
      <c r="X855" s="158"/>
      <c r="Y855" s="147"/>
      <c r="Z855" s="147"/>
      <c r="AA855" s="147"/>
      <c r="AB855" s="147"/>
      <c r="AC855" s="147"/>
      <c r="AD855" s="147"/>
      <c r="AE855" s="147"/>
      <c r="AF855" s="147"/>
      <c r="AG855" s="147" t="s">
        <v>187</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c r="A856" s="154"/>
      <c r="B856" s="155"/>
      <c r="C856" s="188" t="s">
        <v>716</v>
      </c>
      <c r="D856" s="160"/>
      <c r="E856" s="161">
        <v>0.3</v>
      </c>
      <c r="F856" s="158"/>
      <c r="G856" s="158"/>
      <c r="H856" s="158"/>
      <c r="I856" s="158"/>
      <c r="J856" s="158"/>
      <c r="K856" s="158"/>
      <c r="L856" s="158"/>
      <c r="M856" s="158"/>
      <c r="N856" s="157"/>
      <c r="O856" s="157"/>
      <c r="P856" s="157"/>
      <c r="Q856" s="157"/>
      <c r="R856" s="158"/>
      <c r="S856" s="158"/>
      <c r="T856" s="158"/>
      <c r="U856" s="158"/>
      <c r="V856" s="158"/>
      <c r="W856" s="158"/>
      <c r="X856" s="158"/>
      <c r="Y856" s="147"/>
      <c r="Z856" s="147"/>
      <c r="AA856" s="147"/>
      <c r="AB856" s="147"/>
      <c r="AC856" s="147"/>
      <c r="AD856" s="147"/>
      <c r="AE856" s="147"/>
      <c r="AF856" s="147"/>
      <c r="AG856" s="147" t="s">
        <v>187</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c r="A857" s="179">
        <v>155</v>
      </c>
      <c r="B857" s="180" t="s">
        <v>853</v>
      </c>
      <c r="C857" s="189" t="s">
        <v>854</v>
      </c>
      <c r="D857" s="181" t="s">
        <v>507</v>
      </c>
      <c r="E857" s="182">
        <v>0.3</v>
      </c>
      <c r="F857" s="183"/>
      <c r="G857" s="184">
        <f>ROUND(E857*F857,2)</f>
        <v>0</v>
      </c>
      <c r="H857" s="159"/>
      <c r="I857" s="158">
        <f>ROUND(E857*H857,2)</f>
        <v>0</v>
      </c>
      <c r="J857" s="159"/>
      <c r="K857" s="158">
        <f>ROUND(E857*J857,2)</f>
        <v>0</v>
      </c>
      <c r="L857" s="158">
        <v>21</v>
      </c>
      <c r="M857" s="158">
        <f>G857*(1+L857/100)</f>
        <v>0</v>
      </c>
      <c r="N857" s="157">
        <v>1.34E-3</v>
      </c>
      <c r="O857" s="157">
        <f>ROUND(E857*N857,2)</f>
        <v>0</v>
      </c>
      <c r="P857" s="157">
        <v>0</v>
      </c>
      <c r="Q857" s="157">
        <f>ROUND(E857*P857,2)</f>
        <v>0</v>
      </c>
      <c r="R857" s="158"/>
      <c r="S857" s="158" t="s">
        <v>183</v>
      </c>
      <c r="T857" s="158" t="s">
        <v>183</v>
      </c>
      <c r="U857" s="158">
        <v>0.64500000000000002</v>
      </c>
      <c r="V857" s="158">
        <f>ROUND(E857*U857,2)</f>
        <v>0.19</v>
      </c>
      <c r="W857" s="158"/>
      <c r="X857" s="158" t="s">
        <v>184</v>
      </c>
      <c r="Y857" s="147"/>
      <c r="Z857" s="147"/>
      <c r="AA857" s="147"/>
      <c r="AB857" s="147"/>
      <c r="AC857" s="147"/>
      <c r="AD857" s="147"/>
      <c r="AE857" s="147"/>
      <c r="AF857" s="147"/>
      <c r="AG857" s="147" t="s">
        <v>185</v>
      </c>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c r="A858" s="173">
        <v>156</v>
      </c>
      <c r="B858" s="174" t="s">
        <v>855</v>
      </c>
      <c r="C858" s="187" t="s">
        <v>856</v>
      </c>
      <c r="D858" s="175" t="s">
        <v>507</v>
      </c>
      <c r="E858" s="176">
        <v>2.5</v>
      </c>
      <c r="F858" s="177"/>
      <c r="G858" s="178">
        <f>ROUND(E858*F858,2)</f>
        <v>0</v>
      </c>
      <c r="H858" s="159"/>
      <c r="I858" s="158">
        <f>ROUND(E858*H858,2)</f>
        <v>0</v>
      </c>
      <c r="J858" s="159"/>
      <c r="K858" s="158">
        <f>ROUND(E858*J858,2)</f>
        <v>0</v>
      </c>
      <c r="L858" s="158">
        <v>21</v>
      </c>
      <c r="M858" s="158">
        <f>G858*(1+L858/100)</f>
        <v>0</v>
      </c>
      <c r="N858" s="157">
        <v>2.2499999999999998E-3</v>
      </c>
      <c r="O858" s="157">
        <f>ROUND(E858*N858,2)</f>
        <v>0.01</v>
      </c>
      <c r="P858" s="157">
        <v>0</v>
      </c>
      <c r="Q858" s="157">
        <f>ROUND(E858*P858,2)</f>
        <v>0</v>
      </c>
      <c r="R858" s="158"/>
      <c r="S858" s="158" t="s">
        <v>183</v>
      </c>
      <c r="T858" s="158" t="s">
        <v>183</v>
      </c>
      <c r="U858" s="158">
        <v>1.4490000000000001</v>
      </c>
      <c r="V858" s="158">
        <f>ROUND(E858*U858,2)</f>
        <v>3.62</v>
      </c>
      <c r="W858" s="158"/>
      <c r="X858" s="158" t="s">
        <v>184</v>
      </c>
      <c r="Y858" s="147"/>
      <c r="Z858" s="147"/>
      <c r="AA858" s="147"/>
      <c r="AB858" s="147"/>
      <c r="AC858" s="147"/>
      <c r="AD858" s="147"/>
      <c r="AE858" s="147"/>
      <c r="AF858" s="147"/>
      <c r="AG858" s="147" t="s">
        <v>185</v>
      </c>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c r="A859" s="154"/>
      <c r="B859" s="155"/>
      <c r="C859" s="188" t="s">
        <v>849</v>
      </c>
      <c r="D859" s="160"/>
      <c r="E859" s="161"/>
      <c r="F859" s="158"/>
      <c r="G859" s="158"/>
      <c r="H859" s="158"/>
      <c r="I859" s="158"/>
      <c r="J859" s="158"/>
      <c r="K859" s="158"/>
      <c r="L859" s="158"/>
      <c r="M859" s="158"/>
      <c r="N859" s="157"/>
      <c r="O859" s="157"/>
      <c r="P859" s="157"/>
      <c r="Q859" s="157"/>
      <c r="R859" s="158"/>
      <c r="S859" s="158"/>
      <c r="T859" s="158"/>
      <c r="U859" s="158"/>
      <c r="V859" s="158"/>
      <c r="W859" s="158"/>
      <c r="X859" s="158"/>
      <c r="Y859" s="147"/>
      <c r="Z859" s="147"/>
      <c r="AA859" s="147"/>
      <c r="AB859" s="147"/>
      <c r="AC859" s="147"/>
      <c r="AD859" s="147"/>
      <c r="AE859" s="147"/>
      <c r="AF859" s="147"/>
      <c r="AG859" s="147" t="s">
        <v>187</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c r="A860" s="154"/>
      <c r="B860" s="155"/>
      <c r="C860" s="188" t="s">
        <v>850</v>
      </c>
      <c r="D860" s="160"/>
      <c r="E860" s="161">
        <v>2.5</v>
      </c>
      <c r="F860" s="158"/>
      <c r="G860" s="158"/>
      <c r="H860" s="158"/>
      <c r="I860" s="158"/>
      <c r="J860" s="158"/>
      <c r="K860" s="158"/>
      <c r="L860" s="158"/>
      <c r="M860" s="158"/>
      <c r="N860" s="157"/>
      <c r="O860" s="157"/>
      <c r="P860" s="157"/>
      <c r="Q860" s="157"/>
      <c r="R860" s="158"/>
      <c r="S860" s="158"/>
      <c r="T860" s="158"/>
      <c r="U860" s="158"/>
      <c r="V860" s="158"/>
      <c r="W860" s="158"/>
      <c r="X860" s="158"/>
      <c r="Y860" s="147"/>
      <c r="Z860" s="147"/>
      <c r="AA860" s="147"/>
      <c r="AB860" s="147"/>
      <c r="AC860" s="147"/>
      <c r="AD860" s="147"/>
      <c r="AE860" s="147"/>
      <c r="AF860" s="147"/>
      <c r="AG860" s="147" t="s">
        <v>187</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c r="A861" s="173">
        <v>157</v>
      </c>
      <c r="B861" s="174" t="s">
        <v>857</v>
      </c>
      <c r="C861" s="187" t="s">
        <v>858</v>
      </c>
      <c r="D861" s="175" t="s">
        <v>507</v>
      </c>
      <c r="E861" s="176">
        <v>3.4</v>
      </c>
      <c r="F861" s="177"/>
      <c r="G861" s="178">
        <f>ROUND(E861*F861,2)</f>
        <v>0</v>
      </c>
      <c r="H861" s="159"/>
      <c r="I861" s="158">
        <f>ROUND(E861*H861,2)</f>
        <v>0</v>
      </c>
      <c r="J861" s="159"/>
      <c r="K861" s="158">
        <f>ROUND(E861*J861,2)</f>
        <v>0</v>
      </c>
      <c r="L861" s="158">
        <v>21</v>
      </c>
      <c r="M861" s="158">
        <f>G861*(1+L861/100)</f>
        <v>0</v>
      </c>
      <c r="N861" s="157">
        <v>0</v>
      </c>
      <c r="O861" s="157">
        <f>ROUND(E861*N861,2)</f>
        <v>0</v>
      </c>
      <c r="P861" s="157">
        <v>4.6000000000000001E-4</v>
      </c>
      <c r="Q861" s="157">
        <f>ROUND(E861*P861,2)</f>
        <v>0</v>
      </c>
      <c r="R861" s="158"/>
      <c r="S861" s="158" t="s">
        <v>183</v>
      </c>
      <c r="T861" s="158" t="s">
        <v>183</v>
      </c>
      <c r="U861" s="158">
        <v>1</v>
      </c>
      <c r="V861" s="158">
        <f>ROUND(E861*U861,2)</f>
        <v>3.4</v>
      </c>
      <c r="W861" s="158"/>
      <c r="X861" s="158" t="s">
        <v>184</v>
      </c>
      <c r="Y861" s="147"/>
      <c r="Z861" s="147"/>
      <c r="AA861" s="147"/>
      <c r="AB861" s="147"/>
      <c r="AC861" s="147"/>
      <c r="AD861" s="147"/>
      <c r="AE861" s="147"/>
      <c r="AF861" s="147"/>
      <c r="AG861" s="147" t="s">
        <v>185</v>
      </c>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c r="A862" s="154"/>
      <c r="B862" s="155"/>
      <c r="C862" s="188" t="s">
        <v>192</v>
      </c>
      <c r="D862" s="160"/>
      <c r="E862" s="161"/>
      <c r="F862" s="158"/>
      <c r="G862" s="158"/>
      <c r="H862" s="158"/>
      <c r="I862" s="158"/>
      <c r="J862" s="158"/>
      <c r="K862" s="158"/>
      <c r="L862" s="158"/>
      <c r="M862" s="158"/>
      <c r="N862" s="157"/>
      <c r="O862" s="157"/>
      <c r="P862" s="157"/>
      <c r="Q862" s="157"/>
      <c r="R862" s="158"/>
      <c r="S862" s="158"/>
      <c r="T862" s="158"/>
      <c r="U862" s="158"/>
      <c r="V862" s="158"/>
      <c r="W862" s="158"/>
      <c r="X862" s="158"/>
      <c r="Y862" s="147"/>
      <c r="Z862" s="147"/>
      <c r="AA862" s="147"/>
      <c r="AB862" s="147"/>
      <c r="AC862" s="147"/>
      <c r="AD862" s="147"/>
      <c r="AE862" s="147"/>
      <c r="AF862" s="147"/>
      <c r="AG862" s="147" t="s">
        <v>187</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c r="A863" s="154"/>
      <c r="B863" s="155"/>
      <c r="C863" s="188" t="s">
        <v>744</v>
      </c>
      <c r="D863" s="160"/>
      <c r="E863" s="161"/>
      <c r="F863" s="158"/>
      <c r="G863" s="158"/>
      <c r="H863" s="158"/>
      <c r="I863" s="158"/>
      <c r="J863" s="158"/>
      <c r="K863" s="158"/>
      <c r="L863" s="158"/>
      <c r="M863" s="158"/>
      <c r="N863" s="157"/>
      <c r="O863" s="157"/>
      <c r="P863" s="157"/>
      <c r="Q863" s="157"/>
      <c r="R863" s="158"/>
      <c r="S863" s="158"/>
      <c r="T863" s="158"/>
      <c r="U863" s="158"/>
      <c r="V863" s="158"/>
      <c r="W863" s="158"/>
      <c r="X863" s="158"/>
      <c r="Y863" s="147"/>
      <c r="Z863" s="147"/>
      <c r="AA863" s="147"/>
      <c r="AB863" s="147"/>
      <c r="AC863" s="147"/>
      <c r="AD863" s="147"/>
      <c r="AE863" s="147"/>
      <c r="AF863" s="147"/>
      <c r="AG863" s="147" t="s">
        <v>187</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c r="A864" s="154"/>
      <c r="B864" s="155"/>
      <c r="C864" s="188" t="s">
        <v>859</v>
      </c>
      <c r="D864" s="160"/>
      <c r="E864" s="161">
        <v>3.4</v>
      </c>
      <c r="F864" s="158"/>
      <c r="G864" s="158"/>
      <c r="H864" s="158"/>
      <c r="I864" s="158"/>
      <c r="J864" s="158"/>
      <c r="K864" s="158"/>
      <c r="L864" s="158"/>
      <c r="M864" s="158"/>
      <c r="N864" s="157"/>
      <c r="O864" s="157"/>
      <c r="P864" s="157"/>
      <c r="Q864" s="157"/>
      <c r="R864" s="158"/>
      <c r="S864" s="158"/>
      <c r="T864" s="158"/>
      <c r="U864" s="158"/>
      <c r="V864" s="158"/>
      <c r="W864" s="158"/>
      <c r="X864" s="158"/>
      <c r="Y864" s="147"/>
      <c r="Z864" s="147"/>
      <c r="AA864" s="147"/>
      <c r="AB864" s="147"/>
      <c r="AC864" s="147"/>
      <c r="AD864" s="147"/>
      <c r="AE864" s="147"/>
      <c r="AF864" s="147"/>
      <c r="AG864" s="147" t="s">
        <v>187</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c r="A865" s="173">
        <v>158</v>
      </c>
      <c r="B865" s="174" t="s">
        <v>860</v>
      </c>
      <c r="C865" s="187" t="s">
        <v>861</v>
      </c>
      <c r="D865" s="175" t="s">
        <v>507</v>
      </c>
      <c r="E865" s="176">
        <v>66.992000000000004</v>
      </c>
      <c r="F865" s="177"/>
      <c r="G865" s="178">
        <f>ROUND(E865*F865,2)</f>
        <v>0</v>
      </c>
      <c r="H865" s="159"/>
      <c r="I865" s="158">
        <f>ROUND(E865*H865,2)</f>
        <v>0</v>
      </c>
      <c r="J865" s="159"/>
      <c r="K865" s="158">
        <f>ROUND(E865*J865,2)</f>
        <v>0</v>
      </c>
      <c r="L865" s="158">
        <v>21</v>
      </c>
      <c r="M865" s="158">
        <f>G865*(1+L865/100)</f>
        <v>0</v>
      </c>
      <c r="N865" s="157">
        <v>0</v>
      </c>
      <c r="O865" s="157">
        <f>ROUND(E865*N865,2)</f>
        <v>0</v>
      </c>
      <c r="P865" s="157">
        <v>4.6000000000000001E-4</v>
      </c>
      <c r="Q865" s="157">
        <f>ROUND(E865*P865,2)</f>
        <v>0.03</v>
      </c>
      <c r="R865" s="158"/>
      <c r="S865" s="158" t="s">
        <v>183</v>
      </c>
      <c r="T865" s="158" t="s">
        <v>183</v>
      </c>
      <c r="U865" s="158">
        <v>2.5</v>
      </c>
      <c r="V865" s="158">
        <f>ROUND(E865*U865,2)</f>
        <v>167.48</v>
      </c>
      <c r="W865" s="158"/>
      <c r="X865" s="158" t="s">
        <v>184</v>
      </c>
      <c r="Y865" s="147"/>
      <c r="Z865" s="147"/>
      <c r="AA865" s="147"/>
      <c r="AB865" s="147"/>
      <c r="AC865" s="147"/>
      <c r="AD865" s="147"/>
      <c r="AE865" s="147"/>
      <c r="AF865" s="147"/>
      <c r="AG865" s="147" t="s">
        <v>185</v>
      </c>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c r="A866" s="154"/>
      <c r="B866" s="155"/>
      <c r="C866" s="188" t="s">
        <v>192</v>
      </c>
      <c r="D866" s="160"/>
      <c r="E866" s="161"/>
      <c r="F866" s="158"/>
      <c r="G866" s="158"/>
      <c r="H866" s="158"/>
      <c r="I866" s="158"/>
      <c r="J866" s="158"/>
      <c r="K866" s="158"/>
      <c r="L866" s="158"/>
      <c r="M866" s="158"/>
      <c r="N866" s="157"/>
      <c r="O866" s="157"/>
      <c r="P866" s="157"/>
      <c r="Q866" s="157"/>
      <c r="R866" s="158"/>
      <c r="S866" s="158"/>
      <c r="T866" s="158"/>
      <c r="U866" s="158"/>
      <c r="V866" s="158"/>
      <c r="W866" s="158"/>
      <c r="X866" s="158"/>
      <c r="Y866" s="147"/>
      <c r="Z866" s="147"/>
      <c r="AA866" s="147"/>
      <c r="AB866" s="147"/>
      <c r="AC866" s="147"/>
      <c r="AD866" s="147"/>
      <c r="AE866" s="147"/>
      <c r="AF866" s="147"/>
      <c r="AG866" s="147" t="s">
        <v>187</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c r="A867" s="154"/>
      <c r="B867" s="155"/>
      <c r="C867" s="188" t="s">
        <v>198</v>
      </c>
      <c r="D867" s="160"/>
      <c r="E867" s="161"/>
      <c r="F867" s="158"/>
      <c r="G867" s="158"/>
      <c r="H867" s="158"/>
      <c r="I867" s="158"/>
      <c r="J867" s="158"/>
      <c r="K867" s="158"/>
      <c r="L867" s="158"/>
      <c r="M867" s="158"/>
      <c r="N867" s="157"/>
      <c r="O867" s="157"/>
      <c r="P867" s="157"/>
      <c r="Q867" s="157"/>
      <c r="R867" s="158"/>
      <c r="S867" s="158"/>
      <c r="T867" s="158"/>
      <c r="U867" s="158"/>
      <c r="V867" s="158"/>
      <c r="W867" s="158"/>
      <c r="X867" s="158"/>
      <c r="Y867" s="147"/>
      <c r="Z867" s="147"/>
      <c r="AA867" s="147"/>
      <c r="AB867" s="147"/>
      <c r="AC867" s="147"/>
      <c r="AD867" s="147"/>
      <c r="AE867" s="147"/>
      <c r="AF867" s="147"/>
      <c r="AG867" s="147" t="s">
        <v>187</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c r="A868" s="154"/>
      <c r="B868" s="155"/>
      <c r="C868" s="188" t="s">
        <v>862</v>
      </c>
      <c r="D868" s="160"/>
      <c r="E868" s="161">
        <v>54.192</v>
      </c>
      <c r="F868" s="158"/>
      <c r="G868" s="158"/>
      <c r="H868" s="158"/>
      <c r="I868" s="158"/>
      <c r="J868" s="158"/>
      <c r="K868" s="158"/>
      <c r="L868" s="158"/>
      <c r="M868" s="158"/>
      <c r="N868" s="157"/>
      <c r="O868" s="157"/>
      <c r="P868" s="157"/>
      <c r="Q868" s="157"/>
      <c r="R868" s="158"/>
      <c r="S868" s="158"/>
      <c r="T868" s="158"/>
      <c r="U868" s="158"/>
      <c r="V868" s="158"/>
      <c r="W868" s="158"/>
      <c r="X868" s="158"/>
      <c r="Y868" s="147"/>
      <c r="Z868" s="147"/>
      <c r="AA868" s="147"/>
      <c r="AB868" s="147"/>
      <c r="AC868" s="147"/>
      <c r="AD868" s="147"/>
      <c r="AE868" s="147"/>
      <c r="AF868" s="147"/>
      <c r="AG868" s="147" t="s">
        <v>187</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c r="A869" s="154"/>
      <c r="B869" s="155"/>
      <c r="C869" s="188" t="s">
        <v>251</v>
      </c>
      <c r="D869" s="160"/>
      <c r="E869" s="161"/>
      <c r="F869" s="158"/>
      <c r="G869" s="158"/>
      <c r="H869" s="158"/>
      <c r="I869" s="158"/>
      <c r="J869" s="158"/>
      <c r="K869" s="158"/>
      <c r="L869" s="158"/>
      <c r="M869" s="158"/>
      <c r="N869" s="157"/>
      <c r="O869" s="157"/>
      <c r="P869" s="157"/>
      <c r="Q869" s="157"/>
      <c r="R869" s="158"/>
      <c r="S869" s="158"/>
      <c r="T869" s="158"/>
      <c r="U869" s="158"/>
      <c r="V869" s="158"/>
      <c r="W869" s="158"/>
      <c r="X869" s="158"/>
      <c r="Y869" s="147"/>
      <c r="Z869" s="147"/>
      <c r="AA869" s="147"/>
      <c r="AB869" s="147"/>
      <c r="AC869" s="147"/>
      <c r="AD869" s="147"/>
      <c r="AE869" s="147"/>
      <c r="AF869" s="147"/>
      <c r="AG869" s="147" t="s">
        <v>187</v>
      </c>
      <c r="AH869" s="147">
        <v>0</v>
      </c>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c r="A870" s="154"/>
      <c r="B870" s="155"/>
      <c r="C870" s="188" t="s">
        <v>863</v>
      </c>
      <c r="D870" s="160"/>
      <c r="E870" s="161">
        <v>12.8</v>
      </c>
      <c r="F870" s="158"/>
      <c r="G870" s="158"/>
      <c r="H870" s="158"/>
      <c r="I870" s="158"/>
      <c r="J870" s="158"/>
      <c r="K870" s="158"/>
      <c r="L870" s="158"/>
      <c r="M870" s="158"/>
      <c r="N870" s="157"/>
      <c r="O870" s="157"/>
      <c r="P870" s="157"/>
      <c r="Q870" s="157"/>
      <c r="R870" s="158"/>
      <c r="S870" s="158"/>
      <c r="T870" s="158"/>
      <c r="U870" s="158"/>
      <c r="V870" s="158"/>
      <c r="W870" s="158"/>
      <c r="X870" s="158"/>
      <c r="Y870" s="147"/>
      <c r="Z870" s="147"/>
      <c r="AA870" s="147"/>
      <c r="AB870" s="147"/>
      <c r="AC870" s="147"/>
      <c r="AD870" s="147"/>
      <c r="AE870" s="147"/>
      <c r="AF870" s="147"/>
      <c r="AG870" s="147" t="s">
        <v>187</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c r="A871" s="173">
        <v>159</v>
      </c>
      <c r="B871" s="174" t="s">
        <v>864</v>
      </c>
      <c r="C871" s="187" t="s">
        <v>865</v>
      </c>
      <c r="D871" s="175" t="s">
        <v>507</v>
      </c>
      <c r="E871" s="176">
        <v>13.1</v>
      </c>
      <c r="F871" s="177"/>
      <c r="G871" s="178">
        <f>ROUND(E871*F871,2)</f>
        <v>0</v>
      </c>
      <c r="H871" s="159"/>
      <c r="I871" s="158">
        <f>ROUND(E871*H871,2)</f>
        <v>0</v>
      </c>
      <c r="J871" s="159"/>
      <c r="K871" s="158">
        <f>ROUND(E871*J871,2)</f>
        <v>0</v>
      </c>
      <c r="L871" s="158">
        <v>21</v>
      </c>
      <c r="M871" s="158">
        <f>G871*(1+L871/100)</f>
        <v>0</v>
      </c>
      <c r="N871" s="157">
        <v>0</v>
      </c>
      <c r="O871" s="157">
        <f>ROUND(E871*N871,2)</f>
        <v>0</v>
      </c>
      <c r="P871" s="157">
        <v>4.6000000000000001E-4</v>
      </c>
      <c r="Q871" s="157">
        <f>ROUND(E871*P871,2)</f>
        <v>0.01</v>
      </c>
      <c r="R871" s="158"/>
      <c r="S871" s="158" t="s">
        <v>183</v>
      </c>
      <c r="T871" s="158" t="s">
        <v>183</v>
      </c>
      <c r="U871" s="158">
        <v>3</v>
      </c>
      <c r="V871" s="158">
        <f>ROUND(E871*U871,2)</f>
        <v>39.299999999999997</v>
      </c>
      <c r="W871" s="158"/>
      <c r="X871" s="158" t="s">
        <v>184</v>
      </c>
      <c r="Y871" s="147"/>
      <c r="Z871" s="147"/>
      <c r="AA871" s="147"/>
      <c r="AB871" s="147"/>
      <c r="AC871" s="147"/>
      <c r="AD871" s="147"/>
      <c r="AE871" s="147"/>
      <c r="AF871" s="147"/>
      <c r="AG871" s="147" t="s">
        <v>185</v>
      </c>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c r="A872" s="154"/>
      <c r="B872" s="155"/>
      <c r="C872" s="188" t="s">
        <v>192</v>
      </c>
      <c r="D872" s="160"/>
      <c r="E872" s="161"/>
      <c r="F872" s="158"/>
      <c r="G872" s="158"/>
      <c r="H872" s="158"/>
      <c r="I872" s="158"/>
      <c r="J872" s="158"/>
      <c r="K872" s="158"/>
      <c r="L872" s="158"/>
      <c r="M872" s="158"/>
      <c r="N872" s="157"/>
      <c r="O872" s="157"/>
      <c r="P872" s="157"/>
      <c r="Q872" s="157"/>
      <c r="R872" s="158"/>
      <c r="S872" s="158"/>
      <c r="T872" s="158"/>
      <c r="U872" s="158"/>
      <c r="V872" s="158"/>
      <c r="W872" s="158"/>
      <c r="X872" s="158"/>
      <c r="Y872" s="147"/>
      <c r="Z872" s="147"/>
      <c r="AA872" s="147"/>
      <c r="AB872" s="147"/>
      <c r="AC872" s="147"/>
      <c r="AD872" s="147"/>
      <c r="AE872" s="147"/>
      <c r="AF872" s="147"/>
      <c r="AG872" s="147" t="s">
        <v>187</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c r="A873" s="154"/>
      <c r="B873" s="155"/>
      <c r="C873" s="188" t="s">
        <v>728</v>
      </c>
      <c r="D873" s="160"/>
      <c r="E873" s="161"/>
      <c r="F873" s="158"/>
      <c r="G873" s="158"/>
      <c r="H873" s="158"/>
      <c r="I873" s="158"/>
      <c r="J873" s="158"/>
      <c r="K873" s="158"/>
      <c r="L873" s="158"/>
      <c r="M873" s="158"/>
      <c r="N873" s="157"/>
      <c r="O873" s="157"/>
      <c r="P873" s="157"/>
      <c r="Q873" s="157"/>
      <c r="R873" s="158"/>
      <c r="S873" s="158"/>
      <c r="T873" s="158"/>
      <c r="U873" s="158"/>
      <c r="V873" s="158"/>
      <c r="W873" s="158"/>
      <c r="X873" s="158"/>
      <c r="Y873" s="147"/>
      <c r="Z873" s="147"/>
      <c r="AA873" s="147"/>
      <c r="AB873" s="147"/>
      <c r="AC873" s="147"/>
      <c r="AD873" s="147"/>
      <c r="AE873" s="147"/>
      <c r="AF873" s="147"/>
      <c r="AG873" s="147" t="s">
        <v>187</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c r="A874" s="154"/>
      <c r="B874" s="155"/>
      <c r="C874" s="188" t="s">
        <v>866</v>
      </c>
      <c r="D874" s="160"/>
      <c r="E874" s="161">
        <v>6.4</v>
      </c>
      <c r="F874" s="158"/>
      <c r="G874" s="158"/>
      <c r="H874" s="158"/>
      <c r="I874" s="158"/>
      <c r="J874" s="158"/>
      <c r="K874" s="158"/>
      <c r="L874" s="158"/>
      <c r="M874" s="158"/>
      <c r="N874" s="157"/>
      <c r="O874" s="157"/>
      <c r="P874" s="157"/>
      <c r="Q874" s="157"/>
      <c r="R874" s="158"/>
      <c r="S874" s="158"/>
      <c r="T874" s="158"/>
      <c r="U874" s="158"/>
      <c r="V874" s="158"/>
      <c r="W874" s="158"/>
      <c r="X874" s="158"/>
      <c r="Y874" s="147"/>
      <c r="Z874" s="147"/>
      <c r="AA874" s="147"/>
      <c r="AB874" s="147"/>
      <c r="AC874" s="147"/>
      <c r="AD874" s="147"/>
      <c r="AE874" s="147"/>
      <c r="AF874" s="147"/>
      <c r="AG874" s="147" t="s">
        <v>187</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c r="A875" s="154"/>
      <c r="B875" s="155"/>
      <c r="C875" s="188" t="s">
        <v>243</v>
      </c>
      <c r="D875" s="160"/>
      <c r="E875" s="161"/>
      <c r="F875" s="158"/>
      <c r="G875" s="158"/>
      <c r="H875" s="158"/>
      <c r="I875" s="158"/>
      <c r="J875" s="158"/>
      <c r="K875" s="158"/>
      <c r="L875" s="158"/>
      <c r="M875" s="158"/>
      <c r="N875" s="157"/>
      <c r="O875" s="157"/>
      <c r="P875" s="157"/>
      <c r="Q875" s="157"/>
      <c r="R875" s="158"/>
      <c r="S875" s="158"/>
      <c r="T875" s="158"/>
      <c r="U875" s="158"/>
      <c r="V875" s="158"/>
      <c r="W875" s="158"/>
      <c r="X875" s="158"/>
      <c r="Y875" s="147"/>
      <c r="Z875" s="147"/>
      <c r="AA875" s="147"/>
      <c r="AB875" s="147"/>
      <c r="AC875" s="147"/>
      <c r="AD875" s="147"/>
      <c r="AE875" s="147"/>
      <c r="AF875" s="147"/>
      <c r="AG875" s="147" t="s">
        <v>187</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c r="A876" s="154"/>
      <c r="B876" s="155"/>
      <c r="C876" s="188" t="s">
        <v>728</v>
      </c>
      <c r="D876" s="160"/>
      <c r="E876" s="161"/>
      <c r="F876" s="158"/>
      <c r="G876" s="158"/>
      <c r="H876" s="158"/>
      <c r="I876" s="158"/>
      <c r="J876" s="158"/>
      <c r="K876" s="158"/>
      <c r="L876" s="158"/>
      <c r="M876" s="158"/>
      <c r="N876" s="157"/>
      <c r="O876" s="157"/>
      <c r="P876" s="157"/>
      <c r="Q876" s="157"/>
      <c r="R876" s="158"/>
      <c r="S876" s="158"/>
      <c r="T876" s="158"/>
      <c r="U876" s="158"/>
      <c r="V876" s="158"/>
      <c r="W876" s="158"/>
      <c r="X876" s="158"/>
      <c r="Y876" s="147"/>
      <c r="Z876" s="147"/>
      <c r="AA876" s="147"/>
      <c r="AB876" s="147"/>
      <c r="AC876" s="147"/>
      <c r="AD876" s="147"/>
      <c r="AE876" s="147"/>
      <c r="AF876" s="147"/>
      <c r="AG876" s="147" t="s">
        <v>187</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c r="A877" s="154"/>
      <c r="B877" s="155"/>
      <c r="C877" s="188" t="s">
        <v>867</v>
      </c>
      <c r="D877" s="160"/>
      <c r="E877" s="161">
        <v>6.7</v>
      </c>
      <c r="F877" s="158"/>
      <c r="G877" s="158"/>
      <c r="H877" s="158"/>
      <c r="I877" s="158"/>
      <c r="J877" s="158"/>
      <c r="K877" s="158"/>
      <c r="L877" s="158"/>
      <c r="M877" s="158"/>
      <c r="N877" s="157"/>
      <c r="O877" s="157"/>
      <c r="P877" s="157"/>
      <c r="Q877" s="157"/>
      <c r="R877" s="158"/>
      <c r="S877" s="158"/>
      <c r="T877" s="158"/>
      <c r="U877" s="158"/>
      <c r="V877" s="158"/>
      <c r="W877" s="158"/>
      <c r="X877" s="158"/>
      <c r="Y877" s="147"/>
      <c r="Z877" s="147"/>
      <c r="AA877" s="147"/>
      <c r="AB877" s="147"/>
      <c r="AC877" s="147"/>
      <c r="AD877" s="147"/>
      <c r="AE877" s="147"/>
      <c r="AF877" s="147"/>
      <c r="AG877" s="147" t="s">
        <v>187</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c r="A878" s="173">
        <v>160</v>
      </c>
      <c r="B878" s="174" t="s">
        <v>868</v>
      </c>
      <c r="C878" s="187" t="s">
        <v>869</v>
      </c>
      <c r="D878" s="175" t="s">
        <v>259</v>
      </c>
      <c r="E878" s="176">
        <v>4</v>
      </c>
      <c r="F878" s="177"/>
      <c r="G878" s="178">
        <f>ROUND(E878*F878,2)</f>
        <v>0</v>
      </c>
      <c r="H878" s="159"/>
      <c r="I878" s="158">
        <f>ROUND(E878*H878,2)</f>
        <v>0</v>
      </c>
      <c r="J878" s="159"/>
      <c r="K878" s="158">
        <f>ROUND(E878*J878,2)</f>
        <v>0</v>
      </c>
      <c r="L878" s="158">
        <v>21</v>
      </c>
      <c r="M878" s="158">
        <f>G878*(1+L878/100)</f>
        <v>0</v>
      </c>
      <c r="N878" s="157">
        <v>1.33E-3</v>
      </c>
      <c r="O878" s="157">
        <f>ROUND(E878*N878,2)</f>
        <v>0.01</v>
      </c>
      <c r="P878" s="157">
        <v>7.3999999999999996E-2</v>
      </c>
      <c r="Q878" s="157">
        <f>ROUND(E878*P878,2)</f>
        <v>0.3</v>
      </c>
      <c r="R878" s="158"/>
      <c r="S878" s="158" t="s">
        <v>183</v>
      </c>
      <c r="T878" s="158" t="s">
        <v>183</v>
      </c>
      <c r="U878" s="158">
        <v>0.79600000000000004</v>
      </c>
      <c r="V878" s="158">
        <f>ROUND(E878*U878,2)</f>
        <v>3.18</v>
      </c>
      <c r="W878" s="158"/>
      <c r="X878" s="158" t="s">
        <v>184</v>
      </c>
      <c r="Y878" s="147"/>
      <c r="Z878" s="147"/>
      <c r="AA878" s="147"/>
      <c r="AB878" s="147"/>
      <c r="AC878" s="147"/>
      <c r="AD878" s="147"/>
      <c r="AE878" s="147"/>
      <c r="AF878" s="147"/>
      <c r="AG878" s="147" t="s">
        <v>185</v>
      </c>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c r="A879" s="154"/>
      <c r="B879" s="155"/>
      <c r="C879" s="188" t="s">
        <v>251</v>
      </c>
      <c r="D879" s="160"/>
      <c r="E879" s="161"/>
      <c r="F879" s="158"/>
      <c r="G879" s="158"/>
      <c r="H879" s="158"/>
      <c r="I879" s="158"/>
      <c r="J879" s="158"/>
      <c r="K879" s="158"/>
      <c r="L879" s="158"/>
      <c r="M879" s="158"/>
      <c r="N879" s="157"/>
      <c r="O879" s="157"/>
      <c r="P879" s="157"/>
      <c r="Q879" s="157"/>
      <c r="R879" s="158"/>
      <c r="S879" s="158"/>
      <c r="T879" s="158"/>
      <c r="U879" s="158"/>
      <c r="V879" s="158"/>
      <c r="W879" s="158"/>
      <c r="X879" s="158"/>
      <c r="Y879" s="147"/>
      <c r="Z879" s="147"/>
      <c r="AA879" s="147"/>
      <c r="AB879" s="147"/>
      <c r="AC879" s="147"/>
      <c r="AD879" s="147"/>
      <c r="AE879" s="147"/>
      <c r="AF879" s="147"/>
      <c r="AG879" s="147" t="s">
        <v>187</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c r="A880" s="154"/>
      <c r="B880" s="155"/>
      <c r="C880" s="188" t="s">
        <v>72</v>
      </c>
      <c r="D880" s="160"/>
      <c r="E880" s="161">
        <v>4</v>
      </c>
      <c r="F880" s="158"/>
      <c r="G880" s="158"/>
      <c r="H880" s="158"/>
      <c r="I880" s="158"/>
      <c r="J880" s="158"/>
      <c r="K880" s="158"/>
      <c r="L880" s="158"/>
      <c r="M880" s="158"/>
      <c r="N880" s="157"/>
      <c r="O880" s="157"/>
      <c r="P880" s="157"/>
      <c r="Q880" s="157"/>
      <c r="R880" s="158"/>
      <c r="S880" s="158"/>
      <c r="T880" s="158"/>
      <c r="U880" s="158"/>
      <c r="V880" s="158"/>
      <c r="W880" s="158"/>
      <c r="X880" s="158"/>
      <c r="Y880" s="147"/>
      <c r="Z880" s="147"/>
      <c r="AA880" s="147"/>
      <c r="AB880" s="147"/>
      <c r="AC880" s="147"/>
      <c r="AD880" s="147"/>
      <c r="AE880" s="147"/>
      <c r="AF880" s="147"/>
      <c r="AG880" s="147" t="s">
        <v>187</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c r="A881" s="173">
        <v>161</v>
      </c>
      <c r="B881" s="174" t="s">
        <v>870</v>
      </c>
      <c r="C881" s="187" t="s">
        <v>871</v>
      </c>
      <c r="D881" s="175" t="s">
        <v>182</v>
      </c>
      <c r="E881" s="176">
        <v>11.89</v>
      </c>
      <c r="F881" s="177"/>
      <c r="G881" s="178">
        <f>ROUND(E881*F881,2)</f>
        <v>0</v>
      </c>
      <c r="H881" s="159"/>
      <c r="I881" s="158">
        <f>ROUND(E881*H881,2)</f>
        <v>0</v>
      </c>
      <c r="J881" s="159"/>
      <c r="K881" s="158">
        <f>ROUND(E881*J881,2)</f>
        <v>0</v>
      </c>
      <c r="L881" s="158">
        <v>21</v>
      </c>
      <c r="M881" s="158">
        <f>G881*(1+L881/100)</f>
        <v>0</v>
      </c>
      <c r="N881" s="157">
        <v>5.4000000000000001E-4</v>
      </c>
      <c r="O881" s="157">
        <f>ROUND(E881*N881,2)</f>
        <v>0.01</v>
      </c>
      <c r="P881" s="157">
        <v>0.27</v>
      </c>
      <c r="Q881" s="157">
        <f>ROUND(E881*P881,2)</f>
        <v>3.21</v>
      </c>
      <c r="R881" s="158"/>
      <c r="S881" s="158" t="s">
        <v>183</v>
      </c>
      <c r="T881" s="158" t="s">
        <v>183</v>
      </c>
      <c r="U881" s="158">
        <v>0.43</v>
      </c>
      <c r="V881" s="158">
        <f>ROUND(E881*U881,2)</f>
        <v>5.1100000000000003</v>
      </c>
      <c r="W881" s="158"/>
      <c r="X881" s="158" t="s">
        <v>184</v>
      </c>
      <c r="Y881" s="147"/>
      <c r="Z881" s="147"/>
      <c r="AA881" s="147"/>
      <c r="AB881" s="147"/>
      <c r="AC881" s="147"/>
      <c r="AD881" s="147"/>
      <c r="AE881" s="147"/>
      <c r="AF881" s="147"/>
      <c r="AG881" s="147" t="s">
        <v>185</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c r="A882" s="154"/>
      <c r="B882" s="155"/>
      <c r="C882" s="188" t="s">
        <v>192</v>
      </c>
      <c r="D882" s="160"/>
      <c r="E882" s="161"/>
      <c r="F882" s="158"/>
      <c r="G882" s="158"/>
      <c r="H882" s="158"/>
      <c r="I882" s="158"/>
      <c r="J882" s="158"/>
      <c r="K882" s="158"/>
      <c r="L882" s="158"/>
      <c r="M882" s="158"/>
      <c r="N882" s="157"/>
      <c r="O882" s="157"/>
      <c r="P882" s="157"/>
      <c r="Q882" s="157"/>
      <c r="R882" s="158"/>
      <c r="S882" s="158"/>
      <c r="T882" s="158"/>
      <c r="U882" s="158"/>
      <c r="V882" s="158"/>
      <c r="W882" s="158"/>
      <c r="X882" s="158"/>
      <c r="Y882" s="147"/>
      <c r="Z882" s="147"/>
      <c r="AA882" s="147"/>
      <c r="AB882" s="147"/>
      <c r="AC882" s="147"/>
      <c r="AD882" s="147"/>
      <c r="AE882" s="147"/>
      <c r="AF882" s="147"/>
      <c r="AG882" s="147" t="s">
        <v>187</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c r="A883" s="154"/>
      <c r="B883" s="155"/>
      <c r="C883" s="188" t="s">
        <v>872</v>
      </c>
      <c r="D883" s="160"/>
      <c r="E883" s="161">
        <v>7.38</v>
      </c>
      <c r="F883" s="158"/>
      <c r="G883" s="158"/>
      <c r="H883" s="158"/>
      <c r="I883" s="158"/>
      <c r="J883" s="158"/>
      <c r="K883" s="158"/>
      <c r="L883" s="158"/>
      <c r="M883" s="158"/>
      <c r="N883" s="157"/>
      <c r="O883" s="157"/>
      <c r="P883" s="157"/>
      <c r="Q883" s="157"/>
      <c r="R883" s="158"/>
      <c r="S883" s="158"/>
      <c r="T883" s="158"/>
      <c r="U883" s="158"/>
      <c r="V883" s="158"/>
      <c r="W883" s="158"/>
      <c r="X883" s="158"/>
      <c r="Y883" s="147"/>
      <c r="Z883" s="147"/>
      <c r="AA883" s="147"/>
      <c r="AB883" s="147"/>
      <c r="AC883" s="147"/>
      <c r="AD883" s="147"/>
      <c r="AE883" s="147"/>
      <c r="AF883" s="147"/>
      <c r="AG883" s="147" t="s">
        <v>187</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c r="A884" s="154"/>
      <c r="B884" s="155"/>
      <c r="C884" s="188" t="s">
        <v>243</v>
      </c>
      <c r="D884" s="160"/>
      <c r="E884" s="161"/>
      <c r="F884" s="158"/>
      <c r="G884" s="158"/>
      <c r="H884" s="158"/>
      <c r="I884" s="158"/>
      <c r="J884" s="158"/>
      <c r="K884" s="158"/>
      <c r="L884" s="158"/>
      <c r="M884" s="158"/>
      <c r="N884" s="157"/>
      <c r="O884" s="157"/>
      <c r="P884" s="157"/>
      <c r="Q884" s="157"/>
      <c r="R884" s="158"/>
      <c r="S884" s="158"/>
      <c r="T884" s="158"/>
      <c r="U884" s="158"/>
      <c r="V884" s="158"/>
      <c r="W884" s="158"/>
      <c r="X884" s="158"/>
      <c r="Y884" s="147"/>
      <c r="Z884" s="147"/>
      <c r="AA884" s="147"/>
      <c r="AB884" s="147"/>
      <c r="AC884" s="147"/>
      <c r="AD884" s="147"/>
      <c r="AE884" s="147"/>
      <c r="AF884" s="147"/>
      <c r="AG884" s="147" t="s">
        <v>187</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c r="A885" s="154"/>
      <c r="B885" s="155"/>
      <c r="C885" s="188" t="s">
        <v>873</v>
      </c>
      <c r="D885" s="160"/>
      <c r="E885" s="161">
        <v>4.51</v>
      </c>
      <c r="F885" s="158"/>
      <c r="G885" s="158"/>
      <c r="H885" s="158"/>
      <c r="I885" s="158"/>
      <c r="J885" s="158"/>
      <c r="K885" s="158"/>
      <c r="L885" s="158"/>
      <c r="M885" s="158"/>
      <c r="N885" s="157"/>
      <c r="O885" s="157"/>
      <c r="P885" s="157"/>
      <c r="Q885" s="157"/>
      <c r="R885" s="158"/>
      <c r="S885" s="158"/>
      <c r="T885" s="158"/>
      <c r="U885" s="158"/>
      <c r="V885" s="158"/>
      <c r="W885" s="158"/>
      <c r="X885" s="158"/>
      <c r="Y885" s="147"/>
      <c r="Z885" s="147"/>
      <c r="AA885" s="147"/>
      <c r="AB885" s="147"/>
      <c r="AC885" s="147"/>
      <c r="AD885" s="147"/>
      <c r="AE885" s="147"/>
      <c r="AF885" s="147"/>
      <c r="AG885" s="147" t="s">
        <v>187</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c r="A886" s="173">
        <v>162</v>
      </c>
      <c r="B886" s="174" t="s">
        <v>874</v>
      </c>
      <c r="C886" s="187" t="s">
        <v>875</v>
      </c>
      <c r="D886" s="175" t="s">
        <v>259</v>
      </c>
      <c r="E886" s="176">
        <v>1</v>
      </c>
      <c r="F886" s="177"/>
      <c r="G886" s="178">
        <f>ROUND(E886*F886,2)</f>
        <v>0</v>
      </c>
      <c r="H886" s="159"/>
      <c r="I886" s="158">
        <f>ROUND(E886*H886,2)</f>
        <v>0</v>
      </c>
      <c r="J886" s="159"/>
      <c r="K886" s="158">
        <f>ROUND(E886*J886,2)</f>
        <v>0</v>
      </c>
      <c r="L886" s="158">
        <v>21</v>
      </c>
      <c r="M886" s="158">
        <f>G886*(1+L886/100)</f>
        <v>0</v>
      </c>
      <c r="N886" s="157">
        <v>3.4000000000000002E-4</v>
      </c>
      <c r="O886" s="157">
        <f>ROUND(E886*N886,2)</f>
        <v>0</v>
      </c>
      <c r="P886" s="157">
        <v>5.8999999999999997E-2</v>
      </c>
      <c r="Q886" s="157">
        <f>ROUND(E886*P886,2)</f>
        <v>0.06</v>
      </c>
      <c r="R886" s="158"/>
      <c r="S886" s="158" t="s">
        <v>183</v>
      </c>
      <c r="T886" s="158" t="s">
        <v>183</v>
      </c>
      <c r="U886" s="158">
        <v>2.278</v>
      </c>
      <c r="V886" s="158">
        <f>ROUND(E886*U886,2)</f>
        <v>2.2799999999999998</v>
      </c>
      <c r="W886" s="158"/>
      <c r="X886" s="158" t="s">
        <v>184</v>
      </c>
      <c r="Y886" s="147"/>
      <c r="Z886" s="147"/>
      <c r="AA886" s="147"/>
      <c r="AB886" s="147"/>
      <c r="AC886" s="147"/>
      <c r="AD886" s="147"/>
      <c r="AE886" s="147"/>
      <c r="AF886" s="147"/>
      <c r="AG886" s="147" t="s">
        <v>185</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c r="A887" s="154"/>
      <c r="B887" s="155"/>
      <c r="C887" s="188" t="s">
        <v>243</v>
      </c>
      <c r="D887" s="160"/>
      <c r="E887" s="161"/>
      <c r="F887" s="158"/>
      <c r="G887" s="158"/>
      <c r="H887" s="158"/>
      <c r="I887" s="158"/>
      <c r="J887" s="158"/>
      <c r="K887" s="158"/>
      <c r="L887" s="158"/>
      <c r="M887" s="158"/>
      <c r="N887" s="157"/>
      <c r="O887" s="157"/>
      <c r="P887" s="157"/>
      <c r="Q887" s="157"/>
      <c r="R887" s="158"/>
      <c r="S887" s="158"/>
      <c r="T887" s="158"/>
      <c r="U887" s="158"/>
      <c r="V887" s="158"/>
      <c r="W887" s="158"/>
      <c r="X887" s="158"/>
      <c r="Y887" s="147"/>
      <c r="Z887" s="147"/>
      <c r="AA887" s="147"/>
      <c r="AB887" s="147"/>
      <c r="AC887" s="147"/>
      <c r="AD887" s="147"/>
      <c r="AE887" s="147"/>
      <c r="AF887" s="147"/>
      <c r="AG887" s="147" t="s">
        <v>187</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c r="A888" s="154"/>
      <c r="B888" s="155"/>
      <c r="C888" s="188" t="s">
        <v>64</v>
      </c>
      <c r="D888" s="160"/>
      <c r="E888" s="161">
        <v>1</v>
      </c>
      <c r="F888" s="158"/>
      <c r="G888" s="158"/>
      <c r="H888" s="158"/>
      <c r="I888" s="158"/>
      <c r="J888" s="158"/>
      <c r="K888" s="158"/>
      <c r="L888" s="158"/>
      <c r="M888" s="158"/>
      <c r="N888" s="157"/>
      <c r="O888" s="157"/>
      <c r="P888" s="157"/>
      <c r="Q888" s="157"/>
      <c r="R888" s="158"/>
      <c r="S888" s="158"/>
      <c r="T888" s="158"/>
      <c r="U888" s="158"/>
      <c r="V888" s="158"/>
      <c r="W888" s="158"/>
      <c r="X888" s="158"/>
      <c r="Y888" s="147"/>
      <c r="Z888" s="147"/>
      <c r="AA888" s="147"/>
      <c r="AB888" s="147"/>
      <c r="AC888" s="147"/>
      <c r="AD888" s="147"/>
      <c r="AE888" s="147"/>
      <c r="AF888" s="147"/>
      <c r="AG888" s="147" t="s">
        <v>187</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c r="A889" s="173">
        <v>163</v>
      </c>
      <c r="B889" s="174" t="s">
        <v>876</v>
      </c>
      <c r="C889" s="187" t="s">
        <v>877</v>
      </c>
      <c r="D889" s="175" t="s">
        <v>191</v>
      </c>
      <c r="E889" s="176">
        <v>0.51</v>
      </c>
      <c r="F889" s="177"/>
      <c r="G889" s="178">
        <f>ROUND(E889*F889,2)</f>
        <v>0</v>
      </c>
      <c r="H889" s="159"/>
      <c r="I889" s="158">
        <f>ROUND(E889*H889,2)</f>
        <v>0</v>
      </c>
      <c r="J889" s="159"/>
      <c r="K889" s="158">
        <f>ROUND(E889*J889,2)</f>
        <v>0</v>
      </c>
      <c r="L889" s="158">
        <v>21</v>
      </c>
      <c r="M889" s="158">
        <f>G889*(1+L889/100)</f>
        <v>0</v>
      </c>
      <c r="N889" s="157">
        <v>0</v>
      </c>
      <c r="O889" s="157">
        <f>ROUND(E889*N889,2)</f>
        <v>0</v>
      </c>
      <c r="P889" s="157">
        <v>2.4</v>
      </c>
      <c r="Q889" s="157">
        <f>ROUND(E889*P889,2)</f>
        <v>1.22</v>
      </c>
      <c r="R889" s="158"/>
      <c r="S889" s="158" t="s">
        <v>183</v>
      </c>
      <c r="T889" s="158" t="s">
        <v>183</v>
      </c>
      <c r="U889" s="158">
        <v>14.331</v>
      </c>
      <c r="V889" s="158">
        <f>ROUND(E889*U889,2)</f>
        <v>7.31</v>
      </c>
      <c r="W889" s="158"/>
      <c r="X889" s="158" t="s">
        <v>184</v>
      </c>
      <c r="Y889" s="147"/>
      <c r="Z889" s="147"/>
      <c r="AA889" s="147"/>
      <c r="AB889" s="147"/>
      <c r="AC889" s="147"/>
      <c r="AD889" s="147"/>
      <c r="AE889" s="147"/>
      <c r="AF889" s="147"/>
      <c r="AG889" s="147" t="s">
        <v>185</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c r="A890" s="154"/>
      <c r="B890" s="155"/>
      <c r="C890" s="188" t="s">
        <v>251</v>
      </c>
      <c r="D890" s="160"/>
      <c r="E890" s="161"/>
      <c r="F890" s="158"/>
      <c r="G890" s="158"/>
      <c r="H890" s="158"/>
      <c r="I890" s="158"/>
      <c r="J890" s="158"/>
      <c r="K890" s="158"/>
      <c r="L890" s="158"/>
      <c r="M890" s="158"/>
      <c r="N890" s="157"/>
      <c r="O890" s="157"/>
      <c r="P890" s="157"/>
      <c r="Q890" s="157"/>
      <c r="R890" s="158"/>
      <c r="S890" s="158"/>
      <c r="T890" s="158"/>
      <c r="U890" s="158"/>
      <c r="V890" s="158"/>
      <c r="W890" s="158"/>
      <c r="X890" s="158"/>
      <c r="Y890" s="147"/>
      <c r="Z890" s="147"/>
      <c r="AA890" s="147"/>
      <c r="AB890" s="147"/>
      <c r="AC890" s="147"/>
      <c r="AD890" s="147"/>
      <c r="AE890" s="147"/>
      <c r="AF890" s="147"/>
      <c r="AG890" s="147" t="s">
        <v>187</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c r="A891" s="154"/>
      <c r="B891" s="155"/>
      <c r="C891" s="188" t="s">
        <v>878</v>
      </c>
      <c r="D891" s="160"/>
      <c r="E891" s="161">
        <v>0.51</v>
      </c>
      <c r="F891" s="158"/>
      <c r="G891" s="158"/>
      <c r="H891" s="158"/>
      <c r="I891" s="158"/>
      <c r="J891" s="158"/>
      <c r="K891" s="158"/>
      <c r="L891" s="158"/>
      <c r="M891" s="158"/>
      <c r="N891" s="157"/>
      <c r="O891" s="157"/>
      <c r="P891" s="157"/>
      <c r="Q891" s="157"/>
      <c r="R891" s="158"/>
      <c r="S891" s="158"/>
      <c r="T891" s="158"/>
      <c r="U891" s="158"/>
      <c r="V891" s="158"/>
      <c r="W891" s="158"/>
      <c r="X891" s="158"/>
      <c r="Y891" s="147"/>
      <c r="Z891" s="147"/>
      <c r="AA891" s="147"/>
      <c r="AB891" s="147"/>
      <c r="AC891" s="147"/>
      <c r="AD891" s="147"/>
      <c r="AE891" s="147"/>
      <c r="AF891" s="147"/>
      <c r="AG891" s="147" t="s">
        <v>187</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c r="A892" s="173">
        <v>164</v>
      </c>
      <c r="B892" s="174" t="s">
        <v>879</v>
      </c>
      <c r="C892" s="187" t="s">
        <v>880</v>
      </c>
      <c r="D892" s="175" t="s">
        <v>507</v>
      </c>
      <c r="E892" s="176">
        <v>10.25</v>
      </c>
      <c r="F892" s="177"/>
      <c r="G892" s="178">
        <f>ROUND(E892*F892,2)</f>
        <v>0</v>
      </c>
      <c r="H892" s="159"/>
      <c r="I892" s="158">
        <f>ROUND(E892*H892,2)</f>
        <v>0</v>
      </c>
      <c r="J892" s="159"/>
      <c r="K892" s="158">
        <f>ROUND(E892*J892,2)</f>
        <v>0</v>
      </c>
      <c r="L892" s="158">
        <v>21</v>
      </c>
      <c r="M892" s="158">
        <f>G892*(1+L892/100)</f>
        <v>0</v>
      </c>
      <c r="N892" s="157">
        <v>0</v>
      </c>
      <c r="O892" s="157">
        <f>ROUND(E892*N892,2)</f>
        <v>0</v>
      </c>
      <c r="P892" s="157">
        <v>6.5000000000000002E-2</v>
      </c>
      <c r="Q892" s="157">
        <f>ROUND(E892*P892,2)</f>
        <v>0.67</v>
      </c>
      <c r="R892" s="158"/>
      <c r="S892" s="158" t="s">
        <v>183</v>
      </c>
      <c r="T892" s="158" t="s">
        <v>183</v>
      </c>
      <c r="U892" s="158">
        <v>0.93</v>
      </c>
      <c r="V892" s="158">
        <f>ROUND(E892*U892,2)</f>
        <v>9.5299999999999994</v>
      </c>
      <c r="W892" s="158"/>
      <c r="X892" s="158" t="s">
        <v>184</v>
      </c>
      <c r="Y892" s="147"/>
      <c r="Z892" s="147"/>
      <c r="AA892" s="147"/>
      <c r="AB892" s="147"/>
      <c r="AC892" s="147"/>
      <c r="AD892" s="147"/>
      <c r="AE892" s="147"/>
      <c r="AF892" s="147"/>
      <c r="AG892" s="147" t="s">
        <v>185</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c r="A893" s="154"/>
      <c r="B893" s="155"/>
      <c r="C893" s="188" t="s">
        <v>881</v>
      </c>
      <c r="D893" s="160"/>
      <c r="E893" s="161"/>
      <c r="F893" s="158"/>
      <c r="G893" s="158"/>
      <c r="H893" s="158"/>
      <c r="I893" s="158"/>
      <c r="J893" s="158"/>
      <c r="K893" s="158"/>
      <c r="L893" s="158"/>
      <c r="M893" s="158"/>
      <c r="N893" s="157"/>
      <c r="O893" s="157"/>
      <c r="P893" s="157"/>
      <c r="Q893" s="157"/>
      <c r="R893" s="158"/>
      <c r="S893" s="158"/>
      <c r="T893" s="158"/>
      <c r="U893" s="158"/>
      <c r="V893" s="158"/>
      <c r="W893" s="158"/>
      <c r="X893" s="158"/>
      <c r="Y893" s="147"/>
      <c r="Z893" s="147"/>
      <c r="AA893" s="147"/>
      <c r="AB893" s="147"/>
      <c r="AC893" s="147"/>
      <c r="AD893" s="147"/>
      <c r="AE893" s="147"/>
      <c r="AF893" s="147"/>
      <c r="AG893" s="147" t="s">
        <v>187</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c r="A894" s="154"/>
      <c r="B894" s="155"/>
      <c r="C894" s="188" t="s">
        <v>192</v>
      </c>
      <c r="D894" s="160"/>
      <c r="E894" s="161"/>
      <c r="F894" s="158"/>
      <c r="G894" s="158"/>
      <c r="H894" s="158"/>
      <c r="I894" s="158"/>
      <c r="J894" s="158"/>
      <c r="K894" s="158"/>
      <c r="L894" s="158"/>
      <c r="M894" s="158"/>
      <c r="N894" s="157"/>
      <c r="O894" s="157"/>
      <c r="P894" s="157"/>
      <c r="Q894" s="157"/>
      <c r="R894" s="158"/>
      <c r="S894" s="158"/>
      <c r="T894" s="158"/>
      <c r="U894" s="158"/>
      <c r="V894" s="158"/>
      <c r="W894" s="158"/>
      <c r="X894" s="158"/>
      <c r="Y894" s="147"/>
      <c r="Z894" s="147"/>
      <c r="AA894" s="147"/>
      <c r="AB894" s="147"/>
      <c r="AC894" s="147"/>
      <c r="AD894" s="147"/>
      <c r="AE894" s="147"/>
      <c r="AF894" s="147"/>
      <c r="AG894" s="147" t="s">
        <v>187</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c r="A895" s="154"/>
      <c r="B895" s="155"/>
      <c r="C895" s="188" t="s">
        <v>882</v>
      </c>
      <c r="D895" s="160"/>
      <c r="E895" s="161">
        <v>3.75</v>
      </c>
      <c r="F895" s="158"/>
      <c r="G895" s="158"/>
      <c r="H895" s="158"/>
      <c r="I895" s="158"/>
      <c r="J895" s="158"/>
      <c r="K895" s="158"/>
      <c r="L895" s="158"/>
      <c r="M895" s="158"/>
      <c r="N895" s="157"/>
      <c r="O895" s="157"/>
      <c r="P895" s="157"/>
      <c r="Q895" s="157"/>
      <c r="R895" s="158"/>
      <c r="S895" s="158"/>
      <c r="T895" s="158"/>
      <c r="U895" s="158"/>
      <c r="V895" s="158"/>
      <c r="W895" s="158"/>
      <c r="X895" s="158"/>
      <c r="Y895" s="147"/>
      <c r="Z895" s="147"/>
      <c r="AA895" s="147"/>
      <c r="AB895" s="147"/>
      <c r="AC895" s="147"/>
      <c r="AD895" s="147"/>
      <c r="AE895" s="147"/>
      <c r="AF895" s="147"/>
      <c r="AG895" s="147" t="s">
        <v>187</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c r="A896" s="154"/>
      <c r="B896" s="155"/>
      <c r="C896" s="188" t="s">
        <v>243</v>
      </c>
      <c r="D896" s="160"/>
      <c r="E896" s="161"/>
      <c r="F896" s="158"/>
      <c r="G896" s="158"/>
      <c r="H896" s="158"/>
      <c r="I896" s="158"/>
      <c r="J896" s="158"/>
      <c r="K896" s="158"/>
      <c r="L896" s="158"/>
      <c r="M896" s="158"/>
      <c r="N896" s="157"/>
      <c r="O896" s="157"/>
      <c r="P896" s="157"/>
      <c r="Q896" s="157"/>
      <c r="R896" s="158"/>
      <c r="S896" s="158"/>
      <c r="T896" s="158"/>
      <c r="U896" s="158"/>
      <c r="V896" s="158"/>
      <c r="W896" s="158"/>
      <c r="X896" s="158"/>
      <c r="Y896" s="147"/>
      <c r="Z896" s="147"/>
      <c r="AA896" s="147"/>
      <c r="AB896" s="147"/>
      <c r="AC896" s="147"/>
      <c r="AD896" s="147"/>
      <c r="AE896" s="147"/>
      <c r="AF896" s="147"/>
      <c r="AG896" s="147" t="s">
        <v>187</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c r="A897" s="154"/>
      <c r="B897" s="155"/>
      <c r="C897" s="188" t="s">
        <v>883</v>
      </c>
      <c r="D897" s="160"/>
      <c r="E897" s="161">
        <v>6.5</v>
      </c>
      <c r="F897" s="158"/>
      <c r="G897" s="158"/>
      <c r="H897" s="158"/>
      <c r="I897" s="158"/>
      <c r="J897" s="158"/>
      <c r="K897" s="158"/>
      <c r="L897" s="158"/>
      <c r="M897" s="158"/>
      <c r="N897" s="157"/>
      <c r="O897" s="157"/>
      <c r="P897" s="157"/>
      <c r="Q897" s="157"/>
      <c r="R897" s="158"/>
      <c r="S897" s="158"/>
      <c r="T897" s="158"/>
      <c r="U897" s="158"/>
      <c r="V897" s="158"/>
      <c r="W897" s="158"/>
      <c r="X897" s="158"/>
      <c r="Y897" s="147"/>
      <c r="Z897" s="147"/>
      <c r="AA897" s="147"/>
      <c r="AB897" s="147"/>
      <c r="AC897" s="147"/>
      <c r="AD897" s="147"/>
      <c r="AE897" s="147"/>
      <c r="AF897" s="147"/>
      <c r="AG897" s="147" t="s">
        <v>187</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c r="A898" s="173">
        <v>165</v>
      </c>
      <c r="B898" s="174" t="s">
        <v>884</v>
      </c>
      <c r="C898" s="187" t="s">
        <v>885</v>
      </c>
      <c r="D898" s="175" t="s">
        <v>259</v>
      </c>
      <c r="E898" s="176">
        <v>1</v>
      </c>
      <c r="F898" s="177"/>
      <c r="G898" s="178">
        <f>ROUND(E898*F898,2)</f>
        <v>0</v>
      </c>
      <c r="H898" s="159"/>
      <c r="I898" s="158">
        <f>ROUND(E898*H898,2)</f>
        <v>0</v>
      </c>
      <c r="J898" s="159"/>
      <c r="K898" s="158">
        <f>ROUND(E898*J898,2)</f>
        <v>0</v>
      </c>
      <c r="L898" s="158">
        <v>21</v>
      </c>
      <c r="M898" s="158">
        <f>G898*(1+L898/100)</f>
        <v>0</v>
      </c>
      <c r="N898" s="157">
        <v>0</v>
      </c>
      <c r="O898" s="157">
        <f>ROUND(E898*N898,2)</f>
        <v>0</v>
      </c>
      <c r="P898" s="157">
        <v>4.4999999999999998E-2</v>
      </c>
      <c r="Q898" s="157">
        <f>ROUND(E898*P898,2)</f>
        <v>0.05</v>
      </c>
      <c r="R898" s="158"/>
      <c r="S898" s="158" t="s">
        <v>183</v>
      </c>
      <c r="T898" s="158" t="s">
        <v>183</v>
      </c>
      <c r="U898" s="158">
        <v>0.26</v>
      </c>
      <c r="V898" s="158">
        <f>ROUND(E898*U898,2)</f>
        <v>0.26</v>
      </c>
      <c r="W898" s="158"/>
      <c r="X898" s="158" t="s">
        <v>184</v>
      </c>
      <c r="Y898" s="147"/>
      <c r="Z898" s="147"/>
      <c r="AA898" s="147"/>
      <c r="AB898" s="147"/>
      <c r="AC898" s="147"/>
      <c r="AD898" s="147"/>
      <c r="AE898" s="147"/>
      <c r="AF898" s="147"/>
      <c r="AG898" s="147" t="s">
        <v>185</v>
      </c>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c r="A899" s="154"/>
      <c r="B899" s="155"/>
      <c r="C899" s="188" t="s">
        <v>192</v>
      </c>
      <c r="D899" s="160"/>
      <c r="E899" s="161"/>
      <c r="F899" s="158"/>
      <c r="G899" s="158"/>
      <c r="H899" s="158"/>
      <c r="I899" s="158"/>
      <c r="J899" s="158"/>
      <c r="K899" s="158"/>
      <c r="L899" s="158"/>
      <c r="M899" s="158"/>
      <c r="N899" s="157"/>
      <c r="O899" s="157"/>
      <c r="P899" s="157"/>
      <c r="Q899" s="157"/>
      <c r="R899" s="158"/>
      <c r="S899" s="158"/>
      <c r="T899" s="158"/>
      <c r="U899" s="158"/>
      <c r="V899" s="158"/>
      <c r="W899" s="158"/>
      <c r="X899" s="158"/>
      <c r="Y899" s="147"/>
      <c r="Z899" s="147"/>
      <c r="AA899" s="147"/>
      <c r="AB899" s="147"/>
      <c r="AC899" s="147"/>
      <c r="AD899" s="147"/>
      <c r="AE899" s="147"/>
      <c r="AF899" s="147"/>
      <c r="AG899" s="147" t="s">
        <v>187</v>
      </c>
      <c r="AH899" s="147">
        <v>0</v>
      </c>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c r="A900" s="154"/>
      <c r="B900" s="155"/>
      <c r="C900" s="188" t="s">
        <v>886</v>
      </c>
      <c r="D900" s="160"/>
      <c r="E900" s="161"/>
      <c r="F900" s="158"/>
      <c r="G900" s="158"/>
      <c r="H900" s="158"/>
      <c r="I900" s="158"/>
      <c r="J900" s="158"/>
      <c r="K900" s="158"/>
      <c r="L900" s="158"/>
      <c r="M900" s="158"/>
      <c r="N900" s="157"/>
      <c r="O900" s="157"/>
      <c r="P900" s="157"/>
      <c r="Q900" s="157"/>
      <c r="R900" s="158"/>
      <c r="S900" s="158"/>
      <c r="T900" s="158"/>
      <c r="U900" s="158"/>
      <c r="V900" s="158"/>
      <c r="W900" s="158"/>
      <c r="X900" s="158"/>
      <c r="Y900" s="147"/>
      <c r="Z900" s="147"/>
      <c r="AA900" s="147"/>
      <c r="AB900" s="147"/>
      <c r="AC900" s="147"/>
      <c r="AD900" s="147"/>
      <c r="AE900" s="147"/>
      <c r="AF900" s="147"/>
      <c r="AG900" s="147" t="s">
        <v>187</v>
      </c>
      <c r="AH900" s="147">
        <v>0</v>
      </c>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c r="A901" s="154"/>
      <c r="B901" s="155"/>
      <c r="C901" s="188" t="s">
        <v>64</v>
      </c>
      <c r="D901" s="160"/>
      <c r="E901" s="161">
        <v>1</v>
      </c>
      <c r="F901" s="158"/>
      <c r="G901" s="158"/>
      <c r="H901" s="158"/>
      <c r="I901" s="158"/>
      <c r="J901" s="158"/>
      <c r="K901" s="158"/>
      <c r="L901" s="158"/>
      <c r="M901" s="158"/>
      <c r="N901" s="157"/>
      <c r="O901" s="157"/>
      <c r="P901" s="157"/>
      <c r="Q901" s="157"/>
      <c r="R901" s="158"/>
      <c r="S901" s="158"/>
      <c r="T901" s="158"/>
      <c r="U901" s="158"/>
      <c r="V901" s="158"/>
      <c r="W901" s="158"/>
      <c r="X901" s="158"/>
      <c r="Y901" s="147"/>
      <c r="Z901" s="147"/>
      <c r="AA901" s="147"/>
      <c r="AB901" s="147"/>
      <c r="AC901" s="147"/>
      <c r="AD901" s="147"/>
      <c r="AE901" s="147"/>
      <c r="AF901" s="147"/>
      <c r="AG901" s="147" t="s">
        <v>187</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c r="A902" s="173">
        <v>166</v>
      </c>
      <c r="B902" s="174" t="s">
        <v>887</v>
      </c>
      <c r="C902" s="187" t="s">
        <v>888</v>
      </c>
      <c r="D902" s="175" t="s">
        <v>182</v>
      </c>
      <c r="E902" s="176">
        <v>356.8</v>
      </c>
      <c r="F902" s="177"/>
      <c r="G902" s="178">
        <f>ROUND(E902*F902,2)</f>
        <v>0</v>
      </c>
      <c r="H902" s="159"/>
      <c r="I902" s="158">
        <f>ROUND(E902*H902,2)</f>
        <v>0</v>
      </c>
      <c r="J902" s="159"/>
      <c r="K902" s="158">
        <f>ROUND(E902*J902,2)</f>
        <v>0</v>
      </c>
      <c r="L902" s="158">
        <v>21</v>
      </c>
      <c r="M902" s="158">
        <f>G902*(1+L902/100)</f>
        <v>0</v>
      </c>
      <c r="N902" s="157">
        <v>0</v>
      </c>
      <c r="O902" s="157">
        <f>ROUND(E902*N902,2)</f>
        <v>0</v>
      </c>
      <c r="P902" s="157">
        <v>0.02</v>
      </c>
      <c r="Q902" s="157">
        <f>ROUND(E902*P902,2)</f>
        <v>7.14</v>
      </c>
      <c r="R902" s="158"/>
      <c r="S902" s="158" t="s">
        <v>183</v>
      </c>
      <c r="T902" s="158" t="s">
        <v>183</v>
      </c>
      <c r="U902" s="158">
        <v>0.17</v>
      </c>
      <c r="V902" s="158">
        <f>ROUND(E902*U902,2)</f>
        <v>60.66</v>
      </c>
      <c r="W902" s="158"/>
      <c r="X902" s="158" t="s">
        <v>184</v>
      </c>
      <c r="Y902" s="147"/>
      <c r="Z902" s="147"/>
      <c r="AA902" s="147"/>
      <c r="AB902" s="147"/>
      <c r="AC902" s="147"/>
      <c r="AD902" s="147"/>
      <c r="AE902" s="147"/>
      <c r="AF902" s="147"/>
      <c r="AG902" s="147" t="s">
        <v>185</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c r="A903" s="154"/>
      <c r="B903" s="155"/>
      <c r="C903" s="188" t="s">
        <v>192</v>
      </c>
      <c r="D903" s="160"/>
      <c r="E903" s="161"/>
      <c r="F903" s="158"/>
      <c r="G903" s="158"/>
      <c r="H903" s="158"/>
      <c r="I903" s="158"/>
      <c r="J903" s="158"/>
      <c r="K903" s="158"/>
      <c r="L903" s="158"/>
      <c r="M903" s="158"/>
      <c r="N903" s="157"/>
      <c r="O903" s="157"/>
      <c r="P903" s="157"/>
      <c r="Q903" s="157"/>
      <c r="R903" s="158"/>
      <c r="S903" s="158"/>
      <c r="T903" s="158"/>
      <c r="U903" s="158"/>
      <c r="V903" s="158"/>
      <c r="W903" s="158"/>
      <c r="X903" s="158"/>
      <c r="Y903" s="147"/>
      <c r="Z903" s="147"/>
      <c r="AA903" s="147"/>
      <c r="AB903" s="147"/>
      <c r="AC903" s="147"/>
      <c r="AD903" s="147"/>
      <c r="AE903" s="147"/>
      <c r="AF903" s="147"/>
      <c r="AG903" s="147" t="s">
        <v>187</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c r="A904" s="154"/>
      <c r="B904" s="155"/>
      <c r="C904" s="188" t="s">
        <v>412</v>
      </c>
      <c r="D904" s="160"/>
      <c r="E904" s="161">
        <v>434.79</v>
      </c>
      <c r="F904" s="158"/>
      <c r="G904" s="158"/>
      <c r="H904" s="158"/>
      <c r="I904" s="158"/>
      <c r="J904" s="158"/>
      <c r="K904" s="158"/>
      <c r="L904" s="158"/>
      <c r="M904" s="158"/>
      <c r="N904" s="157"/>
      <c r="O904" s="157"/>
      <c r="P904" s="157"/>
      <c r="Q904" s="157"/>
      <c r="R904" s="158"/>
      <c r="S904" s="158"/>
      <c r="T904" s="158"/>
      <c r="U904" s="158"/>
      <c r="V904" s="158"/>
      <c r="W904" s="158"/>
      <c r="X904" s="158"/>
      <c r="Y904" s="147"/>
      <c r="Z904" s="147"/>
      <c r="AA904" s="147"/>
      <c r="AB904" s="147"/>
      <c r="AC904" s="147"/>
      <c r="AD904" s="147"/>
      <c r="AE904" s="147"/>
      <c r="AF904" s="147"/>
      <c r="AG904" s="147" t="s">
        <v>187</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c r="A905" s="154"/>
      <c r="B905" s="155"/>
      <c r="C905" s="188" t="s">
        <v>413</v>
      </c>
      <c r="D905" s="160"/>
      <c r="E905" s="161">
        <v>-15.2</v>
      </c>
      <c r="F905" s="158"/>
      <c r="G905" s="158"/>
      <c r="H905" s="158"/>
      <c r="I905" s="158"/>
      <c r="J905" s="158"/>
      <c r="K905" s="158"/>
      <c r="L905" s="158"/>
      <c r="M905" s="158"/>
      <c r="N905" s="157"/>
      <c r="O905" s="157"/>
      <c r="P905" s="157"/>
      <c r="Q905" s="157"/>
      <c r="R905" s="158"/>
      <c r="S905" s="158"/>
      <c r="T905" s="158"/>
      <c r="U905" s="158"/>
      <c r="V905" s="158"/>
      <c r="W905" s="158"/>
      <c r="X905" s="158"/>
      <c r="Y905" s="147"/>
      <c r="Z905" s="147"/>
      <c r="AA905" s="147"/>
      <c r="AB905" s="147"/>
      <c r="AC905" s="147"/>
      <c r="AD905" s="147"/>
      <c r="AE905" s="147"/>
      <c r="AF905" s="147"/>
      <c r="AG905" s="147" t="s">
        <v>187</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ht="33.75" outlineLevel="1">
      <c r="A906" s="154"/>
      <c r="B906" s="155"/>
      <c r="C906" s="188" t="s">
        <v>414</v>
      </c>
      <c r="D906" s="160"/>
      <c r="E906" s="161">
        <v>-62.79</v>
      </c>
      <c r="F906" s="158"/>
      <c r="G906" s="158"/>
      <c r="H906" s="158"/>
      <c r="I906" s="158"/>
      <c r="J906" s="158"/>
      <c r="K906" s="158"/>
      <c r="L906" s="158"/>
      <c r="M906" s="158"/>
      <c r="N906" s="157"/>
      <c r="O906" s="157"/>
      <c r="P906" s="157"/>
      <c r="Q906" s="157"/>
      <c r="R906" s="158"/>
      <c r="S906" s="158"/>
      <c r="T906" s="158"/>
      <c r="U906" s="158"/>
      <c r="V906" s="158"/>
      <c r="W906" s="158"/>
      <c r="X906" s="158"/>
      <c r="Y906" s="147"/>
      <c r="Z906" s="147"/>
      <c r="AA906" s="147"/>
      <c r="AB906" s="147"/>
      <c r="AC906" s="147"/>
      <c r="AD906" s="147"/>
      <c r="AE906" s="147"/>
      <c r="AF906" s="147"/>
      <c r="AG906" s="147" t="s">
        <v>187</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c r="A907" s="173">
        <v>167</v>
      </c>
      <c r="B907" s="174" t="s">
        <v>889</v>
      </c>
      <c r="C907" s="187" t="s">
        <v>890</v>
      </c>
      <c r="D907" s="175" t="s">
        <v>182</v>
      </c>
      <c r="E907" s="176">
        <v>1379.4920999999999</v>
      </c>
      <c r="F907" s="177"/>
      <c r="G907" s="178">
        <f>ROUND(E907*F907,2)</f>
        <v>0</v>
      </c>
      <c r="H907" s="159"/>
      <c r="I907" s="158">
        <f>ROUND(E907*H907,2)</f>
        <v>0</v>
      </c>
      <c r="J907" s="159"/>
      <c r="K907" s="158">
        <f>ROUND(E907*J907,2)</f>
        <v>0</v>
      </c>
      <c r="L907" s="158">
        <v>21</v>
      </c>
      <c r="M907" s="158">
        <f>G907*(1+L907/100)</f>
        <v>0</v>
      </c>
      <c r="N907" s="157">
        <v>0</v>
      </c>
      <c r="O907" s="157">
        <f>ROUND(E907*N907,2)</f>
        <v>0</v>
      </c>
      <c r="P907" s="157">
        <v>0.02</v>
      </c>
      <c r="Q907" s="157">
        <f>ROUND(E907*P907,2)</f>
        <v>27.59</v>
      </c>
      <c r="R907" s="158"/>
      <c r="S907" s="158" t="s">
        <v>183</v>
      </c>
      <c r="T907" s="158" t="s">
        <v>183</v>
      </c>
      <c r="U907" s="158">
        <v>0.13</v>
      </c>
      <c r="V907" s="158">
        <f>ROUND(E907*U907,2)</f>
        <v>179.33</v>
      </c>
      <c r="W907" s="158"/>
      <c r="X907" s="158" t="s">
        <v>184</v>
      </c>
      <c r="Y907" s="147"/>
      <c r="Z907" s="147"/>
      <c r="AA907" s="147"/>
      <c r="AB907" s="147"/>
      <c r="AC907" s="147"/>
      <c r="AD907" s="147"/>
      <c r="AE907" s="147"/>
      <c r="AF907" s="147"/>
      <c r="AG907" s="147" t="s">
        <v>185</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c r="A908" s="154"/>
      <c r="B908" s="155"/>
      <c r="C908" s="188" t="s">
        <v>192</v>
      </c>
      <c r="D908" s="160"/>
      <c r="E908" s="161"/>
      <c r="F908" s="158"/>
      <c r="G908" s="158"/>
      <c r="H908" s="158"/>
      <c r="I908" s="158"/>
      <c r="J908" s="158"/>
      <c r="K908" s="158"/>
      <c r="L908" s="158"/>
      <c r="M908" s="158"/>
      <c r="N908" s="157"/>
      <c r="O908" s="157"/>
      <c r="P908" s="157"/>
      <c r="Q908" s="157"/>
      <c r="R908" s="158"/>
      <c r="S908" s="158"/>
      <c r="T908" s="158"/>
      <c r="U908" s="158"/>
      <c r="V908" s="158"/>
      <c r="W908" s="158"/>
      <c r="X908" s="158"/>
      <c r="Y908" s="147"/>
      <c r="Z908" s="147"/>
      <c r="AA908" s="147"/>
      <c r="AB908" s="147"/>
      <c r="AC908" s="147"/>
      <c r="AD908" s="147"/>
      <c r="AE908" s="147"/>
      <c r="AF908" s="147"/>
      <c r="AG908" s="147" t="s">
        <v>187</v>
      </c>
      <c r="AH908" s="147">
        <v>0</v>
      </c>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ht="22.5" outlineLevel="1">
      <c r="A909" s="154"/>
      <c r="B909" s="155"/>
      <c r="C909" s="188" t="s">
        <v>427</v>
      </c>
      <c r="D909" s="160"/>
      <c r="E909" s="161">
        <v>421.22899999999998</v>
      </c>
      <c r="F909" s="158"/>
      <c r="G909" s="158"/>
      <c r="H909" s="158"/>
      <c r="I909" s="158"/>
      <c r="J909" s="158"/>
      <c r="K909" s="158"/>
      <c r="L909" s="158"/>
      <c r="M909" s="158"/>
      <c r="N909" s="157"/>
      <c r="O909" s="157"/>
      <c r="P909" s="157"/>
      <c r="Q909" s="157"/>
      <c r="R909" s="158"/>
      <c r="S909" s="158"/>
      <c r="T909" s="158"/>
      <c r="U909" s="158"/>
      <c r="V909" s="158"/>
      <c r="W909" s="158"/>
      <c r="X909" s="158"/>
      <c r="Y909" s="147"/>
      <c r="Z909" s="147"/>
      <c r="AA909" s="147"/>
      <c r="AB909" s="147"/>
      <c r="AC909" s="147"/>
      <c r="AD909" s="147"/>
      <c r="AE909" s="147"/>
      <c r="AF909" s="147"/>
      <c r="AG909" s="147" t="s">
        <v>187</v>
      </c>
      <c r="AH909" s="147">
        <v>0</v>
      </c>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ht="22.5" outlineLevel="1">
      <c r="A910" s="154"/>
      <c r="B910" s="155"/>
      <c r="C910" s="188" t="s">
        <v>428</v>
      </c>
      <c r="D910" s="160"/>
      <c r="E910" s="161">
        <v>402</v>
      </c>
      <c r="F910" s="158"/>
      <c r="G910" s="158"/>
      <c r="H910" s="158"/>
      <c r="I910" s="158"/>
      <c r="J910" s="158"/>
      <c r="K910" s="158"/>
      <c r="L910" s="158"/>
      <c r="M910" s="158"/>
      <c r="N910" s="157"/>
      <c r="O910" s="157"/>
      <c r="P910" s="157"/>
      <c r="Q910" s="157"/>
      <c r="R910" s="158"/>
      <c r="S910" s="158"/>
      <c r="T910" s="158"/>
      <c r="U910" s="158"/>
      <c r="V910" s="158"/>
      <c r="W910" s="158"/>
      <c r="X910" s="158"/>
      <c r="Y910" s="147"/>
      <c r="Z910" s="147"/>
      <c r="AA910" s="147"/>
      <c r="AB910" s="147"/>
      <c r="AC910" s="147"/>
      <c r="AD910" s="147"/>
      <c r="AE910" s="147"/>
      <c r="AF910" s="147"/>
      <c r="AG910" s="147" t="s">
        <v>187</v>
      </c>
      <c r="AH910" s="147">
        <v>0</v>
      </c>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c r="A911" s="154"/>
      <c r="B911" s="155"/>
      <c r="C911" s="188" t="s">
        <v>243</v>
      </c>
      <c r="D911" s="160"/>
      <c r="E911" s="161"/>
      <c r="F911" s="158"/>
      <c r="G911" s="158"/>
      <c r="H911" s="158"/>
      <c r="I911" s="158"/>
      <c r="J911" s="158"/>
      <c r="K911" s="158"/>
      <c r="L911" s="158"/>
      <c r="M911" s="158"/>
      <c r="N911" s="157"/>
      <c r="O911" s="157"/>
      <c r="P911" s="157"/>
      <c r="Q911" s="157"/>
      <c r="R911" s="158"/>
      <c r="S911" s="158"/>
      <c r="T911" s="158"/>
      <c r="U911" s="158"/>
      <c r="V911" s="158"/>
      <c r="W911" s="158"/>
      <c r="X911" s="158"/>
      <c r="Y911" s="147"/>
      <c r="Z911" s="147"/>
      <c r="AA911" s="147"/>
      <c r="AB911" s="147"/>
      <c r="AC911" s="147"/>
      <c r="AD911" s="147"/>
      <c r="AE911" s="147"/>
      <c r="AF911" s="147"/>
      <c r="AG911" s="147" t="s">
        <v>187</v>
      </c>
      <c r="AH911" s="147">
        <v>0</v>
      </c>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c r="A912" s="154"/>
      <c r="B912" s="155"/>
      <c r="C912" s="188" t="s">
        <v>429</v>
      </c>
      <c r="D912" s="160"/>
      <c r="E912" s="161">
        <v>213.84</v>
      </c>
      <c r="F912" s="158"/>
      <c r="G912" s="158"/>
      <c r="H912" s="158"/>
      <c r="I912" s="158"/>
      <c r="J912" s="158"/>
      <c r="K912" s="158"/>
      <c r="L912" s="158"/>
      <c r="M912" s="158"/>
      <c r="N912" s="157"/>
      <c r="O912" s="157"/>
      <c r="P912" s="157"/>
      <c r="Q912" s="157"/>
      <c r="R912" s="158"/>
      <c r="S912" s="158"/>
      <c r="T912" s="158"/>
      <c r="U912" s="158"/>
      <c r="V912" s="158"/>
      <c r="W912" s="158"/>
      <c r="X912" s="158"/>
      <c r="Y912" s="147"/>
      <c r="Z912" s="147"/>
      <c r="AA912" s="147"/>
      <c r="AB912" s="147"/>
      <c r="AC912" s="147"/>
      <c r="AD912" s="147"/>
      <c r="AE912" s="147"/>
      <c r="AF912" s="147"/>
      <c r="AG912" s="147" t="s">
        <v>187</v>
      </c>
      <c r="AH912" s="147">
        <v>0</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c r="A913" s="154"/>
      <c r="B913" s="155"/>
      <c r="C913" s="188" t="s">
        <v>430</v>
      </c>
      <c r="D913" s="160"/>
      <c r="E913" s="161">
        <v>35.210999999999999</v>
      </c>
      <c r="F913" s="158"/>
      <c r="G913" s="158"/>
      <c r="H913" s="158"/>
      <c r="I913" s="158"/>
      <c r="J913" s="158"/>
      <c r="K913" s="158"/>
      <c r="L913" s="158"/>
      <c r="M913" s="158"/>
      <c r="N913" s="157"/>
      <c r="O913" s="157"/>
      <c r="P913" s="157"/>
      <c r="Q913" s="157"/>
      <c r="R913" s="158"/>
      <c r="S913" s="158"/>
      <c r="T913" s="158"/>
      <c r="U913" s="158"/>
      <c r="V913" s="158"/>
      <c r="W913" s="158"/>
      <c r="X913" s="158"/>
      <c r="Y913" s="147"/>
      <c r="Z913" s="147"/>
      <c r="AA913" s="147"/>
      <c r="AB913" s="147"/>
      <c r="AC913" s="147"/>
      <c r="AD913" s="147"/>
      <c r="AE913" s="147"/>
      <c r="AF913" s="147"/>
      <c r="AG913" s="147" t="s">
        <v>187</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c r="A914" s="154"/>
      <c r="B914" s="155"/>
      <c r="C914" s="188" t="s">
        <v>431</v>
      </c>
      <c r="D914" s="160"/>
      <c r="E914" s="161">
        <v>18.759799999999998</v>
      </c>
      <c r="F914" s="158"/>
      <c r="G914" s="158"/>
      <c r="H914" s="158"/>
      <c r="I914" s="158"/>
      <c r="J914" s="158"/>
      <c r="K914" s="158"/>
      <c r="L914" s="158"/>
      <c r="M914" s="158"/>
      <c r="N914" s="157"/>
      <c r="O914" s="157"/>
      <c r="P914" s="157"/>
      <c r="Q914" s="157"/>
      <c r="R914" s="158"/>
      <c r="S914" s="158"/>
      <c r="T914" s="158"/>
      <c r="U914" s="158"/>
      <c r="V914" s="158"/>
      <c r="W914" s="158"/>
      <c r="X914" s="158"/>
      <c r="Y914" s="147"/>
      <c r="Z914" s="147"/>
      <c r="AA914" s="147"/>
      <c r="AB914" s="147"/>
      <c r="AC914" s="147"/>
      <c r="AD914" s="147"/>
      <c r="AE914" s="147"/>
      <c r="AF914" s="147"/>
      <c r="AG914" s="147" t="s">
        <v>187</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c r="A915" s="154"/>
      <c r="B915" s="155"/>
      <c r="C915" s="188" t="s">
        <v>432</v>
      </c>
      <c r="D915" s="160"/>
      <c r="E915" s="161">
        <v>50.727600000000002</v>
      </c>
      <c r="F915" s="158"/>
      <c r="G915" s="158"/>
      <c r="H915" s="158"/>
      <c r="I915" s="158"/>
      <c r="J915" s="158"/>
      <c r="K915" s="158"/>
      <c r="L915" s="158"/>
      <c r="M915" s="158"/>
      <c r="N915" s="157"/>
      <c r="O915" s="157"/>
      <c r="P915" s="157"/>
      <c r="Q915" s="157"/>
      <c r="R915" s="158"/>
      <c r="S915" s="158"/>
      <c r="T915" s="158"/>
      <c r="U915" s="158"/>
      <c r="V915" s="158"/>
      <c r="W915" s="158"/>
      <c r="X915" s="158"/>
      <c r="Y915" s="147"/>
      <c r="Z915" s="147"/>
      <c r="AA915" s="147"/>
      <c r="AB915" s="147"/>
      <c r="AC915" s="147"/>
      <c r="AD915" s="147"/>
      <c r="AE915" s="147"/>
      <c r="AF915" s="147"/>
      <c r="AG915" s="147" t="s">
        <v>187</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c r="A916" s="154"/>
      <c r="B916" s="155"/>
      <c r="C916" s="188" t="s">
        <v>433</v>
      </c>
      <c r="D916" s="160"/>
      <c r="E916" s="161">
        <v>23.4255</v>
      </c>
      <c r="F916" s="158"/>
      <c r="G916" s="158"/>
      <c r="H916" s="158"/>
      <c r="I916" s="158"/>
      <c r="J916" s="158"/>
      <c r="K916" s="158"/>
      <c r="L916" s="158"/>
      <c r="M916" s="158"/>
      <c r="N916" s="157"/>
      <c r="O916" s="157"/>
      <c r="P916" s="157"/>
      <c r="Q916" s="157"/>
      <c r="R916" s="158"/>
      <c r="S916" s="158"/>
      <c r="T916" s="158"/>
      <c r="U916" s="158"/>
      <c r="V916" s="158"/>
      <c r="W916" s="158"/>
      <c r="X916" s="158"/>
      <c r="Y916" s="147"/>
      <c r="Z916" s="147"/>
      <c r="AA916" s="147"/>
      <c r="AB916" s="147"/>
      <c r="AC916" s="147"/>
      <c r="AD916" s="147"/>
      <c r="AE916" s="147"/>
      <c r="AF916" s="147"/>
      <c r="AG916" s="147" t="s">
        <v>187</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c r="A917" s="154"/>
      <c r="B917" s="155"/>
      <c r="C917" s="188" t="s">
        <v>434</v>
      </c>
      <c r="D917" s="160"/>
      <c r="E917" s="161">
        <v>11.252000000000001</v>
      </c>
      <c r="F917" s="158"/>
      <c r="G917" s="158"/>
      <c r="H917" s="158"/>
      <c r="I917" s="158"/>
      <c r="J917" s="158"/>
      <c r="K917" s="158"/>
      <c r="L917" s="158"/>
      <c r="M917" s="158"/>
      <c r="N917" s="157"/>
      <c r="O917" s="157"/>
      <c r="P917" s="157"/>
      <c r="Q917" s="157"/>
      <c r="R917" s="158"/>
      <c r="S917" s="158"/>
      <c r="T917" s="158"/>
      <c r="U917" s="158"/>
      <c r="V917" s="158"/>
      <c r="W917" s="158"/>
      <c r="X917" s="158"/>
      <c r="Y917" s="147"/>
      <c r="Z917" s="147"/>
      <c r="AA917" s="147"/>
      <c r="AB917" s="147"/>
      <c r="AC917" s="147"/>
      <c r="AD917" s="147"/>
      <c r="AE917" s="147"/>
      <c r="AF917" s="147"/>
      <c r="AG917" s="147" t="s">
        <v>187</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c r="A918" s="154"/>
      <c r="B918" s="155"/>
      <c r="C918" s="188" t="s">
        <v>435</v>
      </c>
      <c r="D918" s="160"/>
      <c r="E918" s="161">
        <v>12.9495</v>
      </c>
      <c r="F918" s="158"/>
      <c r="G918" s="158"/>
      <c r="H918" s="158"/>
      <c r="I918" s="158"/>
      <c r="J918" s="158"/>
      <c r="K918" s="158"/>
      <c r="L918" s="158"/>
      <c r="M918" s="158"/>
      <c r="N918" s="157"/>
      <c r="O918" s="157"/>
      <c r="P918" s="157"/>
      <c r="Q918" s="157"/>
      <c r="R918" s="158"/>
      <c r="S918" s="158"/>
      <c r="T918" s="158"/>
      <c r="U918" s="158"/>
      <c r="V918" s="158"/>
      <c r="W918" s="158"/>
      <c r="X918" s="158"/>
      <c r="Y918" s="147"/>
      <c r="Z918" s="147"/>
      <c r="AA918" s="147"/>
      <c r="AB918" s="147"/>
      <c r="AC918" s="147"/>
      <c r="AD918" s="147"/>
      <c r="AE918" s="147"/>
      <c r="AF918" s="147"/>
      <c r="AG918" s="147" t="s">
        <v>187</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c r="A919" s="154"/>
      <c r="B919" s="155"/>
      <c r="C919" s="188" t="s">
        <v>436</v>
      </c>
      <c r="D919" s="160"/>
      <c r="E919" s="161">
        <v>9.4090000000000007</v>
      </c>
      <c r="F919" s="158"/>
      <c r="G919" s="158"/>
      <c r="H919" s="158"/>
      <c r="I919" s="158"/>
      <c r="J919" s="158"/>
      <c r="K919" s="158"/>
      <c r="L919" s="158"/>
      <c r="M919" s="158"/>
      <c r="N919" s="157"/>
      <c r="O919" s="157"/>
      <c r="P919" s="157"/>
      <c r="Q919" s="157"/>
      <c r="R919" s="158"/>
      <c r="S919" s="158"/>
      <c r="T919" s="158"/>
      <c r="U919" s="158"/>
      <c r="V919" s="158"/>
      <c r="W919" s="158"/>
      <c r="X919" s="158"/>
      <c r="Y919" s="147"/>
      <c r="Z919" s="147"/>
      <c r="AA919" s="147"/>
      <c r="AB919" s="147"/>
      <c r="AC919" s="147"/>
      <c r="AD919" s="147"/>
      <c r="AE919" s="147"/>
      <c r="AF919" s="147"/>
      <c r="AG919" s="147" t="s">
        <v>187</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c r="A920" s="154"/>
      <c r="B920" s="155"/>
      <c r="C920" s="188" t="s">
        <v>437</v>
      </c>
      <c r="D920" s="160"/>
      <c r="E920" s="161">
        <v>4.6559999999999997</v>
      </c>
      <c r="F920" s="158"/>
      <c r="G920" s="158"/>
      <c r="H920" s="158"/>
      <c r="I920" s="158"/>
      <c r="J920" s="158"/>
      <c r="K920" s="158"/>
      <c r="L920" s="158"/>
      <c r="M920" s="158"/>
      <c r="N920" s="157"/>
      <c r="O920" s="157"/>
      <c r="P920" s="157"/>
      <c r="Q920" s="157"/>
      <c r="R920" s="158"/>
      <c r="S920" s="158"/>
      <c r="T920" s="158"/>
      <c r="U920" s="158"/>
      <c r="V920" s="158"/>
      <c r="W920" s="158"/>
      <c r="X920" s="158"/>
      <c r="Y920" s="147"/>
      <c r="Z920" s="147"/>
      <c r="AA920" s="147"/>
      <c r="AB920" s="147"/>
      <c r="AC920" s="147"/>
      <c r="AD920" s="147"/>
      <c r="AE920" s="147"/>
      <c r="AF920" s="147"/>
      <c r="AG920" s="147" t="s">
        <v>187</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c r="A921" s="154"/>
      <c r="B921" s="155"/>
      <c r="C921" s="188" t="s">
        <v>438</v>
      </c>
      <c r="D921" s="160"/>
      <c r="E921" s="161">
        <v>5.82</v>
      </c>
      <c r="F921" s="158"/>
      <c r="G921" s="158"/>
      <c r="H921" s="158"/>
      <c r="I921" s="158"/>
      <c r="J921" s="158"/>
      <c r="K921" s="158"/>
      <c r="L921" s="158"/>
      <c r="M921" s="158"/>
      <c r="N921" s="157"/>
      <c r="O921" s="157"/>
      <c r="P921" s="157"/>
      <c r="Q921" s="157"/>
      <c r="R921" s="158"/>
      <c r="S921" s="158"/>
      <c r="T921" s="158"/>
      <c r="U921" s="158"/>
      <c r="V921" s="158"/>
      <c r="W921" s="158"/>
      <c r="X921" s="158"/>
      <c r="Y921" s="147"/>
      <c r="Z921" s="147"/>
      <c r="AA921" s="147"/>
      <c r="AB921" s="147"/>
      <c r="AC921" s="147"/>
      <c r="AD921" s="147"/>
      <c r="AE921" s="147"/>
      <c r="AF921" s="147"/>
      <c r="AG921" s="147" t="s">
        <v>187</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c r="A922" s="154"/>
      <c r="B922" s="155"/>
      <c r="C922" s="188" t="s">
        <v>439</v>
      </c>
      <c r="D922" s="160"/>
      <c r="E922" s="161">
        <v>61.776000000000003</v>
      </c>
      <c r="F922" s="158"/>
      <c r="G922" s="158"/>
      <c r="H922" s="158"/>
      <c r="I922" s="158"/>
      <c r="J922" s="158"/>
      <c r="K922" s="158"/>
      <c r="L922" s="158"/>
      <c r="M922" s="158"/>
      <c r="N922" s="157"/>
      <c r="O922" s="157"/>
      <c r="P922" s="157"/>
      <c r="Q922" s="157"/>
      <c r="R922" s="158"/>
      <c r="S922" s="158"/>
      <c r="T922" s="158"/>
      <c r="U922" s="158"/>
      <c r="V922" s="158"/>
      <c r="W922" s="158"/>
      <c r="X922" s="158"/>
      <c r="Y922" s="147"/>
      <c r="Z922" s="147"/>
      <c r="AA922" s="147"/>
      <c r="AB922" s="147"/>
      <c r="AC922" s="147"/>
      <c r="AD922" s="147"/>
      <c r="AE922" s="147"/>
      <c r="AF922" s="147"/>
      <c r="AG922" s="147" t="s">
        <v>187</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c r="A923" s="154"/>
      <c r="B923" s="155"/>
      <c r="C923" s="188" t="s">
        <v>440</v>
      </c>
      <c r="D923" s="160"/>
      <c r="E923" s="161">
        <v>39.158900000000003</v>
      </c>
      <c r="F923" s="158"/>
      <c r="G923" s="158"/>
      <c r="H923" s="158"/>
      <c r="I923" s="158"/>
      <c r="J923" s="158"/>
      <c r="K923" s="158"/>
      <c r="L923" s="158"/>
      <c r="M923" s="158"/>
      <c r="N923" s="157"/>
      <c r="O923" s="157"/>
      <c r="P923" s="157"/>
      <c r="Q923" s="157"/>
      <c r="R923" s="158"/>
      <c r="S923" s="158"/>
      <c r="T923" s="158"/>
      <c r="U923" s="158"/>
      <c r="V923" s="158"/>
      <c r="W923" s="158"/>
      <c r="X923" s="158"/>
      <c r="Y923" s="147"/>
      <c r="Z923" s="147"/>
      <c r="AA923" s="147"/>
      <c r="AB923" s="147"/>
      <c r="AC923" s="147"/>
      <c r="AD923" s="147"/>
      <c r="AE923" s="147"/>
      <c r="AF923" s="147"/>
      <c r="AG923" s="147" t="s">
        <v>187</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c r="A924" s="154"/>
      <c r="B924" s="155"/>
      <c r="C924" s="188" t="s">
        <v>441</v>
      </c>
      <c r="D924" s="160"/>
      <c r="E924" s="161">
        <v>44.193600000000004</v>
      </c>
      <c r="F924" s="158"/>
      <c r="G924" s="158"/>
      <c r="H924" s="158"/>
      <c r="I924" s="158"/>
      <c r="J924" s="158"/>
      <c r="K924" s="158"/>
      <c r="L924" s="158"/>
      <c r="M924" s="158"/>
      <c r="N924" s="157"/>
      <c r="O924" s="157"/>
      <c r="P924" s="157"/>
      <c r="Q924" s="157"/>
      <c r="R924" s="158"/>
      <c r="S924" s="158"/>
      <c r="T924" s="158"/>
      <c r="U924" s="158"/>
      <c r="V924" s="158"/>
      <c r="W924" s="158"/>
      <c r="X924" s="158"/>
      <c r="Y924" s="147"/>
      <c r="Z924" s="147"/>
      <c r="AA924" s="147"/>
      <c r="AB924" s="147"/>
      <c r="AC924" s="147"/>
      <c r="AD924" s="147"/>
      <c r="AE924" s="147"/>
      <c r="AF924" s="147"/>
      <c r="AG924" s="147" t="s">
        <v>187</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c r="A925" s="154"/>
      <c r="B925" s="155"/>
      <c r="C925" s="188" t="s">
        <v>442</v>
      </c>
      <c r="D925" s="160"/>
      <c r="E925" s="161">
        <v>7.7405999999999997</v>
      </c>
      <c r="F925" s="158"/>
      <c r="G925" s="158"/>
      <c r="H925" s="158"/>
      <c r="I925" s="158"/>
      <c r="J925" s="158"/>
      <c r="K925" s="158"/>
      <c r="L925" s="158"/>
      <c r="M925" s="158"/>
      <c r="N925" s="157"/>
      <c r="O925" s="157"/>
      <c r="P925" s="157"/>
      <c r="Q925" s="157"/>
      <c r="R925" s="158"/>
      <c r="S925" s="158"/>
      <c r="T925" s="158"/>
      <c r="U925" s="158"/>
      <c r="V925" s="158"/>
      <c r="W925" s="158"/>
      <c r="X925" s="158"/>
      <c r="Y925" s="147"/>
      <c r="Z925" s="147"/>
      <c r="AA925" s="147"/>
      <c r="AB925" s="147"/>
      <c r="AC925" s="147"/>
      <c r="AD925" s="147"/>
      <c r="AE925" s="147"/>
      <c r="AF925" s="147"/>
      <c r="AG925" s="147" t="s">
        <v>187</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c r="A926" s="154"/>
      <c r="B926" s="155"/>
      <c r="C926" s="188" t="s">
        <v>443</v>
      </c>
      <c r="D926" s="160"/>
      <c r="E926" s="161">
        <v>7.6436000000000002</v>
      </c>
      <c r="F926" s="158"/>
      <c r="G926" s="158"/>
      <c r="H926" s="158"/>
      <c r="I926" s="158"/>
      <c r="J926" s="158"/>
      <c r="K926" s="158"/>
      <c r="L926" s="158"/>
      <c r="M926" s="158"/>
      <c r="N926" s="157"/>
      <c r="O926" s="157"/>
      <c r="P926" s="157"/>
      <c r="Q926" s="157"/>
      <c r="R926" s="158"/>
      <c r="S926" s="158"/>
      <c r="T926" s="158"/>
      <c r="U926" s="158"/>
      <c r="V926" s="158"/>
      <c r="W926" s="158"/>
      <c r="X926" s="158"/>
      <c r="Y926" s="147"/>
      <c r="Z926" s="147"/>
      <c r="AA926" s="147"/>
      <c r="AB926" s="147"/>
      <c r="AC926" s="147"/>
      <c r="AD926" s="147"/>
      <c r="AE926" s="147"/>
      <c r="AF926" s="147"/>
      <c r="AG926" s="147" t="s">
        <v>187</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c r="A927" s="154"/>
      <c r="B927" s="155"/>
      <c r="C927" s="188" t="s">
        <v>444</v>
      </c>
      <c r="D927" s="160"/>
      <c r="E927" s="161">
        <v>9.6999999999999993</v>
      </c>
      <c r="F927" s="158"/>
      <c r="G927" s="158"/>
      <c r="H927" s="158"/>
      <c r="I927" s="158"/>
      <c r="J927" s="158"/>
      <c r="K927" s="158"/>
      <c r="L927" s="158"/>
      <c r="M927" s="158"/>
      <c r="N927" s="157"/>
      <c r="O927" s="157"/>
      <c r="P927" s="157"/>
      <c r="Q927" s="157"/>
      <c r="R927" s="158"/>
      <c r="S927" s="158"/>
      <c r="T927" s="158"/>
      <c r="U927" s="158"/>
      <c r="V927" s="158"/>
      <c r="W927" s="158"/>
      <c r="X927" s="158"/>
      <c r="Y927" s="147"/>
      <c r="Z927" s="147"/>
      <c r="AA927" s="147"/>
      <c r="AB927" s="147"/>
      <c r="AC927" s="147"/>
      <c r="AD927" s="147"/>
      <c r="AE927" s="147"/>
      <c r="AF927" s="147"/>
      <c r="AG927" s="147" t="s">
        <v>187</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c r="A928" s="173">
        <v>168</v>
      </c>
      <c r="B928" s="174" t="s">
        <v>891</v>
      </c>
      <c r="C928" s="187" t="s">
        <v>892</v>
      </c>
      <c r="D928" s="175" t="s">
        <v>182</v>
      </c>
      <c r="E928" s="176">
        <v>547.12900000000002</v>
      </c>
      <c r="F928" s="177"/>
      <c r="G928" s="178">
        <f>ROUND(E928*F928,2)</f>
        <v>0</v>
      </c>
      <c r="H928" s="159"/>
      <c r="I928" s="158">
        <f>ROUND(E928*H928,2)</f>
        <v>0</v>
      </c>
      <c r="J928" s="159"/>
      <c r="K928" s="158">
        <f>ROUND(E928*J928,2)</f>
        <v>0</v>
      </c>
      <c r="L928" s="158">
        <v>21</v>
      </c>
      <c r="M928" s="158">
        <f>G928*(1+L928/100)</f>
        <v>0</v>
      </c>
      <c r="N928" s="157">
        <v>0</v>
      </c>
      <c r="O928" s="157">
        <f>ROUND(E928*N928,2)</f>
        <v>0</v>
      </c>
      <c r="P928" s="157">
        <v>6.0999999999999999E-2</v>
      </c>
      <c r="Q928" s="157">
        <f>ROUND(E928*P928,2)</f>
        <v>33.369999999999997</v>
      </c>
      <c r="R928" s="158"/>
      <c r="S928" s="158" t="s">
        <v>183</v>
      </c>
      <c r="T928" s="158" t="s">
        <v>183</v>
      </c>
      <c r="U928" s="158">
        <v>0.67</v>
      </c>
      <c r="V928" s="158">
        <f>ROUND(E928*U928,2)</f>
        <v>366.58</v>
      </c>
      <c r="W928" s="158"/>
      <c r="X928" s="158" t="s">
        <v>184</v>
      </c>
      <c r="Y928" s="147"/>
      <c r="Z928" s="147"/>
      <c r="AA928" s="147"/>
      <c r="AB928" s="147"/>
      <c r="AC928" s="147"/>
      <c r="AD928" s="147"/>
      <c r="AE928" s="147"/>
      <c r="AF928" s="147"/>
      <c r="AG928" s="147" t="s">
        <v>185</v>
      </c>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c r="A929" s="154"/>
      <c r="B929" s="155"/>
      <c r="C929" s="188" t="s">
        <v>192</v>
      </c>
      <c r="D929" s="160"/>
      <c r="E929" s="161"/>
      <c r="F929" s="158"/>
      <c r="G929" s="158"/>
      <c r="H929" s="158"/>
      <c r="I929" s="158"/>
      <c r="J929" s="158"/>
      <c r="K929" s="158"/>
      <c r="L929" s="158"/>
      <c r="M929" s="158"/>
      <c r="N929" s="157"/>
      <c r="O929" s="157"/>
      <c r="P929" s="157"/>
      <c r="Q929" s="157"/>
      <c r="R929" s="158"/>
      <c r="S929" s="158"/>
      <c r="T929" s="158"/>
      <c r="U929" s="158"/>
      <c r="V929" s="158"/>
      <c r="W929" s="158"/>
      <c r="X929" s="158"/>
      <c r="Y929" s="147"/>
      <c r="Z929" s="147"/>
      <c r="AA929" s="147"/>
      <c r="AB929" s="147"/>
      <c r="AC929" s="147"/>
      <c r="AD929" s="147"/>
      <c r="AE929" s="147"/>
      <c r="AF929" s="147"/>
      <c r="AG929" s="147" t="s">
        <v>187</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c r="A930" s="154"/>
      <c r="B930" s="155"/>
      <c r="C930" s="188" t="s">
        <v>893</v>
      </c>
      <c r="D930" s="160"/>
      <c r="E930" s="161">
        <v>28</v>
      </c>
      <c r="F930" s="158"/>
      <c r="G930" s="158"/>
      <c r="H930" s="158"/>
      <c r="I930" s="158"/>
      <c r="J930" s="158"/>
      <c r="K930" s="158"/>
      <c r="L930" s="158"/>
      <c r="M930" s="158"/>
      <c r="N930" s="157"/>
      <c r="O930" s="157"/>
      <c r="P930" s="157"/>
      <c r="Q930" s="157"/>
      <c r="R930" s="158"/>
      <c r="S930" s="158"/>
      <c r="T930" s="158"/>
      <c r="U930" s="158"/>
      <c r="V930" s="158"/>
      <c r="W930" s="158"/>
      <c r="X930" s="158"/>
      <c r="Y930" s="147"/>
      <c r="Z930" s="147"/>
      <c r="AA930" s="147"/>
      <c r="AB930" s="147"/>
      <c r="AC930" s="147"/>
      <c r="AD930" s="147"/>
      <c r="AE930" s="147"/>
      <c r="AF930" s="147"/>
      <c r="AG930" s="147" t="s">
        <v>187</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c r="A931" s="154"/>
      <c r="B931" s="155"/>
      <c r="C931" s="188" t="s">
        <v>894</v>
      </c>
      <c r="D931" s="160"/>
      <c r="E931" s="161">
        <v>5.55</v>
      </c>
      <c r="F931" s="158"/>
      <c r="G931" s="158"/>
      <c r="H931" s="158"/>
      <c r="I931" s="158"/>
      <c r="J931" s="158"/>
      <c r="K931" s="158"/>
      <c r="L931" s="158"/>
      <c r="M931" s="158"/>
      <c r="N931" s="157"/>
      <c r="O931" s="157"/>
      <c r="P931" s="157"/>
      <c r="Q931" s="157"/>
      <c r="R931" s="158"/>
      <c r="S931" s="158"/>
      <c r="T931" s="158"/>
      <c r="U931" s="158"/>
      <c r="V931" s="158"/>
      <c r="W931" s="158"/>
      <c r="X931" s="158"/>
      <c r="Y931" s="147"/>
      <c r="Z931" s="147"/>
      <c r="AA931" s="147"/>
      <c r="AB931" s="147"/>
      <c r="AC931" s="147"/>
      <c r="AD931" s="147"/>
      <c r="AE931" s="147"/>
      <c r="AF931" s="147"/>
      <c r="AG931" s="147" t="s">
        <v>187</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c r="A932" s="154"/>
      <c r="B932" s="155"/>
      <c r="C932" s="188" t="s">
        <v>895</v>
      </c>
      <c r="D932" s="160"/>
      <c r="E932" s="161">
        <v>23.873999999999999</v>
      </c>
      <c r="F932" s="158"/>
      <c r="G932" s="158"/>
      <c r="H932" s="158"/>
      <c r="I932" s="158"/>
      <c r="J932" s="158"/>
      <c r="K932" s="158"/>
      <c r="L932" s="158"/>
      <c r="M932" s="158"/>
      <c r="N932" s="157"/>
      <c r="O932" s="157"/>
      <c r="P932" s="157"/>
      <c r="Q932" s="157"/>
      <c r="R932" s="158"/>
      <c r="S932" s="158"/>
      <c r="T932" s="158"/>
      <c r="U932" s="158"/>
      <c r="V932" s="158"/>
      <c r="W932" s="158"/>
      <c r="X932" s="158"/>
      <c r="Y932" s="147"/>
      <c r="Z932" s="147"/>
      <c r="AA932" s="147"/>
      <c r="AB932" s="147"/>
      <c r="AC932" s="147"/>
      <c r="AD932" s="147"/>
      <c r="AE932" s="147"/>
      <c r="AF932" s="147"/>
      <c r="AG932" s="147" t="s">
        <v>187</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c r="A933" s="154"/>
      <c r="B933" s="155"/>
      <c r="C933" s="188" t="s">
        <v>896</v>
      </c>
      <c r="D933" s="160"/>
      <c r="E933" s="161">
        <v>25.81</v>
      </c>
      <c r="F933" s="158"/>
      <c r="G933" s="158"/>
      <c r="H933" s="158"/>
      <c r="I933" s="158"/>
      <c r="J933" s="158"/>
      <c r="K933" s="158"/>
      <c r="L933" s="158"/>
      <c r="M933" s="158"/>
      <c r="N933" s="157"/>
      <c r="O933" s="157"/>
      <c r="P933" s="157"/>
      <c r="Q933" s="157"/>
      <c r="R933" s="158"/>
      <c r="S933" s="158"/>
      <c r="T933" s="158"/>
      <c r="U933" s="158"/>
      <c r="V933" s="158"/>
      <c r="W933" s="158"/>
      <c r="X933" s="158"/>
      <c r="Y933" s="147"/>
      <c r="Z933" s="147"/>
      <c r="AA933" s="147"/>
      <c r="AB933" s="147"/>
      <c r="AC933" s="147"/>
      <c r="AD933" s="147"/>
      <c r="AE933" s="147"/>
      <c r="AF933" s="147"/>
      <c r="AG933" s="147" t="s">
        <v>187</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c r="A934" s="154"/>
      <c r="B934" s="155"/>
      <c r="C934" s="188" t="s">
        <v>450</v>
      </c>
      <c r="D934" s="160"/>
      <c r="E934" s="161">
        <v>22</v>
      </c>
      <c r="F934" s="158"/>
      <c r="G934" s="158"/>
      <c r="H934" s="158"/>
      <c r="I934" s="158"/>
      <c r="J934" s="158"/>
      <c r="K934" s="158"/>
      <c r="L934" s="158"/>
      <c r="M934" s="158"/>
      <c r="N934" s="157"/>
      <c r="O934" s="157"/>
      <c r="P934" s="157"/>
      <c r="Q934" s="157"/>
      <c r="R934" s="158"/>
      <c r="S934" s="158"/>
      <c r="T934" s="158"/>
      <c r="U934" s="158"/>
      <c r="V934" s="158"/>
      <c r="W934" s="158"/>
      <c r="X934" s="158"/>
      <c r="Y934" s="147"/>
      <c r="Z934" s="147"/>
      <c r="AA934" s="147"/>
      <c r="AB934" s="147"/>
      <c r="AC934" s="147"/>
      <c r="AD934" s="147"/>
      <c r="AE934" s="147"/>
      <c r="AF934" s="147"/>
      <c r="AG934" s="147" t="s">
        <v>187</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c r="A935" s="154"/>
      <c r="B935" s="155"/>
      <c r="C935" s="188" t="s">
        <v>897</v>
      </c>
      <c r="D935" s="160"/>
      <c r="E935" s="161">
        <v>12.4</v>
      </c>
      <c r="F935" s="158"/>
      <c r="G935" s="158"/>
      <c r="H935" s="158"/>
      <c r="I935" s="158"/>
      <c r="J935" s="158"/>
      <c r="K935" s="158"/>
      <c r="L935" s="158"/>
      <c r="M935" s="158"/>
      <c r="N935" s="157"/>
      <c r="O935" s="157"/>
      <c r="P935" s="157"/>
      <c r="Q935" s="157"/>
      <c r="R935" s="158"/>
      <c r="S935" s="158"/>
      <c r="T935" s="158"/>
      <c r="U935" s="158"/>
      <c r="V935" s="158"/>
      <c r="W935" s="158"/>
      <c r="X935" s="158"/>
      <c r="Y935" s="147"/>
      <c r="Z935" s="147"/>
      <c r="AA935" s="147"/>
      <c r="AB935" s="147"/>
      <c r="AC935" s="147"/>
      <c r="AD935" s="147"/>
      <c r="AE935" s="147"/>
      <c r="AF935" s="147"/>
      <c r="AG935" s="147" t="s">
        <v>187</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c r="A936" s="154"/>
      <c r="B936" s="155"/>
      <c r="C936" s="188" t="s">
        <v>898</v>
      </c>
      <c r="D936" s="160"/>
      <c r="E936" s="161">
        <v>11.7</v>
      </c>
      <c r="F936" s="158"/>
      <c r="G936" s="158"/>
      <c r="H936" s="158"/>
      <c r="I936" s="158"/>
      <c r="J936" s="158"/>
      <c r="K936" s="158"/>
      <c r="L936" s="158"/>
      <c r="M936" s="158"/>
      <c r="N936" s="157"/>
      <c r="O936" s="157"/>
      <c r="P936" s="157"/>
      <c r="Q936" s="157"/>
      <c r="R936" s="158"/>
      <c r="S936" s="158"/>
      <c r="T936" s="158"/>
      <c r="U936" s="158"/>
      <c r="V936" s="158"/>
      <c r="W936" s="158"/>
      <c r="X936" s="158"/>
      <c r="Y936" s="147"/>
      <c r="Z936" s="147"/>
      <c r="AA936" s="147"/>
      <c r="AB936" s="147"/>
      <c r="AC936" s="147"/>
      <c r="AD936" s="147"/>
      <c r="AE936" s="147"/>
      <c r="AF936" s="147"/>
      <c r="AG936" s="147" t="s">
        <v>187</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c r="A937" s="154"/>
      <c r="B937" s="155"/>
      <c r="C937" s="188" t="s">
        <v>899</v>
      </c>
      <c r="D937" s="160"/>
      <c r="E937" s="161">
        <v>40.86</v>
      </c>
      <c r="F937" s="158"/>
      <c r="G937" s="158"/>
      <c r="H937" s="158"/>
      <c r="I937" s="158"/>
      <c r="J937" s="158"/>
      <c r="K937" s="158"/>
      <c r="L937" s="158"/>
      <c r="M937" s="158"/>
      <c r="N937" s="157"/>
      <c r="O937" s="157"/>
      <c r="P937" s="157"/>
      <c r="Q937" s="157"/>
      <c r="R937" s="158"/>
      <c r="S937" s="158"/>
      <c r="T937" s="158"/>
      <c r="U937" s="158"/>
      <c r="V937" s="158"/>
      <c r="W937" s="158"/>
      <c r="X937" s="158"/>
      <c r="Y937" s="147"/>
      <c r="Z937" s="147"/>
      <c r="AA937" s="147"/>
      <c r="AB937" s="147"/>
      <c r="AC937" s="147"/>
      <c r="AD937" s="147"/>
      <c r="AE937" s="147"/>
      <c r="AF937" s="147"/>
      <c r="AG937" s="147" t="s">
        <v>187</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c r="A938" s="154"/>
      <c r="B938" s="155"/>
      <c r="C938" s="188" t="s">
        <v>900</v>
      </c>
      <c r="D938" s="160"/>
      <c r="E938" s="161">
        <v>17.73</v>
      </c>
      <c r="F938" s="158"/>
      <c r="G938" s="158"/>
      <c r="H938" s="158"/>
      <c r="I938" s="158"/>
      <c r="J938" s="158"/>
      <c r="K938" s="158"/>
      <c r="L938" s="158"/>
      <c r="M938" s="158"/>
      <c r="N938" s="157"/>
      <c r="O938" s="157"/>
      <c r="P938" s="157"/>
      <c r="Q938" s="157"/>
      <c r="R938" s="158"/>
      <c r="S938" s="158"/>
      <c r="T938" s="158"/>
      <c r="U938" s="158"/>
      <c r="V938" s="158"/>
      <c r="W938" s="158"/>
      <c r="X938" s="158"/>
      <c r="Y938" s="147"/>
      <c r="Z938" s="147"/>
      <c r="AA938" s="147"/>
      <c r="AB938" s="147"/>
      <c r="AC938" s="147"/>
      <c r="AD938" s="147"/>
      <c r="AE938" s="147"/>
      <c r="AF938" s="147"/>
      <c r="AG938" s="147" t="s">
        <v>187</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c r="A939" s="154"/>
      <c r="B939" s="155"/>
      <c r="C939" s="188" t="s">
        <v>243</v>
      </c>
      <c r="D939" s="160"/>
      <c r="E939" s="161"/>
      <c r="F939" s="158"/>
      <c r="G939" s="158"/>
      <c r="H939" s="158"/>
      <c r="I939" s="158"/>
      <c r="J939" s="158"/>
      <c r="K939" s="158"/>
      <c r="L939" s="158"/>
      <c r="M939" s="158"/>
      <c r="N939" s="157"/>
      <c r="O939" s="157"/>
      <c r="P939" s="157"/>
      <c r="Q939" s="157"/>
      <c r="R939" s="158"/>
      <c r="S939" s="158"/>
      <c r="T939" s="158"/>
      <c r="U939" s="158"/>
      <c r="V939" s="158"/>
      <c r="W939" s="158"/>
      <c r="X939" s="158"/>
      <c r="Y939" s="147"/>
      <c r="Z939" s="147"/>
      <c r="AA939" s="147"/>
      <c r="AB939" s="147"/>
      <c r="AC939" s="147"/>
      <c r="AD939" s="147"/>
      <c r="AE939" s="147"/>
      <c r="AF939" s="147"/>
      <c r="AG939" s="147" t="s">
        <v>187</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c r="A940" s="154"/>
      <c r="B940" s="155"/>
      <c r="C940" s="188" t="s">
        <v>901</v>
      </c>
      <c r="D940" s="160"/>
      <c r="E940" s="161">
        <v>22.05</v>
      </c>
      <c r="F940" s="158"/>
      <c r="G940" s="158"/>
      <c r="H940" s="158"/>
      <c r="I940" s="158"/>
      <c r="J940" s="158"/>
      <c r="K940" s="158"/>
      <c r="L940" s="158"/>
      <c r="M940" s="158"/>
      <c r="N940" s="157"/>
      <c r="O940" s="157"/>
      <c r="P940" s="157"/>
      <c r="Q940" s="157"/>
      <c r="R940" s="158"/>
      <c r="S940" s="158"/>
      <c r="T940" s="158"/>
      <c r="U940" s="158"/>
      <c r="V940" s="158"/>
      <c r="W940" s="158"/>
      <c r="X940" s="158"/>
      <c r="Y940" s="147"/>
      <c r="Z940" s="147"/>
      <c r="AA940" s="147"/>
      <c r="AB940" s="147"/>
      <c r="AC940" s="147"/>
      <c r="AD940" s="147"/>
      <c r="AE940" s="147"/>
      <c r="AF940" s="147"/>
      <c r="AG940" s="147" t="s">
        <v>187</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c r="A941" s="154"/>
      <c r="B941" s="155"/>
      <c r="C941" s="188" t="s">
        <v>902</v>
      </c>
      <c r="D941" s="160"/>
      <c r="E941" s="161">
        <v>5.46</v>
      </c>
      <c r="F941" s="158"/>
      <c r="G941" s="158"/>
      <c r="H941" s="158"/>
      <c r="I941" s="158"/>
      <c r="J941" s="158"/>
      <c r="K941" s="158"/>
      <c r="L941" s="158"/>
      <c r="M941" s="158"/>
      <c r="N941" s="157"/>
      <c r="O941" s="157"/>
      <c r="P941" s="157"/>
      <c r="Q941" s="157"/>
      <c r="R941" s="158"/>
      <c r="S941" s="158"/>
      <c r="T941" s="158"/>
      <c r="U941" s="158"/>
      <c r="V941" s="158"/>
      <c r="W941" s="158"/>
      <c r="X941" s="158"/>
      <c r="Y941" s="147"/>
      <c r="Z941" s="147"/>
      <c r="AA941" s="147"/>
      <c r="AB941" s="147"/>
      <c r="AC941" s="147"/>
      <c r="AD941" s="147"/>
      <c r="AE941" s="147"/>
      <c r="AF941" s="147"/>
      <c r="AG941" s="147" t="s">
        <v>187</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outlineLevel="1">
      <c r="A942" s="154"/>
      <c r="B942" s="155"/>
      <c r="C942" s="188" t="s">
        <v>903</v>
      </c>
      <c r="D942" s="160"/>
      <c r="E942" s="161">
        <v>2.52</v>
      </c>
      <c r="F942" s="158"/>
      <c r="G942" s="158"/>
      <c r="H942" s="158"/>
      <c r="I942" s="158"/>
      <c r="J942" s="158"/>
      <c r="K942" s="158"/>
      <c r="L942" s="158"/>
      <c r="M942" s="158"/>
      <c r="N942" s="157"/>
      <c r="O942" s="157"/>
      <c r="P942" s="157"/>
      <c r="Q942" s="157"/>
      <c r="R942" s="158"/>
      <c r="S942" s="158"/>
      <c r="T942" s="158"/>
      <c r="U942" s="158"/>
      <c r="V942" s="158"/>
      <c r="W942" s="158"/>
      <c r="X942" s="158"/>
      <c r="Y942" s="147"/>
      <c r="Z942" s="147"/>
      <c r="AA942" s="147"/>
      <c r="AB942" s="147"/>
      <c r="AC942" s="147"/>
      <c r="AD942" s="147"/>
      <c r="AE942" s="147"/>
      <c r="AF942" s="147"/>
      <c r="AG942" s="147" t="s">
        <v>187</v>
      </c>
      <c r="AH942" s="147">
        <v>0</v>
      </c>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c r="A943" s="154"/>
      <c r="B943" s="155"/>
      <c r="C943" s="188" t="s">
        <v>904</v>
      </c>
      <c r="D943" s="160"/>
      <c r="E943" s="161">
        <v>9.66</v>
      </c>
      <c r="F943" s="158"/>
      <c r="G943" s="158"/>
      <c r="H943" s="158"/>
      <c r="I943" s="158"/>
      <c r="J943" s="158"/>
      <c r="K943" s="158"/>
      <c r="L943" s="158"/>
      <c r="M943" s="158"/>
      <c r="N943" s="157"/>
      <c r="O943" s="157"/>
      <c r="P943" s="157"/>
      <c r="Q943" s="157"/>
      <c r="R943" s="158"/>
      <c r="S943" s="158"/>
      <c r="T943" s="158"/>
      <c r="U943" s="158"/>
      <c r="V943" s="158"/>
      <c r="W943" s="158"/>
      <c r="X943" s="158"/>
      <c r="Y943" s="147"/>
      <c r="Z943" s="147"/>
      <c r="AA943" s="147"/>
      <c r="AB943" s="147"/>
      <c r="AC943" s="147"/>
      <c r="AD943" s="147"/>
      <c r="AE943" s="147"/>
      <c r="AF943" s="147"/>
      <c r="AG943" s="147" t="s">
        <v>187</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c r="A944" s="154"/>
      <c r="B944" s="155"/>
      <c r="C944" s="188" t="s">
        <v>905</v>
      </c>
      <c r="D944" s="160"/>
      <c r="E944" s="161">
        <v>14.28</v>
      </c>
      <c r="F944" s="158"/>
      <c r="G944" s="158"/>
      <c r="H944" s="158"/>
      <c r="I944" s="158"/>
      <c r="J944" s="158"/>
      <c r="K944" s="158"/>
      <c r="L944" s="158"/>
      <c r="M944" s="158"/>
      <c r="N944" s="157"/>
      <c r="O944" s="157"/>
      <c r="P944" s="157"/>
      <c r="Q944" s="157"/>
      <c r="R944" s="158"/>
      <c r="S944" s="158"/>
      <c r="T944" s="158"/>
      <c r="U944" s="158"/>
      <c r="V944" s="158"/>
      <c r="W944" s="158"/>
      <c r="X944" s="158"/>
      <c r="Y944" s="147"/>
      <c r="Z944" s="147"/>
      <c r="AA944" s="147"/>
      <c r="AB944" s="147"/>
      <c r="AC944" s="147"/>
      <c r="AD944" s="147"/>
      <c r="AE944" s="147"/>
      <c r="AF944" s="147"/>
      <c r="AG944" s="147" t="s">
        <v>187</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c r="A945" s="154"/>
      <c r="B945" s="155"/>
      <c r="C945" s="188" t="s">
        <v>906</v>
      </c>
      <c r="D945" s="160"/>
      <c r="E945" s="161">
        <v>23.1</v>
      </c>
      <c r="F945" s="158"/>
      <c r="G945" s="158"/>
      <c r="H945" s="158"/>
      <c r="I945" s="158"/>
      <c r="J945" s="158"/>
      <c r="K945" s="158"/>
      <c r="L945" s="158"/>
      <c r="M945" s="158"/>
      <c r="N945" s="157"/>
      <c r="O945" s="157"/>
      <c r="P945" s="157"/>
      <c r="Q945" s="157"/>
      <c r="R945" s="158"/>
      <c r="S945" s="158"/>
      <c r="T945" s="158"/>
      <c r="U945" s="158"/>
      <c r="V945" s="158"/>
      <c r="W945" s="158"/>
      <c r="X945" s="158"/>
      <c r="Y945" s="147"/>
      <c r="Z945" s="147"/>
      <c r="AA945" s="147"/>
      <c r="AB945" s="147"/>
      <c r="AC945" s="147"/>
      <c r="AD945" s="147"/>
      <c r="AE945" s="147"/>
      <c r="AF945" s="147"/>
      <c r="AG945" s="147" t="s">
        <v>187</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c r="A946" s="154"/>
      <c r="B946" s="155"/>
      <c r="C946" s="188" t="s">
        <v>907</v>
      </c>
      <c r="D946" s="160"/>
      <c r="E946" s="161">
        <v>37.17</v>
      </c>
      <c r="F946" s="158"/>
      <c r="G946" s="158"/>
      <c r="H946" s="158"/>
      <c r="I946" s="158"/>
      <c r="J946" s="158"/>
      <c r="K946" s="158"/>
      <c r="L946" s="158"/>
      <c r="M946" s="158"/>
      <c r="N946" s="157"/>
      <c r="O946" s="157"/>
      <c r="P946" s="157"/>
      <c r="Q946" s="157"/>
      <c r="R946" s="158"/>
      <c r="S946" s="158"/>
      <c r="T946" s="158"/>
      <c r="U946" s="158"/>
      <c r="V946" s="158"/>
      <c r="W946" s="158"/>
      <c r="X946" s="158"/>
      <c r="Y946" s="147"/>
      <c r="Z946" s="147"/>
      <c r="AA946" s="147"/>
      <c r="AB946" s="147"/>
      <c r="AC946" s="147"/>
      <c r="AD946" s="147"/>
      <c r="AE946" s="147"/>
      <c r="AF946" s="147"/>
      <c r="AG946" s="147" t="s">
        <v>187</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c r="A947" s="154"/>
      <c r="B947" s="155"/>
      <c r="C947" s="188" t="s">
        <v>908</v>
      </c>
      <c r="D947" s="160"/>
      <c r="E947" s="161">
        <v>19.95</v>
      </c>
      <c r="F947" s="158"/>
      <c r="G947" s="158"/>
      <c r="H947" s="158"/>
      <c r="I947" s="158"/>
      <c r="J947" s="158"/>
      <c r="K947" s="158"/>
      <c r="L947" s="158"/>
      <c r="M947" s="158"/>
      <c r="N947" s="157"/>
      <c r="O947" s="157"/>
      <c r="P947" s="157"/>
      <c r="Q947" s="157"/>
      <c r="R947" s="158"/>
      <c r="S947" s="158"/>
      <c r="T947" s="158"/>
      <c r="U947" s="158"/>
      <c r="V947" s="158"/>
      <c r="W947" s="158"/>
      <c r="X947" s="158"/>
      <c r="Y947" s="147"/>
      <c r="Z947" s="147"/>
      <c r="AA947" s="147"/>
      <c r="AB947" s="147"/>
      <c r="AC947" s="147"/>
      <c r="AD947" s="147"/>
      <c r="AE947" s="147"/>
      <c r="AF947" s="147"/>
      <c r="AG947" s="147" t="s">
        <v>187</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c r="A948" s="154"/>
      <c r="B948" s="155"/>
      <c r="C948" s="188" t="s">
        <v>909</v>
      </c>
      <c r="D948" s="160"/>
      <c r="E948" s="161">
        <v>7.35</v>
      </c>
      <c r="F948" s="158"/>
      <c r="G948" s="158"/>
      <c r="H948" s="158"/>
      <c r="I948" s="158"/>
      <c r="J948" s="158"/>
      <c r="K948" s="158"/>
      <c r="L948" s="158"/>
      <c r="M948" s="158"/>
      <c r="N948" s="157"/>
      <c r="O948" s="157"/>
      <c r="P948" s="157"/>
      <c r="Q948" s="157"/>
      <c r="R948" s="158"/>
      <c r="S948" s="158"/>
      <c r="T948" s="158"/>
      <c r="U948" s="158"/>
      <c r="V948" s="158"/>
      <c r="W948" s="158"/>
      <c r="X948" s="158"/>
      <c r="Y948" s="147"/>
      <c r="Z948" s="147"/>
      <c r="AA948" s="147"/>
      <c r="AB948" s="147"/>
      <c r="AC948" s="147"/>
      <c r="AD948" s="147"/>
      <c r="AE948" s="147"/>
      <c r="AF948" s="147"/>
      <c r="AG948" s="147" t="s">
        <v>187</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c r="A949" s="154"/>
      <c r="B949" s="155"/>
      <c r="C949" s="188" t="s">
        <v>910</v>
      </c>
      <c r="D949" s="160"/>
      <c r="E949" s="161">
        <v>18.48</v>
      </c>
      <c r="F949" s="158"/>
      <c r="G949" s="158"/>
      <c r="H949" s="158"/>
      <c r="I949" s="158"/>
      <c r="J949" s="158"/>
      <c r="K949" s="158"/>
      <c r="L949" s="158"/>
      <c r="M949" s="158"/>
      <c r="N949" s="157"/>
      <c r="O949" s="157"/>
      <c r="P949" s="157"/>
      <c r="Q949" s="157"/>
      <c r="R949" s="158"/>
      <c r="S949" s="158"/>
      <c r="T949" s="158"/>
      <c r="U949" s="158"/>
      <c r="V949" s="158"/>
      <c r="W949" s="158"/>
      <c r="X949" s="158"/>
      <c r="Y949" s="147"/>
      <c r="Z949" s="147"/>
      <c r="AA949" s="147"/>
      <c r="AB949" s="147"/>
      <c r="AC949" s="147"/>
      <c r="AD949" s="147"/>
      <c r="AE949" s="147"/>
      <c r="AF949" s="147"/>
      <c r="AG949" s="147" t="s">
        <v>187</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c r="A950" s="154"/>
      <c r="B950" s="155"/>
      <c r="C950" s="188" t="s">
        <v>911</v>
      </c>
      <c r="D950" s="160"/>
      <c r="E950" s="161">
        <v>32.549999999999997</v>
      </c>
      <c r="F950" s="158"/>
      <c r="G950" s="158"/>
      <c r="H950" s="158"/>
      <c r="I950" s="158"/>
      <c r="J950" s="158"/>
      <c r="K950" s="158"/>
      <c r="L950" s="158"/>
      <c r="M950" s="158"/>
      <c r="N950" s="157"/>
      <c r="O950" s="157"/>
      <c r="P950" s="157"/>
      <c r="Q950" s="157"/>
      <c r="R950" s="158"/>
      <c r="S950" s="158"/>
      <c r="T950" s="158"/>
      <c r="U950" s="158"/>
      <c r="V950" s="158"/>
      <c r="W950" s="158"/>
      <c r="X950" s="158"/>
      <c r="Y950" s="147"/>
      <c r="Z950" s="147"/>
      <c r="AA950" s="147"/>
      <c r="AB950" s="147"/>
      <c r="AC950" s="147"/>
      <c r="AD950" s="147"/>
      <c r="AE950" s="147"/>
      <c r="AF950" s="147"/>
      <c r="AG950" s="147" t="s">
        <v>187</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c r="A951" s="154"/>
      <c r="B951" s="155"/>
      <c r="C951" s="188" t="s">
        <v>912</v>
      </c>
      <c r="D951" s="160"/>
      <c r="E951" s="161">
        <v>17.850000000000001</v>
      </c>
      <c r="F951" s="158"/>
      <c r="G951" s="158"/>
      <c r="H951" s="158"/>
      <c r="I951" s="158"/>
      <c r="J951" s="158"/>
      <c r="K951" s="158"/>
      <c r="L951" s="158"/>
      <c r="M951" s="158"/>
      <c r="N951" s="157"/>
      <c r="O951" s="157"/>
      <c r="P951" s="157"/>
      <c r="Q951" s="157"/>
      <c r="R951" s="158"/>
      <c r="S951" s="158"/>
      <c r="T951" s="158"/>
      <c r="U951" s="158"/>
      <c r="V951" s="158"/>
      <c r="W951" s="158"/>
      <c r="X951" s="158"/>
      <c r="Y951" s="147"/>
      <c r="Z951" s="147"/>
      <c r="AA951" s="147"/>
      <c r="AB951" s="147"/>
      <c r="AC951" s="147"/>
      <c r="AD951" s="147"/>
      <c r="AE951" s="147"/>
      <c r="AF951" s="147"/>
      <c r="AG951" s="147" t="s">
        <v>187</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c r="A952" s="154"/>
      <c r="B952" s="155"/>
      <c r="C952" s="188" t="s">
        <v>913</v>
      </c>
      <c r="D952" s="160"/>
      <c r="E952" s="161">
        <v>7.98</v>
      </c>
      <c r="F952" s="158"/>
      <c r="G952" s="158"/>
      <c r="H952" s="158"/>
      <c r="I952" s="158"/>
      <c r="J952" s="158"/>
      <c r="K952" s="158"/>
      <c r="L952" s="158"/>
      <c r="M952" s="158"/>
      <c r="N952" s="157"/>
      <c r="O952" s="157"/>
      <c r="P952" s="157"/>
      <c r="Q952" s="157"/>
      <c r="R952" s="158"/>
      <c r="S952" s="158"/>
      <c r="T952" s="158"/>
      <c r="U952" s="158"/>
      <c r="V952" s="158"/>
      <c r="W952" s="158"/>
      <c r="X952" s="158"/>
      <c r="Y952" s="147"/>
      <c r="Z952" s="147"/>
      <c r="AA952" s="147"/>
      <c r="AB952" s="147"/>
      <c r="AC952" s="147"/>
      <c r="AD952" s="147"/>
      <c r="AE952" s="147"/>
      <c r="AF952" s="147"/>
      <c r="AG952" s="147" t="s">
        <v>187</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c r="A953" s="154"/>
      <c r="B953" s="155"/>
      <c r="C953" s="188" t="s">
        <v>909</v>
      </c>
      <c r="D953" s="160"/>
      <c r="E953" s="161">
        <v>7.35</v>
      </c>
      <c r="F953" s="158"/>
      <c r="G953" s="158"/>
      <c r="H953" s="158"/>
      <c r="I953" s="158"/>
      <c r="J953" s="158"/>
      <c r="K953" s="158"/>
      <c r="L953" s="158"/>
      <c r="M953" s="158"/>
      <c r="N953" s="157"/>
      <c r="O953" s="157"/>
      <c r="P953" s="157"/>
      <c r="Q953" s="157"/>
      <c r="R953" s="158"/>
      <c r="S953" s="158"/>
      <c r="T953" s="158"/>
      <c r="U953" s="158"/>
      <c r="V953" s="158"/>
      <c r="W953" s="158"/>
      <c r="X953" s="158"/>
      <c r="Y953" s="147"/>
      <c r="Z953" s="147"/>
      <c r="AA953" s="147"/>
      <c r="AB953" s="147"/>
      <c r="AC953" s="147"/>
      <c r="AD953" s="147"/>
      <c r="AE953" s="147"/>
      <c r="AF953" s="147"/>
      <c r="AG953" s="147" t="s">
        <v>187</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c r="A954" s="154"/>
      <c r="B954" s="155"/>
      <c r="C954" s="188" t="s">
        <v>914</v>
      </c>
      <c r="D954" s="160"/>
      <c r="E954" s="161">
        <v>9.8699999999999992</v>
      </c>
      <c r="F954" s="158"/>
      <c r="G954" s="158"/>
      <c r="H954" s="158"/>
      <c r="I954" s="158"/>
      <c r="J954" s="158"/>
      <c r="K954" s="158"/>
      <c r="L954" s="158"/>
      <c r="M954" s="158"/>
      <c r="N954" s="157"/>
      <c r="O954" s="157"/>
      <c r="P954" s="157"/>
      <c r="Q954" s="157"/>
      <c r="R954" s="158"/>
      <c r="S954" s="158"/>
      <c r="T954" s="158"/>
      <c r="U954" s="158"/>
      <c r="V954" s="158"/>
      <c r="W954" s="158"/>
      <c r="X954" s="158"/>
      <c r="Y954" s="147"/>
      <c r="Z954" s="147"/>
      <c r="AA954" s="147"/>
      <c r="AB954" s="147"/>
      <c r="AC954" s="147"/>
      <c r="AD954" s="147"/>
      <c r="AE954" s="147"/>
      <c r="AF954" s="147"/>
      <c r="AG954" s="147" t="s">
        <v>187</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c r="A955" s="154"/>
      <c r="B955" s="155"/>
      <c r="C955" s="188" t="s">
        <v>915</v>
      </c>
      <c r="D955" s="160"/>
      <c r="E955" s="161">
        <v>7.875</v>
      </c>
      <c r="F955" s="158"/>
      <c r="G955" s="158"/>
      <c r="H955" s="158"/>
      <c r="I955" s="158"/>
      <c r="J955" s="158"/>
      <c r="K955" s="158"/>
      <c r="L955" s="158"/>
      <c r="M955" s="158"/>
      <c r="N955" s="157"/>
      <c r="O955" s="157"/>
      <c r="P955" s="157"/>
      <c r="Q955" s="157"/>
      <c r="R955" s="158"/>
      <c r="S955" s="158"/>
      <c r="T955" s="158"/>
      <c r="U955" s="158"/>
      <c r="V955" s="158"/>
      <c r="W955" s="158"/>
      <c r="X955" s="158"/>
      <c r="Y955" s="147"/>
      <c r="Z955" s="147"/>
      <c r="AA955" s="147"/>
      <c r="AB955" s="147"/>
      <c r="AC955" s="147"/>
      <c r="AD955" s="147"/>
      <c r="AE955" s="147"/>
      <c r="AF955" s="147"/>
      <c r="AG955" s="147" t="s">
        <v>187</v>
      </c>
      <c r="AH955" s="147">
        <v>0</v>
      </c>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c r="A956" s="154"/>
      <c r="B956" s="155"/>
      <c r="C956" s="188" t="s">
        <v>916</v>
      </c>
      <c r="D956" s="160"/>
      <c r="E956" s="161">
        <v>10.5</v>
      </c>
      <c r="F956" s="158"/>
      <c r="G956" s="158"/>
      <c r="H956" s="158"/>
      <c r="I956" s="158"/>
      <c r="J956" s="158"/>
      <c r="K956" s="158"/>
      <c r="L956" s="158"/>
      <c r="M956" s="158"/>
      <c r="N956" s="157"/>
      <c r="O956" s="157"/>
      <c r="P956" s="157"/>
      <c r="Q956" s="157"/>
      <c r="R956" s="158"/>
      <c r="S956" s="158"/>
      <c r="T956" s="158"/>
      <c r="U956" s="158"/>
      <c r="V956" s="158"/>
      <c r="W956" s="158"/>
      <c r="X956" s="158"/>
      <c r="Y956" s="147"/>
      <c r="Z956" s="147"/>
      <c r="AA956" s="147"/>
      <c r="AB956" s="147"/>
      <c r="AC956" s="147"/>
      <c r="AD956" s="147"/>
      <c r="AE956" s="147"/>
      <c r="AF956" s="147"/>
      <c r="AG956" s="147" t="s">
        <v>187</v>
      </c>
      <c r="AH956" s="147">
        <v>0</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c r="A957" s="154"/>
      <c r="B957" s="155"/>
      <c r="C957" s="188" t="s">
        <v>917</v>
      </c>
      <c r="D957" s="160"/>
      <c r="E957" s="161">
        <v>3.78</v>
      </c>
      <c r="F957" s="158"/>
      <c r="G957" s="158"/>
      <c r="H957" s="158"/>
      <c r="I957" s="158"/>
      <c r="J957" s="158"/>
      <c r="K957" s="158"/>
      <c r="L957" s="158"/>
      <c r="M957" s="158"/>
      <c r="N957" s="157"/>
      <c r="O957" s="157"/>
      <c r="P957" s="157"/>
      <c r="Q957" s="157"/>
      <c r="R957" s="158"/>
      <c r="S957" s="158"/>
      <c r="T957" s="158"/>
      <c r="U957" s="158"/>
      <c r="V957" s="158"/>
      <c r="W957" s="158"/>
      <c r="X957" s="158"/>
      <c r="Y957" s="147"/>
      <c r="Z957" s="147"/>
      <c r="AA957" s="147"/>
      <c r="AB957" s="147"/>
      <c r="AC957" s="147"/>
      <c r="AD957" s="147"/>
      <c r="AE957" s="147"/>
      <c r="AF957" s="147"/>
      <c r="AG957" s="147" t="s">
        <v>187</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c r="A958" s="154"/>
      <c r="B958" s="155"/>
      <c r="C958" s="188" t="s">
        <v>918</v>
      </c>
      <c r="D958" s="160"/>
      <c r="E958" s="161">
        <v>13.65</v>
      </c>
      <c r="F958" s="158"/>
      <c r="G958" s="158"/>
      <c r="H958" s="158"/>
      <c r="I958" s="158"/>
      <c r="J958" s="158"/>
      <c r="K958" s="158"/>
      <c r="L958" s="158"/>
      <c r="M958" s="158"/>
      <c r="N958" s="157"/>
      <c r="O958" s="157"/>
      <c r="P958" s="157"/>
      <c r="Q958" s="157"/>
      <c r="R958" s="158"/>
      <c r="S958" s="158"/>
      <c r="T958" s="158"/>
      <c r="U958" s="158"/>
      <c r="V958" s="158"/>
      <c r="W958" s="158"/>
      <c r="X958" s="158"/>
      <c r="Y958" s="147"/>
      <c r="Z958" s="147"/>
      <c r="AA958" s="147"/>
      <c r="AB958" s="147"/>
      <c r="AC958" s="147"/>
      <c r="AD958" s="147"/>
      <c r="AE958" s="147"/>
      <c r="AF958" s="147"/>
      <c r="AG958" s="147" t="s">
        <v>187</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c r="A959" s="154"/>
      <c r="B959" s="155"/>
      <c r="C959" s="188" t="s">
        <v>919</v>
      </c>
      <c r="D959" s="160"/>
      <c r="E959" s="161">
        <v>15.33</v>
      </c>
      <c r="F959" s="158"/>
      <c r="G959" s="158"/>
      <c r="H959" s="158"/>
      <c r="I959" s="158"/>
      <c r="J959" s="158"/>
      <c r="K959" s="158"/>
      <c r="L959" s="158"/>
      <c r="M959" s="158"/>
      <c r="N959" s="157"/>
      <c r="O959" s="157"/>
      <c r="P959" s="157"/>
      <c r="Q959" s="157"/>
      <c r="R959" s="158"/>
      <c r="S959" s="158"/>
      <c r="T959" s="158"/>
      <c r="U959" s="158"/>
      <c r="V959" s="158"/>
      <c r="W959" s="158"/>
      <c r="X959" s="158"/>
      <c r="Y959" s="147"/>
      <c r="Z959" s="147"/>
      <c r="AA959" s="147"/>
      <c r="AB959" s="147"/>
      <c r="AC959" s="147"/>
      <c r="AD959" s="147"/>
      <c r="AE959" s="147"/>
      <c r="AF959" s="147"/>
      <c r="AG959" s="147" t="s">
        <v>187</v>
      </c>
      <c r="AH959" s="147">
        <v>0</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c r="A960" s="154"/>
      <c r="B960" s="155"/>
      <c r="C960" s="188" t="s">
        <v>920</v>
      </c>
      <c r="D960" s="160"/>
      <c r="E960" s="161">
        <v>8.7149999999999999</v>
      </c>
      <c r="F960" s="158"/>
      <c r="G960" s="158"/>
      <c r="H960" s="158"/>
      <c r="I960" s="158"/>
      <c r="J960" s="158"/>
      <c r="K960" s="158"/>
      <c r="L960" s="158"/>
      <c r="M960" s="158"/>
      <c r="N960" s="157"/>
      <c r="O960" s="157"/>
      <c r="P960" s="157"/>
      <c r="Q960" s="157"/>
      <c r="R960" s="158"/>
      <c r="S960" s="158"/>
      <c r="T960" s="158"/>
      <c r="U960" s="158"/>
      <c r="V960" s="158"/>
      <c r="W960" s="158"/>
      <c r="X960" s="158"/>
      <c r="Y960" s="147"/>
      <c r="Z960" s="147"/>
      <c r="AA960" s="147"/>
      <c r="AB960" s="147"/>
      <c r="AC960" s="147"/>
      <c r="AD960" s="147"/>
      <c r="AE960" s="147"/>
      <c r="AF960" s="147"/>
      <c r="AG960" s="147" t="s">
        <v>187</v>
      </c>
      <c r="AH960" s="147">
        <v>0</v>
      </c>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c r="A961" s="154"/>
      <c r="B961" s="155"/>
      <c r="C961" s="188" t="s">
        <v>902</v>
      </c>
      <c r="D961" s="160"/>
      <c r="E961" s="161">
        <v>5.46</v>
      </c>
      <c r="F961" s="158"/>
      <c r="G961" s="158"/>
      <c r="H961" s="158"/>
      <c r="I961" s="158"/>
      <c r="J961" s="158"/>
      <c r="K961" s="158"/>
      <c r="L961" s="158"/>
      <c r="M961" s="158"/>
      <c r="N961" s="157"/>
      <c r="O961" s="157"/>
      <c r="P961" s="157"/>
      <c r="Q961" s="157"/>
      <c r="R961" s="158"/>
      <c r="S961" s="158"/>
      <c r="T961" s="158"/>
      <c r="U961" s="158"/>
      <c r="V961" s="158"/>
      <c r="W961" s="158"/>
      <c r="X961" s="158"/>
      <c r="Y961" s="147"/>
      <c r="Z961" s="147"/>
      <c r="AA961" s="147"/>
      <c r="AB961" s="147"/>
      <c r="AC961" s="147"/>
      <c r="AD961" s="147"/>
      <c r="AE961" s="147"/>
      <c r="AF961" s="147"/>
      <c r="AG961" s="147" t="s">
        <v>187</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c r="A962" s="154"/>
      <c r="B962" s="155"/>
      <c r="C962" s="188" t="s">
        <v>921</v>
      </c>
      <c r="D962" s="160"/>
      <c r="E962" s="161">
        <v>10.08</v>
      </c>
      <c r="F962" s="158"/>
      <c r="G962" s="158"/>
      <c r="H962" s="158"/>
      <c r="I962" s="158"/>
      <c r="J962" s="158"/>
      <c r="K962" s="158"/>
      <c r="L962" s="158"/>
      <c r="M962" s="158"/>
      <c r="N962" s="157"/>
      <c r="O962" s="157"/>
      <c r="P962" s="157"/>
      <c r="Q962" s="157"/>
      <c r="R962" s="158"/>
      <c r="S962" s="158"/>
      <c r="T962" s="158"/>
      <c r="U962" s="158"/>
      <c r="V962" s="158"/>
      <c r="W962" s="158"/>
      <c r="X962" s="158"/>
      <c r="Y962" s="147"/>
      <c r="Z962" s="147"/>
      <c r="AA962" s="147"/>
      <c r="AB962" s="147"/>
      <c r="AC962" s="147"/>
      <c r="AD962" s="147"/>
      <c r="AE962" s="147"/>
      <c r="AF962" s="147"/>
      <c r="AG962" s="147" t="s">
        <v>187</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c r="A963" s="154"/>
      <c r="B963" s="155"/>
      <c r="C963" s="188" t="s">
        <v>922</v>
      </c>
      <c r="D963" s="160"/>
      <c r="E963" s="161">
        <v>12.6</v>
      </c>
      <c r="F963" s="158"/>
      <c r="G963" s="158"/>
      <c r="H963" s="158"/>
      <c r="I963" s="158"/>
      <c r="J963" s="158"/>
      <c r="K963" s="158"/>
      <c r="L963" s="158"/>
      <c r="M963" s="158"/>
      <c r="N963" s="157"/>
      <c r="O963" s="157"/>
      <c r="P963" s="157"/>
      <c r="Q963" s="157"/>
      <c r="R963" s="158"/>
      <c r="S963" s="158"/>
      <c r="T963" s="158"/>
      <c r="U963" s="158"/>
      <c r="V963" s="158"/>
      <c r="W963" s="158"/>
      <c r="X963" s="158"/>
      <c r="Y963" s="147"/>
      <c r="Z963" s="147"/>
      <c r="AA963" s="147"/>
      <c r="AB963" s="147"/>
      <c r="AC963" s="147"/>
      <c r="AD963" s="147"/>
      <c r="AE963" s="147"/>
      <c r="AF963" s="147"/>
      <c r="AG963" s="147" t="s">
        <v>187</v>
      </c>
      <c r="AH963" s="147">
        <v>0</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c r="A964" s="154"/>
      <c r="B964" s="155"/>
      <c r="C964" s="188" t="s">
        <v>923</v>
      </c>
      <c r="D964" s="160"/>
      <c r="E964" s="161">
        <v>5.9850000000000003</v>
      </c>
      <c r="F964" s="158"/>
      <c r="G964" s="158"/>
      <c r="H964" s="158"/>
      <c r="I964" s="158"/>
      <c r="J964" s="158"/>
      <c r="K964" s="158"/>
      <c r="L964" s="158"/>
      <c r="M964" s="158"/>
      <c r="N964" s="157"/>
      <c r="O964" s="157"/>
      <c r="P964" s="157"/>
      <c r="Q964" s="157"/>
      <c r="R964" s="158"/>
      <c r="S964" s="158"/>
      <c r="T964" s="158"/>
      <c r="U964" s="158"/>
      <c r="V964" s="158"/>
      <c r="W964" s="158"/>
      <c r="X964" s="158"/>
      <c r="Y964" s="147"/>
      <c r="Z964" s="147"/>
      <c r="AA964" s="147"/>
      <c r="AB964" s="147"/>
      <c r="AC964" s="147"/>
      <c r="AD964" s="147"/>
      <c r="AE964" s="147"/>
      <c r="AF964" s="147"/>
      <c r="AG964" s="147" t="s">
        <v>187</v>
      </c>
      <c r="AH964" s="147">
        <v>0</v>
      </c>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c r="A965" s="154"/>
      <c r="B965" s="155"/>
      <c r="C965" s="188" t="s">
        <v>924</v>
      </c>
      <c r="D965" s="160"/>
      <c r="E965" s="161">
        <v>4.41</v>
      </c>
      <c r="F965" s="158"/>
      <c r="G965" s="158"/>
      <c r="H965" s="158"/>
      <c r="I965" s="158"/>
      <c r="J965" s="158"/>
      <c r="K965" s="158"/>
      <c r="L965" s="158"/>
      <c r="M965" s="158"/>
      <c r="N965" s="157"/>
      <c r="O965" s="157"/>
      <c r="P965" s="157"/>
      <c r="Q965" s="157"/>
      <c r="R965" s="158"/>
      <c r="S965" s="158"/>
      <c r="T965" s="158"/>
      <c r="U965" s="158"/>
      <c r="V965" s="158"/>
      <c r="W965" s="158"/>
      <c r="X965" s="158"/>
      <c r="Y965" s="147"/>
      <c r="Z965" s="147"/>
      <c r="AA965" s="147"/>
      <c r="AB965" s="147"/>
      <c r="AC965" s="147"/>
      <c r="AD965" s="147"/>
      <c r="AE965" s="147"/>
      <c r="AF965" s="147"/>
      <c r="AG965" s="147" t="s">
        <v>187</v>
      </c>
      <c r="AH965" s="147">
        <v>0</v>
      </c>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c r="A966" s="154"/>
      <c r="B966" s="155"/>
      <c r="C966" s="188" t="s">
        <v>925</v>
      </c>
      <c r="D966" s="160"/>
      <c r="E966" s="161">
        <v>25.2</v>
      </c>
      <c r="F966" s="158"/>
      <c r="G966" s="158"/>
      <c r="H966" s="158"/>
      <c r="I966" s="158"/>
      <c r="J966" s="158"/>
      <c r="K966" s="158"/>
      <c r="L966" s="158"/>
      <c r="M966" s="158"/>
      <c r="N966" s="157"/>
      <c r="O966" s="157"/>
      <c r="P966" s="157"/>
      <c r="Q966" s="157"/>
      <c r="R966" s="158"/>
      <c r="S966" s="158"/>
      <c r="T966" s="158"/>
      <c r="U966" s="158"/>
      <c r="V966" s="158"/>
      <c r="W966" s="158"/>
      <c r="X966" s="158"/>
      <c r="Y966" s="147"/>
      <c r="Z966" s="147"/>
      <c r="AA966" s="147"/>
      <c r="AB966" s="147"/>
      <c r="AC966" s="147"/>
      <c r="AD966" s="147"/>
      <c r="AE966" s="147"/>
      <c r="AF966" s="147"/>
      <c r="AG966" s="147" t="s">
        <v>187</v>
      </c>
      <c r="AH966" s="147">
        <v>0</v>
      </c>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outlineLevel="1">
      <c r="A967" s="173">
        <v>169</v>
      </c>
      <c r="B967" s="174" t="s">
        <v>926</v>
      </c>
      <c r="C967" s="187" t="s">
        <v>927</v>
      </c>
      <c r="D967" s="175" t="s">
        <v>182</v>
      </c>
      <c r="E967" s="176">
        <v>28</v>
      </c>
      <c r="F967" s="177"/>
      <c r="G967" s="178">
        <f>ROUND(E967*F967,2)</f>
        <v>0</v>
      </c>
      <c r="H967" s="159"/>
      <c r="I967" s="158">
        <f>ROUND(E967*H967,2)</f>
        <v>0</v>
      </c>
      <c r="J967" s="159"/>
      <c r="K967" s="158">
        <f>ROUND(E967*J967,2)</f>
        <v>0</v>
      </c>
      <c r="L967" s="158">
        <v>21</v>
      </c>
      <c r="M967" s="158">
        <f>G967*(1+L967/100)</f>
        <v>0</v>
      </c>
      <c r="N967" s="157">
        <v>0</v>
      </c>
      <c r="O967" s="157">
        <f>ROUND(E967*N967,2)</f>
        <v>0</v>
      </c>
      <c r="P967" s="157">
        <v>1.2930000000000001E-2</v>
      </c>
      <c r="Q967" s="157">
        <f>ROUND(E967*P967,2)</f>
        <v>0.36</v>
      </c>
      <c r="R967" s="158"/>
      <c r="S967" s="158" t="s">
        <v>183</v>
      </c>
      <c r="T967" s="158" t="s">
        <v>183</v>
      </c>
      <c r="U967" s="158">
        <v>0.39100000000000001</v>
      </c>
      <c r="V967" s="158">
        <f>ROUND(E967*U967,2)</f>
        <v>10.95</v>
      </c>
      <c r="W967" s="158"/>
      <c r="X967" s="158" t="s">
        <v>184</v>
      </c>
      <c r="Y967" s="147"/>
      <c r="Z967" s="147"/>
      <c r="AA967" s="147"/>
      <c r="AB967" s="147"/>
      <c r="AC967" s="147"/>
      <c r="AD967" s="147"/>
      <c r="AE967" s="147"/>
      <c r="AF967" s="147"/>
      <c r="AG967" s="147" t="s">
        <v>185</v>
      </c>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row>
    <row r="968" spans="1:60" outlineLevel="1">
      <c r="A968" s="154"/>
      <c r="B968" s="155"/>
      <c r="C968" s="188" t="s">
        <v>192</v>
      </c>
      <c r="D968" s="160"/>
      <c r="E968" s="161"/>
      <c r="F968" s="158"/>
      <c r="G968" s="158"/>
      <c r="H968" s="158"/>
      <c r="I968" s="158"/>
      <c r="J968" s="158"/>
      <c r="K968" s="158"/>
      <c r="L968" s="158"/>
      <c r="M968" s="158"/>
      <c r="N968" s="157"/>
      <c r="O968" s="157"/>
      <c r="P968" s="157"/>
      <c r="Q968" s="157"/>
      <c r="R968" s="158"/>
      <c r="S968" s="158"/>
      <c r="T968" s="158"/>
      <c r="U968" s="158"/>
      <c r="V968" s="158"/>
      <c r="W968" s="158"/>
      <c r="X968" s="158"/>
      <c r="Y968" s="147"/>
      <c r="Z968" s="147"/>
      <c r="AA968" s="147"/>
      <c r="AB968" s="147"/>
      <c r="AC968" s="147"/>
      <c r="AD968" s="147"/>
      <c r="AE968" s="147"/>
      <c r="AF968" s="147"/>
      <c r="AG968" s="147" t="s">
        <v>187</v>
      </c>
      <c r="AH968" s="147">
        <v>0</v>
      </c>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c r="A969" s="154"/>
      <c r="B969" s="155"/>
      <c r="C969" s="188" t="s">
        <v>928</v>
      </c>
      <c r="D969" s="160"/>
      <c r="E969" s="161"/>
      <c r="F969" s="158"/>
      <c r="G969" s="158"/>
      <c r="H969" s="158"/>
      <c r="I969" s="158"/>
      <c r="J969" s="158"/>
      <c r="K969" s="158"/>
      <c r="L969" s="158"/>
      <c r="M969" s="158"/>
      <c r="N969" s="157"/>
      <c r="O969" s="157"/>
      <c r="P969" s="157"/>
      <c r="Q969" s="157"/>
      <c r="R969" s="158"/>
      <c r="S969" s="158"/>
      <c r="T969" s="158"/>
      <c r="U969" s="158"/>
      <c r="V969" s="158"/>
      <c r="W969" s="158"/>
      <c r="X969" s="158"/>
      <c r="Y969" s="147"/>
      <c r="Z969" s="147"/>
      <c r="AA969" s="147"/>
      <c r="AB969" s="147"/>
      <c r="AC969" s="147"/>
      <c r="AD969" s="147"/>
      <c r="AE969" s="147"/>
      <c r="AF969" s="147"/>
      <c r="AG969" s="147" t="s">
        <v>187</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c r="A970" s="154"/>
      <c r="B970" s="155"/>
      <c r="C970" s="188" t="s">
        <v>929</v>
      </c>
      <c r="D970" s="160"/>
      <c r="E970" s="161">
        <v>24.2</v>
      </c>
      <c r="F970" s="158"/>
      <c r="G970" s="158"/>
      <c r="H970" s="158"/>
      <c r="I970" s="158"/>
      <c r="J970" s="158"/>
      <c r="K970" s="158"/>
      <c r="L970" s="158"/>
      <c r="M970" s="158"/>
      <c r="N970" s="157"/>
      <c r="O970" s="157"/>
      <c r="P970" s="157"/>
      <c r="Q970" s="157"/>
      <c r="R970" s="158"/>
      <c r="S970" s="158"/>
      <c r="T970" s="158"/>
      <c r="U970" s="158"/>
      <c r="V970" s="158"/>
      <c r="W970" s="158"/>
      <c r="X970" s="158"/>
      <c r="Y970" s="147"/>
      <c r="Z970" s="147"/>
      <c r="AA970" s="147"/>
      <c r="AB970" s="147"/>
      <c r="AC970" s="147"/>
      <c r="AD970" s="147"/>
      <c r="AE970" s="147"/>
      <c r="AF970" s="147"/>
      <c r="AG970" s="147" t="s">
        <v>187</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c r="A971" s="154"/>
      <c r="B971" s="155"/>
      <c r="C971" s="188" t="s">
        <v>243</v>
      </c>
      <c r="D971" s="160"/>
      <c r="E971" s="161"/>
      <c r="F971" s="158"/>
      <c r="G971" s="158"/>
      <c r="H971" s="158"/>
      <c r="I971" s="158"/>
      <c r="J971" s="158"/>
      <c r="K971" s="158"/>
      <c r="L971" s="158"/>
      <c r="M971" s="158"/>
      <c r="N971" s="157"/>
      <c r="O971" s="157"/>
      <c r="P971" s="157"/>
      <c r="Q971" s="157"/>
      <c r="R971" s="158"/>
      <c r="S971" s="158"/>
      <c r="T971" s="158"/>
      <c r="U971" s="158"/>
      <c r="V971" s="158"/>
      <c r="W971" s="158"/>
      <c r="X971" s="158"/>
      <c r="Y971" s="147"/>
      <c r="Z971" s="147"/>
      <c r="AA971" s="147"/>
      <c r="AB971" s="147"/>
      <c r="AC971" s="147"/>
      <c r="AD971" s="147"/>
      <c r="AE971" s="147"/>
      <c r="AF971" s="147"/>
      <c r="AG971" s="147" t="s">
        <v>187</v>
      </c>
      <c r="AH971" s="147">
        <v>0</v>
      </c>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c r="A972" s="154"/>
      <c r="B972" s="155"/>
      <c r="C972" s="188" t="s">
        <v>928</v>
      </c>
      <c r="D972" s="160"/>
      <c r="E972" s="161"/>
      <c r="F972" s="158"/>
      <c r="G972" s="158"/>
      <c r="H972" s="158"/>
      <c r="I972" s="158"/>
      <c r="J972" s="158"/>
      <c r="K972" s="158"/>
      <c r="L972" s="158"/>
      <c r="M972" s="158"/>
      <c r="N972" s="157"/>
      <c r="O972" s="157"/>
      <c r="P972" s="157"/>
      <c r="Q972" s="157"/>
      <c r="R972" s="158"/>
      <c r="S972" s="158"/>
      <c r="T972" s="158"/>
      <c r="U972" s="158"/>
      <c r="V972" s="158"/>
      <c r="W972" s="158"/>
      <c r="X972" s="158"/>
      <c r="Y972" s="147"/>
      <c r="Z972" s="147"/>
      <c r="AA972" s="147"/>
      <c r="AB972" s="147"/>
      <c r="AC972" s="147"/>
      <c r="AD972" s="147"/>
      <c r="AE972" s="147"/>
      <c r="AF972" s="147"/>
      <c r="AG972" s="147" t="s">
        <v>187</v>
      </c>
      <c r="AH972" s="147">
        <v>0</v>
      </c>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c r="A973" s="154"/>
      <c r="B973" s="155"/>
      <c r="C973" s="188" t="s">
        <v>930</v>
      </c>
      <c r="D973" s="160"/>
      <c r="E973" s="161">
        <v>3.8</v>
      </c>
      <c r="F973" s="158"/>
      <c r="G973" s="158"/>
      <c r="H973" s="158"/>
      <c r="I973" s="158"/>
      <c r="J973" s="158"/>
      <c r="K973" s="158"/>
      <c r="L973" s="158"/>
      <c r="M973" s="158"/>
      <c r="N973" s="157"/>
      <c r="O973" s="157"/>
      <c r="P973" s="157"/>
      <c r="Q973" s="157"/>
      <c r="R973" s="158"/>
      <c r="S973" s="158"/>
      <c r="T973" s="158"/>
      <c r="U973" s="158"/>
      <c r="V973" s="158"/>
      <c r="W973" s="158"/>
      <c r="X973" s="158"/>
      <c r="Y973" s="147"/>
      <c r="Z973" s="147"/>
      <c r="AA973" s="147"/>
      <c r="AB973" s="147"/>
      <c r="AC973" s="147"/>
      <c r="AD973" s="147"/>
      <c r="AE973" s="147"/>
      <c r="AF973" s="147"/>
      <c r="AG973" s="147" t="s">
        <v>187</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c r="A974" s="173">
        <v>170</v>
      </c>
      <c r="B974" s="174" t="s">
        <v>931</v>
      </c>
      <c r="C974" s="187" t="s">
        <v>932</v>
      </c>
      <c r="D974" s="175" t="s">
        <v>182</v>
      </c>
      <c r="E974" s="176">
        <v>26.2</v>
      </c>
      <c r="F974" s="177"/>
      <c r="G974" s="178">
        <f>ROUND(E974*F974,2)</f>
        <v>0</v>
      </c>
      <c r="H974" s="159"/>
      <c r="I974" s="158">
        <f>ROUND(E974*H974,2)</f>
        <v>0</v>
      </c>
      <c r="J974" s="159"/>
      <c r="K974" s="158">
        <f>ROUND(E974*J974,2)</f>
        <v>0</v>
      </c>
      <c r="L974" s="158">
        <v>21</v>
      </c>
      <c r="M974" s="158">
        <f>G974*(1+L974/100)</f>
        <v>0</v>
      </c>
      <c r="N974" s="157">
        <v>0</v>
      </c>
      <c r="O974" s="157">
        <f>ROUND(E974*N974,2)</f>
        <v>0</v>
      </c>
      <c r="P974" s="157">
        <v>1.4E-2</v>
      </c>
      <c r="Q974" s="157">
        <f>ROUND(E974*P974,2)</f>
        <v>0.37</v>
      </c>
      <c r="R974" s="158"/>
      <c r="S974" s="158" t="s">
        <v>183</v>
      </c>
      <c r="T974" s="158" t="s">
        <v>183</v>
      </c>
      <c r="U974" s="158">
        <v>0.39100000000000001</v>
      </c>
      <c r="V974" s="158">
        <f>ROUND(E974*U974,2)</f>
        <v>10.24</v>
      </c>
      <c r="W974" s="158"/>
      <c r="X974" s="158" t="s">
        <v>184</v>
      </c>
      <c r="Y974" s="147"/>
      <c r="Z974" s="147"/>
      <c r="AA974" s="147"/>
      <c r="AB974" s="147"/>
      <c r="AC974" s="147"/>
      <c r="AD974" s="147"/>
      <c r="AE974" s="147"/>
      <c r="AF974" s="147"/>
      <c r="AG974" s="147" t="s">
        <v>185</v>
      </c>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c r="A975" s="154"/>
      <c r="B975" s="155"/>
      <c r="C975" s="188" t="s">
        <v>192</v>
      </c>
      <c r="D975" s="160"/>
      <c r="E975" s="161"/>
      <c r="F975" s="158"/>
      <c r="G975" s="158"/>
      <c r="H975" s="158"/>
      <c r="I975" s="158"/>
      <c r="J975" s="158"/>
      <c r="K975" s="158"/>
      <c r="L975" s="158"/>
      <c r="M975" s="158"/>
      <c r="N975" s="157"/>
      <c r="O975" s="157"/>
      <c r="P975" s="157"/>
      <c r="Q975" s="157"/>
      <c r="R975" s="158"/>
      <c r="S975" s="158"/>
      <c r="T975" s="158"/>
      <c r="U975" s="158"/>
      <c r="V975" s="158"/>
      <c r="W975" s="158"/>
      <c r="X975" s="158"/>
      <c r="Y975" s="147"/>
      <c r="Z975" s="147"/>
      <c r="AA975" s="147"/>
      <c r="AB975" s="147"/>
      <c r="AC975" s="147"/>
      <c r="AD975" s="147"/>
      <c r="AE975" s="147"/>
      <c r="AF975" s="147"/>
      <c r="AG975" s="147" t="s">
        <v>187</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c r="A976" s="154"/>
      <c r="B976" s="155"/>
      <c r="C976" s="188" t="s">
        <v>712</v>
      </c>
      <c r="D976" s="160"/>
      <c r="E976" s="161"/>
      <c r="F976" s="158"/>
      <c r="G976" s="158"/>
      <c r="H976" s="158"/>
      <c r="I976" s="158"/>
      <c r="J976" s="158"/>
      <c r="K976" s="158"/>
      <c r="L976" s="158"/>
      <c r="M976" s="158"/>
      <c r="N976" s="157"/>
      <c r="O976" s="157"/>
      <c r="P976" s="157"/>
      <c r="Q976" s="157"/>
      <c r="R976" s="158"/>
      <c r="S976" s="158"/>
      <c r="T976" s="158"/>
      <c r="U976" s="158"/>
      <c r="V976" s="158"/>
      <c r="W976" s="158"/>
      <c r="X976" s="158"/>
      <c r="Y976" s="147"/>
      <c r="Z976" s="147"/>
      <c r="AA976" s="147"/>
      <c r="AB976" s="147"/>
      <c r="AC976" s="147"/>
      <c r="AD976" s="147"/>
      <c r="AE976" s="147"/>
      <c r="AF976" s="147"/>
      <c r="AG976" s="147" t="s">
        <v>187</v>
      </c>
      <c r="AH976" s="147">
        <v>0</v>
      </c>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c r="A977" s="154"/>
      <c r="B977" s="155"/>
      <c r="C977" s="188" t="s">
        <v>933</v>
      </c>
      <c r="D977" s="160"/>
      <c r="E977" s="161">
        <v>4.75</v>
      </c>
      <c r="F977" s="158"/>
      <c r="G977" s="158"/>
      <c r="H977" s="158"/>
      <c r="I977" s="158"/>
      <c r="J977" s="158"/>
      <c r="K977" s="158"/>
      <c r="L977" s="158"/>
      <c r="M977" s="158"/>
      <c r="N977" s="157"/>
      <c r="O977" s="157"/>
      <c r="P977" s="157"/>
      <c r="Q977" s="157"/>
      <c r="R977" s="158"/>
      <c r="S977" s="158"/>
      <c r="T977" s="158"/>
      <c r="U977" s="158"/>
      <c r="V977" s="158"/>
      <c r="W977" s="158"/>
      <c r="X977" s="158"/>
      <c r="Y977" s="147"/>
      <c r="Z977" s="147"/>
      <c r="AA977" s="147"/>
      <c r="AB977" s="147"/>
      <c r="AC977" s="147"/>
      <c r="AD977" s="147"/>
      <c r="AE977" s="147"/>
      <c r="AF977" s="147"/>
      <c r="AG977" s="147" t="s">
        <v>187</v>
      </c>
      <c r="AH977" s="147">
        <v>0</v>
      </c>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c r="A978" s="154"/>
      <c r="B978" s="155"/>
      <c r="C978" s="188" t="s">
        <v>733</v>
      </c>
      <c r="D978" s="160"/>
      <c r="E978" s="161"/>
      <c r="F978" s="158"/>
      <c r="G978" s="158"/>
      <c r="H978" s="158"/>
      <c r="I978" s="158"/>
      <c r="J978" s="158"/>
      <c r="K978" s="158"/>
      <c r="L978" s="158"/>
      <c r="M978" s="158"/>
      <c r="N978" s="157"/>
      <c r="O978" s="157"/>
      <c r="P978" s="157"/>
      <c r="Q978" s="157"/>
      <c r="R978" s="158"/>
      <c r="S978" s="158"/>
      <c r="T978" s="158"/>
      <c r="U978" s="158"/>
      <c r="V978" s="158"/>
      <c r="W978" s="158"/>
      <c r="X978" s="158"/>
      <c r="Y978" s="147"/>
      <c r="Z978" s="147"/>
      <c r="AA978" s="147"/>
      <c r="AB978" s="147"/>
      <c r="AC978" s="147"/>
      <c r="AD978" s="147"/>
      <c r="AE978" s="147"/>
      <c r="AF978" s="147"/>
      <c r="AG978" s="147" t="s">
        <v>187</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c r="A979" s="154"/>
      <c r="B979" s="155"/>
      <c r="C979" s="188" t="s">
        <v>934</v>
      </c>
      <c r="D979" s="160"/>
      <c r="E979" s="161">
        <v>10.8</v>
      </c>
      <c r="F979" s="158"/>
      <c r="G979" s="158"/>
      <c r="H979" s="158"/>
      <c r="I979" s="158"/>
      <c r="J979" s="158"/>
      <c r="K979" s="158"/>
      <c r="L979" s="158"/>
      <c r="M979" s="158"/>
      <c r="N979" s="157"/>
      <c r="O979" s="157"/>
      <c r="P979" s="157"/>
      <c r="Q979" s="157"/>
      <c r="R979" s="158"/>
      <c r="S979" s="158"/>
      <c r="T979" s="158"/>
      <c r="U979" s="158"/>
      <c r="V979" s="158"/>
      <c r="W979" s="158"/>
      <c r="X979" s="158"/>
      <c r="Y979" s="147"/>
      <c r="Z979" s="147"/>
      <c r="AA979" s="147"/>
      <c r="AB979" s="147"/>
      <c r="AC979" s="147"/>
      <c r="AD979" s="147"/>
      <c r="AE979" s="147"/>
      <c r="AF979" s="147"/>
      <c r="AG979" s="147" t="s">
        <v>187</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c r="A980" s="154"/>
      <c r="B980" s="155"/>
      <c r="C980" s="188" t="s">
        <v>728</v>
      </c>
      <c r="D980" s="160"/>
      <c r="E980" s="161"/>
      <c r="F980" s="158"/>
      <c r="G980" s="158"/>
      <c r="H980" s="158"/>
      <c r="I980" s="158"/>
      <c r="J980" s="158"/>
      <c r="K980" s="158"/>
      <c r="L980" s="158"/>
      <c r="M980" s="158"/>
      <c r="N980" s="157"/>
      <c r="O980" s="157"/>
      <c r="P980" s="157"/>
      <c r="Q980" s="157"/>
      <c r="R980" s="158"/>
      <c r="S980" s="158"/>
      <c r="T980" s="158"/>
      <c r="U980" s="158"/>
      <c r="V980" s="158"/>
      <c r="W980" s="158"/>
      <c r="X980" s="158"/>
      <c r="Y980" s="147"/>
      <c r="Z980" s="147"/>
      <c r="AA980" s="147"/>
      <c r="AB980" s="147"/>
      <c r="AC980" s="147"/>
      <c r="AD980" s="147"/>
      <c r="AE980" s="147"/>
      <c r="AF980" s="147"/>
      <c r="AG980" s="147" t="s">
        <v>187</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c r="A981" s="154"/>
      <c r="B981" s="155"/>
      <c r="C981" s="188" t="s">
        <v>935</v>
      </c>
      <c r="D981" s="160"/>
      <c r="E981" s="161">
        <v>4.95</v>
      </c>
      <c r="F981" s="158"/>
      <c r="G981" s="158"/>
      <c r="H981" s="158"/>
      <c r="I981" s="158"/>
      <c r="J981" s="158"/>
      <c r="K981" s="158"/>
      <c r="L981" s="158"/>
      <c r="M981" s="158"/>
      <c r="N981" s="157"/>
      <c r="O981" s="157"/>
      <c r="P981" s="157"/>
      <c r="Q981" s="157"/>
      <c r="R981" s="158"/>
      <c r="S981" s="158"/>
      <c r="T981" s="158"/>
      <c r="U981" s="158"/>
      <c r="V981" s="158"/>
      <c r="W981" s="158"/>
      <c r="X981" s="158"/>
      <c r="Y981" s="147"/>
      <c r="Z981" s="147"/>
      <c r="AA981" s="147"/>
      <c r="AB981" s="147"/>
      <c r="AC981" s="147"/>
      <c r="AD981" s="147"/>
      <c r="AE981" s="147"/>
      <c r="AF981" s="147"/>
      <c r="AG981" s="147" t="s">
        <v>187</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c r="A982" s="154"/>
      <c r="B982" s="155"/>
      <c r="C982" s="188" t="s">
        <v>243</v>
      </c>
      <c r="D982" s="160"/>
      <c r="E982" s="161"/>
      <c r="F982" s="158"/>
      <c r="G982" s="158"/>
      <c r="H982" s="158"/>
      <c r="I982" s="158"/>
      <c r="J982" s="158"/>
      <c r="K982" s="158"/>
      <c r="L982" s="158"/>
      <c r="M982" s="158"/>
      <c r="N982" s="157"/>
      <c r="O982" s="157"/>
      <c r="P982" s="157"/>
      <c r="Q982" s="157"/>
      <c r="R982" s="158"/>
      <c r="S982" s="158"/>
      <c r="T982" s="158"/>
      <c r="U982" s="158"/>
      <c r="V982" s="158"/>
      <c r="W982" s="158"/>
      <c r="X982" s="158"/>
      <c r="Y982" s="147"/>
      <c r="Z982" s="147"/>
      <c r="AA982" s="147"/>
      <c r="AB982" s="147"/>
      <c r="AC982" s="147"/>
      <c r="AD982" s="147"/>
      <c r="AE982" s="147"/>
      <c r="AF982" s="147"/>
      <c r="AG982" s="147" t="s">
        <v>187</v>
      </c>
      <c r="AH982" s="147">
        <v>0</v>
      </c>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c r="A983" s="154"/>
      <c r="B983" s="155"/>
      <c r="C983" s="188" t="s">
        <v>728</v>
      </c>
      <c r="D983" s="160"/>
      <c r="E983" s="161"/>
      <c r="F983" s="158"/>
      <c r="G983" s="158"/>
      <c r="H983" s="158"/>
      <c r="I983" s="158"/>
      <c r="J983" s="158"/>
      <c r="K983" s="158"/>
      <c r="L983" s="158"/>
      <c r="M983" s="158"/>
      <c r="N983" s="157"/>
      <c r="O983" s="157"/>
      <c r="P983" s="157"/>
      <c r="Q983" s="157"/>
      <c r="R983" s="158"/>
      <c r="S983" s="158"/>
      <c r="T983" s="158"/>
      <c r="U983" s="158"/>
      <c r="V983" s="158"/>
      <c r="W983" s="158"/>
      <c r="X983" s="158"/>
      <c r="Y983" s="147"/>
      <c r="Z983" s="147"/>
      <c r="AA983" s="147"/>
      <c r="AB983" s="147"/>
      <c r="AC983" s="147"/>
      <c r="AD983" s="147"/>
      <c r="AE983" s="147"/>
      <c r="AF983" s="147"/>
      <c r="AG983" s="147" t="s">
        <v>187</v>
      </c>
      <c r="AH983" s="147">
        <v>0</v>
      </c>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c r="A984" s="154"/>
      <c r="B984" s="155"/>
      <c r="C984" s="188" t="s">
        <v>936</v>
      </c>
      <c r="D984" s="160"/>
      <c r="E984" s="161">
        <v>5.7</v>
      </c>
      <c r="F984" s="158"/>
      <c r="G984" s="158"/>
      <c r="H984" s="158"/>
      <c r="I984" s="158"/>
      <c r="J984" s="158"/>
      <c r="K984" s="158"/>
      <c r="L984" s="158"/>
      <c r="M984" s="158"/>
      <c r="N984" s="157"/>
      <c r="O984" s="157"/>
      <c r="P984" s="157"/>
      <c r="Q984" s="157"/>
      <c r="R984" s="158"/>
      <c r="S984" s="158"/>
      <c r="T984" s="158"/>
      <c r="U984" s="158"/>
      <c r="V984" s="158"/>
      <c r="W984" s="158"/>
      <c r="X984" s="158"/>
      <c r="Y984" s="147"/>
      <c r="Z984" s="147"/>
      <c r="AA984" s="147"/>
      <c r="AB984" s="147"/>
      <c r="AC984" s="147"/>
      <c r="AD984" s="147"/>
      <c r="AE984" s="147"/>
      <c r="AF984" s="147"/>
      <c r="AG984" s="147" t="s">
        <v>187</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c r="A985" s="173">
        <v>171</v>
      </c>
      <c r="B985" s="174" t="s">
        <v>937</v>
      </c>
      <c r="C985" s="187" t="s">
        <v>938</v>
      </c>
      <c r="D985" s="175" t="s">
        <v>182</v>
      </c>
      <c r="E985" s="176">
        <v>547.12900000000002</v>
      </c>
      <c r="F985" s="177"/>
      <c r="G985" s="178">
        <f>ROUND(E985*F985,2)</f>
        <v>0</v>
      </c>
      <c r="H985" s="159"/>
      <c r="I985" s="158">
        <f>ROUND(E985*H985,2)</f>
        <v>0</v>
      </c>
      <c r="J985" s="159"/>
      <c r="K985" s="158">
        <f>ROUND(E985*J985,2)</f>
        <v>0</v>
      </c>
      <c r="L985" s="158">
        <v>21</v>
      </c>
      <c r="M985" s="158">
        <f>G985*(1+L985/100)</f>
        <v>0</v>
      </c>
      <c r="N985" s="157">
        <v>0</v>
      </c>
      <c r="O985" s="157">
        <f>ROUND(E985*N985,2)</f>
        <v>0</v>
      </c>
      <c r="P985" s="157">
        <v>6.8000000000000005E-2</v>
      </c>
      <c r="Q985" s="157">
        <f>ROUND(E985*P985,2)</f>
        <v>37.200000000000003</v>
      </c>
      <c r="R985" s="158"/>
      <c r="S985" s="158" t="s">
        <v>183</v>
      </c>
      <c r="T985" s="158" t="s">
        <v>183</v>
      </c>
      <c r="U985" s="158">
        <v>0.3</v>
      </c>
      <c r="V985" s="158">
        <f>ROUND(E985*U985,2)</f>
        <v>164.14</v>
      </c>
      <c r="W985" s="158"/>
      <c r="X985" s="158" t="s">
        <v>184</v>
      </c>
      <c r="Y985" s="147"/>
      <c r="Z985" s="147"/>
      <c r="AA985" s="147"/>
      <c r="AB985" s="147"/>
      <c r="AC985" s="147"/>
      <c r="AD985" s="147"/>
      <c r="AE985" s="147"/>
      <c r="AF985" s="147"/>
      <c r="AG985" s="147" t="s">
        <v>185</v>
      </c>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c r="A986" s="154"/>
      <c r="B986" s="155"/>
      <c r="C986" s="188" t="s">
        <v>192</v>
      </c>
      <c r="D986" s="160"/>
      <c r="E986" s="161"/>
      <c r="F986" s="158"/>
      <c r="G986" s="158"/>
      <c r="H986" s="158"/>
      <c r="I986" s="158"/>
      <c r="J986" s="158"/>
      <c r="K986" s="158"/>
      <c r="L986" s="158"/>
      <c r="M986" s="158"/>
      <c r="N986" s="157"/>
      <c r="O986" s="157"/>
      <c r="P986" s="157"/>
      <c r="Q986" s="157"/>
      <c r="R986" s="158"/>
      <c r="S986" s="158"/>
      <c r="T986" s="158"/>
      <c r="U986" s="158"/>
      <c r="V986" s="158"/>
      <c r="W986" s="158"/>
      <c r="X986" s="158"/>
      <c r="Y986" s="147"/>
      <c r="Z986" s="147"/>
      <c r="AA986" s="147"/>
      <c r="AB986" s="147"/>
      <c r="AC986" s="147"/>
      <c r="AD986" s="147"/>
      <c r="AE986" s="147"/>
      <c r="AF986" s="147"/>
      <c r="AG986" s="147" t="s">
        <v>187</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c r="A987" s="154"/>
      <c r="B987" s="155"/>
      <c r="C987" s="188" t="s">
        <v>893</v>
      </c>
      <c r="D987" s="160"/>
      <c r="E987" s="161">
        <v>28</v>
      </c>
      <c r="F987" s="158"/>
      <c r="G987" s="158"/>
      <c r="H987" s="158"/>
      <c r="I987" s="158"/>
      <c r="J987" s="158"/>
      <c r="K987" s="158"/>
      <c r="L987" s="158"/>
      <c r="M987" s="158"/>
      <c r="N987" s="157"/>
      <c r="O987" s="157"/>
      <c r="P987" s="157"/>
      <c r="Q987" s="157"/>
      <c r="R987" s="158"/>
      <c r="S987" s="158"/>
      <c r="T987" s="158"/>
      <c r="U987" s="158"/>
      <c r="V987" s="158"/>
      <c r="W987" s="158"/>
      <c r="X987" s="158"/>
      <c r="Y987" s="147"/>
      <c r="Z987" s="147"/>
      <c r="AA987" s="147"/>
      <c r="AB987" s="147"/>
      <c r="AC987" s="147"/>
      <c r="AD987" s="147"/>
      <c r="AE987" s="147"/>
      <c r="AF987" s="147"/>
      <c r="AG987" s="147" t="s">
        <v>187</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c r="A988" s="154"/>
      <c r="B988" s="155"/>
      <c r="C988" s="188" t="s">
        <v>894</v>
      </c>
      <c r="D988" s="160"/>
      <c r="E988" s="161">
        <v>5.55</v>
      </c>
      <c r="F988" s="158"/>
      <c r="G988" s="158"/>
      <c r="H988" s="158"/>
      <c r="I988" s="158"/>
      <c r="J988" s="158"/>
      <c r="K988" s="158"/>
      <c r="L988" s="158"/>
      <c r="M988" s="158"/>
      <c r="N988" s="157"/>
      <c r="O988" s="157"/>
      <c r="P988" s="157"/>
      <c r="Q988" s="157"/>
      <c r="R988" s="158"/>
      <c r="S988" s="158"/>
      <c r="T988" s="158"/>
      <c r="U988" s="158"/>
      <c r="V988" s="158"/>
      <c r="W988" s="158"/>
      <c r="X988" s="158"/>
      <c r="Y988" s="147"/>
      <c r="Z988" s="147"/>
      <c r="AA988" s="147"/>
      <c r="AB988" s="147"/>
      <c r="AC988" s="147"/>
      <c r="AD988" s="147"/>
      <c r="AE988" s="147"/>
      <c r="AF988" s="147"/>
      <c r="AG988" s="147" t="s">
        <v>187</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c r="A989" s="154"/>
      <c r="B989" s="155"/>
      <c r="C989" s="188" t="s">
        <v>895</v>
      </c>
      <c r="D989" s="160"/>
      <c r="E989" s="161">
        <v>23.873999999999999</v>
      </c>
      <c r="F989" s="158"/>
      <c r="G989" s="158"/>
      <c r="H989" s="158"/>
      <c r="I989" s="158"/>
      <c r="J989" s="158"/>
      <c r="K989" s="158"/>
      <c r="L989" s="158"/>
      <c r="M989" s="158"/>
      <c r="N989" s="157"/>
      <c r="O989" s="157"/>
      <c r="P989" s="157"/>
      <c r="Q989" s="157"/>
      <c r="R989" s="158"/>
      <c r="S989" s="158"/>
      <c r="T989" s="158"/>
      <c r="U989" s="158"/>
      <c r="V989" s="158"/>
      <c r="W989" s="158"/>
      <c r="X989" s="158"/>
      <c r="Y989" s="147"/>
      <c r="Z989" s="147"/>
      <c r="AA989" s="147"/>
      <c r="AB989" s="147"/>
      <c r="AC989" s="147"/>
      <c r="AD989" s="147"/>
      <c r="AE989" s="147"/>
      <c r="AF989" s="147"/>
      <c r="AG989" s="147" t="s">
        <v>187</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c r="A990" s="154"/>
      <c r="B990" s="155"/>
      <c r="C990" s="188" t="s">
        <v>896</v>
      </c>
      <c r="D990" s="160"/>
      <c r="E990" s="161">
        <v>25.81</v>
      </c>
      <c r="F990" s="158"/>
      <c r="G990" s="158"/>
      <c r="H990" s="158"/>
      <c r="I990" s="158"/>
      <c r="J990" s="158"/>
      <c r="K990" s="158"/>
      <c r="L990" s="158"/>
      <c r="M990" s="158"/>
      <c r="N990" s="157"/>
      <c r="O990" s="157"/>
      <c r="P990" s="157"/>
      <c r="Q990" s="157"/>
      <c r="R990" s="158"/>
      <c r="S990" s="158"/>
      <c r="T990" s="158"/>
      <c r="U990" s="158"/>
      <c r="V990" s="158"/>
      <c r="W990" s="158"/>
      <c r="X990" s="158"/>
      <c r="Y990" s="147"/>
      <c r="Z990" s="147"/>
      <c r="AA990" s="147"/>
      <c r="AB990" s="147"/>
      <c r="AC990" s="147"/>
      <c r="AD990" s="147"/>
      <c r="AE990" s="147"/>
      <c r="AF990" s="147"/>
      <c r="AG990" s="147" t="s">
        <v>187</v>
      </c>
      <c r="AH990" s="147">
        <v>0</v>
      </c>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c r="A991" s="154"/>
      <c r="B991" s="155"/>
      <c r="C991" s="188" t="s">
        <v>450</v>
      </c>
      <c r="D991" s="160"/>
      <c r="E991" s="161">
        <v>22</v>
      </c>
      <c r="F991" s="158"/>
      <c r="G991" s="158"/>
      <c r="H991" s="158"/>
      <c r="I991" s="158"/>
      <c r="J991" s="158"/>
      <c r="K991" s="158"/>
      <c r="L991" s="158"/>
      <c r="M991" s="158"/>
      <c r="N991" s="157"/>
      <c r="O991" s="157"/>
      <c r="P991" s="157"/>
      <c r="Q991" s="157"/>
      <c r="R991" s="158"/>
      <c r="S991" s="158"/>
      <c r="T991" s="158"/>
      <c r="U991" s="158"/>
      <c r="V991" s="158"/>
      <c r="W991" s="158"/>
      <c r="X991" s="158"/>
      <c r="Y991" s="147"/>
      <c r="Z991" s="147"/>
      <c r="AA991" s="147"/>
      <c r="AB991" s="147"/>
      <c r="AC991" s="147"/>
      <c r="AD991" s="147"/>
      <c r="AE991" s="147"/>
      <c r="AF991" s="147"/>
      <c r="AG991" s="147" t="s">
        <v>187</v>
      </c>
      <c r="AH991" s="147">
        <v>0</v>
      </c>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c r="A992" s="154"/>
      <c r="B992" s="155"/>
      <c r="C992" s="188" t="s">
        <v>897</v>
      </c>
      <c r="D992" s="160"/>
      <c r="E992" s="161">
        <v>12.4</v>
      </c>
      <c r="F992" s="158"/>
      <c r="G992" s="158"/>
      <c r="H992" s="158"/>
      <c r="I992" s="158"/>
      <c r="J992" s="158"/>
      <c r="K992" s="158"/>
      <c r="L992" s="158"/>
      <c r="M992" s="158"/>
      <c r="N992" s="157"/>
      <c r="O992" s="157"/>
      <c r="P992" s="157"/>
      <c r="Q992" s="157"/>
      <c r="R992" s="158"/>
      <c r="S992" s="158"/>
      <c r="T992" s="158"/>
      <c r="U992" s="158"/>
      <c r="V992" s="158"/>
      <c r="W992" s="158"/>
      <c r="X992" s="158"/>
      <c r="Y992" s="147"/>
      <c r="Z992" s="147"/>
      <c r="AA992" s="147"/>
      <c r="AB992" s="147"/>
      <c r="AC992" s="147"/>
      <c r="AD992" s="147"/>
      <c r="AE992" s="147"/>
      <c r="AF992" s="147"/>
      <c r="AG992" s="147" t="s">
        <v>187</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c r="A993" s="154"/>
      <c r="B993" s="155"/>
      <c r="C993" s="188" t="s">
        <v>898</v>
      </c>
      <c r="D993" s="160"/>
      <c r="E993" s="161">
        <v>11.7</v>
      </c>
      <c r="F993" s="158"/>
      <c r="G993" s="158"/>
      <c r="H993" s="158"/>
      <c r="I993" s="158"/>
      <c r="J993" s="158"/>
      <c r="K993" s="158"/>
      <c r="L993" s="158"/>
      <c r="M993" s="158"/>
      <c r="N993" s="157"/>
      <c r="O993" s="157"/>
      <c r="P993" s="157"/>
      <c r="Q993" s="157"/>
      <c r="R993" s="158"/>
      <c r="S993" s="158"/>
      <c r="T993" s="158"/>
      <c r="U993" s="158"/>
      <c r="V993" s="158"/>
      <c r="W993" s="158"/>
      <c r="X993" s="158"/>
      <c r="Y993" s="147"/>
      <c r="Z993" s="147"/>
      <c r="AA993" s="147"/>
      <c r="AB993" s="147"/>
      <c r="AC993" s="147"/>
      <c r="AD993" s="147"/>
      <c r="AE993" s="147"/>
      <c r="AF993" s="147"/>
      <c r="AG993" s="147" t="s">
        <v>187</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c r="A994" s="154"/>
      <c r="B994" s="155"/>
      <c r="C994" s="188" t="s">
        <v>899</v>
      </c>
      <c r="D994" s="160"/>
      <c r="E994" s="161">
        <v>40.86</v>
      </c>
      <c r="F994" s="158"/>
      <c r="G994" s="158"/>
      <c r="H994" s="158"/>
      <c r="I994" s="158"/>
      <c r="J994" s="158"/>
      <c r="K994" s="158"/>
      <c r="L994" s="158"/>
      <c r="M994" s="158"/>
      <c r="N994" s="157"/>
      <c r="O994" s="157"/>
      <c r="P994" s="157"/>
      <c r="Q994" s="157"/>
      <c r="R994" s="158"/>
      <c r="S994" s="158"/>
      <c r="T994" s="158"/>
      <c r="U994" s="158"/>
      <c r="V994" s="158"/>
      <c r="W994" s="158"/>
      <c r="X994" s="158"/>
      <c r="Y994" s="147"/>
      <c r="Z994" s="147"/>
      <c r="AA994" s="147"/>
      <c r="AB994" s="147"/>
      <c r="AC994" s="147"/>
      <c r="AD994" s="147"/>
      <c r="AE994" s="147"/>
      <c r="AF994" s="147"/>
      <c r="AG994" s="147" t="s">
        <v>187</v>
      </c>
      <c r="AH994" s="147">
        <v>0</v>
      </c>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c r="A995" s="154"/>
      <c r="B995" s="155"/>
      <c r="C995" s="188" t="s">
        <v>900</v>
      </c>
      <c r="D995" s="160"/>
      <c r="E995" s="161">
        <v>17.73</v>
      </c>
      <c r="F995" s="158"/>
      <c r="G995" s="158"/>
      <c r="H995" s="158"/>
      <c r="I995" s="158"/>
      <c r="J995" s="158"/>
      <c r="K995" s="158"/>
      <c r="L995" s="158"/>
      <c r="M995" s="158"/>
      <c r="N995" s="157"/>
      <c r="O995" s="157"/>
      <c r="P995" s="157"/>
      <c r="Q995" s="157"/>
      <c r="R995" s="158"/>
      <c r="S995" s="158"/>
      <c r="T995" s="158"/>
      <c r="U995" s="158"/>
      <c r="V995" s="158"/>
      <c r="W995" s="158"/>
      <c r="X995" s="158"/>
      <c r="Y995" s="147"/>
      <c r="Z995" s="147"/>
      <c r="AA995" s="147"/>
      <c r="AB995" s="147"/>
      <c r="AC995" s="147"/>
      <c r="AD995" s="147"/>
      <c r="AE995" s="147"/>
      <c r="AF995" s="147"/>
      <c r="AG995" s="147" t="s">
        <v>187</v>
      </c>
      <c r="AH995" s="147">
        <v>0</v>
      </c>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c r="A996" s="154"/>
      <c r="B996" s="155"/>
      <c r="C996" s="188" t="s">
        <v>243</v>
      </c>
      <c r="D996" s="160"/>
      <c r="E996" s="161"/>
      <c r="F996" s="158"/>
      <c r="G996" s="158"/>
      <c r="H996" s="158"/>
      <c r="I996" s="158"/>
      <c r="J996" s="158"/>
      <c r="K996" s="158"/>
      <c r="L996" s="158"/>
      <c r="M996" s="158"/>
      <c r="N996" s="157"/>
      <c r="O996" s="157"/>
      <c r="P996" s="157"/>
      <c r="Q996" s="157"/>
      <c r="R996" s="158"/>
      <c r="S996" s="158"/>
      <c r="T996" s="158"/>
      <c r="U996" s="158"/>
      <c r="V996" s="158"/>
      <c r="W996" s="158"/>
      <c r="X996" s="158"/>
      <c r="Y996" s="147"/>
      <c r="Z996" s="147"/>
      <c r="AA996" s="147"/>
      <c r="AB996" s="147"/>
      <c r="AC996" s="147"/>
      <c r="AD996" s="147"/>
      <c r="AE996" s="147"/>
      <c r="AF996" s="147"/>
      <c r="AG996" s="147" t="s">
        <v>187</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c r="A997" s="154"/>
      <c r="B997" s="155"/>
      <c r="C997" s="188" t="s">
        <v>901</v>
      </c>
      <c r="D997" s="160"/>
      <c r="E997" s="161">
        <v>22.05</v>
      </c>
      <c r="F997" s="158"/>
      <c r="G997" s="158"/>
      <c r="H997" s="158"/>
      <c r="I997" s="158"/>
      <c r="J997" s="158"/>
      <c r="K997" s="158"/>
      <c r="L997" s="158"/>
      <c r="M997" s="158"/>
      <c r="N997" s="157"/>
      <c r="O997" s="157"/>
      <c r="P997" s="157"/>
      <c r="Q997" s="157"/>
      <c r="R997" s="158"/>
      <c r="S997" s="158"/>
      <c r="T997" s="158"/>
      <c r="U997" s="158"/>
      <c r="V997" s="158"/>
      <c r="W997" s="158"/>
      <c r="X997" s="158"/>
      <c r="Y997" s="147"/>
      <c r="Z997" s="147"/>
      <c r="AA997" s="147"/>
      <c r="AB997" s="147"/>
      <c r="AC997" s="147"/>
      <c r="AD997" s="147"/>
      <c r="AE997" s="147"/>
      <c r="AF997" s="147"/>
      <c r="AG997" s="147" t="s">
        <v>187</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c r="A998" s="154"/>
      <c r="B998" s="155"/>
      <c r="C998" s="188" t="s">
        <v>902</v>
      </c>
      <c r="D998" s="160"/>
      <c r="E998" s="161">
        <v>5.46</v>
      </c>
      <c r="F998" s="158"/>
      <c r="G998" s="158"/>
      <c r="H998" s="158"/>
      <c r="I998" s="158"/>
      <c r="J998" s="158"/>
      <c r="K998" s="158"/>
      <c r="L998" s="158"/>
      <c r="M998" s="158"/>
      <c r="N998" s="157"/>
      <c r="O998" s="157"/>
      <c r="P998" s="157"/>
      <c r="Q998" s="157"/>
      <c r="R998" s="158"/>
      <c r="S998" s="158"/>
      <c r="T998" s="158"/>
      <c r="U998" s="158"/>
      <c r="V998" s="158"/>
      <c r="W998" s="158"/>
      <c r="X998" s="158"/>
      <c r="Y998" s="147"/>
      <c r="Z998" s="147"/>
      <c r="AA998" s="147"/>
      <c r="AB998" s="147"/>
      <c r="AC998" s="147"/>
      <c r="AD998" s="147"/>
      <c r="AE998" s="147"/>
      <c r="AF998" s="147"/>
      <c r="AG998" s="147" t="s">
        <v>187</v>
      </c>
      <c r="AH998" s="147">
        <v>0</v>
      </c>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c r="A999" s="154"/>
      <c r="B999" s="155"/>
      <c r="C999" s="188" t="s">
        <v>903</v>
      </c>
      <c r="D999" s="160"/>
      <c r="E999" s="161">
        <v>2.52</v>
      </c>
      <c r="F999" s="158"/>
      <c r="G999" s="158"/>
      <c r="H999" s="158"/>
      <c r="I999" s="158"/>
      <c r="J999" s="158"/>
      <c r="K999" s="158"/>
      <c r="L999" s="158"/>
      <c r="M999" s="158"/>
      <c r="N999" s="157"/>
      <c r="O999" s="157"/>
      <c r="P999" s="157"/>
      <c r="Q999" s="157"/>
      <c r="R999" s="158"/>
      <c r="S999" s="158"/>
      <c r="T999" s="158"/>
      <c r="U999" s="158"/>
      <c r="V999" s="158"/>
      <c r="W999" s="158"/>
      <c r="X999" s="158"/>
      <c r="Y999" s="147"/>
      <c r="Z999" s="147"/>
      <c r="AA999" s="147"/>
      <c r="AB999" s="147"/>
      <c r="AC999" s="147"/>
      <c r="AD999" s="147"/>
      <c r="AE999" s="147"/>
      <c r="AF999" s="147"/>
      <c r="AG999" s="147" t="s">
        <v>187</v>
      </c>
      <c r="AH999" s="147">
        <v>0</v>
      </c>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c r="A1000" s="154"/>
      <c r="B1000" s="155"/>
      <c r="C1000" s="188" t="s">
        <v>904</v>
      </c>
      <c r="D1000" s="160"/>
      <c r="E1000" s="161">
        <v>9.66</v>
      </c>
      <c r="F1000" s="158"/>
      <c r="G1000" s="158"/>
      <c r="H1000" s="158"/>
      <c r="I1000" s="158"/>
      <c r="J1000" s="158"/>
      <c r="K1000" s="158"/>
      <c r="L1000" s="158"/>
      <c r="M1000" s="158"/>
      <c r="N1000" s="157"/>
      <c r="O1000" s="157"/>
      <c r="P1000" s="157"/>
      <c r="Q1000" s="157"/>
      <c r="R1000" s="158"/>
      <c r="S1000" s="158"/>
      <c r="T1000" s="158"/>
      <c r="U1000" s="158"/>
      <c r="V1000" s="158"/>
      <c r="W1000" s="158"/>
      <c r="X1000" s="158"/>
      <c r="Y1000" s="147"/>
      <c r="Z1000" s="147"/>
      <c r="AA1000" s="147"/>
      <c r="AB1000" s="147"/>
      <c r="AC1000" s="147"/>
      <c r="AD1000" s="147"/>
      <c r="AE1000" s="147"/>
      <c r="AF1000" s="147"/>
      <c r="AG1000" s="147" t="s">
        <v>187</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c r="A1001" s="154"/>
      <c r="B1001" s="155"/>
      <c r="C1001" s="188" t="s">
        <v>905</v>
      </c>
      <c r="D1001" s="160"/>
      <c r="E1001" s="161">
        <v>14.28</v>
      </c>
      <c r="F1001" s="158"/>
      <c r="G1001" s="158"/>
      <c r="H1001" s="158"/>
      <c r="I1001" s="158"/>
      <c r="J1001" s="158"/>
      <c r="K1001" s="158"/>
      <c r="L1001" s="158"/>
      <c r="M1001" s="158"/>
      <c r="N1001" s="157"/>
      <c r="O1001" s="157"/>
      <c r="P1001" s="157"/>
      <c r="Q1001" s="157"/>
      <c r="R1001" s="158"/>
      <c r="S1001" s="158"/>
      <c r="T1001" s="158"/>
      <c r="U1001" s="158"/>
      <c r="V1001" s="158"/>
      <c r="W1001" s="158"/>
      <c r="X1001" s="158"/>
      <c r="Y1001" s="147"/>
      <c r="Z1001" s="147"/>
      <c r="AA1001" s="147"/>
      <c r="AB1001" s="147"/>
      <c r="AC1001" s="147"/>
      <c r="AD1001" s="147"/>
      <c r="AE1001" s="147"/>
      <c r="AF1001" s="147"/>
      <c r="AG1001" s="147" t="s">
        <v>187</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c r="A1002" s="154"/>
      <c r="B1002" s="155"/>
      <c r="C1002" s="188" t="s">
        <v>906</v>
      </c>
      <c r="D1002" s="160"/>
      <c r="E1002" s="161">
        <v>23.1</v>
      </c>
      <c r="F1002" s="158"/>
      <c r="G1002" s="158"/>
      <c r="H1002" s="158"/>
      <c r="I1002" s="158"/>
      <c r="J1002" s="158"/>
      <c r="K1002" s="158"/>
      <c r="L1002" s="158"/>
      <c r="M1002" s="158"/>
      <c r="N1002" s="157"/>
      <c r="O1002" s="157"/>
      <c r="P1002" s="157"/>
      <c r="Q1002" s="157"/>
      <c r="R1002" s="158"/>
      <c r="S1002" s="158"/>
      <c r="T1002" s="158"/>
      <c r="U1002" s="158"/>
      <c r="V1002" s="158"/>
      <c r="W1002" s="158"/>
      <c r="X1002" s="158"/>
      <c r="Y1002" s="147"/>
      <c r="Z1002" s="147"/>
      <c r="AA1002" s="147"/>
      <c r="AB1002" s="147"/>
      <c r="AC1002" s="147"/>
      <c r="AD1002" s="147"/>
      <c r="AE1002" s="147"/>
      <c r="AF1002" s="147"/>
      <c r="AG1002" s="147" t="s">
        <v>187</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c r="A1003" s="154"/>
      <c r="B1003" s="155"/>
      <c r="C1003" s="188" t="s">
        <v>907</v>
      </c>
      <c r="D1003" s="160"/>
      <c r="E1003" s="161">
        <v>37.17</v>
      </c>
      <c r="F1003" s="158"/>
      <c r="G1003" s="158"/>
      <c r="H1003" s="158"/>
      <c r="I1003" s="158"/>
      <c r="J1003" s="158"/>
      <c r="K1003" s="158"/>
      <c r="L1003" s="158"/>
      <c r="M1003" s="158"/>
      <c r="N1003" s="157"/>
      <c r="O1003" s="157"/>
      <c r="P1003" s="157"/>
      <c r="Q1003" s="157"/>
      <c r="R1003" s="158"/>
      <c r="S1003" s="158"/>
      <c r="T1003" s="158"/>
      <c r="U1003" s="158"/>
      <c r="V1003" s="158"/>
      <c r="W1003" s="158"/>
      <c r="X1003" s="158"/>
      <c r="Y1003" s="147"/>
      <c r="Z1003" s="147"/>
      <c r="AA1003" s="147"/>
      <c r="AB1003" s="147"/>
      <c r="AC1003" s="147"/>
      <c r="AD1003" s="147"/>
      <c r="AE1003" s="147"/>
      <c r="AF1003" s="147"/>
      <c r="AG1003" s="147" t="s">
        <v>187</v>
      </c>
      <c r="AH1003" s="147">
        <v>0</v>
      </c>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c r="A1004" s="154"/>
      <c r="B1004" s="155"/>
      <c r="C1004" s="188" t="s">
        <v>908</v>
      </c>
      <c r="D1004" s="160"/>
      <c r="E1004" s="161">
        <v>19.95</v>
      </c>
      <c r="F1004" s="158"/>
      <c r="G1004" s="158"/>
      <c r="H1004" s="158"/>
      <c r="I1004" s="158"/>
      <c r="J1004" s="158"/>
      <c r="K1004" s="158"/>
      <c r="L1004" s="158"/>
      <c r="M1004" s="158"/>
      <c r="N1004" s="157"/>
      <c r="O1004" s="157"/>
      <c r="P1004" s="157"/>
      <c r="Q1004" s="157"/>
      <c r="R1004" s="158"/>
      <c r="S1004" s="158"/>
      <c r="T1004" s="158"/>
      <c r="U1004" s="158"/>
      <c r="V1004" s="158"/>
      <c r="W1004" s="158"/>
      <c r="X1004" s="158"/>
      <c r="Y1004" s="147"/>
      <c r="Z1004" s="147"/>
      <c r="AA1004" s="147"/>
      <c r="AB1004" s="147"/>
      <c r="AC1004" s="147"/>
      <c r="AD1004" s="147"/>
      <c r="AE1004" s="147"/>
      <c r="AF1004" s="147"/>
      <c r="AG1004" s="147" t="s">
        <v>187</v>
      </c>
      <c r="AH1004" s="147">
        <v>0</v>
      </c>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c r="A1005" s="154"/>
      <c r="B1005" s="155"/>
      <c r="C1005" s="188" t="s">
        <v>909</v>
      </c>
      <c r="D1005" s="160"/>
      <c r="E1005" s="161">
        <v>7.35</v>
      </c>
      <c r="F1005" s="158"/>
      <c r="G1005" s="158"/>
      <c r="H1005" s="158"/>
      <c r="I1005" s="158"/>
      <c r="J1005" s="158"/>
      <c r="K1005" s="158"/>
      <c r="L1005" s="158"/>
      <c r="M1005" s="158"/>
      <c r="N1005" s="157"/>
      <c r="O1005" s="157"/>
      <c r="P1005" s="157"/>
      <c r="Q1005" s="157"/>
      <c r="R1005" s="158"/>
      <c r="S1005" s="158"/>
      <c r="T1005" s="158"/>
      <c r="U1005" s="158"/>
      <c r="V1005" s="158"/>
      <c r="W1005" s="158"/>
      <c r="X1005" s="158"/>
      <c r="Y1005" s="147"/>
      <c r="Z1005" s="147"/>
      <c r="AA1005" s="147"/>
      <c r="AB1005" s="147"/>
      <c r="AC1005" s="147"/>
      <c r="AD1005" s="147"/>
      <c r="AE1005" s="147"/>
      <c r="AF1005" s="147"/>
      <c r="AG1005" s="147" t="s">
        <v>187</v>
      </c>
      <c r="AH1005" s="147">
        <v>0</v>
      </c>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c r="A1006" s="154"/>
      <c r="B1006" s="155"/>
      <c r="C1006" s="188" t="s">
        <v>910</v>
      </c>
      <c r="D1006" s="160"/>
      <c r="E1006" s="161">
        <v>18.48</v>
      </c>
      <c r="F1006" s="158"/>
      <c r="G1006" s="158"/>
      <c r="H1006" s="158"/>
      <c r="I1006" s="158"/>
      <c r="J1006" s="158"/>
      <c r="K1006" s="158"/>
      <c r="L1006" s="158"/>
      <c r="M1006" s="158"/>
      <c r="N1006" s="157"/>
      <c r="O1006" s="157"/>
      <c r="P1006" s="157"/>
      <c r="Q1006" s="157"/>
      <c r="R1006" s="158"/>
      <c r="S1006" s="158"/>
      <c r="T1006" s="158"/>
      <c r="U1006" s="158"/>
      <c r="V1006" s="158"/>
      <c r="W1006" s="158"/>
      <c r="X1006" s="158"/>
      <c r="Y1006" s="147"/>
      <c r="Z1006" s="147"/>
      <c r="AA1006" s="147"/>
      <c r="AB1006" s="147"/>
      <c r="AC1006" s="147"/>
      <c r="AD1006" s="147"/>
      <c r="AE1006" s="147"/>
      <c r="AF1006" s="147"/>
      <c r="AG1006" s="147" t="s">
        <v>187</v>
      </c>
      <c r="AH1006" s="147">
        <v>0</v>
      </c>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outlineLevel="1">
      <c r="A1007" s="154"/>
      <c r="B1007" s="155"/>
      <c r="C1007" s="188" t="s">
        <v>911</v>
      </c>
      <c r="D1007" s="160"/>
      <c r="E1007" s="161">
        <v>32.549999999999997</v>
      </c>
      <c r="F1007" s="158"/>
      <c r="G1007" s="158"/>
      <c r="H1007" s="158"/>
      <c r="I1007" s="158"/>
      <c r="J1007" s="158"/>
      <c r="K1007" s="158"/>
      <c r="L1007" s="158"/>
      <c r="M1007" s="158"/>
      <c r="N1007" s="157"/>
      <c r="O1007" s="157"/>
      <c r="P1007" s="157"/>
      <c r="Q1007" s="157"/>
      <c r="R1007" s="158"/>
      <c r="S1007" s="158"/>
      <c r="T1007" s="158"/>
      <c r="U1007" s="158"/>
      <c r="V1007" s="158"/>
      <c r="W1007" s="158"/>
      <c r="X1007" s="158"/>
      <c r="Y1007" s="147"/>
      <c r="Z1007" s="147"/>
      <c r="AA1007" s="147"/>
      <c r="AB1007" s="147"/>
      <c r="AC1007" s="147"/>
      <c r="AD1007" s="147"/>
      <c r="AE1007" s="147"/>
      <c r="AF1007" s="147"/>
      <c r="AG1007" s="147" t="s">
        <v>187</v>
      </c>
      <c r="AH1007" s="147">
        <v>0</v>
      </c>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row>
    <row r="1008" spans="1:60" outlineLevel="1">
      <c r="A1008" s="154"/>
      <c r="B1008" s="155"/>
      <c r="C1008" s="188" t="s">
        <v>912</v>
      </c>
      <c r="D1008" s="160"/>
      <c r="E1008" s="161">
        <v>17.850000000000001</v>
      </c>
      <c r="F1008" s="158"/>
      <c r="G1008" s="158"/>
      <c r="H1008" s="158"/>
      <c r="I1008" s="158"/>
      <c r="J1008" s="158"/>
      <c r="K1008" s="158"/>
      <c r="L1008" s="158"/>
      <c r="M1008" s="158"/>
      <c r="N1008" s="157"/>
      <c r="O1008" s="157"/>
      <c r="P1008" s="157"/>
      <c r="Q1008" s="157"/>
      <c r="R1008" s="158"/>
      <c r="S1008" s="158"/>
      <c r="T1008" s="158"/>
      <c r="U1008" s="158"/>
      <c r="V1008" s="158"/>
      <c r="W1008" s="158"/>
      <c r="X1008" s="158"/>
      <c r="Y1008" s="147"/>
      <c r="Z1008" s="147"/>
      <c r="AA1008" s="147"/>
      <c r="AB1008" s="147"/>
      <c r="AC1008" s="147"/>
      <c r="AD1008" s="147"/>
      <c r="AE1008" s="147"/>
      <c r="AF1008" s="147"/>
      <c r="AG1008" s="147" t="s">
        <v>187</v>
      </c>
      <c r="AH1008" s="147">
        <v>0</v>
      </c>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c r="A1009" s="154"/>
      <c r="B1009" s="155"/>
      <c r="C1009" s="188" t="s">
        <v>913</v>
      </c>
      <c r="D1009" s="160"/>
      <c r="E1009" s="161">
        <v>7.98</v>
      </c>
      <c r="F1009" s="158"/>
      <c r="G1009" s="158"/>
      <c r="H1009" s="158"/>
      <c r="I1009" s="158"/>
      <c r="J1009" s="158"/>
      <c r="K1009" s="158"/>
      <c r="L1009" s="158"/>
      <c r="M1009" s="158"/>
      <c r="N1009" s="157"/>
      <c r="O1009" s="157"/>
      <c r="P1009" s="157"/>
      <c r="Q1009" s="157"/>
      <c r="R1009" s="158"/>
      <c r="S1009" s="158"/>
      <c r="T1009" s="158"/>
      <c r="U1009" s="158"/>
      <c r="V1009" s="158"/>
      <c r="W1009" s="158"/>
      <c r="X1009" s="158"/>
      <c r="Y1009" s="147"/>
      <c r="Z1009" s="147"/>
      <c r="AA1009" s="147"/>
      <c r="AB1009" s="147"/>
      <c r="AC1009" s="147"/>
      <c r="AD1009" s="147"/>
      <c r="AE1009" s="147"/>
      <c r="AF1009" s="147"/>
      <c r="AG1009" s="147" t="s">
        <v>187</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c r="A1010" s="154"/>
      <c r="B1010" s="155"/>
      <c r="C1010" s="188" t="s">
        <v>909</v>
      </c>
      <c r="D1010" s="160"/>
      <c r="E1010" s="161">
        <v>7.35</v>
      </c>
      <c r="F1010" s="158"/>
      <c r="G1010" s="158"/>
      <c r="H1010" s="158"/>
      <c r="I1010" s="158"/>
      <c r="J1010" s="158"/>
      <c r="K1010" s="158"/>
      <c r="L1010" s="158"/>
      <c r="M1010" s="158"/>
      <c r="N1010" s="157"/>
      <c r="O1010" s="157"/>
      <c r="P1010" s="157"/>
      <c r="Q1010" s="157"/>
      <c r="R1010" s="158"/>
      <c r="S1010" s="158"/>
      <c r="T1010" s="158"/>
      <c r="U1010" s="158"/>
      <c r="V1010" s="158"/>
      <c r="W1010" s="158"/>
      <c r="X1010" s="158"/>
      <c r="Y1010" s="147"/>
      <c r="Z1010" s="147"/>
      <c r="AA1010" s="147"/>
      <c r="AB1010" s="147"/>
      <c r="AC1010" s="147"/>
      <c r="AD1010" s="147"/>
      <c r="AE1010" s="147"/>
      <c r="AF1010" s="147"/>
      <c r="AG1010" s="147" t="s">
        <v>187</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c r="A1011" s="154"/>
      <c r="B1011" s="155"/>
      <c r="C1011" s="188" t="s">
        <v>914</v>
      </c>
      <c r="D1011" s="160"/>
      <c r="E1011" s="161">
        <v>9.8699999999999992</v>
      </c>
      <c r="F1011" s="158"/>
      <c r="G1011" s="158"/>
      <c r="H1011" s="158"/>
      <c r="I1011" s="158"/>
      <c r="J1011" s="158"/>
      <c r="K1011" s="158"/>
      <c r="L1011" s="158"/>
      <c r="M1011" s="158"/>
      <c r="N1011" s="157"/>
      <c r="O1011" s="157"/>
      <c r="P1011" s="157"/>
      <c r="Q1011" s="157"/>
      <c r="R1011" s="158"/>
      <c r="S1011" s="158"/>
      <c r="T1011" s="158"/>
      <c r="U1011" s="158"/>
      <c r="V1011" s="158"/>
      <c r="W1011" s="158"/>
      <c r="X1011" s="158"/>
      <c r="Y1011" s="147"/>
      <c r="Z1011" s="147"/>
      <c r="AA1011" s="147"/>
      <c r="AB1011" s="147"/>
      <c r="AC1011" s="147"/>
      <c r="AD1011" s="147"/>
      <c r="AE1011" s="147"/>
      <c r="AF1011" s="147"/>
      <c r="AG1011" s="147" t="s">
        <v>187</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c r="A1012" s="154"/>
      <c r="B1012" s="155"/>
      <c r="C1012" s="188" t="s">
        <v>915</v>
      </c>
      <c r="D1012" s="160"/>
      <c r="E1012" s="161">
        <v>7.875</v>
      </c>
      <c r="F1012" s="158"/>
      <c r="G1012" s="158"/>
      <c r="H1012" s="158"/>
      <c r="I1012" s="158"/>
      <c r="J1012" s="158"/>
      <c r="K1012" s="158"/>
      <c r="L1012" s="158"/>
      <c r="M1012" s="158"/>
      <c r="N1012" s="157"/>
      <c r="O1012" s="157"/>
      <c r="P1012" s="157"/>
      <c r="Q1012" s="157"/>
      <c r="R1012" s="158"/>
      <c r="S1012" s="158"/>
      <c r="T1012" s="158"/>
      <c r="U1012" s="158"/>
      <c r="V1012" s="158"/>
      <c r="W1012" s="158"/>
      <c r="X1012" s="158"/>
      <c r="Y1012" s="147"/>
      <c r="Z1012" s="147"/>
      <c r="AA1012" s="147"/>
      <c r="AB1012" s="147"/>
      <c r="AC1012" s="147"/>
      <c r="AD1012" s="147"/>
      <c r="AE1012" s="147"/>
      <c r="AF1012" s="147"/>
      <c r="AG1012" s="147" t="s">
        <v>187</v>
      </c>
      <c r="AH1012" s="147">
        <v>0</v>
      </c>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c r="A1013" s="154"/>
      <c r="B1013" s="155"/>
      <c r="C1013" s="188" t="s">
        <v>916</v>
      </c>
      <c r="D1013" s="160"/>
      <c r="E1013" s="161">
        <v>10.5</v>
      </c>
      <c r="F1013" s="158"/>
      <c r="G1013" s="158"/>
      <c r="H1013" s="158"/>
      <c r="I1013" s="158"/>
      <c r="J1013" s="158"/>
      <c r="K1013" s="158"/>
      <c r="L1013" s="158"/>
      <c r="M1013" s="158"/>
      <c r="N1013" s="157"/>
      <c r="O1013" s="157"/>
      <c r="P1013" s="157"/>
      <c r="Q1013" s="157"/>
      <c r="R1013" s="158"/>
      <c r="S1013" s="158"/>
      <c r="T1013" s="158"/>
      <c r="U1013" s="158"/>
      <c r="V1013" s="158"/>
      <c r="W1013" s="158"/>
      <c r="X1013" s="158"/>
      <c r="Y1013" s="147"/>
      <c r="Z1013" s="147"/>
      <c r="AA1013" s="147"/>
      <c r="AB1013" s="147"/>
      <c r="AC1013" s="147"/>
      <c r="AD1013" s="147"/>
      <c r="AE1013" s="147"/>
      <c r="AF1013" s="147"/>
      <c r="AG1013" s="147" t="s">
        <v>187</v>
      </c>
      <c r="AH1013" s="147">
        <v>0</v>
      </c>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c r="A1014" s="154"/>
      <c r="B1014" s="155"/>
      <c r="C1014" s="188" t="s">
        <v>917</v>
      </c>
      <c r="D1014" s="160"/>
      <c r="E1014" s="161">
        <v>3.78</v>
      </c>
      <c r="F1014" s="158"/>
      <c r="G1014" s="158"/>
      <c r="H1014" s="158"/>
      <c r="I1014" s="158"/>
      <c r="J1014" s="158"/>
      <c r="K1014" s="158"/>
      <c r="L1014" s="158"/>
      <c r="M1014" s="158"/>
      <c r="N1014" s="157"/>
      <c r="O1014" s="157"/>
      <c r="P1014" s="157"/>
      <c r="Q1014" s="157"/>
      <c r="R1014" s="158"/>
      <c r="S1014" s="158"/>
      <c r="T1014" s="158"/>
      <c r="U1014" s="158"/>
      <c r="V1014" s="158"/>
      <c r="W1014" s="158"/>
      <c r="X1014" s="158"/>
      <c r="Y1014" s="147"/>
      <c r="Z1014" s="147"/>
      <c r="AA1014" s="147"/>
      <c r="AB1014" s="147"/>
      <c r="AC1014" s="147"/>
      <c r="AD1014" s="147"/>
      <c r="AE1014" s="147"/>
      <c r="AF1014" s="147"/>
      <c r="AG1014" s="147" t="s">
        <v>187</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outlineLevel="1">
      <c r="A1015" s="154"/>
      <c r="B1015" s="155"/>
      <c r="C1015" s="188" t="s">
        <v>918</v>
      </c>
      <c r="D1015" s="160"/>
      <c r="E1015" s="161">
        <v>13.65</v>
      </c>
      <c r="F1015" s="158"/>
      <c r="G1015" s="158"/>
      <c r="H1015" s="158"/>
      <c r="I1015" s="158"/>
      <c r="J1015" s="158"/>
      <c r="K1015" s="158"/>
      <c r="L1015" s="158"/>
      <c r="M1015" s="158"/>
      <c r="N1015" s="157"/>
      <c r="O1015" s="157"/>
      <c r="P1015" s="157"/>
      <c r="Q1015" s="157"/>
      <c r="R1015" s="158"/>
      <c r="S1015" s="158"/>
      <c r="T1015" s="158"/>
      <c r="U1015" s="158"/>
      <c r="V1015" s="158"/>
      <c r="W1015" s="158"/>
      <c r="X1015" s="158"/>
      <c r="Y1015" s="147"/>
      <c r="Z1015" s="147"/>
      <c r="AA1015" s="147"/>
      <c r="AB1015" s="147"/>
      <c r="AC1015" s="147"/>
      <c r="AD1015" s="147"/>
      <c r="AE1015" s="147"/>
      <c r="AF1015" s="147"/>
      <c r="AG1015" s="147" t="s">
        <v>187</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c r="A1016" s="154"/>
      <c r="B1016" s="155"/>
      <c r="C1016" s="188" t="s">
        <v>919</v>
      </c>
      <c r="D1016" s="160"/>
      <c r="E1016" s="161">
        <v>15.33</v>
      </c>
      <c r="F1016" s="158"/>
      <c r="G1016" s="158"/>
      <c r="H1016" s="158"/>
      <c r="I1016" s="158"/>
      <c r="J1016" s="158"/>
      <c r="K1016" s="158"/>
      <c r="L1016" s="158"/>
      <c r="M1016" s="158"/>
      <c r="N1016" s="157"/>
      <c r="O1016" s="157"/>
      <c r="P1016" s="157"/>
      <c r="Q1016" s="157"/>
      <c r="R1016" s="158"/>
      <c r="S1016" s="158"/>
      <c r="T1016" s="158"/>
      <c r="U1016" s="158"/>
      <c r="V1016" s="158"/>
      <c r="W1016" s="158"/>
      <c r="X1016" s="158"/>
      <c r="Y1016" s="147"/>
      <c r="Z1016" s="147"/>
      <c r="AA1016" s="147"/>
      <c r="AB1016" s="147"/>
      <c r="AC1016" s="147"/>
      <c r="AD1016" s="147"/>
      <c r="AE1016" s="147"/>
      <c r="AF1016" s="147"/>
      <c r="AG1016" s="147" t="s">
        <v>187</v>
      </c>
      <c r="AH1016" s="147">
        <v>0</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c r="A1017" s="154"/>
      <c r="B1017" s="155"/>
      <c r="C1017" s="188" t="s">
        <v>920</v>
      </c>
      <c r="D1017" s="160"/>
      <c r="E1017" s="161">
        <v>8.7149999999999999</v>
      </c>
      <c r="F1017" s="158"/>
      <c r="G1017" s="158"/>
      <c r="H1017" s="158"/>
      <c r="I1017" s="158"/>
      <c r="J1017" s="158"/>
      <c r="K1017" s="158"/>
      <c r="L1017" s="158"/>
      <c r="M1017" s="158"/>
      <c r="N1017" s="157"/>
      <c r="O1017" s="157"/>
      <c r="P1017" s="157"/>
      <c r="Q1017" s="157"/>
      <c r="R1017" s="158"/>
      <c r="S1017" s="158"/>
      <c r="T1017" s="158"/>
      <c r="U1017" s="158"/>
      <c r="V1017" s="158"/>
      <c r="W1017" s="158"/>
      <c r="X1017" s="158"/>
      <c r="Y1017" s="147"/>
      <c r="Z1017" s="147"/>
      <c r="AA1017" s="147"/>
      <c r="AB1017" s="147"/>
      <c r="AC1017" s="147"/>
      <c r="AD1017" s="147"/>
      <c r="AE1017" s="147"/>
      <c r="AF1017" s="147"/>
      <c r="AG1017" s="147" t="s">
        <v>187</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c r="A1018" s="154"/>
      <c r="B1018" s="155"/>
      <c r="C1018" s="188" t="s">
        <v>902</v>
      </c>
      <c r="D1018" s="160"/>
      <c r="E1018" s="161">
        <v>5.46</v>
      </c>
      <c r="F1018" s="158"/>
      <c r="G1018" s="158"/>
      <c r="H1018" s="158"/>
      <c r="I1018" s="158"/>
      <c r="J1018" s="158"/>
      <c r="K1018" s="158"/>
      <c r="L1018" s="158"/>
      <c r="M1018" s="158"/>
      <c r="N1018" s="157"/>
      <c r="O1018" s="157"/>
      <c r="P1018" s="157"/>
      <c r="Q1018" s="157"/>
      <c r="R1018" s="158"/>
      <c r="S1018" s="158"/>
      <c r="T1018" s="158"/>
      <c r="U1018" s="158"/>
      <c r="V1018" s="158"/>
      <c r="W1018" s="158"/>
      <c r="X1018" s="158"/>
      <c r="Y1018" s="147"/>
      <c r="Z1018" s="147"/>
      <c r="AA1018" s="147"/>
      <c r="AB1018" s="147"/>
      <c r="AC1018" s="147"/>
      <c r="AD1018" s="147"/>
      <c r="AE1018" s="147"/>
      <c r="AF1018" s="147"/>
      <c r="AG1018" s="147" t="s">
        <v>187</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c r="A1019" s="154"/>
      <c r="B1019" s="155"/>
      <c r="C1019" s="188" t="s">
        <v>921</v>
      </c>
      <c r="D1019" s="160"/>
      <c r="E1019" s="161">
        <v>10.08</v>
      </c>
      <c r="F1019" s="158"/>
      <c r="G1019" s="158"/>
      <c r="H1019" s="158"/>
      <c r="I1019" s="158"/>
      <c r="J1019" s="158"/>
      <c r="K1019" s="158"/>
      <c r="L1019" s="158"/>
      <c r="M1019" s="158"/>
      <c r="N1019" s="157"/>
      <c r="O1019" s="157"/>
      <c r="P1019" s="157"/>
      <c r="Q1019" s="157"/>
      <c r="R1019" s="158"/>
      <c r="S1019" s="158"/>
      <c r="T1019" s="158"/>
      <c r="U1019" s="158"/>
      <c r="V1019" s="158"/>
      <c r="W1019" s="158"/>
      <c r="X1019" s="158"/>
      <c r="Y1019" s="147"/>
      <c r="Z1019" s="147"/>
      <c r="AA1019" s="147"/>
      <c r="AB1019" s="147"/>
      <c r="AC1019" s="147"/>
      <c r="AD1019" s="147"/>
      <c r="AE1019" s="147"/>
      <c r="AF1019" s="147"/>
      <c r="AG1019" s="147" t="s">
        <v>187</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c r="A1020" s="154"/>
      <c r="B1020" s="155"/>
      <c r="C1020" s="188" t="s">
        <v>922</v>
      </c>
      <c r="D1020" s="160"/>
      <c r="E1020" s="161">
        <v>12.6</v>
      </c>
      <c r="F1020" s="158"/>
      <c r="G1020" s="158"/>
      <c r="H1020" s="158"/>
      <c r="I1020" s="158"/>
      <c r="J1020" s="158"/>
      <c r="K1020" s="158"/>
      <c r="L1020" s="158"/>
      <c r="M1020" s="158"/>
      <c r="N1020" s="157"/>
      <c r="O1020" s="157"/>
      <c r="P1020" s="157"/>
      <c r="Q1020" s="157"/>
      <c r="R1020" s="158"/>
      <c r="S1020" s="158"/>
      <c r="T1020" s="158"/>
      <c r="U1020" s="158"/>
      <c r="V1020" s="158"/>
      <c r="W1020" s="158"/>
      <c r="X1020" s="158"/>
      <c r="Y1020" s="147"/>
      <c r="Z1020" s="147"/>
      <c r="AA1020" s="147"/>
      <c r="AB1020" s="147"/>
      <c r="AC1020" s="147"/>
      <c r="AD1020" s="147"/>
      <c r="AE1020" s="147"/>
      <c r="AF1020" s="147"/>
      <c r="AG1020" s="147" t="s">
        <v>187</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c r="A1021" s="154"/>
      <c r="B1021" s="155"/>
      <c r="C1021" s="188" t="s">
        <v>923</v>
      </c>
      <c r="D1021" s="160"/>
      <c r="E1021" s="161">
        <v>5.9850000000000003</v>
      </c>
      <c r="F1021" s="158"/>
      <c r="G1021" s="158"/>
      <c r="H1021" s="158"/>
      <c r="I1021" s="158"/>
      <c r="J1021" s="158"/>
      <c r="K1021" s="158"/>
      <c r="L1021" s="158"/>
      <c r="M1021" s="158"/>
      <c r="N1021" s="157"/>
      <c r="O1021" s="157"/>
      <c r="P1021" s="157"/>
      <c r="Q1021" s="157"/>
      <c r="R1021" s="158"/>
      <c r="S1021" s="158"/>
      <c r="T1021" s="158"/>
      <c r="U1021" s="158"/>
      <c r="V1021" s="158"/>
      <c r="W1021" s="158"/>
      <c r="X1021" s="158"/>
      <c r="Y1021" s="147"/>
      <c r="Z1021" s="147"/>
      <c r="AA1021" s="147"/>
      <c r="AB1021" s="147"/>
      <c r="AC1021" s="147"/>
      <c r="AD1021" s="147"/>
      <c r="AE1021" s="147"/>
      <c r="AF1021" s="147"/>
      <c r="AG1021" s="147" t="s">
        <v>187</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c r="A1022" s="154"/>
      <c r="B1022" s="155"/>
      <c r="C1022" s="188" t="s">
        <v>924</v>
      </c>
      <c r="D1022" s="160"/>
      <c r="E1022" s="161">
        <v>4.41</v>
      </c>
      <c r="F1022" s="158"/>
      <c r="G1022" s="158"/>
      <c r="H1022" s="158"/>
      <c r="I1022" s="158"/>
      <c r="J1022" s="158"/>
      <c r="K1022" s="158"/>
      <c r="L1022" s="158"/>
      <c r="M1022" s="158"/>
      <c r="N1022" s="157"/>
      <c r="O1022" s="157"/>
      <c r="P1022" s="157"/>
      <c r="Q1022" s="157"/>
      <c r="R1022" s="158"/>
      <c r="S1022" s="158"/>
      <c r="T1022" s="158"/>
      <c r="U1022" s="158"/>
      <c r="V1022" s="158"/>
      <c r="W1022" s="158"/>
      <c r="X1022" s="158"/>
      <c r="Y1022" s="147"/>
      <c r="Z1022" s="147"/>
      <c r="AA1022" s="147"/>
      <c r="AB1022" s="147"/>
      <c r="AC1022" s="147"/>
      <c r="AD1022" s="147"/>
      <c r="AE1022" s="147"/>
      <c r="AF1022" s="147"/>
      <c r="AG1022" s="147" t="s">
        <v>187</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c r="A1023" s="154"/>
      <c r="B1023" s="155"/>
      <c r="C1023" s="188" t="s">
        <v>925</v>
      </c>
      <c r="D1023" s="160"/>
      <c r="E1023" s="161">
        <v>25.2</v>
      </c>
      <c r="F1023" s="158"/>
      <c r="G1023" s="158"/>
      <c r="H1023" s="158"/>
      <c r="I1023" s="158"/>
      <c r="J1023" s="158"/>
      <c r="K1023" s="158"/>
      <c r="L1023" s="158"/>
      <c r="M1023" s="158"/>
      <c r="N1023" s="157"/>
      <c r="O1023" s="157"/>
      <c r="P1023" s="157"/>
      <c r="Q1023" s="157"/>
      <c r="R1023" s="158"/>
      <c r="S1023" s="158"/>
      <c r="T1023" s="158"/>
      <c r="U1023" s="158"/>
      <c r="V1023" s="158"/>
      <c r="W1023" s="158"/>
      <c r="X1023" s="158"/>
      <c r="Y1023" s="147"/>
      <c r="Z1023" s="147"/>
      <c r="AA1023" s="147"/>
      <c r="AB1023" s="147"/>
      <c r="AC1023" s="147"/>
      <c r="AD1023" s="147"/>
      <c r="AE1023" s="147"/>
      <c r="AF1023" s="147"/>
      <c r="AG1023" s="147" t="s">
        <v>187</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ht="22.5" outlineLevel="1">
      <c r="A1024" s="179">
        <v>172</v>
      </c>
      <c r="B1024" s="180" t="s">
        <v>939</v>
      </c>
      <c r="C1024" s="189" t="s">
        <v>2943</v>
      </c>
      <c r="D1024" s="181" t="s">
        <v>572</v>
      </c>
      <c r="E1024" s="182">
        <v>1</v>
      </c>
      <c r="F1024" s="183"/>
      <c r="G1024" s="184">
        <f>ROUND(E1024*F1024,2)</f>
        <v>0</v>
      </c>
      <c r="H1024" s="159"/>
      <c r="I1024" s="158">
        <f>ROUND(E1024*H1024,2)</f>
        <v>0</v>
      </c>
      <c r="J1024" s="159"/>
      <c r="K1024" s="158">
        <f>ROUND(E1024*J1024,2)</f>
        <v>0</v>
      </c>
      <c r="L1024" s="158">
        <v>21</v>
      </c>
      <c r="M1024" s="158">
        <f>G1024*(1+L1024/100)</f>
        <v>0</v>
      </c>
      <c r="N1024" s="157">
        <v>0</v>
      </c>
      <c r="O1024" s="157">
        <f>ROUND(E1024*N1024,2)</f>
        <v>0</v>
      </c>
      <c r="P1024" s="157">
        <v>0</v>
      </c>
      <c r="Q1024" s="157">
        <f>ROUND(E1024*P1024,2)</f>
        <v>0</v>
      </c>
      <c r="R1024" s="158"/>
      <c r="S1024" s="158" t="s">
        <v>341</v>
      </c>
      <c r="T1024" s="158" t="s">
        <v>342</v>
      </c>
      <c r="U1024" s="158">
        <v>0</v>
      </c>
      <c r="V1024" s="158">
        <f>ROUND(E1024*U1024,2)</f>
        <v>0</v>
      </c>
      <c r="W1024" s="158"/>
      <c r="X1024" s="158" t="s">
        <v>184</v>
      </c>
      <c r="Y1024" s="147"/>
      <c r="Z1024" s="147"/>
      <c r="AA1024" s="147"/>
      <c r="AB1024" s="147"/>
      <c r="AC1024" s="147"/>
      <c r="AD1024" s="147"/>
      <c r="AE1024" s="147"/>
      <c r="AF1024" s="147"/>
      <c r="AG1024" s="147" t="s">
        <v>185</v>
      </c>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c r="A1025" s="173">
        <v>173</v>
      </c>
      <c r="B1025" s="174" t="s">
        <v>940</v>
      </c>
      <c r="C1025" s="187" t="s">
        <v>941</v>
      </c>
      <c r="D1025" s="175" t="s">
        <v>340</v>
      </c>
      <c r="E1025" s="176">
        <v>136.34399999999999</v>
      </c>
      <c r="F1025" s="177"/>
      <c r="G1025" s="178">
        <f>ROUND(E1025*F1025,2)</f>
        <v>0</v>
      </c>
      <c r="H1025" s="159"/>
      <c r="I1025" s="158">
        <f>ROUND(E1025*H1025,2)</f>
        <v>0</v>
      </c>
      <c r="J1025" s="159"/>
      <c r="K1025" s="158">
        <f>ROUND(E1025*J1025,2)</f>
        <v>0</v>
      </c>
      <c r="L1025" s="158">
        <v>21</v>
      </c>
      <c r="M1025" s="158">
        <f>G1025*(1+L1025/100)</f>
        <v>0</v>
      </c>
      <c r="N1025" s="157">
        <v>0</v>
      </c>
      <c r="O1025" s="157">
        <f>ROUND(E1025*N1025,2)</f>
        <v>0</v>
      </c>
      <c r="P1025" s="157">
        <v>1.7500000000000002E-2</v>
      </c>
      <c r="Q1025" s="157">
        <f>ROUND(E1025*P1025,2)</f>
        <v>2.39</v>
      </c>
      <c r="R1025" s="158"/>
      <c r="S1025" s="158" t="s">
        <v>341</v>
      </c>
      <c r="T1025" s="158" t="s">
        <v>342</v>
      </c>
      <c r="U1025" s="158">
        <v>0</v>
      </c>
      <c r="V1025" s="158">
        <f>ROUND(E1025*U1025,2)</f>
        <v>0</v>
      </c>
      <c r="W1025" s="158"/>
      <c r="X1025" s="158" t="s">
        <v>184</v>
      </c>
      <c r="Y1025" s="147"/>
      <c r="Z1025" s="147"/>
      <c r="AA1025" s="147"/>
      <c r="AB1025" s="147"/>
      <c r="AC1025" s="147"/>
      <c r="AD1025" s="147"/>
      <c r="AE1025" s="147"/>
      <c r="AF1025" s="147"/>
      <c r="AG1025" s="147" t="s">
        <v>185</v>
      </c>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c r="A1026" s="154"/>
      <c r="B1026" s="155"/>
      <c r="C1026" s="188" t="s">
        <v>192</v>
      </c>
      <c r="D1026" s="160"/>
      <c r="E1026" s="161"/>
      <c r="F1026" s="158"/>
      <c r="G1026" s="158"/>
      <c r="H1026" s="158"/>
      <c r="I1026" s="158"/>
      <c r="J1026" s="158"/>
      <c r="K1026" s="158"/>
      <c r="L1026" s="158"/>
      <c r="M1026" s="158"/>
      <c r="N1026" s="157"/>
      <c r="O1026" s="157"/>
      <c r="P1026" s="157"/>
      <c r="Q1026" s="157"/>
      <c r="R1026" s="158"/>
      <c r="S1026" s="158"/>
      <c r="T1026" s="158"/>
      <c r="U1026" s="158"/>
      <c r="V1026" s="158"/>
      <c r="W1026" s="158"/>
      <c r="X1026" s="158"/>
      <c r="Y1026" s="147"/>
      <c r="Z1026" s="147"/>
      <c r="AA1026" s="147"/>
      <c r="AB1026" s="147"/>
      <c r="AC1026" s="147"/>
      <c r="AD1026" s="147"/>
      <c r="AE1026" s="147"/>
      <c r="AF1026" s="147"/>
      <c r="AG1026" s="147" t="s">
        <v>187</v>
      </c>
      <c r="AH1026" s="147">
        <v>0</v>
      </c>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c r="A1027" s="154"/>
      <c r="B1027" s="155"/>
      <c r="C1027" s="188" t="s">
        <v>942</v>
      </c>
      <c r="D1027" s="160"/>
      <c r="E1027" s="161"/>
      <c r="F1027" s="158"/>
      <c r="G1027" s="158"/>
      <c r="H1027" s="158"/>
      <c r="I1027" s="158"/>
      <c r="J1027" s="158"/>
      <c r="K1027" s="158"/>
      <c r="L1027" s="158"/>
      <c r="M1027" s="158"/>
      <c r="N1027" s="157"/>
      <c r="O1027" s="157"/>
      <c r="P1027" s="157"/>
      <c r="Q1027" s="157"/>
      <c r="R1027" s="158"/>
      <c r="S1027" s="158"/>
      <c r="T1027" s="158"/>
      <c r="U1027" s="158"/>
      <c r="V1027" s="158"/>
      <c r="W1027" s="158"/>
      <c r="X1027" s="158"/>
      <c r="Y1027" s="147"/>
      <c r="Z1027" s="147"/>
      <c r="AA1027" s="147"/>
      <c r="AB1027" s="147"/>
      <c r="AC1027" s="147"/>
      <c r="AD1027" s="147"/>
      <c r="AE1027" s="147"/>
      <c r="AF1027" s="147"/>
      <c r="AG1027" s="147" t="s">
        <v>187</v>
      </c>
      <c r="AH1027" s="147">
        <v>0</v>
      </c>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c r="A1028" s="154"/>
      <c r="B1028" s="155"/>
      <c r="C1028" s="188" t="s">
        <v>896</v>
      </c>
      <c r="D1028" s="160"/>
      <c r="E1028" s="161">
        <v>25.81</v>
      </c>
      <c r="F1028" s="158"/>
      <c r="G1028" s="158"/>
      <c r="H1028" s="158"/>
      <c r="I1028" s="158"/>
      <c r="J1028" s="158"/>
      <c r="K1028" s="158"/>
      <c r="L1028" s="158"/>
      <c r="M1028" s="158"/>
      <c r="N1028" s="157"/>
      <c r="O1028" s="157"/>
      <c r="P1028" s="157"/>
      <c r="Q1028" s="157"/>
      <c r="R1028" s="158"/>
      <c r="S1028" s="158"/>
      <c r="T1028" s="158"/>
      <c r="U1028" s="158"/>
      <c r="V1028" s="158"/>
      <c r="W1028" s="158"/>
      <c r="X1028" s="158"/>
      <c r="Y1028" s="147"/>
      <c r="Z1028" s="147"/>
      <c r="AA1028" s="147"/>
      <c r="AB1028" s="147"/>
      <c r="AC1028" s="147"/>
      <c r="AD1028" s="147"/>
      <c r="AE1028" s="147"/>
      <c r="AF1028" s="147"/>
      <c r="AG1028" s="147" t="s">
        <v>187</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outlineLevel="1">
      <c r="A1029" s="154"/>
      <c r="B1029" s="155"/>
      <c r="C1029" s="188" t="s">
        <v>943</v>
      </c>
      <c r="D1029" s="160"/>
      <c r="E1029" s="161">
        <v>39.380000000000003</v>
      </c>
      <c r="F1029" s="158"/>
      <c r="G1029" s="158"/>
      <c r="H1029" s="158"/>
      <c r="I1029" s="158"/>
      <c r="J1029" s="158"/>
      <c r="K1029" s="158"/>
      <c r="L1029" s="158"/>
      <c r="M1029" s="158"/>
      <c r="N1029" s="157"/>
      <c r="O1029" s="157"/>
      <c r="P1029" s="157"/>
      <c r="Q1029" s="157"/>
      <c r="R1029" s="158"/>
      <c r="S1029" s="158"/>
      <c r="T1029" s="158"/>
      <c r="U1029" s="158"/>
      <c r="V1029" s="158"/>
      <c r="W1029" s="158"/>
      <c r="X1029" s="158"/>
      <c r="Y1029" s="147"/>
      <c r="Z1029" s="147"/>
      <c r="AA1029" s="147"/>
      <c r="AB1029" s="147"/>
      <c r="AC1029" s="147"/>
      <c r="AD1029" s="147"/>
      <c r="AE1029" s="147"/>
      <c r="AF1029" s="147"/>
      <c r="AG1029" s="147" t="s">
        <v>187</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c r="A1030" s="154"/>
      <c r="B1030" s="155"/>
      <c r="C1030" s="188" t="s">
        <v>944</v>
      </c>
      <c r="D1030" s="160"/>
      <c r="E1030" s="161">
        <v>26.285</v>
      </c>
      <c r="F1030" s="158"/>
      <c r="G1030" s="158"/>
      <c r="H1030" s="158"/>
      <c r="I1030" s="158"/>
      <c r="J1030" s="158"/>
      <c r="K1030" s="158"/>
      <c r="L1030" s="158"/>
      <c r="M1030" s="158"/>
      <c r="N1030" s="157"/>
      <c r="O1030" s="157"/>
      <c r="P1030" s="157"/>
      <c r="Q1030" s="157"/>
      <c r="R1030" s="158"/>
      <c r="S1030" s="158"/>
      <c r="T1030" s="158"/>
      <c r="U1030" s="158"/>
      <c r="V1030" s="158"/>
      <c r="W1030" s="158"/>
      <c r="X1030" s="158"/>
      <c r="Y1030" s="147"/>
      <c r="Z1030" s="147"/>
      <c r="AA1030" s="147"/>
      <c r="AB1030" s="147"/>
      <c r="AC1030" s="147"/>
      <c r="AD1030" s="147"/>
      <c r="AE1030" s="147"/>
      <c r="AF1030" s="147"/>
      <c r="AG1030" s="147" t="s">
        <v>187</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c r="A1031" s="154"/>
      <c r="B1031" s="155"/>
      <c r="C1031" s="188" t="s">
        <v>945</v>
      </c>
      <c r="D1031" s="160"/>
      <c r="E1031" s="161">
        <v>24.045000000000002</v>
      </c>
      <c r="F1031" s="158"/>
      <c r="G1031" s="158"/>
      <c r="H1031" s="158"/>
      <c r="I1031" s="158"/>
      <c r="J1031" s="158"/>
      <c r="K1031" s="158"/>
      <c r="L1031" s="158"/>
      <c r="M1031" s="158"/>
      <c r="N1031" s="157"/>
      <c r="O1031" s="157"/>
      <c r="P1031" s="157"/>
      <c r="Q1031" s="157"/>
      <c r="R1031" s="158"/>
      <c r="S1031" s="158"/>
      <c r="T1031" s="158"/>
      <c r="U1031" s="158"/>
      <c r="V1031" s="158"/>
      <c r="W1031" s="158"/>
      <c r="X1031" s="158"/>
      <c r="Y1031" s="147"/>
      <c r="Z1031" s="147"/>
      <c r="AA1031" s="147"/>
      <c r="AB1031" s="147"/>
      <c r="AC1031" s="147"/>
      <c r="AD1031" s="147"/>
      <c r="AE1031" s="147"/>
      <c r="AF1031" s="147"/>
      <c r="AG1031" s="147" t="s">
        <v>187</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c r="A1032" s="154"/>
      <c r="B1032" s="155"/>
      <c r="C1032" s="188" t="s">
        <v>243</v>
      </c>
      <c r="D1032" s="160"/>
      <c r="E1032" s="161"/>
      <c r="F1032" s="158"/>
      <c r="G1032" s="158"/>
      <c r="H1032" s="158"/>
      <c r="I1032" s="158"/>
      <c r="J1032" s="158"/>
      <c r="K1032" s="158"/>
      <c r="L1032" s="158"/>
      <c r="M1032" s="158"/>
      <c r="N1032" s="157"/>
      <c r="O1032" s="157"/>
      <c r="P1032" s="157"/>
      <c r="Q1032" s="157"/>
      <c r="R1032" s="158"/>
      <c r="S1032" s="158"/>
      <c r="T1032" s="158"/>
      <c r="U1032" s="158"/>
      <c r="V1032" s="158"/>
      <c r="W1032" s="158"/>
      <c r="X1032" s="158"/>
      <c r="Y1032" s="147"/>
      <c r="Z1032" s="147"/>
      <c r="AA1032" s="147"/>
      <c r="AB1032" s="147"/>
      <c r="AC1032" s="147"/>
      <c r="AD1032" s="147"/>
      <c r="AE1032" s="147"/>
      <c r="AF1032" s="147"/>
      <c r="AG1032" s="147" t="s">
        <v>187</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c r="A1033" s="154"/>
      <c r="B1033" s="155"/>
      <c r="C1033" s="188" t="s">
        <v>942</v>
      </c>
      <c r="D1033" s="160"/>
      <c r="E1033" s="161"/>
      <c r="F1033" s="158"/>
      <c r="G1033" s="158"/>
      <c r="H1033" s="158"/>
      <c r="I1033" s="158"/>
      <c r="J1033" s="158"/>
      <c r="K1033" s="158"/>
      <c r="L1033" s="158"/>
      <c r="M1033" s="158"/>
      <c r="N1033" s="157"/>
      <c r="O1033" s="157"/>
      <c r="P1033" s="157"/>
      <c r="Q1033" s="157"/>
      <c r="R1033" s="158"/>
      <c r="S1033" s="158"/>
      <c r="T1033" s="158"/>
      <c r="U1033" s="158"/>
      <c r="V1033" s="158"/>
      <c r="W1033" s="158"/>
      <c r="X1033" s="158"/>
      <c r="Y1033" s="147"/>
      <c r="Z1033" s="147"/>
      <c r="AA1033" s="147"/>
      <c r="AB1033" s="147"/>
      <c r="AC1033" s="147"/>
      <c r="AD1033" s="147"/>
      <c r="AE1033" s="147"/>
      <c r="AF1033" s="147"/>
      <c r="AG1033" s="147" t="s">
        <v>187</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c r="A1034" s="154"/>
      <c r="B1034" s="155"/>
      <c r="C1034" s="188" t="s">
        <v>946</v>
      </c>
      <c r="D1034" s="160"/>
      <c r="E1034" s="161">
        <v>20.824000000000002</v>
      </c>
      <c r="F1034" s="158"/>
      <c r="G1034" s="158"/>
      <c r="H1034" s="158"/>
      <c r="I1034" s="158"/>
      <c r="J1034" s="158"/>
      <c r="K1034" s="158"/>
      <c r="L1034" s="158"/>
      <c r="M1034" s="158"/>
      <c r="N1034" s="157"/>
      <c r="O1034" s="157"/>
      <c r="P1034" s="157"/>
      <c r="Q1034" s="157"/>
      <c r="R1034" s="158"/>
      <c r="S1034" s="158"/>
      <c r="T1034" s="158"/>
      <c r="U1034" s="158"/>
      <c r="V1034" s="158"/>
      <c r="W1034" s="158"/>
      <c r="X1034" s="158"/>
      <c r="Y1034" s="147"/>
      <c r="Z1034" s="147"/>
      <c r="AA1034" s="147"/>
      <c r="AB1034" s="147"/>
      <c r="AC1034" s="147"/>
      <c r="AD1034" s="147"/>
      <c r="AE1034" s="147"/>
      <c r="AF1034" s="147"/>
      <c r="AG1034" s="147" t="s">
        <v>187</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ht="22.5" outlineLevel="1">
      <c r="A1035" s="179">
        <v>174</v>
      </c>
      <c r="B1035" s="180" t="s">
        <v>947</v>
      </c>
      <c r="C1035" s="189" t="s">
        <v>948</v>
      </c>
      <c r="D1035" s="181" t="s">
        <v>572</v>
      </c>
      <c r="E1035" s="182">
        <v>2</v>
      </c>
      <c r="F1035" s="183"/>
      <c r="G1035" s="184">
        <f>ROUND(E1035*F1035,2)</f>
        <v>0</v>
      </c>
      <c r="H1035" s="159"/>
      <c r="I1035" s="158">
        <f>ROUND(E1035*H1035,2)</f>
        <v>0</v>
      </c>
      <c r="J1035" s="159"/>
      <c r="K1035" s="158">
        <f>ROUND(E1035*J1035,2)</f>
        <v>0</v>
      </c>
      <c r="L1035" s="158">
        <v>21</v>
      </c>
      <c r="M1035" s="158">
        <f>G1035*(1+L1035/100)</f>
        <v>0</v>
      </c>
      <c r="N1035" s="157">
        <v>0</v>
      </c>
      <c r="O1035" s="157">
        <f>ROUND(E1035*N1035,2)</f>
        <v>0</v>
      </c>
      <c r="P1035" s="157">
        <v>0</v>
      </c>
      <c r="Q1035" s="157">
        <f>ROUND(E1035*P1035,2)</f>
        <v>0</v>
      </c>
      <c r="R1035" s="158"/>
      <c r="S1035" s="158" t="s">
        <v>341</v>
      </c>
      <c r="T1035" s="158" t="s">
        <v>342</v>
      </c>
      <c r="U1035" s="158">
        <v>0</v>
      </c>
      <c r="V1035" s="158">
        <f>ROUND(E1035*U1035,2)</f>
        <v>0</v>
      </c>
      <c r="W1035" s="158"/>
      <c r="X1035" s="158" t="s">
        <v>184</v>
      </c>
      <c r="Y1035" s="147"/>
      <c r="Z1035" s="147"/>
      <c r="AA1035" s="147"/>
      <c r="AB1035" s="147"/>
      <c r="AC1035" s="147"/>
      <c r="AD1035" s="147"/>
      <c r="AE1035" s="147"/>
      <c r="AF1035" s="147"/>
      <c r="AG1035" s="147" t="s">
        <v>185</v>
      </c>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ht="22.5" outlineLevel="1">
      <c r="A1036" s="179">
        <v>175</v>
      </c>
      <c r="B1036" s="180" t="s">
        <v>949</v>
      </c>
      <c r="C1036" s="189" t="s">
        <v>950</v>
      </c>
      <c r="D1036" s="181" t="s">
        <v>572</v>
      </c>
      <c r="E1036" s="182">
        <v>1</v>
      </c>
      <c r="F1036" s="183"/>
      <c r="G1036" s="184">
        <f>ROUND(E1036*F1036,2)</f>
        <v>0</v>
      </c>
      <c r="H1036" s="159"/>
      <c r="I1036" s="158">
        <f>ROUND(E1036*H1036,2)</f>
        <v>0</v>
      </c>
      <c r="J1036" s="159"/>
      <c r="K1036" s="158">
        <f>ROUND(E1036*J1036,2)</f>
        <v>0</v>
      </c>
      <c r="L1036" s="158">
        <v>21</v>
      </c>
      <c r="M1036" s="158">
        <f>G1036*(1+L1036/100)</f>
        <v>0</v>
      </c>
      <c r="N1036" s="157">
        <v>0</v>
      </c>
      <c r="O1036" s="157">
        <f>ROUND(E1036*N1036,2)</f>
        <v>0</v>
      </c>
      <c r="P1036" s="157">
        <v>0</v>
      </c>
      <c r="Q1036" s="157">
        <f>ROUND(E1036*P1036,2)</f>
        <v>0</v>
      </c>
      <c r="R1036" s="158"/>
      <c r="S1036" s="158" t="s">
        <v>341</v>
      </c>
      <c r="T1036" s="158" t="s">
        <v>342</v>
      </c>
      <c r="U1036" s="158">
        <v>0</v>
      </c>
      <c r="V1036" s="158">
        <f>ROUND(E1036*U1036,2)</f>
        <v>0</v>
      </c>
      <c r="W1036" s="158"/>
      <c r="X1036" s="158" t="s">
        <v>184</v>
      </c>
      <c r="Y1036" s="147"/>
      <c r="Z1036" s="147"/>
      <c r="AA1036" s="147"/>
      <c r="AB1036" s="147"/>
      <c r="AC1036" s="147"/>
      <c r="AD1036" s="147"/>
      <c r="AE1036" s="147"/>
      <c r="AF1036" s="147"/>
      <c r="AG1036" s="147" t="s">
        <v>185</v>
      </c>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ht="22.5" outlineLevel="1">
      <c r="A1037" s="173">
        <v>176</v>
      </c>
      <c r="B1037" s="174" t="s">
        <v>951</v>
      </c>
      <c r="C1037" s="187" t="s">
        <v>952</v>
      </c>
      <c r="D1037" s="175" t="s">
        <v>340</v>
      </c>
      <c r="E1037" s="176">
        <v>1.83</v>
      </c>
      <c r="F1037" s="177"/>
      <c r="G1037" s="178">
        <f>ROUND(E1037*F1037,2)</f>
        <v>0</v>
      </c>
      <c r="H1037" s="159"/>
      <c r="I1037" s="158">
        <f>ROUND(E1037*H1037,2)</f>
        <v>0</v>
      </c>
      <c r="J1037" s="159"/>
      <c r="K1037" s="158">
        <f>ROUND(E1037*J1037,2)</f>
        <v>0</v>
      </c>
      <c r="L1037" s="158">
        <v>21</v>
      </c>
      <c r="M1037" s="158">
        <f>G1037*(1+L1037/100)</f>
        <v>0</v>
      </c>
      <c r="N1037" s="157">
        <v>0</v>
      </c>
      <c r="O1037" s="157">
        <f>ROUND(E1037*N1037,2)</f>
        <v>0</v>
      </c>
      <c r="P1037" s="157">
        <v>0</v>
      </c>
      <c r="Q1037" s="157">
        <f>ROUND(E1037*P1037,2)</f>
        <v>0</v>
      </c>
      <c r="R1037" s="158"/>
      <c r="S1037" s="158" t="s">
        <v>341</v>
      </c>
      <c r="T1037" s="158" t="s">
        <v>342</v>
      </c>
      <c r="U1037" s="158">
        <v>0</v>
      </c>
      <c r="V1037" s="158">
        <f>ROUND(E1037*U1037,2)</f>
        <v>0</v>
      </c>
      <c r="W1037" s="158"/>
      <c r="X1037" s="158" t="s">
        <v>184</v>
      </c>
      <c r="Y1037" s="147"/>
      <c r="Z1037" s="147"/>
      <c r="AA1037" s="147"/>
      <c r="AB1037" s="147"/>
      <c r="AC1037" s="147"/>
      <c r="AD1037" s="147"/>
      <c r="AE1037" s="147"/>
      <c r="AF1037" s="147"/>
      <c r="AG1037" s="147" t="s">
        <v>185</v>
      </c>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c r="A1038" s="154"/>
      <c r="B1038" s="155"/>
      <c r="C1038" s="188" t="s">
        <v>243</v>
      </c>
      <c r="D1038" s="160"/>
      <c r="E1038" s="161"/>
      <c r="F1038" s="158"/>
      <c r="G1038" s="158"/>
      <c r="H1038" s="158"/>
      <c r="I1038" s="158"/>
      <c r="J1038" s="158"/>
      <c r="K1038" s="158"/>
      <c r="L1038" s="158"/>
      <c r="M1038" s="158"/>
      <c r="N1038" s="157"/>
      <c r="O1038" s="157"/>
      <c r="P1038" s="157"/>
      <c r="Q1038" s="157"/>
      <c r="R1038" s="158"/>
      <c r="S1038" s="158"/>
      <c r="T1038" s="158"/>
      <c r="U1038" s="158"/>
      <c r="V1038" s="158"/>
      <c r="W1038" s="158"/>
      <c r="X1038" s="158"/>
      <c r="Y1038" s="147"/>
      <c r="Z1038" s="147"/>
      <c r="AA1038" s="147"/>
      <c r="AB1038" s="147"/>
      <c r="AC1038" s="147"/>
      <c r="AD1038" s="147"/>
      <c r="AE1038" s="147"/>
      <c r="AF1038" s="147"/>
      <c r="AG1038" s="147" t="s">
        <v>187</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c r="A1039" s="154"/>
      <c r="B1039" s="155"/>
      <c r="C1039" s="188" t="s">
        <v>953</v>
      </c>
      <c r="D1039" s="160"/>
      <c r="E1039" s="161">
        <v>1.83</v>
      </c>
      <c r="F1039" s="158"/>
      <c r="G1039" s="158"/>
      <c r="H1039" s="158"/>
      <c r="I1039" s="158"/>
      <c r="J1039" s="158"/>
      <c r="K1039" s="158"/>
      <c r="L1039" s="158"/>
      <c r="M1039" s="158"/>
      <c r="N1039" s="157"/>
      <c r="O1039" s="157"/>
      <c r="P1039" s="157"/>
      <c r="Q1039" s="157"/>
      <c r="R1039" s="158"/>
      <c r="S1039" s="158"/>
      <c r="T1039" s="158"/>
      <c r="U1039" s="158"/>
      <c r="V1039" s="158"/>
      <c r="W1039" s="158"/>
      <c r="X1039" s="158"/>
      <c r="Y1039" s="147"/>
      <c r="Z1039" s="147"/>
      <c r="AA1039" s="147"/>
      <c r="AB1039" s="147"/>
      <c r="AC1039" s="147"/>
      <c r="AD1039" s="147"/>
      <c r="AE1039" s="147"/>
      <c r="AF1039" s="147"/>
      <c r="AG1039" s="147" t="s">
        <v>187</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ht="33.75" outlineLevel="1">
      <c r="A1040" s="179">
        <v>177</v>
      </c>
      <c r="B1040" s="180" t="s">
        <v>954</v>
      </c>
      <c r="C1040" s="189" t="s">
        <v>955</v>
      </c>
      <c r="D1040" s="181" t="s">
        <v>572</v>
      </c>
      <c r="E1040" s="182">
        <v>1</v>
      </c>
      <c r="F1040" s="183"/>
      <c r="G1040" s="184">
        <f>ROUND(E1040*F1040,2)</f>
        <v>0</v>
      </c>
      <c r="H1040" s="159"/>
      <c r="I1040" s="158">
        <f>ROUND(E1040*H1040,2)</f>
        <v>0</v>
      </c>
      <c r="J1040" s="159"/>
      <c r="K1040" s="158">
        <f>ROUND(E1040*J1040,2)</f>
        <v>0</v>
      </c>
      <c r="L1040" s="158">
        <v>21</v>
      </c>
      <c r="M1040" s="158">
        <f>G1040*(1+L1040/100)</f>
        <v>0</v>
      </c>
      <c r="N1040" s="157">
        <v>0</v>
      </c>
      <c r="O1040" s="157">
        <f>ROUND(E1040*N1040,2)</f>
        <v>0</v>
      </c>
      <c r="P1040" s="157">
        <v>0</v>
      </c>
      <c r="Q1040" s="157">
        <f>ROUND(E1040*P1040,2)</f>
        <v>0</v>
      </c>
      <c r="R1040" s="158"/>
      <c r="S1040" s="158" t="s">
        <v>341</v>
      </c>
      <c r="T1040" s="158" t="s">
        <v>342</v>
      </c>
      <c r="U1040" s="158">
        <v>0</v>
      </c>
      <c r="V1040" s="158">
        <f>ROUND(E1040*U1040,2)</f>
        <v>0</v>
      </c>
      <c r="W1040" s="158"/>
      <c r="X1040" s="158" t="s">
        <v>184</v>
      </c>
      <c r="Y1040" s="147"/>
      <c r="Z1040" s="147"/>
      <c r="AA1040" s="147"/>
      <c r="AB1040" s="147"/>
      <c r="AC1040" s="147"/>
      <c r="AD1040" s="147"/>
      <c r="AE1040" s="147"/>
      <c r="AF1040" s="147"/>
      <c r="AG1040" s="147" t="s">
        <v>185</v>
      </c>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c r="A1041" s="166" t="s">
        <v>178</v>
      </c>
      <c r="B1041" s="167" t="s">
        <v>96</v>
      </c>
      <c r="C1041" s="186" t="s">
        <v>97</v>
      </c>
      <c r="D1041" s="168"/>
      <c r="E1041" s="169"/>
      <c r="F1041" s="170"/>
      <c r="G1041" s="171">
        <f>SUMIF(AG1042:AG1042,"&lt;&gt;NOR",G1042:G1042)</f>
        <v>0</v>
      </c>
      <c r="H1041" s="165"/>
      <c r="I1041" s="165">
        <f>SUM(I1042:I1042)</f>
        <v>0</v>
      </c>
      <c r="J1041" s="165"/>
      <c r="K1041" s="165">
        <f>SUM(K1042:K1042)</f>
        <v>0</v>
      </c>
      <c r="L1041" s="165"/>
      <c r="M1041" s="165">
        <f>SUM(M1042:M1042)</f>
        <v>0</v>
      </c>
      <c r="N1041" s="164"/>
      <c r="O1041" s="164">
        <f>SUM(O1042:O1042)</f>
        <v>0</v>
      </c>
      <c r="P1041" s="164"/>
      <c r="Q1041" s="164">
        <f>SUM(Q1042:Q1042)</f>
        <v>0</v>
      </c>
      <c r="R1041" s="165"/>
      <c r="S1041" s="165"/>
      <c r="T1041" s="165"/>
      <c r="U1041" s="165"/>
      <c r="V1041" s="165">
        <f>SUM(V1042:V1042)</f>
        <v>746.61</v>
      </c>
      <c r="W1041" s="165"/>
      <c r="X1041" s="165"/>
      <c r="AG1041" t="s">
        <v>179</v>
      </c>
    </row>
    <row r="1042" spans="1:60" ht="22.5" outlineLevel="1">
      <c r="A1042" s="179">
        <v>178</v>
      </c>
      <c r="B1042" s="180" t="s">
        <v>956</v>
      </c>
      <c r="C1042" s="189" t="s">
        <v>957</v>
      </c>
      <c r="D1042" s="181" t="s">
        <v>255</v>
      </c>
      <c r="E1042" s="182">
        <v>237.01779999999999</v>
      </c>
      <c r="F1042" s="183"/>
      <c r="G1042" s="184">
        <f>ROUND(E1042*F1042,2)</f>
        <v>0</v>
      </c>
      <c r="H1042" s="159"/>
      <c r="I1042" s="158">
        <f>ROUND(E1042*H1042,2)</f>
        <v>0</v>
      </c>
      <c r="J1042" s="159"/>
      <c r="K1042" s="158">
        <f>ROUND(E1042*J1042,2)</f>
        <v>0</v>
      </c>
      <c r="L1042" s="158">
        <v>21</v>
      </c>
      <c r="M1042" s="158">
        <f>G1042*(1+L1042/100)</f>
        <v>0</v>
      </c>
      <c r="N1042" s="157">
        <v>0</v>
      </c>
      <c r="O1042" s="157">
        <f>ROUND(E1042*N1042,2)</f>
        <v>0</v>
      </c>
      <c r="P1042" s="157">
        <v>0</v>
      </c>
      <c r="Q1042" s="157">
        <f>ROUND(E1042*P1042,2)</f>
        <v>0</v>
      </c>
      <c r="R1042" s="158"/>
      <c r="S1042" s="158" t="s">
        <v>183</v>
      </c>
      <c r="T1042" s="158" t="s">
        <v>183</v>
      </c>
      <c r="U1042" s="158">
        <v>3.15</v>
      </c>
      <c r="V1042" s="158">
        <f>ROUND(E1042*U1042,2)</f>
        <v>746.61</v>
      </c>
      <c r="W1042" s="158"/>
      <c r="X1042" s="158" t="s">
        <v>958</v>
      </c>
      <c r="Y1042" s="147"/>
      <c r="Z1042" s="147"/>
      <c r="AA1042" s="147"/>
      <c r="AB1042" s="147"/>
      <c r="AC1042" s="147"/>
      <c r="AD1042" s="147"/>
      <c r="AE1042" s="147"/>
      <c r="AF1042" s="147"/>
      <c r="AG1042" s="147" t="s">
        <v>959</v>
      </c>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c r="A1043" s="166" t="s">
        <v>178</v>
      </c>
      <c r="B1043" s="167" t="s">
        <v>98</v>
      </c>
      <c r="C1043" s="186" t="s">
        <v>99</v>
      </c>
      <c r="D1043" s="168"/>
      <c r="E1043" s="169"/>
      <c r="F1043" s="170"/>
      <c r="G1043" s="171">
        <f>SUMIF(AG1044:AG1230,"&lt;&gt;NOR",G1044:G1230)</f>
        <v>0</v>
      </c>
      <c r="H1043" s="165"/>
      <c r="I1043" s="165">
        <f>SUM(I1044:I1230)</f>
        <v>0</v>
      </c>
      <c r="J1043" s="165"/>
      <c r="K1043" s="165">
        <f>SUM(K1044:K1230)</f>
        <v>0</v>
      </c>
      <c r="L1043" s="165"/>
      <c r="M1043" s="165">
        <f>SUM(M1044:M1230)</f>
        <v>0</v>
      </c>
      <c r="N1043" s="164"/>
      <c r="O1043" s="164">
        <f>SUM(O1044:O1230)</f>
        <v>2.4700000000000002</v>
      </c>
      <c r="P1043" s="164"/>
      <c r="Q1043" s="164">
        <f>SUM(Q1044:Q1230)</f>
        <v>1.83</v>
      </c>
      <c r="R1043" s="165"/>
      <c r="S1043" s="165"/>
      <c r="T1043" s="165"/>
      <c r="U1043" s="165"/>
      <c r="V1043" s="165">
        <f>SUM(V1044:V1230)</f>
        <v>274.24999999999994</v>
      </c>
      <c r="W1043" s="165"/>
      <c r="X1043" s="165"/>
      <c r="AG1043" t="s">
        <v>179</v>
      </c>
    </row>
    <row r="1044" spans="1:60" ht="33.75" outlineLevel="1">
      <c r="A1044" s="173">
        <v>179</v>
      </c>
      <c r="B1044" s="174" t="s">
        <v>960</v>
      </c>
      <c r="C1044" s="187" t="s">
        <v>961</v>
      </c>
      <c r="D1044" s="175" t="s">
        <v>182</v>
      </c>
      <c r="E1044" s="176">
        <v>133.26</v>
      </c>
      <c r="F1044" s="177"/>
      <c r="G1044" s="178">
        <f>ROUND(E1044*F1044,2)</f>
        <v>0</v>
      </c>
      <c r="H1044" s="159"/>
      <c r="I1044" s="158">
        <f>ROUND(E1044*H1044,2)</f>
        <v>0</v>
      </c>
      <c r="J1044" s="159"/>
      <c r="K1044" s="158">
        <f>ROUND(E1044*J1044,2)</f>
        <v>0</v>
      </c>
      <c r="L1044" s="158">
        <v>21</v>
      </c>
      <c r="M1044" s="158">
        <f>G1044*(1+L1044/100)</f>
        <v>0</v>
      </c>
      <c r="N1044" s="157">
        <v>3.3E-4</v>
      </c>
      <c r="O1044" s="157">
        <f>ROUND(E1044*N1044,2)</f>
        <v>0.04</v>
      </c>
      <c r="P1044" s="157">
        <v>0</v>
      </c>
      <c r="Q1044" s="157">
        <f>ROUND(E1044*P1044,2)</f>
        <v>0</v>
      </c>
      <c r="R1044" s="158"/>
      <c r="S1044" s="158" t="s">
        <v>183</v>
      </c>
      <c r="T1044" s="158" t="s">
        <v>183</v>
      </c>
      <c r="U1044" s="158">
        <v>2.75E-2</v>
      </c>
      <c r="V1044" s="158">
        <f>ROUND(E1044*U1044,2)</f>
        <v>3.66</v>
      </c>
      <c r="W1044" s="158"/>
      <c r="X1044" s="158" t="s">
        <v>184</v>
      </c>
      <c r="Y1044" s="147"/>
      <c r="Z1044" s="147"/>
      <c r="AA1044" s="147"/>
      <c r="AB1044" s="147"/>
      <c r="AC1044" s="147"/>
      <c r="AD1044" s="147"/>
      <c r="AE1044" s="147"/>
      <c r="AF1044" s="147"/>
      <c r="AG1044" s="147" t="s">
        <v>185</v>
      </c>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c r="A1045" s="154"/>
      <c r="B1045" s="155"/>
      <c r="C1045" s="188" t="s">
        <v>192</v>
      </c>
      <c r="D1045" s="160"/>
      <c r="E1045" s="161"/>
      <c r="F1045" s="158"/>
      <c r="G1045" s="158"/>
      <c r="H1045" s="158"/>
      <c r="I1045" s="158"/>
      <c r="J1045" s="158"/>
      <c r="K1045" s="158"/>
      <c r="L1045" s="158"/>
      <c r="M1045" s="158"/>
      <c r="N1045" s="157"/>
      <c r="O1045" s="157"/>
      <c r="P1045" s="157"/>
      <c r="Q1045" s="157"/>
      <c r="R1045" s="158"/>
      <c r="S1045" s="158"/>
      <c r="T1045" s="158"/>
      <c r="U1045" s="158"/>
      <c r="V1045" s="158"/>
      <c r="W1045" s="158"/>
      <c r="X1045" s="158"/>
      <c r="Y1045" s="147"/>
      <c r="Z1045" s="147"/>
      <c r="AA1045" s="147"/>
      <c r="AB1045" s="147"/>
      <c r="AC1045" s="147"/>
      <c r="AD1045" s="147"/>
      <c r="AE1045" s="147"/>
      <c r="AF1045" s="147"/>
      <c r="AG1045" s="147" t="s">
        <v>187</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c r="A1046" s="154"/>
      <c r="B1046" s="155"/>
      <c r="C1046" s="188" t="s">
        <v>490</v>
      </c>
      <c r="D1046" s="160"/>
      <c r="E1046" s="161"/>
      <c r="F1046" s="158"/>
      <c r="G1046" s="158"/>
      <c r="H1046" s="158"/>
      <c r="I1046" s="158"/>
      <c r="J1046" s="158"/>
      <c r="K1046" s="158"/>
      <c r="L1046" s="158"/>
      <c r="M1046" s="158"/>
      <c r="N1046" s="157"/>
      <c r="O1046" s="157"/>
      <c r="P1046" s="157"/>
      <c r="Q1046" s="157"/>
      <c r="R1046" s="158"/>
      <c r="S1046" s="158"/>
      <c r="T1046" s="158"/>
      <c r="U1046" s="158"/>
      <c r="V1046" s="158"/>
      <c r="W1046" s="158"/>
      <c r="X1046" s="158"/>
      <c r="Y1046" s="147"/>
      <c r="Z1046" s="147"/>
      <c r="AA1046" s="147"/>
      <c r="AB1046" s="147"/>
      <c r="AC1046" s="147"/>
      <c r="AD1046" s="147"/>
      <c r="AE1046" s="147"/>
      <c r="AF1046" s="147"/>
      <c r="AG1046" s="147" t="s">
        <v>187</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c r="A1047" s="154"/>
      <c r="B1047" s="155"/>
      <c r="C1047" s="188" t="s">
        <v>632</v>
      </c>
      <c r="D1047" s="160"/>
      <c r="E1047" s="161">
        <v>61.83</v>
      </c>
      <c r="F1047" s="158"/>
      <c r="G1047" s="158"/>
      <c r="H1047" s="158"/>
      <c r="I1047" s="158"/>
      <c r="J1047" s="158"/>
      <c r="K1047" s="158"/>
      <c r="L1047" s="158"/>
      <c r="M1047" s="158"/>
      <c r="N1047" s="157"/>
      <c r="O1047" s="157"/>
      <c r="P1047" s="157"/>
      <c r="Q1047" s="157"/>
      <c r="R1047" s="158"/>
      <c r="S1047" s="158"/>
      <c r="T1047" s="158"/>
      <c r="U1047" s="158"/>
      <c r="V1047" s="158"/>
      <c r="W1047" s="158"/>
      <c r="X1047" s="158"/>
      <c r="Y1047" s="147"/>
      <c r="Z1047" s="147"/>
      <c r="AA1047" s="147"/>
      <c r="AB1047" s="147"/>
      <c r="AC1047" s="147"/>
      <c r="AD1047" s="147"/>
      <c r="AE1047" s="147"/>
      <c r="AF1047" s="147"/>
      <c r="AG1047" s="147" t="s">
        <v>187</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c r="A1048" s="154"/>
      <c r="B1048" s="155"/>
      <c r="C1048" s="188" t="s">
        <v>492</v>
      </c>
      <c r="D1048" s="160"/>
      <c r="E1048" s="161"/>
      <c r="F1048" s="158"/>
      <c r="G1048" s="158"/>
      <c r="H1048" s="158"/>
      <c r="I1048" s="158"/>
      <c r="J1048" s="158"/>
      <c r="K1048" s="158"/>
      <c r="L1048" s="158"/>
      <c r="M1048" s="158"/>
      <c r="N1048" s="157"/>
      <c r="O1048" s="157"/>
      <c r="P1048" s="157"/>
      <c r="Q1048" s="157"/>
      <c r="R1048" s="158"/>
      <c r="S1048" s="158"/>
      <c r="T1048" s="158"/>
      <c r="U1048" s="158"/>
      <c r="V1048" s="158"/>
      <c r="W1048" s="158"/>
      <c r="X1048" s="158"/>
      <c r="Y1048" s="147"/>
      <c r="Z1048" s="147"/>
      <c r="AA1048" s="147"/>
      <c r="AB1048" s="147"/>
      <c r="AC1048" s="147"/>
      <c r="AD1048" s="147"/>
      <c r="AE1048" s="147"/>
      <c r="AF1048" s="147"/>
      <c r="AG1048" s="147" t="s">
        <v>187</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c r="A1049" s="154"/>
      <c r="B1049" s="155"/>
      <c r="C1049" s="188" t="s">
        <v>633</v>
      </c>
      <c r="D1049" s="160"/>
      <c r="E1049" s="161">
        <v>29.65</v>
      </c>
      <c r="F1049" s="158"/>
      <c r="G1049" s="158"/>
      <c r="H1049" s="158"/>
      <c r="I1049" s="158"/>
      <c r="J1049" s="158"/>
      <c r="K1049" s="158"/>
      <c r="L1049" s="158"/>
      <c r="M1049" s="158"/>
      <c r="N1049" s="157"/>
      <c r="O1049" s="157"/>
      <c r="P1049" s="157"/>
      <c r="Q1049" s="157"/>
      <c r="R1049" s="158"/>
      <c r="S1049" s="158"/>
      <c r="T1049" s="158"/>
      <c r="U1049" s="158"/>
      <c r="V1049" s="158"/>
      <c r="W1049" s="158"/>
      <c r="X1049" s="158"/>
      <c r="Y1049" s="147"/>
      <c r="Z1049" s="147"/>
      <c r="AA1049" s="147"/>
      <c r="AB1049" s="147"/>
      <c r="AC1049" s="147"/>
      <c r="AD1049" s="147"/>
      <c r="AE1049" s="147"/>
      <c r="AF1049" s="147"/>
      <c r="AG1049" s="147" t="s">
        <v>187</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c r="A1050" s="154"/>
      <c r="B1050" s="155"/>
      <c r="C1050" s="188" t="s">
        <v>494</v>
      </c>
      <c r="D1050" s="160"/>
      <c r="E1050" s="161"/>
      <c r="F1050" s="158"/>
      <c r="G1050" s="158"/>
      <c r="H1050" s="158"/>
      <c r="I1050" s="158"/>
      <c r="J1050" s="158"/>
      <c r="K1050" s="158"/>
      <c r="L1050" s="158"/>
      <c r="M1050" s="158"/>
      <c r="N1050" s="157"/>
      <c r="O1050" s="157"/>
      <c r="P1050" s="157"/>
      <c r="Q1050" s="157"/>
      <c r="R1050" s="158"/>
      <c r="S1050" s="158"/>
      <c r="T1050" s="158"/>
      <c r="U1050" s="158"/>
      <c r="V1050" s="158"/>
      <c r="W1050" s="158"/>
      <c r="X1050" s="158"/>
      <c r="Y1050" s="147"/>
      <c r="Z1050" s="147"/>
      <c r="AA1050" s="147"/>
      <c r="AB1050" s="147"/>
      <c r="AC1050" s="147"/>
      <c r="AD1050" s="147"/>
      <c r="AE1050" s="147"/>
      <c r="AF1050" s="147"/>
      <c r="AG1050" s="147" t="s">
        <v>187</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c r="A1051" s="154"/>
      <c r="B1051" s="155"/>
      <c r="C1051" s="188" t="s">
        <v>634</v>
      </c>
      <c r="D1051" s="160"/>
      <c r="E1051" s="161">
        <v>9.1</v>
      </c>
      <c r="F1051" s="158"/>
      <c r="G1051" s="158"/>
      <c r="H1051" s="158"/>
      <c r="I1051" s="158"/>
      <c r="J1051" s="158"/>
      <c r="K1051" s="158"/>
      <c r="L1051" s="158"/>
      <c r="M1051" s="158"/>
      <c r="N1051" s="157"/>
      <c r="O1051" s="157"/>
      <c r="P1051" s="157"/>
      <c r="Q1051" s="157"/>
      <c r="R1051" s="158"/>
      <c r="S1051" s="158"/>
      <c r="T1051" s="158"/>
      <c r="U1051" s="158"/>
      <c r="V1051" s="158"/>
      <c r="W1051" s="158"/>
      <c r="X1051" s="158"/>
      <c r="Y1051" s="147"/>
      <c r="Z1051" s="147"/>
      <c r="AA1051" s="147"/>
      <c r="AB1051" s="147"/>
      <c r="AC1051" s="147"/>
      <c r="AD1051" s="147"/>
      <c r="AE1051" s="147"/>
      <c r="AF1051" s="147"/>
      <c r="AG1051" s="147" t="s">
        <v>187</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c r="A1052" s="154"/>
      <c r="B1052" s="155"/>
      <c r="C1052" s="188" t="s">
        <v>496</v>
      </c>
      <c r="D1052" s="160"/>
      <c r="E1052" s="161"/>
      <c r="F1052" s="158"/>
      <c r="G1052" s="158"/>
      <c r="H1052" s="158"/>
      <c r="I1052" s="158"/>
      <c r="J1052" s="158"/>
      <c r="K1052" s="158"/>
      <c r="L1052" s="158"/>
      <c r="M1052" s="158"/>
      <c r="N1052" s="157"/>
      <c r="O1052" s="157"/>
      <c r="P1052" s="157"/>
      <c r="Q1052" s="157"/>
      <c r="R1052" s="158"/>
      <c r="S1052" s="158"/>
      <c r="T1052" s="158"/>
      <c r="U1052" s="158"/>
      <c r="V1052" s="158"/>
      <c r="W1052" s="158"/>
      <c r="X1052" s="158"/>
      <c r="Y1052" s="147"/>
      <c r="Z1052" s="147"/>
      <c r="AA1052" s="147"/>
      <c r="AB1052" s="147"/>
      <c r="AC1052" s="147"/>
      <c r="AD1052" s="147"/>
      <c r="AE1052" s="147"/>
      <c r="AF1052" s="147"/>
      <c r="AG1052" s="147" t="s">
        <v>187</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c r="A1053" s="154"/>
      <c r="B1053" s="155"/>
      <c r="C1053" s="188" t="s">
        <v>635</v>
      </c>
      <c r="D1053" s="160"/>
      <c r="E1053" s="161">
        <v>15.2</v>
      </c>
      <c r="F1053" s="158"/>
      <c r="G1053" s="158"/>
      <c r="H1053" s="158"/>
      <c r="I1053" s="158"/>
      <c r="J1053" s="158"/>
      <c r="K1053" s="158"/>
      <c r="L1053" s="158"/>
      <c r="M1053" s="158"/>
      <c r="N1053" s="157"/>
      <c r="O1053" s="157"/>
      <c r="P1053" s="157"/>
      <c r="Q1053" s="157"/>
      <c r="R1053" s="158"/>
      <c r="S1053" s="158"/>
      <c r="T1053" s="158"/>
      <c r="U1053" s="158"/>
      <c r="V1053" s="158"/>
      <c r="W1053" s="158"/>
      <c r="X1053" s="158"/>
      <c r="Y1053" s="147"/>
      <c r="Z1053" s="147"/>
      <c r="AA1053" s="147"/>
      <c r="AB1053" s="147"/>
      <c r="AC1053" s="147"/>
      <c r="AD1053" s="147"/>
      <c r="AE1053" s="147"/>
      <c r="AF1053" s="147"/>
      <c r="AG1053" s="147" t="s">
        <v>187</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c r="A1054" s="154"/>
      <c r="B1054" s="155"/>
      <c r="C1054" s="188" t="s">
        <v>564</v>
      </c>
      <c r="D1054" s="160"/>
      <c r="E1054" s="161"/>
      <c r="F1054" s="158"/>
      <c r="G1054" s="158"/>
      <c r="H1054" s="158"/>
      <c r="I1054" s="158"/>
      <c r="J1054" s="158"/>
      <c r="K1054" s="158"/>
      <c r="L1054" s="158"/>
      <c r="M1054" s="158"/>
      <c r="N1054" s="157"/>
      <c r="O1054" s="157"/>
      <c r="P1054" s="157"/>
      <c r="Q1054" s="157"/>
      <c r="R1054" s="158"/>
      <c r="S1054" s="158"/>
      <c r="T1054" s="158"/>
      <c r="U1054" s="158"/>
      <c r="V1054" s="158"/>
      <c r="W1054" s="158"/>
      <c r="X1054" s="158"/>
      <c r="Y1054" s="147"/>
      <c r="Z1054" s="147"/>
      <c r="AA1054" s="147"/>
      <c r="AB1054" s="147"/>
      <c r="AC1054" s="147"/>
      <c r="AD1054" s="147"/>
      <c r="AE1054" s="147"/>
      <c r="AF1054" s="147"/>
      <c r="AG1054" s="147" t="s">
        <v>187</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c r="A1055" s="154"/>
      <c r="B1055" s="155"/>
      <c r="C1055" s="188" t="s">
        <v>565</v>
      </c>
      <c r="D1055" s="160"/>
      <c r="E1055" s="161">
        <v>17.48</v>
      </c>
      <c r="F1055" s="158"/>
      <c r="G1055" s="158"/>
      <c r="H1055" s="158"/>
      <c r="I1055" s="158"/>
      <c r="J1055" s="158"/>
      <c r="K1055" s="158"/>
      <c r="L1055" s="158"/>
      <c r="M1055" s="158"/>
      <c r="N1055" s="157"/>
      <c r="O1055" s="157"/>
      <c r="P1055" s="157"/>
      <c r="Q1055" s="157"/>
      <c r="R1055" s="158"/>
      <c r="S1055" s="158"/>
      <c r="T1055" s="158"/>
      <c r="U1055" s="158"/>
      <c r="V1055" s="158"/>
      <c r="W1055" s="158"/>
      <c r="X1055" s="158"/>
      <c r="Y1055" s="147"/>
      <c r="Z1055" s="147"/>
      <c r="AA1055" s="147"/>
      <c r="AB1055" s="147"/>
      <c r="AC1055" s="147"/>
      <c r="AD1055" s="147"/>
      <c r="AE1055" s="147"/>
      <c r="AF1055" s="147"/>
      <c r="AG1055" s="147" t="s">
        <v>187</v>
      </c>
      <c r="AH1055" s="147">
        <v>0</v>
      </c>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ht="33.75" outlineLevel="1">
      <c r="A1056" s="173">
        <v>180</v>
      </c>
      <c r="B1056" s="174" t="s">
        <v>962</v>
      </c>
      <c r="C1056" s="187" t="s">
        <v>963</v>
      </c>
      <c r="D1056" s="175" t="s">
        <v>182</v>
      </c>
      <c r="E1056" s="176">
        <v>20.622399999999999</v>
      </c>
      <c r="F1056" s="177"/>
      <c r="G1056" s="178">
        <f>ROUND(E1056*F1056,2)</f>
        <v>0</v>
      </c>
      <c r="H1056" s="159"/>
      <c r="I1056" s="158">
        <f>ROUND(E1056*H1056,2)</f>
        <v>0</v>
      </c>
      <c r="J1056" s="159"/>
      <c r="K1056" s="158">
        <f>ROUND(E1056*J1056,2)</f>
        <v>0</v>
      </c>
      <c r="L1056" s="158">
        <v>21</v>
      </c>
      <c r="M1056" s="158">
        <f>G1056*(1+L1056/100)</f>
        <v>0</v>
      </c>
      <c r="N1056" s="157">
        <v>5.1999999999999995E-4</v>
      </c>
      <c r="O1056" s="157">
        <f>ROUND(E1056*N1056,2)</f>
        <v>0.01</v>
      </c>
      <c r="P1056" s="157">
        <v>0</v>
      </c>
      <c r="Q1056" s="157">
        <f>ROUND(E1056*P1056,2)</f>
        <v>0</v>
      </c>
      <c r="R1056" s="158"/>
      <c r="S1056" s="158" t="s">
        <v>183</v>
      </c>
      <c r="T1056" s="158" t="s">
        <v>183</v>
      </c>
      <c r="U1056" s="158">
        <v>4.9000000000000002E-2</v>
      </c>
      <c r="V1056" s="158">
        <f>ROUND(E1056*U1056,2)</f>
        <v>1.01</v>
      </c>
      <c r="W1056" s="158"/>
      <c r="X1056" s="158" t="s">
        <v>184</v>
      </c>
      <c r="Y1056" s="147"/>
      <c r="Z1056" s="147"/>
      <c r="AA1056" s="147"/>
      <c r="AB1056" s="147"/>
      <c r="AC1056" s="147"/>
      <c r="AD1056" s="147"/>
      <c r="AE1056" s="147"/>
      <c r="AF1056" s="147"/>
      <c r="AG1056" s="147" t="s">
        <v>185</v>
      </c>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c r="A1057" s="154"/>
      <c r="B1057" s="155"/>
      <c r="C1057" s="188" t="s">
        <v>192</v>
      </c>
      <c r="D1057" s="160"/>
      <c r="E1057" s="161"/>
      <c r="F1057" s="158"/>
      <c r="G1057" s="158"/>
      <c r="H1057" s="158"/>
      <c r="I1057" s="158"/>
      <c r="J1057" s="158"/>
      <c r="K1057" s="158"/>
      <c r="L1057" s="158"/>
      <c r="M1057" s="158"/>
      <c r="N1057" s="157"/>
      <c r="O1057" s="157"/>
      <c r="P1057" s="157"/>
      <c r="Q1057" s="157"/>
      <c r="R1057" s="158"/>
      <c r="S1057" s="158"/>
      <c r="T1057" s="158"/>
      <c r="U1057" s="158"/>
      <c r="V1057" s="158"/>
      <c r="W1057" s="158"/>
      <c r="X1057" s="158"/>
      <c r="Y1057" s="147"/>
      <c r="Z1057" s="147"/>
      <c r="AA1057" s="147"/>
      <c r="AB1057" s="147"/>
      <c r="AC1057" s="147"/>
      <c r="AD1057" s="147"/>
      <c r="AE1057" s="147"/>
      <c r="AF1057" s="147"/>
      <c r="AG1057" s="147" t="s">
        <v>187</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outlineLevel="1">
      <c r="A1058" s="154"/>
      <c r="B1058" s="155"/>
      <c r="C1058" s="188" t="s">
        <v>490</v>
      </c>
      <c r="D1058" s="160"/>
      <c r="E1058" s="161"/>
      <c r="F1058" s="158"/>
      <c r="G1058" s="158"/>
      <c r="H1058" s="158"/>
      <c r="I1058" s="158"/>
      <c r="J1058" s="158"/>
      <c r="K1058" s="158"/>
      <c r="L1058" s="158"/>
      <c r="M1058" s="158"/>
      <c r="N1058" s="157"/>
      <c r="O1058" s="157"/>
      <c r="P1058" s="157"/>
      <c r="Q1058" s="157"/>
      <c r="R1058" s="158"/>
      <c r="S1058" s="158"/>
      <c r="T1058" s="158"/>
      <c r="U1058" s="158"/>
      <c r="V1058" s="158"/>
      <c r="W1058" s="158"/>
      <c r="X1058" s="158"/>
      <c r="Y1058" s="147"/>
      <c r="Z1058" s="147"/>
      <c r="AA1058" s="147"/>
      <c r="AB1058" s="147"/>
      <c r="AC1058" s="147"/>
      <c r="AD1058" s="147"/>
      <c r="AE1058" s="147"/>
      <c r="AF1058" s="147"/>
      <c r="AG1058" s="147" t="s">
        <v>187</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c r="A1059" s="154"/>
      <c r="B1059" s="155"/>
      <c r="C1059" s="188" t="s">
        <v>964</v>
      </c>
      <c r="D1059" s="160"/>
      <c r="E1059" s="161">
        <v>9.8927999999999994</v>
      </c>
      <c r="F1059" s="158"/>
      <c r="G1059" s="158"/>
      <c r="H1059" s="158"/>
      <c r="I1059" s="158"/>
      <c r="J1059" s="158"/>
      <c r="K1059" s="158"/>
      <c r="L1059" s="158"/>
      <c r="M1059" s="158"/>
      <c r="N1059" s="157"/>
      <c r="O1059" s="157"/>
      <c r="P1059" s="157"/>
      <c r="Q1059" s="157"/>
      <c r="R1059" s="158"/>
      <c r="S1059" s="158"/>
      <c r="T1059" s="158"/>
      <c r="U1059" s="158"/>
      <c r="V1059" s="158"/>
      <c r="W1059" s="158"/>
      <c r="X1059" s="158"/>
      <c r="Y1059" s="147"/>
      <c r="Z1059" s="147"/>
      <c r="AA1059" s="147"/>
      <c r="AB1059" s="147"/>
      <c r="AC1059" s="147"/>
      <c r="AD1059" s="147"/>
      <c r="AE1059" s="147"/>
      <c r="AF1059" s="147"/>
      <c r="AG1059" s="147" t="s">
        <v>187</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c r="A1060" s="154"/>
      <c r="B1060" s="155"/>
      <c r="C1060" s="188" t="s">
        <v>492</v>
      </c>
      <c r="D1060" s="160"/>
      <c r="E1060" s="161"/>
      <c r="F1060" s="158"/>
      <c r="G1060" s="158"/>
      <c r="H1060" s="158"/>
      <c r="I1060" s="158"/>
      <c r="J1060" s="158"/>
      <c r="K1060" s="158"/>
      <c r="L1060" s="158"/>
      <c r="M1060" s="158"/>
      <c r="N1060" s="157"/>
      <c r="O1060" s="157"/>
      <c r="P1060" s="157"/>
      <c r="Q1060" s="157"/>
      <c r="R1060" s="158"/>
      <c r="S1060" s="158"/>
      <c r="T1060" s="158"/>
      <c r="U1060" s="158"/>
      <c r="V1060" s="158"/>
      <c r="W1060" s="158"/>
      <c r="X1060" s="158"/>
      <c r="Y1060" s="147"/>
      <c r="Z1060" s="147"/>
      <c r="AA1060" s="147"/>
      <c r="AB1060" s="147"/>
      <c r="AC1060" s="147"/>
      <c r="AD1060" s="147"/>
      <c r="AE1060" s="147"/>
      <c r="AF1060" s="147"/>
      <c r="AG1060" s="147" t="s">
        <v>187</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c r="A1061" s="154"/>
      <c r="B1061" s="155"/>
      <c r="C1061" s="188" t="s">
        <v>965</v>
      </c>
      <c r="D1061" s="160"/>
      <c r="E1061" s="161">
        <v>4.7439999999999998</v>
      </c>
      <c r="F1061" s="158"/>
      <c r="G1061" s="158"/>
      <c r="H1061" s="158"/>
      <c r="I1061" s="158"/>
      <c r="J1061" s="158"/>
      <c r="K1061" s="158"/>
      <c r="L1061" s="158"/>
      <c r="M1061" s="158"/>
      <c r="N1061" s="157"/>
      <c r="O1061" s="157"/>
      <c r="P1061" s="157"/>
      <c r="Q1061" s="157"/>
      <c r="R1061" s="158"/>
      <c r="S1061" s="158"/>
      <c r="T1061" s="158"/>
      <c r="U1061" s="158"/>
      <c r="V1061" s="158"/>
      <c r="W1061" s="158"/>
      <c r="X1061" s="158"/>
      <c r="Y1061" s="147"/>
      <c r="Z1061" s="147"/>
      <c r="AA1061" s="147"/>
      <c r="AB1061" s="147"/>
      <c r="AC1061" s="147"/>
      <c r="AD1061" s="147"/>
      <c r="AE1061" s="147"/>
      <c r="AF1061" s="147"/>
      <c r="AG1061" s="147" t="s">
        <v>187</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c r="A1062" s="154"/>
      <c r="B1062" s="155"/>
      <c r="C1062" s="188" t="s">
        <v>494</v>
      </c>
      <c r="D1062" s="160"/>
      <c r="E1062" s="161"/>
      <c r="F1062" s="158"/>
      <c r="G1062" s="158"/>
      <c r="H1062" s="158"/>
      <c r="I1062" s="158"/>
      <c r="J1062" s="158"/>
      <c r="K1062" s="158"/>
      <c r="L1062" s="158"/>
      <c r="M1062" s="158"/>
      <c r="N1062" s="157"/>
      <c r="O1062" s="157"/>
      <c r="P1062" s="157"/>
      <c r="Q1062" s="157"/>
      <c r="R1062" s="158"/>
      <c r="S1062" s="158"/>
      <c r="T1062" s="158"/>
      <c r="U1062" s="158"/>
      <c r="V1062" s="158"/>
      <c r="W1062" s="158"/>
      <c r="X1062" s="158"/>
      <c r="Y1062" s="147"/>
      <c r="Z1062" s="147"/>
      <c r="AA1062" s="147"/>
      <c r="AB1062" s="147"/>
      <c r="AC1062" s="147"/>
      <c r="AD1062" s="147"/>
      <c r="AE1062" s="147"/>
      <c r="AF1062" s="147"/>
      <c r="AG1062" s="147" t="s">
        <v>187</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c r="A1063" s="154"/>
      <c r="B1063" s="155"/>
      <c r="C1063" s="188" t="s">
        <v>966</v>
      </c>
      <c r="D1063" s="160"/>
      <c r="E1063" s="161">
        <v>1.456</v>
      </c>
      <c r="F1063" s="158"/>
      <c r="G1063" s="158"/>
      <c r="H1063" s="158"/>
      <c r="I1063" s="158"/>
      <c r="J1063" s="158"/>
      <c r="K1063" s="158"/>
      <c r="L1063" s="158"/>
      <c r="M1063" s="158"/>
      <c r="N1063" s="157"/>
      <c r="O1063" s="157"/>
      <c r="P1063" s="157"/>
      <c r="Q1063" s="157"/>
      <c r="R1063" s="158"/>
      <c r="S1063" s="158"/>
      <c r="T1063" s="158"/>
      <c r="U1063" s="158"/>
      <c r="V1063" s="158"/>
      <c r="W1063" s="158"/>
      <c r="X1063" s="158"/>
      <c r="Y1063" s="147"/>
      <c r="Z1063" s="147"/>
      <c r="AA1063" s="147"/>
      <c r="AB1063" s="147"/>
      <c r="AC1063" s="147"/>
      <c r="AD1063" s="147"/>
      <c r="AE1063" s="147"/>
      <c r="AF1063" s="147"/>
      <c r="AG1063" s="147" t="s">
        <v>187</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c r="A1064" s="154"/>
      <c r="B1064" s="155"/>
      <c r="C1064" s="188" t="s">
        <v>496</v>
      </c>
      <c r="D1064" s="160"/>
      <c r="E1064" s="161"/>
      <c r="F1064" s="158"/>
      <c r="G1064" s="158"/>
      <c r="H1064" s="158"/>
      <c r="I1064" s="158"/>
      <c r="J1064" s="158"/>
      <c r="K1064" s="158"/>
      <c r="L1064" s="158"/>
      <c r="M1064" s="158"/>
      <c r="N1064" s="157"/>
      <c r="O1064" s="157"/>
      <c r="P1064" s="157"/>
      <c r="Q1064" s="157"/>
      <c r="R1064" s="158"/>
      <c r="S1064" s="158"/>
      <c r="T1064" s="158"/>
      <c r="U1064" s="158"/>
      <c r="V1064" s="158"/>
      <c r="W1064" s="158"/>
      <c r="X1064" s="158"/>
      <c r="Y1064" s="147"/>
      <c r="Z1064" s="147"/>
      <c r="AA1064" s="147"/>
      <c r="AB1064" s="147"/>
      <c r="AC1064" s="147"/>
      <c r="AD1064" s="147"/>
      <c r="AE1064" s="147"/>
      <c r="AF1064" s="147"/>
      <c r="AG1064" s="147" t="s">
        <v>187</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c r="A1065" s="154"/>
      <c r="B1065" s="155"/>
      <c r="C1065" s="188" t="s">
        <v>967</v>
      </c>
      <c r="D1065" s="160"/>
      <c r="E1065" s="161">
        <v>2.4319999999999999</v>
      </c>
      <c r="F1065" s="158"/>
      <c r="G1065" s="158"/>
      <c r="H1065" s="158"/>
      <c r="I1065" s="158"/>
      <c r="J1065" s="158"/>
      <c r="K1065" s="158"/>
      <c r="L1065" s="158"/>
      <c r="M1065" s="158"/>
      <c r="N1065" s="157"/>
      <c r="O1065" s="157"/>
      <c r="P1065" s="157"/>
      <c r="Q1065" s="157"/>
      <c r="R1065" s="158"/>
      <c r="S1065" s="158"/>
      <c r="T1065" s="158"/>
      <c r="U1065" s="158"/>
      <c r="V1065" s="158"/>
      <c r="W1065" s="158"/>
      <c r="X1065" s="158"/>
      <c r="Y1065" s="147"/>
      <c r="Z1065" s="147"/>
      <c r="AA1065" s="147"/>
      <c r="AB1065" s="147"/>
      <c r="AC1065" s="147"/>
      <c r="AD1065" s="147"/>
      <c r="AE1065" s="147"/>
      <c r="AF1065" s="147"/>
      <c r="AG1065" s="147" t="s">
        <v>187</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c r="A1066" s="154"/>
      <c r="B1066" s="155"/>
      <c r="C1066" s="188" t="s">
        <v>564</v>
      </c>
      <c r="D1066" s="160"/>
      <c r="E1066" s="161"/>
      <c r="F1066" s="158"/>
      <c r="G1066" s="158"/>
      <c r="H1066" s="158"/>
      <c r="I1066" s="158"/>
      <c r="J1066" s="158"/>
      <c r="K1066" s="158"/>
      <c r="L1066" s="158"/>
      <c r="M1066" s="158"/>
      <c r="N1066" s="157"/>
      <c r="O1066" s="157"/>
      <c r="P1066" s="157"/>
      <c r="Q1066" s="157"/>
      <c r="R1066" s="158"/>
      <c r="S1066" s="158"/>
      <c r="T1066" s="158"/>
      <c r="U1066" s="158"/>
      <c r="V1066" s="158"/>
      <c r="W1066" s="158"/>
      <c r="X1066" s="158"/>
      <c r="Y1066" s="147"/>
      <c r="Z1066" s="147"/>
      <c r="AA1066" s="147"/>
      <c r="AB1066" s="147"/>
      <c r="AC1066" s="147"/>
      <c r="AD1066" s="147"/>
      <c r="AE1066" s="147"/>
      <c r="AF1066" s="147"/>
      <c r="AG1066" s="147" t="s">
        <v>187</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c r="A1067" s="154"/>
      <c r="B1067" s="155"/>
      <c r="C1067" s="188" t="s">
        <v>968</v>
      </c>
      <c r="D1067" s="160"/>
      <c r="E1067" s="161">
        <v>2.0975999999999999</v>
      </c>
      <c r="F1067" s="158"/>
      <c r="G1067" s="158"/>
      <c r="H1067" s="158"/>
      <c r="I1067" s="158"/>
      <c r="J1067" s="158"/>
      <c r="K1067" s="158"/>
      <c r="L1067" s="158"/>
      <c r="M1067" s="158"/>
      <c r="N1067" s="157"/>
      <c r="O1067" s="157"/>
      <c r="P1067" s="157"/>
      <c r="Q1067" s="157"/>
      <c r="R1067" s="158"/>
      <c r="S1067" s="158"/>
      <c r="T1067" s="158"/>
      <c r="U1067" s="158"/>
      <c r="V1067" s="158"/>
      <c r="W1067" s="158"/>
      <c r="X1067" s="158"/>
      <c r="Y1067" s="147"/>
      <c r="Z1067" s="147"/>
      <c r="AA1067" s="147"/>
      <c r="AB1067" s="147"/>
      <c r="AC1067" s="147"/>
      <c r="AD1067" s="147"/>
      <c r="AE1067" s="147"/>
      <c r="AF1067" s="147"/>
      <c r="AG1067" s="147" t="s">
        <v>187</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ht="33.75" outlineLevel="1">
      <c r="A1068" s="173">
        <v>181</v>
      </c>
      <c r="B1068" s="174" t="s">
        <v>969</v>
      </c>
      <c r="C1068" s="187" t="s">
        <v>970</v>
      </c>
      <c r="D1068" s="175" t="s">
        <v>182</v>
      </c>
      <c r="E1068" s="176">
        <v>133.26</v>
      </c>
      <c r="F1068" s="177"/>
      <c r="G1068" s="178">
        <f>ROUND(E1068*F1068,2)</f>
        <v>0</v>
      </c>
      <c r="H1068" s="159"/>
      <c r="I1068" s="158">
        <f>ROUND(E1068*H1068,2)</f>
        <v>0</v>
      </c>
      <c r="J1068" s="159"/>
      <c r="K1068" s="158">
        <f>ROUND(E1068*J1068,2)</f>
        <v>0</v>
      </c>
      <c r="L1068" s="158">
        <v>21</v>
      </c>
      <c r="M1068" s="158">
        <f>G1068*(1+L1068/100)</f>
        <v>0</v>
      </c>
      <c r="N1068" s="157">
        <v>4.0999999999999999E-4</v>
      </c>
      <c r="O1068" s="157">
        <f>ROUND(E1068*N1068,2)</f>
        <v>0.05</v>
      </c>
      <c r="P1068" s="157">
        <v>0</v>
      </c>
      <c r="Q1068" s="157">
        <f>ROUND(E1068*P1068,2)</f>
        <v>0</v>
      </c>
      <c r="R1068" s="158"/>
      <c r="S1068" s="158" t="s">
        <v>183</v>
      </c>
      <c r="T1068" s="158" t="s">
        <v>183</v>
      </c>
      <c r="U1068" s="158">
        <v>0.22991</v>
      </c>
      <c r="V1068" s="158">
        <f>ROUND(E1068*U1068,2)</f>
        <v>30.64</v>
      </c>
      <c r="W1068" s="158"/>
      <c r="X1068" s="158" t="s">
        <v>184</v>
      </c>
      <c r="Y1068" s="147"/>
      <c r="Z1068" s="147"/>
      <c r="AA1068" s="147"/>
      <c r="AB1068" s="147"/>
      <c r="AC1068" s="147"/>
      <c r="AD1068" s="147"/>
      <c r="AE1068" s="147"/>
      <c r="AF1068" s="147"/>
      <c r="AG1068" s="147" t="s">
        <v>185</v>
      </c>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c r="A1069" s="154"/>
      <c r="B1069" s="155"/>
      <c r="C1069" s="188" t="s">
        <v>192</v>
      </c>
      <c r="D1069" s="160"/>
      <c r="E1069" s="161"/>
      <c r="F1069" s="158"/>
      <c r="G1069" s="158"/>
      <c r="H1069" s="158"/>
      <c r="I1069" s="158"/>
      <c r="J1069" s="158"/>
      <c r="K1069" s="158"/>
      <c r="L1069" s="158"/>
      <c r="M1069" s="158"/>
      <c r="N1069" s="157"/>
      <c r="O1069" s="157"/>
      <c r="P1069" s="157"/>
      <c r="Q1069" s="157"/>
      <c r="R1069" s="158"/>
      <c r="S1069" s="158"/>
      <c r="T1069" s="158"/>
      <c r="U1069" s="158"/>
      <c r="V1069" s="158"/>
      <c r="W1069" s="158"/>
      <c r="X1069" s="158"/>
      <c r="Y1069" s="147"/>
      <c r="Z1069" s="147"/>
      <c r="AA1069" s="147"/>
      <c r="AB1069" s="147"/>
      <c r="AC1069" s="147"/>
      <c r="AD1069" s="147"/>
      <c r="AE1069" s="147"/>
      <c r="AF1069" s="147"/>
      <c r="AG1069" s="147" t="s">
        <v>187</v>
      </c>
      <c r="AH1069" s="147">
        <v>0</v>
      </c>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c r="A1070" s="154"/>
      <c r="B1070" s="155"/>
      <c r="C1070" s="188" t="s">
        <v>490</v>
      </c>
      <c r="D1070" s="160"/>
      <c r="E1070" s="161"/>
      <c r="F1070" s="158"/>
      <c r="G1070" s="158"/>
      <c r="H1070" s="158"/>
      <c r="I1070" s="158"/>
      <c r="J1070" s="158"/>
      <c r="K1070" s="158"/>
      <c r="L1070" s="158"/>
      <c r="M1070" s="158"/>
      <c r="N1070" s="157"/>
      <c r="O1070" s="157"/>
      <c r="P1070" s="157"/>
      <c r="Q1070" s="157"/>
      <c r="R1070" s="158"/>
      <c r="S1070" s="158"/>
      <c r="T1070" s="158"/>
      <c r="U1070" s="158"/>
      <c r="V1070" s="158"/>
      <c r="W1070" s="158"/>
      <c r="X1070" s="158"/>
      <c r="Y1070" s="147"/>
      <c r="Z1070" s="147"/>
      <c r="AA1070" s="147"/>
      <c r="AB1070" s="147"/>
      <c r="AC1070" s="147"/>
      <c r="AD1070" s="147"/>
      <c r="AE1070" s="147"/>
      <c r="AF1070" s="147"/>
      <c r="AG1070" s="147" t="s">
        <v>187</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c r="A1071" s="154"/>
      <c r="B1071" s="155"/>
      <c r="C1071" s="188" t="s">
        <v>632</v>
      </c>
      <c r="D1071" s="160"/>
      <c r="E1071" s="161">
        <v>61.83</v>
      </c>
      <c r="F1071" s="158"/>
      <c r="G1071" s="158"/>
      <c r="H1071" s="158"/>
      <c r="I1071" s="158"/>
      <c r="J1071" s="158"/>
      <c r="K1071" s="158"/>
      <c r="L1071" s="158"/>
      <c r="M1071" s="158"/>
      <c r="N1071" s="157"/>
      <c r="O1071" s="157"/>
      <c r="P1071" s="157"/>
      <c r="Q1071" s="157"/>
      <c r="R1071" s="158"/>
      <c r="S1071" s="158"/>
      <c r="T1071" s="158"/>
      <c r="U1071" s="158"/>
      <c r="V1071" s="158"/>
      <c r="W1071" s="158"/>
      <c r="X1071" s="158"/>
      <c r="Y1071" s="147"/>
      <c r="Z1071" s="147"/>
      <c r="AA1071" s="147"/>
      <c r="AB1071" s="147"/>
      <c r="AC1071" s="147"/>
      <c r="AD1071" s="147"/>
      <c r="AE1071" s="147"/>
      <c r="AF1071" s="147"/>
      <c r="AG1071" s="147" t="s">
        <v>187</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c r="A1072" s="154"/>
      <c r="B1072" s="155"/>
      <c r="C1072" s="188" t="s">
        <v>492</v>
      </c>
      <c r="D1072" s="160"/>
      <c r="E1072" s="161"/>
      <c r="F1072" s="158"/>
      <c r="G1072" s="158"/>
      <c r="H1072" s="158"/>
      <c r="I1072" s="158"/>
      <c r="J1072" s="158"/>
      <c r="K1072" s="158"/>
      <c r="L1072" s="158"/>
      <c r="M1072" s="158"/>
      <c r="N1072" s="157"/>
      <c r="O1072" s="157"/>
      <c r="P1072" s="157"/>
      <c r="Q1072" s="157"/>
      <c r="R1072" s="158"/>
      <c r="S1072" s="158"/>
      <c r="T1072" s="158"/>
      <c r="U1072" s="158"/>
      <c r="V1072" s="158"/>
      <c r="W1072" s="158"/>
      <c r="X1072" s="158"/>
      <c r="Y1072" s="147"/>
      <c r="Z1072" s="147"/>
      <c r="AA1072" s="147"/>
      <c r="AB1072" s="147"/>
      <c r="AC1072" s="147"/>
      <c r="AD1072" s="147"/>
      <c r="AE1072" s="147"/>
      <c r="AF1072" s="147"/>
      <c r="AG1072" s="147" t="s">
        <v>187</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c r="A1073" s="154"/>
      <c r="B1073" s="155"/>
      <c r="C1073" s="188" t="s">
        <v>633</v>
      </c>
      <c r="D1073" s="160"/>
      <c r="E1073" s="161">
        <v>29.65</v>
      </c>
      <c r="F1073" s="158"/>
      <c r="G1073" s="158"/>
      <c r="H1073" s="158"/>
      <c r="I1073" s="158"/>
      <c r="J1073" s="158"/>
      <c r="K1073" s="158"/>
      <c r="L1073" s="158"/>
      <c r="M1073" s="158"/>
      <c r="N1073" s="157"/>
      <c r="O1073" s="157"/>
      <c r="P1073" s="157"/>
      <c r="Q1073" s="157"/>
      <c r="R1073" s="158"/>
      <c r="S1073" s="158"/>
      <c r="T1073" s="158"/>
      <c r="U1073" s="158"/>
      <c r="V1073" s="158"/>
      <c r="W1073" s="158"/>
      <c r="X1073" s="158"/>
      <c r="Y1073" s="147"/>
      <c r="Z1073" s="147"/>
      <c r="AA1073" s="147"/>
      <c r="AB1073" s="147"/>
      <c r="AC1073" s="147"/>
      <c r="AD1073" s="147"/>
      <c r="AE1073" s="147"/>
      <c r="AF1073" s="147"/>
      <c r="AG1073" s="147" t="s">
        <v>187</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c r="A1074" s="154"/>
      <c r="B1074" s="155"/>
      <c r="C1074" s="188" t="s">
        <v>494</v>
      </c>
      <c r="D1074" s="160"/>
      <c r="E1074" s="161"/>
      <c r="F1074" s="158"/>
      <c r="G1074" s="158"/>
      <c r="H1074" s="158"/>
      <c r="I1074" s="158"/>
      <c r="J1074" s="158"/>
      <c r="K1074" s="158"/>
      <c r="L1074" s="158"/>
      <c r="M1074" s="158"/>
      <c r="N1074" s="157"/>
      <c r="O1074" s="157"/>
      <c r="P1074" s="157"/>
      <c r="Q1074" s="157"/>
      <c r="R1074" s="158"/>
      <c r="S1074" s="158"/>
      <c r="T1074" s="158"/>
      <c r="U1074" s="158"/>
      <c r="V1074" s="158"/>
      <c r="W1074" s="158"/>
      <c r="X1074" s="158"/>
      <c r="Y1074" s="147"/>
      <c r="Z1074" s="147"/>
      <c r="AA1074" s="147"/>
      <c r="AB1074" s="147"/>
      <c r="AC1074" s="147"/>
      <c r="AD1074" s="147"/>
      <c r="AE1074" s="147"/>
      <c r="AF1074" s="147"/>
      <c r="AG1074" s="147" t="s">
        <v>187</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c r="A1075" s="154"/>
      <c r="B1075" s="155"/>
      <c r="C1075" s="188" t="s">
        <v>634</v>
      </c>
      <c r="D1075" s="160"/>
      <c r="E1075" s="161">
        <v>9.1</v>
      </c>
      <c r="F1075" s="158"/>
      <c r="G1075" s="158"/>
      <c r="H1075" s="158"/>
      <c r="I1075" s="158"/>
      <c r="J1075" s="158"/>
      <c r="K1075" s="158"/>
      <c r="L1075" s="158"/>
      <c r="M1075" s="158"/>
      <c r="N1075" s="157"/>
      <c r="O1075" s="157"/>
      <c r="P1075" s="157"/>
      <c r="Q1075" s="157"/>
      <c r="R1075" s="158"/>
      <c r="S1075" s="158"/>
      <c r="T1075" s="158"/>
      <c r="U1075" s="158"/>
      <c r="V1075" s="158"/>
      <c r="W1075" s="158"/>
      <c r="X1075" s="158"/>
      <c r="Y1075" s="147"/>
      <c r="Z1075" s="147"/>
      <c r="AA1075" s="147"/>
      <c r="AB1075" s="147"/>
      <c r="AC1075" s="147"/>
      <c r="AD1075" s="147"/>
      <c r="AE1075" s="147"/>
      <c r="AF1075" s="147"/>
      <c r="AG1075" s="147" t="s">
        <v>187</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c r="A1076" s="154"/>
      <c r="B1076" s="155"/>
      <c r="C1076" s="188" t="s">
        <v>496</v>
      </c>
      <c r="D1076" s="160"/>
      <c r="E1076" s="161"/>
      <c r="F1076" s="158"/>
      <c r="G1076" s="158"/>
      <c r="H1076" s="158"/>
      <c r="I1076" s="158"/>
      <c r="J1076" s="158"/>
      <c r="K1076" s="158"/>
      <c r="L1076" s="158"/>
      <c r="M1076" s="158"/>
      <c r="N1076" s="157"/>
      <c r="O1076" s="157"/>
      <c r="P1076" s="157"/>
      <c r="Q1076" s="157"/>
      <c r="R1076" s="158"/>
      <c r="S1076" s="158"/>
      <c r="T1076" s="158"/>
      <c r="U1076" s="158"/>
      <c r="V1076" s="158"/>
      <c r="W1076" s="158"/>
      <c r="X1076" s="158"/>
      <c r="Y1076" s="147"/>
      <c r="Z1076" s="147"/>
      <c r="AA1076" s="147"/>
      <c r="AB1076" s="147"/>
      <c r="AC1076" s="147"/>
      <c r="AD1076" s="147"/>
      <c r="AE1076" s="147"/>
      <c r="AF1076" s="147"/>
      <c r="AG1076" s="147" t="s">
        <v>187</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c r="A1077" s="154"/>
      <c r="B1077" s="155"/>
      <c r="C1077" s="188" t="s">
        <v>635</v>
      </c>
      <c r="D1077" s="160"/>
      <c r="E1077" s="161">
        <v>15.2</v>
      </c>
      <c r="F1077" s="158"/>
      <c r="G1077" s="158"/>
      <c r="H1077" s="158"/>
      <c r="I1077" s="158"/>
      <c r="J1077" s="158"/>
      <c r="K1077" s="158"/>
      <c r="L1077" s="158"/>
      <c r="M1077" s="158"/>
      <c r="N1077" s="157"/>
      <c r="O1077" s="157"/>
      <c r="P1077" s="157"/>
      <c r="Q1077" s="157"/>
      <c r="R1077" s="158"/>
      <c r="S1077" s="158"/>
      <c r="T1077" s="158"/>
      <c r="U1077" s="158"/>
      <c r="V1077" s="158"/>
      <c r="W1077" s="158"/>
      <c r="X1077" s="158"/>
      <c r="Y1077" s="147"/>
      <c r="Z1077" s="147"/>
      <c r="AA1077" s="147"/>
      <c r="AB1077" s="147"/>
      <c r="AC1077" s="147"/>
      <c r="AD1077" s="147"/>
      <c r="AE1077" s="147"/>
      <c r="AF1077" s="147"/>
      <c r="AG1077" s="147" t="s">
        <v>187</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c r="A1078" s="154"/>
      <c r="B1078" s="155"/>
      <c r="C1078" s="188" t="s">
        <v>564</v>
      </c>
      <c r="D1078" s="160"/>
      <c r="E1078" s="161"/>
      <c r="F1078" s="158"/>
      <c r="G1078" s="158"/>
      <c r="H1078" s="158"/>
      <c r="I1078" s="158"/>
      <c r="J1078" s="158"/>
      <c r="K1078" s="158"/>
      <c r="L1078" s="158"/>
      <c r="M1078" s="158"/>
      <c r="N1078" s="157"/>
      <c r="O1078" s="157"/>
      <c r="P1078" s="157"/>
      <c r="Q1078" s="157"/>
      <c r="R1078" s="158"/>
      <c r="S1078" s="158"/>
      <c r="T1078" s="158"/>
      <c r="U1078" s="158"/>
      <c r="V1078" s="158"/>
      <c r="W1078" s="158"/>
      <c r="X1078" s="158"/>
      <c r="Y1078" s="147"/>
      <c r="Z1078" s="147"/>
      <c r="AA1078" s="147"/>
      <c r="AB1078" s="147"/>
      <c r="AC1078" s="147"/>
      <c r="AD1078" s="147"/>
      <c r="AE1078" s="147"/>
      <c r="AF1078" s="147"/>
      <c r="AG1078" s="147" t="s">
        <v>187</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c r="A1079" s="154"/>
      <c r="B1079" s="155"/>
      <c r="C1079" s="188" t="s">
        <v>565</v>
      </c>
      <c r="D1079" s="160"/>
      <c r="E1079" s="161">
        <v>17.48</v>
      </c>
      <c r="F1079" s="158"/>
      <c r="G1079" s="158"/>
      <c r="H1079" s="158"/>
      <c r="I1079" s="158"/>
      <c r="J1079" s="158"/>
      <c r="K1079" s="158"/>
      <c r="L1079" s="158"/>
      <c r="M1079" s="158"/>
      <c r="N1079" s="157"/>
      <c r="O1079" s="157"/>
      <c r="P1079" s="157"/>
      <c r="Q1079" s="157"/>
      <c r="R1079" s="158"/>
      <c r="S1079" s="158"/>
      <c r="T1079" s="158"/>
      <c r="U1079" s="158"/>
      <c r="V1079" s="158"/>
      <c r="W1079" s="158"/>
      <c r="X1079" s="158"/>
      <c r="Y1079" s="147"/>
      <c r="Z1079" s="147"/>
      <c r="AA1079" s="147"/>
      <c r="AB1079" s="147"/>
      <c r="AC1079" s="147"/>
      <c r="AD1079" s="147"/>
      <c r="AE1079" s="147"/>
      <c r="AF1079" s="147"/>
      <c r="AG1079" s="147" t="s">
        <v>187</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ht="33.75" outlineLevel="1">
      <c r="A1080" s="173">
        <v>182</v>
      </c>
      <c r="B1080" s="174" t="s">
        <v>971</v>
      </c>
      <c r="C1080" s="187" t="s">
        <v>972</v>
      </c>
      <c r="D1080" s="175" t="s">
        <v>182</v>
      </c>
      <c r="E1080" s="176">
        <v>20.622399999999999</v>
      </c>
      <c r="F1080" s="177"/>
      <c r="G1080" s="178">
        <f>ROUND(E1080*F1080,2)</f>
        <v>0</v>
      </c>
      <c r="H1080" s="159"/>
      <c r="I1080" s="158">
        <f>ROUND(E1080*H1080,2)</f>
        <v>0</v>
      </c>
      <c r="J1080" s="159"/>
      <c r="K1080" s="158">
        <f>ROUND(E1080*J1080,2)</f>
        <v>0</v>
      </c>
      <c r="L1080" s="158">
        <v>21</v>
      </c>
      <c r="M1080" s="158">
        <f>G1080*(1+L1080/100)</f>
        <v>0</v>
      </c>
      <c r="N1080" s="157">
        <v>5.8E-4</v>
      </c>
      <c r="O1080" s="157">
        <f>ROUND(E1080*N1080,2)</f>
        <v>0.01</v>
      </c>
      <c r="P1080" s="157">
        <v>0</v>
      </c>
      <c r="Q1080" s="157">
        <f>ROUND(E1080*P1080,2)</f>
        <v>0</v>
      </c>
      <c r="R1080" s="158"/>
      <c r="S1080" s="158" t="s">
        <v>183</v>
      </c>
      <c r="T1080" s="158" t="s">
        <v>183</v>
      </c>
      <c r="U1080" s="158">
        <v>0.26600000000000001</v>
      </c>
      <c r="V1080" s="158">
        <f>ROUND(E1080*U1080,2)</f>
        <v>5.49</v>
      </c>
      <c r="W1080" s="158"/>
      <c r="X1080" s="158" t="s">
        <v>184</v>
      </c>
      <c r="Y1080" s="147"/>
      <c r="Z1080" s="147"/>
      <c r="AA1080" s="147"/>
      <c r="AB1080" s="147"/>
      <c r="AC1080" s="147"/>
      <c r="AD1080" s="147"/>
      <c r="AE1080" s="147"/>
      <c r="AF1080" s="147"/>
      <c r="AG1080" s="147" t="s">
        <v>185</v>
      </c>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c r="A1081" s="154"/>
      <c r="B1081" s="155"/>
      <c r="C1081" s="188" t="s">
        <v>192</v>
      </c>
      <c r="D1081" s="160"/>
      <c r="E1081" s="161"/>
      <c r="F1081" s="158"/>
      <c r="G1081" s="158"/>
      <c r="H1081" s="158"/>
      <c r="I1081" s="158"/>
      <c r="J1081" s="158"/>
      <c r="K1081" s="158"/>
      <c r="L1081" s="158"/>
      <c r="M1081" s="158"/>
      <c r="N1081" s="157"/>
      <c r="O1081" s="157"/>
      <c r="P1081" s="157"/>
      <c r="Q1081" s="157"/>
      <c r="R1081" s="158"/>
      <c r="S1081" s="158"/>
      <c r="T1081" s="158"/>
      <c r="U1081" s="158"/>
      <c r="V1081" s="158"/>
      <c r="W1081" s="158"/>
      <c r="X1081" s="158"/>
      <c r="Y1081" s="147"/>
      <c r="Z1081" s="147"/>
      <c r="AA1081" s="147"/>
      <c r="AB1081" s="147"/>
      <c r="AC1081" s="147"/>
      <c r="AD1081" s="147"/>
      <c r="AE1081" s="147"/>
      <c r="AF1081" s="147"/>
      <c r="AG1081" s="147" t="s">
        <v>187</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c r="A1082" s="154"/>
      <c r="B1082" s="155"/>
      <c r="C1082" s="188" t="s">
        <v>490</v>
      </c>
      <c r="D1082" s="160"/>
      <c r="E1082" s="161"/>
      <c r="F1082" s="158"/>
      <c r="G1082" s="158"/>
      <c r="H1082" s="158"/>
      <c r="I1082" s="158"/>
      <c r="J1082" s="158"/>
      <c r="K1082" s="158"/>
      <c r="L1082" s="158"/>
      <c r="M1082" s="158"/>
      <c r="N1082" s="157"/>
      <c r="O1082" s="157"/>
      <c r="P1082" s="157"/>
      <c r="Q1082" s="157"/>
      <c r="R1082" s="158"/>
      <c r="S1082" s="158"/>
      <c r="T1082" s="158"/>
      <c r="U1082" s="158"/>
      <c r="V1082" s="158"/>
      <c r="W1082" s="158"/>
      <c r="X1082" s="158"/>
      <c r="Y1082" s="147"/>
      <c r="Z1082" s="147"/>
      <c r="AA1082" s="147"/>
      <c r="AB1082" s="147"/>
      <c r="AC1082" s="147"/>
      <c r="AD1082" s="147"/>
      <c r="AE1082" s="147"/>
      <c r="AF1082" s="147"/>
      <c r="AG1082" s="147" t="s">
        <v>187</v>
      </c>
      <c r="AH1082" s="147">
        <v>0</v>
      </c>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c r="A1083" s="154"/>
      <c r="B1083" s="155"/>
      <c r="C1083" s="188" t="s">
        <v>964</v>
      </c>
      <c r="D1083" s="160"/>
      <c r="E1083" s="161">
        <v>9.8927999999999994</v>
      </c>
      <c r="F1083" s="158"/>
      <c r="G1083" s="158"/>
      <c r="H1083" s="158"/>
      <c r="I1083" s="158"/>
      <c r="J1083" s="158"/>
      <c r="K1083" s="158"/>
      <c r="L1083" s="158"/>
      <c r="M1083" s="158"/>
      <c r="N1083" s="157"/>
      <c r="O1083" s="157"/>
      <c r="P1083" s="157"/>
      <c r="Q1083" s="157"/>
      <c r="R1083" s="158"/>
      <c r="S1083" s="158"/>
      <c r="T1083" s="158"/>
      <c r="U1083" s="158"/>
      <c r="V1083" s="158"/>
      <c r="W1083" s="158"/>
      <c r="X1083" s="158"/>
      <c r="Y1083" s="147"/>
      <c r="Z1083" s="147"/>
      <c r="AA1083" s="147"/>
      <c r="AB1083" s="147"/>
      <c r="AC1083" s="147"/>
      <c r="AD1083" s="147"/>
      <c r="AE1083" s="147"/>
      <c r="AF1083" s="147"/>
      <c r="AG1083" s="147" t="s">
        <v>187</v>
      </c>
      <c r="AH1083" s="147">
        <v>0</v>
      </c>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c r="A1084" s="154"/>
      <c r="B1084" s="155"/>
      <c r="C1084" s="188" t="s">
        <v>492</v>
      </c>
      <c r="D1084" s="160"/>
      <c r="E1084" s="161"/>
      <c r="F1084" s="158"/>
      <c r="G1084" s="158"/>
      <c r="H1084" s="158"/>
      <c r="I1084" s="158"/>
      <c r="J1084" s="158"/>
      <c r="K1084" s="158"/>
      <c r="L1084" s="158"/>
      <c r="M1084" s="158"/>
      <c r="N1084" s="157"/>
      <c r="O1084" s="157"/>
      <c r="P1084" s="157"/>
      <c r="Q1084" s="157"/>
      <c r="R1084" s="158"/>
      <c r="S1084" s="158"/>
      <c r="T1084" s="158"/>
      <c r="U1084" s="158"/>
      <c r="V1084" s="158"/>
      <c r="W1084" s="158"/>
      <c r="X1084" s="158"/>
      <c r="Y1084" s="147"/>
      <c r="Z1084" s="147"/>
      <c r="AA1084" s="147"/>
      <c r="AB1084" s="147"/>
      <c r="AC1084" s="147"/>
      <c r="AD1084" s="147"/>
      <c r="AE1084" s="147"/>
      <c r="AF1084" s="147"/>
      <c r="AG1084" s="147" t="s">
        <v>187</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c r="A1085" s="154"/>
      <c r="B1085" s="155"/>
      <c r="C1085" s="188" t="s">
        <v>965</v>
      </c>
      <c r="D1085" s="160"/>
      <c r="E1085" s="161">
        <v>4.7439999999999998</v>
      </c>
      <c r="F1085" s="158"/>
      <c r="G1085" s="158"/>
      <c r="H1085" s="158"/>
      <c r="I1085" s="158"/>
      <c r="J1085" s="158"/>
      <c r="K1085" s="158"/>
      <c r="L1085" s="158"/>
      <c r="M1085" s="158"/>
      <c r="N1085" s="157"/>
      <c r="O1085" s="157"/>
      <c r="P1085" s="157"/>
      <c r="Q1085" s="157"/>
      <c r="R1085" s="158"/>
      <c r="S1085" s="158"/>
      <c r="T1085" s="158"/>
      <c r="U1085" s="158"/>
      <c r="V1085" s="158"/>
      <c r="W1085" s="158"/>
      <c r="X1085" s="158"/>
      <c r="Y1085" s="147"/>
      <c r="Z1085" s="147"/>
      <c r="AA1085" s="147"/>
      <c r="AB1085" s="147"/>
      <c r="AC1085" s="147"/>
      <c r="AD1085" s="147"/>
      <c r="AE1085" s="147"/>
      <c r="AF1085" s="147"/>
      <c r="AG1085" s="147" t="s">
        <v>187</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c r="A1086" s="154"/>
      <c r="B1086" s="155"/>
      <c r="C1086" s="188" t="s">
        <v>494</v>
      </c>
      <c r="D1086" s="160"/>
      <c r="E1086" s="161"/>
      <c r="F1086" s="158"/>
      <c r="G1086" s="158"/>
      <c r="H1086" s="158"/>
      <c r="I1086" s="158"/>
      <c r="J1086" s="158"/>
      <c r="K1086" s="158"/>
      <c r="L1086" s="158"/>
      <c r="M1086" s="158"/>
      <c r="N1086" s="157"/>
      <c r="O1086" s="157"/>
      <c r="P1086" s="157"/>
      <c r="Q1086" s="157"/>
      <c r="R1086" s="158"/>
      <c r="S1086" s="158"/>
      <c r="T1086" s="158"/>
      <c r="U1086" s="158"/>
      <c r="V1086" s="158"/>
      <c r="W1086" s="158"/>
      <c r="X1086" s="158"/>
      <c r="Y1086" s="147"/>
      <c r="Z1086" s="147"/>
      <c r="AA1086" s="147"/>
      <c r="AB1086" s="147"/>
      <c r="AC1086" s="147"/>
      <c r="AD1086" s="147"/>
      <c r="AE1086" s="147"/>
      <c r="AF1086" s="147"/>
      <c r="AG1086" s="147" t="s">
        <v>187</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c r="A1087" s="154"/>
      <c r="B1087" s="155"/>
      <c r="C1087" s="188" t="s">
        <v>966</v>
      </c>
      <c r="D1087" s="160"/>
      <c r="E1087" s="161">
        <v>1.456</v>
      </c>
      <c r="F1087" s="158"/>
      <c r="G1087" s="158"/>
      <c r="H1087" s="158"/>
      <c r="I1087" s="158"/>
      <c r="J1087" s="158"/>
      <c r="K1087" s="158"/>
      <c r="L1087" s="158"/>
      <c r="M1087" s="158"/>
      <c r="N1087" s="157"/>
      <c r="O1087" s="157"/>
      <c r="P1087" s="157"/>
      <c r="Q1087" s="157"/>
      <c r="R1087" s="158"/>
      <c r="S1087" s="158"/>
      <c r="T1087" s="158"/>
      <c r="U1087" s="158"/>
      <c r="V1087" s="158"/>
      <c r="W1087" s="158"/>
      <c r="X1087" s="158"/>
      <c r="Y1087" s="147"/>
      <c r="Z1087" s="147"/>
      <c r="AA1087" s="147"/>
      <c r="AB1087" s="147"/>
      <c r="AC1087" s="147"/>
      <c r="AD1087" s="147"/>
      <c r="AE1087" s="147"/>
      <c r="AF1087" s="147"/>
      <c r="AG1087" s="147" t="s">
        <v>187</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c r="A1088" s="154"/>
      <c r="B1088" s="155"/>
      <c r="C1088" s="188" t="s">
        <v>496</v>
      </c>
      <c r="D1088" s="160"/>
      <c r="E1088" s="161"/>
      <c r="F1088" s="158"/>
      <c r="G1088" s="158"/>
      <c r="H1088" s="158"/>
      <c r="I1088" s="158"/>
      <c r="J1088" s="158"/>
      <c r="K1088" s="158"/>
      <c r="L1088" s="158"/>
      <c r="M1088" s="158"/>
      <c r="N1088" s="157"/>
      <c r="O1088" s="157"/>
      <c r="P1088" s="157"/>
      <c r="Q1088" s="157"/>
      <c r="R1088" s="158"/>
      <c r="S1088" s="158"/>
      <c r="T1088" s="158"/>
      <c r="U1088" s="158"/>
      <c r="V1088" s="158"/>
      <c r="W1088" s="158"/>
      <c r="X1088" s="158"/>
      <c r="Y1088" s="147"/>
      <c r="Z1088" s="147"/>
      <c r="AA1088" s="147"/>
      <c r="AB1088" s="147"/>
      <c r="AC1088" s="147"/>
      <c r="AD1088" s="147"/>
      <c r="AE1088" s="147"/>
      <c r="AF1088" s="147"/>
      <c r="AG1088" s="147" t="s">
        <v>187</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c r="A1089" s="154"/>
      <c r="B1089" s="155"/>
      <c r="C1089" s="188" t="s">
        <v>967</v>
      </c>
      <c r="D1089" s="160"/>
      <c r="E1089" s="161">
        <v>2.4319999999999999</v>
      </c>
      <c r="F1089" s="158"/>
      <c r="G1089" s="158"/>
      <c r="H1089" s="158"/>
      <c r="I1089" s="158"/>
      <c r="J1089" s="158"/>
      <c r="K1089" s="158"/>
      <c r="L1089" s="158"/>
      <c r="M1089" s="158"/>
      <c r="N1089" s="157"/>
      <c r="O1089" s="157"/>
      <c r="P1089" s="157"/>
      <c r="Q1089" s="157"/>
      <c r="R1089" s="158"/>
      <c r="S1089" s="158"/>
      <c r="T1089" s="158"/>
      <c r="U1089" s="158"/>
      <c r="V1089" s="158"/>
      <c r="W1089" s="158"/>
      <c r="X1089" s="158"/>
      <c r="Y1089" s="147"/>
      <c r="Z1089" s="147"/>
      <c r="AA1089" s="147"/>
      <c r="AB1089" s="147"/>
      <c r="AC1089" s="147"/>
      <c r="AD1089" s="147"/>
      <c r="AE1089" s="147"/>
      <c r="AF1089" s="147"/>
      <c r="AG1089" s="147" t="s">
        <v>187</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c r="A1090" s="154"/>
      <c r="B1090" s="155"/>
      <c r="C1090" s="188" t="s">
        <v>564</v>
      </c>
      <c r="D1090" s="160"/>
      <c r="E1090" s="161"/>
      <c r="F1090" s="158"/>
      <c r="G1090" s="158"/>
      <c r="H1090" s="158"/>
      <c r="I1090" s="158"/>
      <c r="J1090" s="158"/>
      <c r="K1090" s="158"/>
      <c r="L1090" s="158"/>
      <c r="M1090" s="158"/>
      <c r="N1090" s="157"/>
      <c r="O1090" s="157"/>
      <c r="P1090" s="157"/>
      <c r="Q1090" s="157"/>
      <c r="R1090" s="158"/>
      <c r="S1090" s="158"/>
      <c r="T1090" s="158"/>
      <c r="U1090" s="158"/>
      <c r="V1090" s="158"/>
      <c r="W1090" s="158"/>
      <c r="X1090" s="158"/>
      <c r="Y1090" s="147"/>
      <c r="Z1090" s="147"/>
      <c r="AA1090" s="147"/>
      <c r="AB1090" s="147"/>
      <c r="AC1090" s="147"/>
      <c r="AD1090" s="147"/>
      <c r="AE1090" s="147"/>
      <c r="AF1090" s="147"/>
      <c r="AG1090" s="147" t="s">
        <v>187</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c r="A1091" s="154"/>
      <c r="B1091" s="155"/>
      <c r="C1091" s="188" t="s">
        <v>968</v>
      </c>
      <c r="D1091" s="160"/>
      <c r="E1091" s="161">
        <v>2.0975999999999999</v>
      </c>
      <c r="F1091" s="158"/>
      <c r="G1091" s="158"/>
      <c r="H1091" s="158"/>
      <c r="I1091" s="158"/>
      <c r="J1091" s="158"/>
      <c r="K1091" s="158"/>
      <c r="L1091" s="158"/>
      <c r="M1091" s="158"/>
      <c r="N1091" s="157"/>
      <c r="O1091" s="157"/>
      <c r="P1091" s="157"/>
      <c r="Q1091" s="157"/>
      <c r="R1091" s="158"/>
      <c r="S1091" s="158"/>
      <c r="T1091" s="158"/>
      <c r="U1091" s="158"/>
      <c r="V1091" s="158"/>
      <c r="W1091" s="158"/>
      <c r="X1091" s="158"/>
      <c r="Y1091" s="147"/>
      <c r="Z1091" s="147"/>
      <c r="AA1091" s="147"/>
      <c r="AB1091" s="147"/>
      <c r="AC1091" s="147"/>
      <c r="AD1091" s="147"/>
      <c r="AE1091" s="147"/>
      <c r="AF1091" s="147"/>
      <c r="AG1091" s="147" t="s">
        <v>187</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ht="22.5" outlineLevel="1">
      <c r="A1092" s="173">
        <v>183</v>
      </c>
      <c r="B1092" s="174" t="s">
        <v>973</v>
      </c>
      <c r="C1092" s="187" t="s">
        <v>974</v>
      </c>
      <c r="D1092" s="175" t="s">
        <v>182</v>
      </c>
      <c r="E1092" s="176">
        <v>156.19999999999999</v>
      </c>
      <c r="F1092" s="177"/>
      <c r="G1092" s="178">
        <f>ROUND(E1092*F1092,2)</f>
        <v>0</v>
      </c>
      <c r="H1092" s="159"/>
      <c r="I1092" s="158">
        <f>ROUND(E1092*H1092,2)</f>
        <v>0</v>
      </c>
      <c r="J1092" s="159"/>
      <c r="K1092" s="158">
        <f>ROUND(E1092*J1092,2)</f>
        <v>0</v>
      </c>
      <c r="L1092" s="158">
        <v>21</v>
      </c>
      <c r="M1092" s="158">
        <f>G1092*(1+L1092/100)</f>
        <v>0</v>
      </c>
      <c r="N1092" s="157">
        <v>0</v>
      </c>
      <c r="O1092" s="157">
        <f>ROUND(E1092*N1092,2)</f>
        <v>0</v>
      </c>
      <c r="P1092" s="157">
        <v>9.7400000000000004E-3</v>
      </c>
      <c r="Q1092" s="157">
        <f>ROUND(E1092*P1092,2)</f>
        <v>1.52</v>
      </c>
      <c r="R1092" s="158"/>
      <c r="S1092" s="158" t="s">
        <v>183</v>
      </c>
      <c r="T1092" s="158" t="s">
        <v>183</v>
      </c>
      <c r="U1092" s="158">
        <v>4.3999999999999997E-2</v>
      </c>
      <c r="V1092" s="158">
        <f>ROUND(E1092*U1092,2)</f>
        <v>6.87</v>
      </c>
      <c r="W1092" s="158"/>
      <c r="X1092" s="158" t="s">
        <v>184</v>
      </c>
      <c r="Y1092" s="147"/>
      <c r="Z1092" s="147"/>
      <c r="AA1092" s="147"/>
      <c r="AB1092" s="147"/>
      <c r="AC1092" s="147"/>
      <c r="AD1092" s="147"/>
      <c r="AE1092" s="147"/>
      <c r="AF1092" s="147"/>
      <c r="AG1092" s="147" t="s">
        <v>185</v>
      </c>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c r="A1093" s="154"/>
      <c r="B1093" s="155"/>
      <c r="C1093" s="188" t="s">
        <v>192</v>
      </c>
      <c r="D1093" s="160"/>
      <c r="E1093" s="161"/>
      <c r="F1093" s="158"/>
      <c r="G1093" s="158"/>
      <c r="H1093" s="158"/>
      <c r="I1093" s="158"/>
      <c r="J1093" s="158"/>
      <c r="K1093" s="158"/>
      <c r="L1093" s="158"/>
      <c r="M1093" s="158"/>
      <c r="N1093" s="157"/>
      <c r="O1093" s="157"/>
      <c r="P1093" s="157"/>
      <c r="Q1093" s="157"/>
      <c r="R1093" s="158"/>
      <c r="S1093" s="158"/>
      <c r="T1093" s="158"/>
      <c r="U1093" s="158"/>
      <c r="V1093" s="158"/>
      <c r="W1093" s="158"/>
      <c r="X1093" s="158"/>
      <c r="Y1093" s="147"/>
      <c r="Z1093" s="147"/>
      <c r="AA1093" s="147"/>
      <c r="AB1093" s="147"/>
      <c r="AC1093" s="147"/>
      <c r="AD1093" s="147"/>
      <c r="AE1093" s="147"/>
      <c r="AF1093" s="147"/>
      <c r="AG1093" s="147" t="s">
        <v>187</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c r="A1094" s="154"/>
      <c r="B1094" s="155"/>
      <c r="C1094" s="188" t="s">
        <v>756</v>
      </c>
      <c r="D1094" s="160"/>
      <c r="E1094" s="161"/>
      <c r="F1094" s="158"/>
      <c r="G1094" s="158"/>
      <c r="H1094" s="158"/>
      <c r="I1094" s="158"/>
      <c r="J1094" s="158"/>
      <c r="K1094" s="158"/>
      <c r="L1094" s="158"/>
      <c r="M1094" s="158"/>
      <c r="N1094" s="157"/>
      <c r="O1094" s="157"/>
      <c r="P1094" s="157"/>
      <c r="Q1094" s="157"/>
      <c r="R1094" s="158"/>
      <c r="S1094" s="158"/>
      <c r="T1094" s="158"/>
      <c r="U1094" s="158"/>
      <c r="V1094" s="158"/>
      <c r="W1094" s="158"/>
      <c r="X1094" s="158"/>
      <c r="Y1094" s="147"/>
      <c r="Z1094" s="147"/>
      <c r="AA1094" s="147"/>
      <c r="AB1094" s="147"/>
      <c r="AC1094" s="147"/>
      <c r="AD1094" s="147"/>
      <c r="AE1094" s="147"/>
      <c r="AF1094" s="147"/>
      <c r="AG1094" s="147" t="s">
        <v>187</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c r="A1095" s="154"/>
      <c r="B1095" s="155"/>
      <c r="C1095" s="188" t="s">
        <v>929</v>
      </c>
      <c r="D1095" s="160"/>
      <c r="E1095" s="161">
        <v>24.2</v>
      </c>
      <c r="F1095" s="158"/>
      <c r="G1095" s="158"/>
      <c r="H1095" s="158"/>
      <c r="I1095" s="158"/>
      <c r="J1095" s="158"/>
      <c r="K1095" s="158"/>
      <c r="L1095" s="158"/>
      <c r="M1095" s="158"/>
      <c r="N1095" s="157"/>
      <c r="O1095" s="157"/>
      <c r="P1095" s="157"/>
      <c r="Q1095" s="157"/>
      <c r="R1095" s="158"/>
      <c r="S1095" s="158"/>
      <c r="T1095" s="158"/>
      <c r="U1095" s="158"/>
      <c r="V1095" s="158"/>
      <c r="W1095" s="158"/>
      <c r="X1095" s="158"/>
      <c r="Y1095" s="147"/>
      <c r="Z1095" s="147"/>
      <c r="AA1095" s="147"/>
      <c r="AB1095" s="147"/>
      <c r="AC1095" s="147"/>
      <c r="AD1095" s="147"/>
      <c r="AE1095" s="147"/>
      <c r="AF1095" s="147"/>
      <c r="AG1095" s="147" t="s">
        <v>187</v>
      </c>
      <c r="AH1095" s="147">
        <v>0</v>
      </c>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c r="A1096" s="154"/>
      <c r="B1096" s="155"/>
      <c r="C1096" s="188" t="s">
        <v>761</v>
      </c>
      <c r="D1096" s="160"/>
      <c r="E1096" s="161"/>
      <c r="F1096" s="158"/>
      <c r="G1096" s="158"/>
      <c r="H1096" s="158"/>
      <c r="I1096" s="158"/>
      <c r="J1096" s="158"/>
      <c r="K1096" s="158"/>
      <c r="L1096" s="158"/>
      <c r="M1096" s="158"/>
      <c r="N1096" s="157"/>
      <c r="O1096" s="157"/>
      <c r="P1096" s="157"/>
      <c r="Q1096" s="157"/>
      <c r="R1096" s="158"/>
      <c r="S1096" s="158"/>
      <c r="T1096" s="158"/>
      <c r="U1096" s="158"/>
      <c r="V1096" s="158"/>
      <c r="W1096" s="158"/>
      <c r="X1096" s="158"/>
      <c r="Y1096" s="147"/>
      <c r="Z1096" s="147"/>
      <c r="AA1096" s="147"/>
      <c r="AB1096" s="147"/>
      <c r="AC1096" s="147"/>
      <c r="AD1096" s="147"/>
      <c r="AE1096" s="147"/>
      <c r="AF1096" s="147"/>
      <c r="AG1096" s="147" t="s">
        <v>187</v>
      </c>
      <c r="AH1096" s="147">
        <v>0</v>
      </c>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c r="A1097" s="154"/>
      <c r="B1097" s="155"/>
      <c r="C1097" s="188" t="s">
        <v>975</v>
      </c>
      <c r="D1097" s="160"/>
      <c r="E1097" s="161">
        <v>123.1</v>
      </c>
      <c r="F1097" s="158"/>
      <c r="G1097" s="158"/>
      <c r="H1097" s="158"/>
      <c r="I1097" s="158"/>
      <c r="J1097" s="158"/>
      <c r="K1097" s="158"/>
      <c r="L1097" s="158"/>
      <c r="M1097" s="158"/>
      <c r="N1097" s="157"/>
      <c r="O1097" s="157"/>
      <c r="P1097" s="157"/>
      <c r="Q1097" s="157"/>
      <c r="R1097" s="158"/>
      <c r="S1097" s="158"/>
      <c r="T1097" s="158"/>
      <c r="U1097" s="158"/>
      <c r="V1097" s="158"/>
      <c r="W1097" s="158"/>
      <c r="X1097" s="158"/>
      <c r="Y1097" s="147"/>
      <c r="Z1097" s="147"/>
      <c r="AA1097" s="147"/>
      <c r="AB1097" s="147"/>
      <c r="AC1097" s="147"/>
      <c r="AD1097" s="147"/>
      <c r="AE1097" s="147"/>
      <c r="AF1097" s="147"/>
      <c r="AG1097" s="147" t="s">
        <v>187</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c r="A1098" s="154"/>
      <c r="B1098" s="155"/>
      <c r="C1098" s="188" t="s">
        <v>198</v>
      </c>
      <c r="D1098" s="160"/>
      <c r="E1098" s="161"/>
      <c r="F1098" s="158"/>
      <c r="G1098" s="158"/>
      <c r="H1098" s="158"/>
      <c r="I1098" s="158"/>
      <c r="J1098" s="158"/>
      <c r="K1098" s="158"/>
      <c r="L1098" s="158"/>
      <c r="M1098" s="158"/>
      <c r="N1098" s="157"/>
      <c r="O1098" s="157"/>
      <c r="P1098" s="157"/>
      <c r="Q1098" s="157"/>
      <c r="R1098" s="158"/>
      <c r="S1098" s="158"/>
      <c r="T1098" s="158"/>
      <c r="U1098" s="158"/>
      <c r="V1098" s="158"/>
      <c r="W1098" s="158"/>
      <c r="X1098" s="158"/>
      <c r="Y1098" s="147"/>
      <c r="Z1098" s="147"/>
      <c r="AA1098" s="147"/>
      <c r="AB1098" s="147"/>
      <c r="AC1098" s="147"/>
      <c r="AD1098" s="147"/>
      <c r="AE1098" s="147"/>
      <c r="AF1098" s="147"/>
      <c r="AG1098" s="147" t="s">
        <v>187</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c r="A1099" s="154"/>
      <c r="B1099" s="155"/>
      <c r="C1099" s="188" t="s">
        <v>976</v>
      </c>
      <c r="D1099" s="160"/>
      <c r="E1099" s="161">
        <v>8.9</v>
      </c>
      <c r="F1099" s="158"/>
      <c r="G1099" s="158"/>
      <c r="H1099" s="158"/>
      <c r="I1099" s="158"/>
      <c r="J1099" s="158"/>
      <c r="K1099" s="158"/>
      <c r="L1099" s="158"/>
      <c r="M1099" s="158"/>
      <c r="N1099" s="157"/>
      <c r="O1099" s="157"/>
      <c r="P1099" s="157"/>
      <c r="Q1099" s="157"/>
      <c r="R1099" s="158"/>
      <c r="S1099" s="158"/>
      <c r="T1099" s="158"/>
      <c r="U1099" s="158"/>
      <c r="V1099" s="158"/>
      <c r="W1099" s="158"/>
      <c r="X1099" s="158"/>
      <c r="Y1099" s="147"/>
      <c r="Z1099" s="147"/>
      <c r="AA1099" s="147"/>
      <c r="AB1099" s="147"/>
      <c r="AC1099" s="147"/>
      <c r="AD1099" s="147"/>
      <c r="AE1099" s="147"/>
      <c r="AF1099" s="147"/>
      <c r="AG1099" s="147" t="s">
        <v>187</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ht="22.5" outlineLevel="1">
      <c r="A1100" s="173">
        <v>184</v>
      </c>
      <c r="B1100" s="174" t="s">
        <v>977</v>
      </c>
      <c r="C1100" s="187" t="s">
        <v>978</v>
      </c>
      <c r="D1100" s="175" t="s">
        <v>182</v>
      </c>
      <c r="E1100" s="176">
        <v>56</v>
      </c>
      <c r="F1100" s="177"/>
      <c r="G1100" s="178">
        <f>ROUND(E1100*F1100,2)</f>
        <v>0</v>
      </c>
      <c r="H1100" s="159"/>
      <c r="I1100" s="158">
        <f>ROUND(E1100*H1100,2)</f>
        <v>0</v>
      </c>
      <c r="J1100" s="159"/>
      <c r="K1100" s="158">
        <f>ROUND(E1100*J1100,2)</f>
        <v>0</v>
      </c>
      <c r="L1100" s="158">
        <v>21</v>
      </c>
      <c r="M1100" s="158">
        <f>G1100*(1+L1100/100)</f>
        <v>0</v>
      </c>
      <c r="N1100" s="157">
        <v>0</v>
      </c>
      <c r="O1100" s="157">
        <f>ROUND(E1100*N1100,2)</f>
        <v>0</v>
      </c>
      <c r="P1100" s="157">
        <v>1.4300000000000001E-3</v>
      </c>
      <c r="Q1100" s="157">
        <f>ROUND(E1100*P1100,2)</f>
        <v>0.08</v>
      </c>
      <c r="R1100" s="158"/>
      <c r="S1100" s="158" t="s">
        <v>183</v>
      </c>
      <c r="T1100" s="158" t="s">
        <v>183</v>
      </c>
      <c r="U1100" s="158">
        <v>3.5000000000000003E-2</v>
      </c>
      <c r="V1100" s="158">
        <f>ROUND(E1100*U1100,2)</f>
        <v>1.96</v>
      </c>
      <c r="W1100" s="158"/>
      <c r="X1100" s="158" t="s">
        <v>184</v>
      </c>
      <c r="Y1100" s="147"/>
      <c r="Z1100" s="147"/>
      <c r="AA1100" s="147"/>
      <c r="AB1100" s="147"/>
      <c r="AC1100" s="147"/>
      <c r="AD1100" s="147"/>
      <c r="AE1100" s="147"/>
      <c r="AF1100" s="147"/>
      <c r="AG1100" s="147" t="s">
        <v>185</v>
      </c>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c r="A1101" s="154"/>
      <c r="B1101" s="155"/>
      <c r="C1101" s="188" t="s">
        <v>192</v>
      </c>
      <c r="D1101" s="160"/>
      <c r="E1101" s="161"/>
      <c r="F1101" s="158"/>
      <c r="G1101" s="158"/>
      <c r="H1101" s="158"/>
      <c r="I1101" s="158"/>
      <c r="J1101" s="158"/>
      <c r="K1101" s="158"/>
      <c r="L1101" s="158"/>
      <c r="M1101" s="158"/>
      <c r="N1101" s="157"/>
      <c r="O1101" s="157"/>
      <c r="P1101" s="157"/>
      <c r="Q1101" s="157"/>
      <c r="R1101" s="158"/>
      <c r="S1101" s="158"/>
      <c r="T1101" s="158"/>
      <c r="U1101" s="158"/>
      <c r="V1101" s="158"/>
      <c r="W1101" s="158"/>
      <c r="X1101" s="158"/>
      <c r="Y1101" s="147"/>
      <c r="Z1101" s="147"/>
      <c r="AA1101" s="147"/>
      <c r="AB1101" s="147"/>
      <c r="AC1101" s="147"/>
      <c r="AD1101" s="147"/>
      <c r="AE1101" s="147"/>
      <c r="AF1101" s="147"/>
      <c r="AG1101" s="147" t="s">
        <v>187</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c r="A1102" s="154"/>
      <c r="B1102" s="155"/>
      <c r="C1102" s="188" t="s">
        <v>756</v>
      </c>
      <c r="D1102" s="160"/>
      <c r="E1102" s="161"/>
      <c r="F1102" s="158"/>
      <c r="G1102" s="158"/>
      <c r="H1102" s="158"/>
      <c r="I1102" s="158"/>
      <c r="J1102" s="158"/>
      <c r="K1102" s="158"/>
      <c r="L1102" s="158"/>
      <c r="M1102" s="158"/>
      <c r="N1102" s="157"/>
      <c r="O1102" s="157"/>
      <c r="P1102" s="157"/>
      <c r="Q1102" s="157"/>
      <c r="R1102" s="158"/>
      <c r="S1102" s="158"/>
      <c r="T1102" s="158"/>
      <c r="U1102" s="158"/>
      <c r="V1102" s="158"/>
      <c r="W1102" s="158"/>
      <c r="X1102" s="158"/>
      <c r="Y1102" s="147"/>
      <c r="Z1102" s="147"/>
      <c r="AA1102" s="147"/>
      <c r="AB1102" s="147"/>
      <c r="AC1102" s="147"/>
      <c r="AD1102" s="147"/>
      <c r="AE1102" s="147"/>
      <c r="AF1102" s="147"/>
      <c r="AG1102" s="147" t="s">
        <v>187</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c r="A1103" s="154"/>
      <c r="B1103" s="155"/>
      <c r="C1103" s="188" t="s">
        <v>929</v>
      </c>
      <c r="D1103" s="160"/>
      <c r="E1103" s="161">
        <v>24.2</v>
      </c>
      <c r="F1103" s="158"/>
      <c r="G1103" s="158"/>
      <c r="H1103" s="158"/>
      <c r="I1103" s="158"/>
      <c r="J1103" s="158"/>
      <c r="K1103" s="158"/>
      <c r="L1103" s="158"/>
      <c r="M1103" s="158"/>
      <c r="N1103" s="157"/>
      <c r="O1103" s="157"/>
      <c r="P1103" s="157"/>
      <c r="Q1103" s="157"/>
      <c r="R1103" s="158"/>
      <c r="S1103" s="158"/>
      <c r="T1103" s="158"/>
      <c r="U1103" s="158"/>
      <c r="V1103" s="158"/>
      <c r="W1103" s="158"/>
      <c r="X1103" s="158"/>
      <c r="Y1103" s="147"/>
      <c r="Z1103" s="147"/>
      <c r="AA1103" s="147"/>
      <c r="AB1103" s="147"/>
      <c r="AC1103" s="147"/>
      <c r="AD1103" s="147"/>
      <c r="AE1103" s="147"/>
      <c r="AF1103" s="147"/>
      <c r="AG1103" s="147" t="s">
        <v>187</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c r="A1104" s="154"/>
      <c r="B1104" s="155"/>
      <c r="C1104" s="188" t="s">
        <v>928</v>
      </c>
      <c r="D1104" s="160"/>
      <c r="E1104" s="161"/>
      <c r="F1104" s="158"/>
      <c r="G1104" s="158"/>
      <c r="H1104" s="158"/>
      <c r="I1104" s="158"/>
      <c r="J1104" s="158"/>
      <c r="K1104" s="158"/>
      <c r="L1104" s="158"/>
      <c r="M1104" s="158"/>
      <c r="N1104" s="157"/>
      <c r="O1104" s="157"/>
      <c r="P1104" s="157"/>
      <c r="Q1104" s="157"/>
      <c r="R1104" s="158"/>
      <c r="S1104" s="158"/>
      <c r="T1104" s="158"/>
      <c r="U1104" s="158"/>
      <c r="V1104" s="158"/>
      <c r="W1104" s="158"/>
      <c r="X1104" s="158"/>
      <c r="Y1104" s="147"/>
      <c r="Z1104" s="147"/>
      <c r="AA1104" s="147"/>
      <c r="AB1104" s="147"/>
      <c r="AC1104" s="147"/>
      <c r="AD1104" s="147"/>
      <c r="AE1104" s="147"/>
      <c r="AF1104" s="147"/>
      <c r="AG1104" s="147" t="s">
        <v>187</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c r="A1105" s="154"/>
      <c r="B1105" s="155"/>
      <c r="C1105" s="188" t="s">
        <v>929</v>
      </c>
      <c r="D1105" s="160"/>
      <c r="E1105" s="161">
        <v>24.2</v>
      </c>
      <c r="F1105" s="158"/>
      <c r="G1105" s="158"/>
      <c r="H1105" s="158"/>
      <c r="I1105" s="158"/>
      <c r="J1105" s="158"/>
      <c r="K1105" s="158"/>
      <c r="L1105" s="158"/>
      <c r="M1105" s="158"/>
      <c r="N1105" s="157"/>
      <c r="O1105" s="157"/>
      <c r="P1105" s="157"/>
      <c r="Q1105" s="157"/>
      <c r="R1105" s="158"/>
      <c r="S1105" s="158"/>
      <c r="T1105" s="158"/>
      <c r="U1105" s="158"/>
      <c r="V1105" s="158"/>
      <c r="W1105" s="158"/>
      <c r="X1105" s="158"/>
      <c r="Y1105" s="147"/>
      <c r="Z1105" s="147"/>
      <c r="AA1105" s="147"/>
      <c r="AB1105" s="147"/>
      <c r="AC1105" s="147"/>
      <c r="AD1105" s="147"/>
      <c r="AE1105" s="147"/>
      <c r="AF1105" s="147"/>
      <c r="AG1105" s="147" t="s">
        <v>187</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c r="A1106" s="154"/>
      <c r="B1106" s="155"/>
      <c r="C1106" s="188" t="s">
        <v>243</v>
      </c>
      <c r="D1106" s="160"/>
      <c r="E1106" s="161"/>
      <c r="F1106" s="158"/>
      <c r="G1106" s="158"/>
      <c r="H1106" s="158"/>
      <c r="I1106" s="158"/>
      <c r="J1106" s="158"/>
      <c r="K1106" s="158"/>
      <c r="L1106" s="158"/>
      <c r="M1106" s="158"/>
      <c r="N1106" s="157"/>
      <c r="O1106" s="157"/>
      <c r="P1106" s="157"/>
      <c r="Q1106" s="157"/>
      <c r="R1106" s="158"/>
      <c r="S1106" s="158"/>
      <c r="T1106" s="158"/>
      <c r="U1106" s="158"/>
      <c r="V1106" s="158"/>
      <c r="W1106" s="158"/>
      <c r="X1106" s="158"/>
      <c r="Y1106" s="147"/>
      <c r="Z1106" s="147"/>
      <c r="AA1106" s="147"/>
      <c r="AB1106" s="147"/>
      <c r="AC1106" s="147"/>
      <c r="AD1106" s="147"/>
      <c r="AE1106" s="147"/>
      <c r="AF1106" s="147"/>
      <c r="AG1106" s="147" t="s">
        <v>187</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c r="A1107" s="154"/>
      <c r="B1107" s="155"/>
      <c r="C1107" s="188" t="s">
        <v>756</v>
      </c>
      <c r="D1107" s="160"/>
      <c r="E1107" s="161"/>
      <c r="F1107" s="158"/>
      <c r="G1107" s="158"/>
      <c r="H1107" s="158"/>
      <c r="I1107" s="158"/>
      <c r="J1107" s="158"/>
      <c r="K1107" s="158"/>
      <c r="L1107" s="158"/>
      <c r="M1107" s="158"/>
      <c r="N1107" s="157"/>
      <c r="O1107" s="157"/>
      <c r="P1107" s="157"/>
      <c r="Q1107" s="157"/>
      <c r="R1107" s="158"/>
      <c r="S1107" s="158"/>
      <c r="T1107" s="158"/>
      <c r="U1107" s="158"/>
      <c r="V1107" s="158"/>
      <c r="W1107" s="158"/>
      <c r="X1107" s="158"/>
      <c r="Y1107" s="147"/>
      <c r="Z1107" s="147"/>
      <c r="AA1107" s="147"/>
      <c r="AB1107" s="147"/>
      <c r="AC1107" s="147"/>
      <c r="AD1107" s="147"/>
      <c r="AE1107" s="147"/>
      <c r="AF1107" s="147"/>
      <c r="AG1107" s="147" t="s">
        <v>187</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c r="A1108" s="154"/>
      <c r="B1108" s="155"/>
      <c r="C1108" s="188" t="s">
        <v>930</v>
      </c>
      <c r="D1108" s="160"/>
      <c r="E1108" s="161">
        <v>3.8</v>
      </c>
      <c r="F1108" s="158"/>
      <c r="G1108" s="158"/>
      <c r="H1108" s="158"/>
      <c r="I1108" s="158"/>
      <c r="J1108" s="158"/>
      <c r="K1108" s="158"/>
      <c r="L1108" s="158"/>
      <c r="M1108" s="158"/>
      <c r="N1108" s="157"/>
      <c r="O1108" s="157"/>
      <c r="P1108" s="157"/>
      <c r="Q1108" s="157"/>
      <c r="R1108" s="158"/>
      <c r="S1108" s="158"/>
      <c r="T1108" s="158"/>
      <c r="U1108" s="158"/>
      <c r="V1108" s="158"/>
      <c r="W1108" s="158"/>
      <c r="X1108" s="158"/>
      <c r="Y1108" s="147"/>
      <c r="Z1108" s="147"/>
      <c r="AA1108" s="147"/>
      <c r="AB1108" s="147"/>
      <c r="AC1108" s="147"/>
      <c r="AD1108" s="147"/>
      <c r="AE1108" s="147"/>
      <c r="AF1108" s="147"/>
      <c r="AG1108" s="147" t="s">
        <v>187</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c r="A1109" s="154"/>
      <c r="B1109" s="155"/>
      <c r="C1109" s="188" t="s">
        <v>928</v>
      </c>
      <c r="D1109" s="160"/>
      <c r="E1109" s="161"/>
      <c r="F1109" s="158"/>
      <c r="G1109" s="158"/>
      <c r="H1109" s="158"/>
      <c r="I1109" s="158"/>
      <c r="J1109" s="158"/>
      <c r="K1109" s="158"/>
      <c r="L1109" s="158"/>
      <c r="M1109" s="158"/>
      <c r="N1109" s="157"/>
      <c r="O1109" s="157"/>
      <c r="P1109" s="157"/>
      <c r="Q1109" s="157"/>
      <c r="R1109" s="158"/>
      <c r="S1109" s="158"/>
      <c r="T1109" s="158"/>
      <c r="U1109" s="158"/>
      <c r="V1109" s="158"/>
      <c r="W1109" s="158"/>
      <c r="X1109" s="158"/>
      <c r="Y1109" s="147"/>
      <c r="Z1109" s="147"/>
      <c r="AA1109" s="147"/>
      <c r="AB1109" s="147"/>
      <c r="AC1109" s="147"/>
      <c r="AD1109" s="147"/>
      <c r="AE1109" s="147"/>
      <c r="AF1109" s="147"/>
      <c r="AG1109" s="147" t="s">
        <v>187</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c r="A1110" s="154"/>
      <c r="B1110" s="155"/>
      <c r="C1110" s="188" t="s">
        <v>930</v>
      </c>
      <c r="D1110" s="160"/>
      <c r="E1110" s="161">
        <v>3.8</v>
      </c>
      <c r="F1110" s="158"/>
      <c r="G1110" s="158"/>
      <c r="H1110" s="158"/>
      <c r="I1110" s="158"/>
      <c r="J1110" s="158"/>
      <c r="K1110" s="158"/>
      <c r="L1110" s="158"/>
      <c r="M1110" s="158"/>
      <c r="N1110" s="157"/>
      <c r="O1110" s="157"/>
      <c r="P1110" s="157"/>
      <c r="Q1110" s="157"/>
      <c r="R1110" s="158"/>
      <c r="S1110" s="158"/>
      <c r="T1110" s="158"/>
      <c r="U1110" s="158"/>
      <c r="V1110" s="158"/>
      <c r="W1110" s="158"/>
      <c r="X1110" s="158"/>
      <c r="Y1110" s="147"/>
      <c r="Z1110" s="147"/>
      <c r="AA1110" s="147"/>
      <c r="AB1110" s="147"/>
      <c r="AC1110" s="147"/>
      <c r="AD1110" s="147"/>
      <c r="AE1110" s="147"/>
      <c r="AF1110" s="147"/>
      <c r="AG1110" s="147" t="s">
        <v>187</v>
      </c>
      <c r="AH1110" s="147">
        <v>0</v>
      </c>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ht="22.5" outlineLevel="1">
      <c r="A1111" s="173">
        <v>185</v>
      </c>
      <c r="B1111" s="174" t="s">
        <v>979</v>
      </c>
      <c r="C1111" s="187" t="s">
        <v>980</v>
      </c>
      <c r="D1111" s="175" t="s">
        <v>182</v>
      </c>
      <c r="E1111" s="176">
        <v>136.34399999999999</v>
      </c>
      <c r="F1111" s="177"/>
      <c r="G1111" s="178">
        <f>ROUND(E1111*F1111,2)</f>
        <v>0</v>
      </c>
      <c r="H1111" s="159"/>
      <c r="I1111" s="158">
        <f>ROUND(E1111*H1111,2)</f>
        <v>0</v>
      </c>
      <c r="J1111" s="159"/>
      <c r="K1111" s="158">
        <f>ROUND(E1111*J1111,2)</f>
        <v>0</v>
      </c>
      <c r="L1111" s="158">
        <v>21</v>
      </c>
      <c r="M1111" s="158">
        <f>G1111*(1+L1111/100)</f>
        <v>0</v>
      </c>
      <c r="N1111" s="157">
        <v>0</v>
      </c>
      <c r="O1111" s="157">
        <f>ROUND(E1111*N1111,2)</f>
        <v>0</v>
      </c>
      <c r="P1111" s="157">
        <v>1.66E-3</v>
      </c>
      <c r="Q1111" s="157">
        <f>ROUND(E1111*P1111,2)</f>
        <v>0.23</v>
      </c>
      <c r="R1111" s="158"/>
      <c r="S1111" s="158" t="s">
        <v>183</v>
      </c>
      <c r="T1111" s="158" t="s">
        <v>183</v>
      </c>
      <c r="U1111" s="158">
        <v>3.5999999999999997E-2</v>
      </c>
      <c r="V1111" s="158">
        <f>ROUND(E1111*U1111,2)</f>
        <v>4.91</v>
      </c>
      <c r="W1111" s="158"/>
      <c r="X1111" s="158" t="s">
        <v>184</v>
      </c>
      <c r="Y1111" s="147"/>
      <c r="Z1111" s="147"/>
      <c r="AA1111" s="147"/>
      <c r="AB1111" s="147"/>
      <c r="AC1111" s="147"/>
      <c r="AD1111" s="147"/>
      <c r="AE1111" s="147"/>
      <c r="AF1111" s="147"/>
      <c r="AG1111" s="147" t="s">
        <v>185</v>
      </c>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c r="A1112" s="154"/>
      <c r="B1112" s="155"/>
      <c r="C1112" s="188" t="s">
        <v>192</v>
      </c>
      <c r="D1112" s="160"/>
      <c r="E1112" s="161"/>
      <c r="F1112" s="158"/>
      <c r="G1112" s="158"/>
      <c r="H1112" s="158"/>
      <c r="I1112" s="158"/>
      <c r="J1112" s="158"/>
      <c r="K1112" s="158"/>
      <c r="L1112" s="158"/>
      <c r="M1112" s="158"/>
      <c r="N1112" s="157"/>
      <c r="O1112" s="157"/>
      <c r="P1112" s="157"/>
      <c r="Q1112" s="157"/>
      <c r="R1112" s="158"/>
      <c r="S1112" s="158"/>
      <c r="T1112" s="158"/>
      <c r="U1112" s="158"/>
      <c r="V1112" s="158"/>
      <c r="W1112" s="158"/>
      <c r="X1112" s="158"/>
      <c r="Y1112" s="147"/>
      <c r="Z1112" s="147"/>
      <c r="AA1112" s="147"/>
      <c r="AB1112" s="147"/>
      <c r="AC1112" s="147"/>
      <c r="AD1112" s="147"/>
      <c r="AE1112" s="147"/>
      <c r="AF1112" s="147"/>
      <c r="AG1112" s="147" t="s">
        <v>187</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c r="A1113" s="154"/>
      <c r="B1113" s="155"/>
      <c r="C1113" s="188" t="s">
        <v>942</v>
      </c>
      <c r="D1113" s="160"/>
      <c r="E1113" s="161"/>
      <c r="F1113" s="158"/>
      <c r="G1113" s="158"/>
      <c r="H1113" s="158"/>
      <c r="I1113" s="158"/>
      <c r="J1113" s="158"/>
      <c r="K1113" s="158"/>
      <c r="L1113" s="158"/>
      <c r="M1113" s="158"/>
      <c r="N1113" s="157"/>
      <c r="O1113" s="157"/>
      <c r="P1113" s="157"/>
      <c r="Q1113" s="157"/>
      <c r="R1113" s="158"/>
      <c r="S1113" s="158"/>
      <c r="T1113" s="158"/>
      <c r="U1113" s="158"/>
      <c r="V1113" s="158"/>
      <c r="W1113" s="158"/>
      <c r="X1113" s="158"/>
      <c r="Y1113" s="147"/>
      <c r="Z1113" s="147"/>
      <c r="AA1113" s="147"/>
      <c r="AB1113" s="147"/>
      <c r="AC1113" s="147"/>
      <c r="AD1113" s="147"/>
      <c r="AE1113" s="147"/>
      <c r="AF1113" s="147"/>
      <c r="AG1113" s="147" t="s">
        <v>187</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c r="A1114" s="154"/>
      <c r="B1114" s="155"/>
      <c r="C1114" s="188" t="s">
        <v>896</v>
      </c>
      <c r="D1114" s="160"/>
      <c r="E1114" s="161">
        <v>25.81</v>
      </c>
      <c r="F1114" s="158"/>
      <c r="G1114" s="158"/>
      <c r="H1114" s="158"/>
      <c r="I1114" s="158"/>
      <c r="J1114" s="158"/>
      <c r="K1114" s="158"/>
      <c r="L1114" s="158"/>
      <c r="M1114" s="158"/>
      <c r="N1114" s="157"/>
      <c r="O1114" s="157"/>
      <c r="P1114" s="157"/>
      <c r="Q1114" s="157"/>
      <c r="R1114" s="158"/>
      <c r="S1114" s="158"/>
      <c r="T1114" s="158"/>
      <c r="U1114" s="158"/>
      <c r="V1114" s="158"/>
      <c r="W1114" s="158"/>
      <c r="X1114" s="158"/>
      <c r="Y1114" s="147"/>
      <c r="Z1114" s="147"/>
      <c r="AA1114" s="147"/>
      <c r="AB1114" s="147"/>
      <c r="AC1114" s="147"/>
      <c r="AD1114" s="147"/>
      <c r="AE1114" s="147"/>
      <c r="AF1114" s="147"/>
      <c r="AG1114" s="147" t="s">
        <v>187</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c r="A1115" s="154"/>
      <c r="B1115" s="155"/>
      <c r="C1115" s="188" t="s">
        <v>943</v>
      </c>
      <c r="D1115" s="160"/>
      <c r="E1115" s="161">
        <v>39.380000000000003</v>
      </c>
      <c r="F1115" s="158"/>
      <c r="G1115" s="158"/>
      <c r="H1115" s="158"/>
      <c r="I1115" s="158"/>
      <c r="J1115" s="158"/>
      <c r="K1115" s="158"/>
      <c r="L1115" s="158"/>
      <c r="M1115" s="158"/>
      <c r="N1115" s="157"/>
      <c r="O1115" s="157"/>
      <c r="P1115" s="157"/>
      <c r="Q1115" s="157"/>
      <c r="R1115" s="158"/>
      <c r="S1115" s="158"/>
      <c r="T1115" s="158"/>
      <c r="U1115" s="158"/>
      <c r="V1115" s="158"/>
      <c r="W1115" s="158"/>
      <c r="X1115" s="158"/>
      <c r="Y1115" s="147"/>
      <c r="Z1115" s="147"/>
      <c r="AA1115" s="147"/>
      <c r="AB1115" s="147"/>
      <c r="AC1115" s="147"/>
      <c r="AD1115" s="147"/>
      <c r="AE1115" s="147"/>
      <c r="AF1115" s="147"/>
      <c r="AG1115" s="147" t="s">
        <v>187</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c r="A1116" s="154"/>
      <c r="B1116" s="155"/>
      <c r="C1116" s="188" t="s">
        <v>944</v>
      </c>
      <c r="D1116" s="160"/>
      <c r="E1116" s="161">
        <v>26.285</v>
      </c>
      <c r="F1116" s="158"/>
      <c r="G1116" s="158"/>
      <c r="H1116" s="158"/>
      <c r="I1116" s="158"/>
      <c r="J1116" s="158"/>
      <c r="K1116" s="158"/>
      <c r="L1116" s="158"/>
      <c r="M1116" s="158"/>
      <c r="N1116" s="157"/>
      <c r="O1116" s="157"/>
      <c r="P1116" s="157"/>
      <c r="Q1116" s="157"/>
      <c r="R1116" s="158"/>
      <c r="S1116" s="158"/>
      <c r="T1116" s="158"/>
      <c r="U1116" s="158"/>
      <c r="V1116" s="158"/>
      <c r="W1116" s="158"/>
      <c r="X1116" s="158"/>
      <c r="Y1116" s="147"/>
      <c r="Z1116" s="147"/>
      <c r="AA1116" s="147"/>
      <c r="AB1116" s="147"/>
      <c r="AC1116" s="147"/>
      <c r="AD1116" s="147"/>
      <c r="AE1116" s="147"/>
      <c r="AF1116" s="147"/>
      <c r="AG1116" s="147" t="s">
        <v>187</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c r="A1117" s="154"/>
      <c r="B1117" s="155"/>
      <c r="C1117" s="188" t="s">
        <v>945</v>
      </c>
      <c r="D1117" s="160"/>
      <c r="E1117" s="161">
        <v>24.045000000000002</v>
      </c>
      <c r="F1117" s="158"/>
      <c r="G1117" s="158"/>
      <c r="H1117" s="158"/>
      <c r="I1117" s="158"/>
      <c r="J1117" s="158"/>
      <c r="K1117" s="158"/>
      <c r="L1117" s="158"/>
      <c r="M1117" s="158"/>
      <c r="N1117" s="157"/>
      <c r="O1117" s="157"/>
      <c r="P1117" s="157"/>
      <c r="Q1117" s="157"/>
      <c r="R1117" s="158"/>
      <c r="S1117" s="158"/>
      <c r="T1117" s="158"/>
      <c r="U1117" s="158"/>
      <c r="V1117" s="158"/>
      <c r="W1117" s="158"/>
      <c r="X1117" s="158"/>
      <c r="Y1117" s="147"/>
      <c r="Z1117" s="147"/>
      <c r="AA1117" s="147"/>
      <c r="AB1117" s="147"/>
      <c r="AC1117" s="147"/>
      <c r="AD1117" s="147"/>
      <c r="AE1117" s="147"/>
      <c r="AF1117" s="147"/>
      <c r="AG1117" s="147" t="s">
        <v>187</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c r="A1118" s="154"/>
      <c r="B1118" s="155"/>
      <c r="C1118" s="188" t="s">
        <v>243</v>
      </c>
      <c r="D1118" s="160"/>
      <c r="E1118" s="161"/>
      <c r="F1118" s="158"/>
      <c r="G1118" s="158"/>
      <c r="H1118" s="158"/>
      <c r="I1118" s="158"/>
      <c r="J1118" s="158"/>
      <c r="K1118" s="158"/>
      <c r="L1118" s="158"/>
      <c r="M1118" s="158"/>
      <c r="N1118" s="157"/>
      <c r="O1118" s="157"/>
      <c r="P1118" s="157"/>
      <c r="Q1118" s="157"/>
      <c r="R1118" s="158"/>
      <c r="S1118" s="158"/>
      <c r="T1118" s="158"/>
      <c r="U1118" s="158"/>
      <c r="V1118" s="158"/>
      <c r="W1118" s="158"/>
      <c r="X1118" s="158"/>
      <c r="Y1118" s="147"/>
      <c r="Z1118" s="147"/>
      <c r="AA1118" s="147"/>
      <c r="AB1118" s="147"/>
      <c r="AC1118" s="147"/>
      <c r="AD1118" s="147"/>
      <c r="AE1118" s="147"/>
      <c r="AF1118" s="147"/>
      <c r="AG1118" s="147" t="s">
        <v>187</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c r="A1119" s="154"/>
      <c r="B1119" s="155"/>
      <c r="C1119" s="188" t="s">
        <v>942</v>
      </c>
      <c r="D1119" s="160"/>
      <c r="E1119" s="161"/>
      <c r="F1119" s="158"/>
      <c r="G1119" s="158"/>
      <c r="H1119" s="158"/>
      <c r="I1119" s="158"/>
      <c r="J1119" s="158"/>
      <c r="K1119" s="158"/>
      <c r="L1119" s="158"/>
      <c r="M1119" s="158"/>
      <c r="N1119" s="157"/>
      <c r="O1119" s="157"/>
      <c r="P1119" s="157"/>
      <c r="Q1119" s="157"/>
      <c r="R1119" s="158"/>
      <c r="S1119" s="158"/>
      <c r="T1119" s="158"/>
      <c r="U1119" s="158"/>
      <c r="V1119" s="158"/>
      <c r="W1119" s="158"/>
      <c r="X1119" s="158"/>
      <c r="Y1119" s="147"/>
      <c r="Z1119" s="147"/>
      <c r="AA1119" s="147"/>
      <c r="AB1119" s="147"/>
      <c r="AC1119" s="147"/>
      <c r="AD1119" s="147"/>
      <c r="AE1119" s="147"/>
      <c r="AF1119" s="147"/>
      <c r="AG1119" s="147" t="s">
        <v>187</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c r="A1120" s="154"/>
      <c r="B1120" s="155"/>
      <c r="C1120" s="188" t="s">
        <v>946</v>
      </c>
      <c r="D1120" s="160"/>
      <c r="E1120" s="161">
        <v>20.824000000000002</v>
      </c>
      <c r="F1120" s="158"/>
      <c r="G1120" s="158"/>
      <c r="H1120" s="158"/>
      <c r="I1120" s="158"/>
      <c r="J1120" s="158"/>
      <c r="K1120" s="158"/>
      <c r="L1120" s="158"/>
      <c r="M1120" s="158"/>
      <c r="N1120" s="157"/>
      <c r="O1120" s="157"/>
      <c r="P1120" s="157"/>
      <c r="Q1120" s="157"/>
      <c r="R1120" s="158"/>
      <c r="S1120" s="158"/>
      <c r="T1120" s="158"/>
      <c r="U1120" s="158"/>
      <c r="V1120" s="158"/>
      <c r="W1120" s="158"/>
      <c r="X1120" s="158"/>
      <c r="Y1120" s="147"/>
      <c r="Z1120" s="147"/>
      <c r="AA1120" s="147"/>
      <c r="AB1120" s="147"/>
      <c r="AC1120" s="147"/>
      <c r="AD1120" s="147"/>
      <c r="AE1120" s="147"/>
      <c r="AF1120" s="147"/>
      <c r="AG1120" s="147" t="s">
        <v>187</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c r="A1121" s="173">
        <v>186</v>
      </c>
      <c r="B1121" s="174" t="s">
        <v>981</v>
      </c>
      <c r="C1121" s="187" t="s">
        <v>982</v>
      </c>
      <c r="D1121" s="175" t="s">
        <v>182</v>
      </c>
      <c r="E1121" s="176">
        <v>391.82600000000002</v>
      </c>
      <c r="F1121" s="177"/>
      <c r="G1121" s="178">
        <f>ROUND(E1121*F1121,2)</f>
        <v>0</v>
      </c>
      <c r="H1121" s="159"/>
      <c r="I1121" s="158">
        <f>ROUND(E1121*H1121,2)</f>
        <v>0</v>
      </c>
      <c r="J1121" s="159"/>
      <c r="K1121" s="158">
        <f>ROUND(E1121*J1121,2)</f>
        <v>0</v>
      </c>
      <c r="L1121" s="158">
        <v>21</v>
      </c>
      <c r="M1121" s="158">
        <f>G1121*(1+L1121/100)</f>
        <v>0</v>
      </c>
      <c r="N1121" s="157">
        <v>2.1000000000000001E-4</v>
      </c>
      <c r="O1121" s="157">
        <f>ROUND(E1121*N1121,2)</f>
        <v>0.08</v>
      </c>
      <c r="P1121" s="157">
        <v>0</v>
      </c>
      <c r="Q1121" s="157">
        <f>ROUND(E1121*P1121,2)</f>
        <v>0</v>
      </c>
      <c r="R1121" s="158"/>
      <c r="S1121" s="158" t="s">
        <v>183</v>
      </c>
      <c r="T1121" s="158" t="s">
        <v>183</v>
      </c>
      <c r="U1121" s="158">
        <v>9.5000000000000001E-2</v>
      </c>
      <c r="V1121" s="158">
        <f>ROUND(E1121*U1121,2)</f>
        <v>37.22</v>
      </c>
      <c r="W1121" s="158"/>
      <c r="X1121" s="158" t="s">
        <v>184</v>
      </c>
      <c r="Y1121" s="147"/>
      <c r="Z1121" s="147"/>
      <c r="AA1121" s="147"/>
      <c r="AB1121" s="147"/>
      <c r="AC1121" s="147"/>
      <c r="AD1121" s="147"/>
      <c r="AE1121" s="147"/>
      <c r="AF1121" s="147"/>
      <c r="AG1121" s="147" t="s">
        <v>185</v>
      </c>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c r="A1122" s="154"/>
      <c r="B1122" s="155"/>
      <c r="C1122" s="188" t="s">
        <v>192</v>
      </c>
      <c r="D1122" s="160"/>
      <c r="E1122" s="161"/>
      <c r="F1122" s="158"/>
      <c r="G1122" s="158"/>
      <c r="H1122" s="158"/>
      <c r="I1122" s="158"/>
      <c r="J1122" s="158"/>
      <c r="K1122" s="158"/>
      <c r="L1122" s="158"/>
      <c r="M1122" s="158"/>
      <c r="N1122" s="157"/>
      <c r="O1122" s="157"/>
      <c r="P1122" s="157"/>
      <c r="Q1122" s="157"/>
      <c r="R1122" s="158"/>
      <c r="S1122" s="158"/>
      <c r="T1122" s="158"/>
      <c r="U1122" s="158"/>
      <c r="V1122" s="158"/>
      <c r="W1122" s="158"/>
      <c r="X1122" s="158"/>
      <c r="Y1122" s="147"/>
      <c r="Z1122" s="147"/>
      <c r="AA1122" s="147"/>
      <c r="AB1122" s="147"/>
      <c r="AC1122" s="147"/>
      <c r="AD1122" s="147"/>
      <c r="AE1122" s="147"/>
      <c r="AF1122" s="147"/>
      <c r="AG1122" s="147" t="s">
        <v>187</v>
      </c>
      <c r="AH1122" s="147">
        <v>0</v>
      </c>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c r="A1123" s="154"/>
      <c r="B1123" s="155"/>
      <c r="C1123" s="188" t="s">
        <v>983</v>
      </c>
      <c r="D1123" s="160"/>
      <c r="E1123" s="161"/>
      <c r="F1123" s="158"/>
      <c r="G1123" s="158"/>
      <c r="H1123" s="158"/>
      <c r="I1123" s="158"/>
      <c r="J1123" s="158"/>
      <c r="K1123" s="158"/>
      <c r="L1123" s="158"/>
      <c r="M1123" s="158"/>
      <c r="N1123" s="157"/>
      <c r="O1123" s="157"/>
      <c r="P1123" s="157"/>
      <c r="Q1123" s="157"/>
      <c r="R1123" s="158"/>
      <c r="S1123" s="158"/>
      <c r="T1123" s="158"/>
      <c r="U1123" s="158"/>
      <c r="V1123" s="158"/>
      <c r="W1123" s="158"/>
      <c r="X1123" s="158"/>
      <c r="Y1123" s="147"/>
      <c r="Z1123" s="147"/>
      <c r="AA1123" s="147"/>
      <c r="AB1123" s="147"/>
      <c r="AC1123" s="147"/>
      <c r="AD1123" s="147"/>
      <c r="AE1123" s="147"/>
      <c r="AF1123" s="147"/>
      <c r="AG1123" s="147" t="s">
        <v>187</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c r="A1124" s="154"/>
      <c r="B1124" s="155"/>
      <c r="C1124" s="188" t="s">
        <v>492</v>
      </c>
      <c r="D1124" s="160"/>
      <c r="E1124" s="161"/>
      <c r="F1124" s="158"/>
      <c r="G1124" s="158"/>
      <c r="H1124" s="158"/>
      <c r="I1124" s="158"/>
      <c r="J1124" s="158"/>
      <c r="K1124" s="158"/>
      <c r="L1124" s="158"/>
      <c r="M1124" s="158"/>
      <c r="N1124" s="157"/>
      <c r="O1124" s="157"/>
      <c r="P1124" s="157"/>
      <c r="Q1124" s="157"/>
      <c r="R1124" s="158"/>
      <c r="S1124" s="158"/>
      <c r="T1124" s="158"/>
      <c r="U1124" s="158"/>
      <c r="V1124" s="158"/>
      <c r="W1124" s="158"/>
      <c r="X1124" s="158"/>
      <c r="Y1124" s="147"/>
      <c r="Z1124" s="147"/>
      <c r="AA1124" s="147"/>
      <c r="AB1124" s="147"/>
      <c r="AC1124" s="147"/>
      <c r="AD1124" s="147"/>
      <c r="AE1124" s="147"/>
      <c r="AF1124" s="147"/>
      <c r="AG1124" s="147" t="s">
        <v>187</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outlineLevel="1">
      <c r="A1125" s="154"/>
      <c r="B1125" s="155"/>
      <c r="C1125" s="188" t="s">
        <v>633</v>
      </c>
      <c r="D1125" s="160"/>
      <c r="E1125" s="161">
        <v>29.65</v>
      </c>
      <c r="F1125" s="158"/>
      <c r="G1125" s="158"/>
      <c r="H1125" s="158"/>
      <c r="I1125" s="158"/>
      <c r="J1125" s="158"/>
      <c r="K1125" s="158"/>
      <c r="L1125" s="158"/>
      <c r="M1125" s="158"/>
      <c r="N1125" s="157"/>
      <c r="O1125" s="157"/>
      <c r="P1125" s="157"/>
      <c r="Q1125" s="157"/>
      <c r="R1125" s="158"/>
      <c r="S1125" s="158"/>
      <c r="T1125" s="158"/>
      <c r="U1125" s="158"/>
      <c r="V1125" s="158"/>
      <c r="W1125" s="158"/>
      <c r="X1125" s="158"/>
      <c r="Y1125" s="147"/>
      <c r="Z1125" s="147"/>
      <c r="AA1125" s="147"/>
      <c r="AB1125" s="147"/>
      <c r="AC1125" s="147"/>
      <c r="AD1125" s="147"/>
      <c r="AE1125" s="147"/>
      <c r="AF1125" s="147"/>
      <c r="AG1125" s="147" t="s">
        <v>187</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c r="A1126" s="154"/>
      <c r="B1126" s="155"/>
      <c r="C1126" s="188" t="s">
        <v>552</v>
      </c>
      <c r="D1126" s="160"/>
      <c r="E1126" s="161"/>
      <c r="F1126" s="158"/>
      <c r="G1126" s="158"/>
      <c r="H1126" s="158"/>
      <c r="I1126" s="158"/>
      <c r="J1126" s="158"/>
      <c r="K1126" s="158"/>
      <c r="L1126" s="158"/>
      <c r="M1126" s="158"/>
      <c r="N1126" s="157"/>
      <c r="O1126" s="157"/>
      <c r="P1126" s="157"/>
      <c r="Q1126" s="157"/>
      <c r="R1126" s="158"/>
      <c r="S1126" s="158"/>
      <c r="T1126" s="158"/>
      <c r="U1126" s="158"/>
      <c r="V1126" s="158"/>
      <c r="W1126" s="158"/>
      <c r="X1126" s="158"/>
      <c r="Y1126" s="147"/>
      <c r="Z1126" s="147"/>
      <c r="AA1126" s="147"/>
      <c r="AB1126" s="147"/>
      <c r="AC1126" s="147"/>
      <c r="AD1126" s="147"/>
      <c r="AE1126" s="147"/>
      <c r="AF1126" s="147"/>
      <c r="AG1126" s="147" t="s">
        <v>187</v>
      </c>
      <c r="AH1126" s="147">
        <v>0</v>
      </c>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outlineLevel="1">
      <c r="A1127" s="154"/>
      <c r="B1127" s="155"/>
      <c r="C1127" s="188" t="s">
        <v>553</v>
      </c>
      <c r="D1127" s="160"/>
      <c r="E1127" s="161">
        <v>33.229999999999997</v>
      </c>
      <c r="F1127" s="158"/>
      <c r="G1127" s="158"/>
      <c r="H1127" s="158"/>
      <c r="I1127" s="158"/>
      <c r="J1127" s="158"/>
      <c r="K1127" s="158"/>
      <c r="L1127" s="158"/>
      <c r="M1127" s="158"/>
      <c r="N1127" s="157"/>
      <c r="O1127" s="157"/>
      <c r="P1127" s="157"/>
      <c r="Q1127" s="157"/>
      <c r="R1127" s="158"/>
      <c r="S1127" s="158"/>
      <c r="T1127" s="158"/>
      <c r="U1127" s="158"/>
      <c r="V1127" s="158"/>
      <c r="W1127" s="158"/>
      <c r="X1127" s="158"/>
      <c r="Y1127" s="147"/>
      <c r="Z1127" s="147"/>
      <c r="AA1127" s="147"/>
      <c r="AB1127" s="147"/>
      <c r="AC1127" s="147"/>
      <c r="AD1127" s="147"/>
      <c r="AE1127" s="147"/>
      <c r="AF1127" s="147"/>
      <c r="AG1127" s="147" t="s">
        <v>187</v>
      </c>
      <c r="AH1127" s="147">
        <v>0</v>
      </c>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row>
    <row r="1128" spans="1:60" outlineLevel="1">
      <c r="A1128" s="154"/>
      <c r="B1128" s="155"/>
      <c r="C1128" s="188" t="s">
        <v>494</v>
      </c>
      <c r="D1128" s="160"/>
      <c r="E1128" s="161"/>
      <c r="F1128" s="158"/>
      <c r="G1128" s="158"/>
      <c r="H1128" s="158"/>
      <c r="I1128" s="158"/>
      <c r="J1128" s="158"/>
      <c r="K1128" s="158"/>
      <c r="L1128" s="158"/>
      <c r="M1128" s="158"/>
      <c r="N1128" s="157"/>
      <c r="O1128" s="157"/>
      <c r="P1128" s="157"/>
      <c r="Q1128" s="157"/>
      <c r="R1128" s="158"/>
      <c r="S1128" s="158"/>
      <c r="T1128" s="158"/>
      <c r="U1128" s="158"/>
      <c r="V1128" s="158"/>
      <c r="W1128" s="158"/>
      <c r="X1128" s="158"/>
      <c r="Y1128" s="147"/>
      <c r="Z1128" s="147"/>
      <c r="AA1128" s="147"/>
      <c r="AB1128" s="147"/>
      <c r="AC1128" s="147"/>
      <c r="AD1128" s="147"/>
      <c r="AE1128" s="147"/>
      <c r="AF1128" s="147"/>
      <c r="AG1128" s="147" t="s">
        <v>187</v>
      </c>
      <c r="AH1128" s="147">
        <v>0</v>
      </c>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c r="A1129" s="154"/>
      <c r="B1129" s="155"/>
      <c r="C1129" s="188" t="s">
        <v>634</v>
      </c>
      <c r="D1129" s="160"/>
      <c r="E1129" s="161">
        <v>9.1</v>
      </c>
      <c r="F1129" s="158"/>
      <c r="G1129" s="158"/>
      <c r="H1129" s="158"/>
      <c r="I1129" s="158"/>
      <c r="J1129" s="158"/>
      <c r="K1129" s="158"/>
      <c r="L1129" s="158"/>
      <c r="M1129" s="158"/>
      <c r="N1129" s="157"/>
      <c r="O1129" s="157"/>
      <c r="P1129" s="157"/>
      <c r="Q1129" s="157"/>
      <c r="R1129" s="158"/>
      <c r="S1129" s="158"/>
      <c r="T1129" s="158"/>
      <c r="U1129" s="158"/>
      <c r="V1129" s="158"/>
      <c r="W1129" s="158"/>
      <c r="X1129" s="158"/>
      <c r="Y1129" s="147"/>
      <c r="Z1129" s="147"/>
      <c r="AA1129" s="147"/>
      <c r="AB1129" s="147"/>
      <c r="AC1129" s="147"/>
      <c r="AD1129" s="147"/>
      <c r="AE1129" s="147"/>
      <c r="AF1129" s="147"/>
      <c r="AG1129" s="147" t="s">
        <v>187</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c r="A1130" s="154"/>
      <c r="B1130" s="155"/>
      <c r="C1130" s="188" t="s">
        <v>243</v>
      </c>
      <c r="D1130" s="160"/>
      <c r="E1130" s="161"/>
      <c r="F1130" s="158"/>
      <c r="G1130" s="158"/>
      <c r="H1130" s="158"/>
      <c r="I1130" s="158"/>
      <c r="J1130" s="158"/>
      <c r="K1130" s="158"/>
      <c r="L1130" s="158"/>
      <c r="M1130" s="158"/>
      <c r="N1130" s="157"/>
      <c r="O1130" s="157"/>
      <c r="P1130" s="157"/>
      <c r="Q1130" s="157"/>
      <c r="R1130" s="158"/>
      <c r="S1130" s="158"/>
      <c r="T1130" s="158"/>
      <c r="U1130" s="158"/>
      <c r="V1130" s="158"/>
      <c r="W1130" s="158"/>
      <c r="X1130" s="158"/>
      <c r="Y1130" s="147"/>
      <c r="Z1130" s="147"/>
      <c r="AA1130" s="147"/>
      <c r="AB1130" s="147"/>
      <c r="AC1130" s="147"/>
      <c r="AD1130" s="147"/>
      <c r="AE1130" s="147"/>
      <c r="AF1130" s="147"/>
      <c r="AG1130" s="147" t="s">
        <v>187</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c r="A1131" s="154"/>
      <c r="B1131" s="155"/>
      <c r="C1131" s="188" t="s">
        <v>556</v>
      </c>
      <c r="D1131" s="160"/>
      <c r="E1131" s="161"/>
      <c r="F1131" s="158"/>
      <c r="G1131" s="158"/>
      <c r="H1131" s="158"/>
      <c r="I1131" s="158"/>
      <c r="J1131" s="158"/>
      <c r="K1131" s="158"/>
      <c r="L1131" s="158"/>
      <c r="M1131" s="158"/>
      <c r="N1131" s="157"/>
      <c r="O1131" s="157"/>
      <c r="P1131" s="157"/>
      <c r="Q1131" s="157"/>
      <c r="R1131" s="158"/>
      <c r="S1131" s="158"/>
      <c r="T1131" s="158"/>
      <c r="U1131" s="158"/>
      <c r="V1131" s="158"/>
      <c r="W1131" s="158"/>
      <c r="X1131" s="158"/>
      <c r="Y1131" s="147"/>
      <c r="Z1131" s="147"/>
      <c r="AA1131" s="147"/>
      <c r="AB1131" s="147"/>
      <c r="AC1131" s="147"/>
      <c r="AD1131" s="147"/>
      <c r="AE1131" s="147"/>
      <c r="AF1131" s="147"/>
      <c r="AG1131" s="147" t="s">
        <v>187</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c r="A1132" s="154"/>
      <c r="B1132" s="155"/>
      <c r="C1132" s="188" t="s">
        <v>557</v>
      </c>
      <c r="D1132" s="160"/>
      <c r="E1132" s="161">
        <v>57.18</v>
      </c>
      <c r="F1132" s="158"/>
      <c r="G1132" s="158"/>
      <c r="H1132" s="158"/>
      <c r="I1132" s="158"/>
      <c r="J1132" s="158"/>
      <c r="K1132" s="158"/>
      <c r="L1132" s="158"/>
      <c r="M1132" s="158"/>
      <c r="N1132" s="157"/>
      <c r="O1132" s="157"/>
      <c r="P1132" s="157"/>
      <c r="Q1132" s="157"/>
      <c r="R1132" s="158"/>
      <c r="S1132" s="158"/>
      <c r="T1132" s="158"/>
      <c r="U1132" s="158"/>
      <c r="V1132" s="158"/>
      <c r="W1132" s="158"/>
      <c r="X1132" s="158"/>
      <c r="Y1132" s="147"/>
      <c r="Z1132" s="147"/>
      <c r="AA1132" s="147"/>
      <c r="AB1132" s="147"/>
      <c r="AC1132" s="147"/>
      <c r="AD1132" s="147"/>
      <c r="AE1132" s="147"/>
      <c r="AF1132" s="147"/>
      <c r="AG1132" s="147" t="s">
        <v>187</v>
      </c>
      <c r="AH1132" s="147">
        <v>0</v>
      </c>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outlineLevel="1">
      <c r="A1133" s="154"/>
      <c r="B1133" s="155"/>
      <c r="C1133" s="188" t="s">
        <v>558</v>
      </c>
      <c r="D1133" s="160"/>
      <c r="E1133" s="161"/>
      <c r="F1133" s="158"/>
      <c r="G1133" s="158"/>
      <c r="H1133" s="158"/>
      <c r="I1133" s="158"/>
      <c r="J1133" s="158"/>
      <c r="K1133" s="158"/>
      <c r="L1133" s="158"/>
      <c r="M1133" s="158"/>
      <c r="N1133" s="157"/>
      <c r="O1133" s="157"/>
      <c r="P1133" s="157"/>
      <c r="Q1133" s="157"/>
      <c r="R1133" s="158"/>
      <c r="S1133" s="158"/>
      <c r="T1133" s="158"/>
      <c r="U1133" s="158"/>
      <c r="V1133" s="158"/>
      <c r="W1133" s="158"/>
      <c r="X1133" s="158"/>
      <c r="Y1133" s="147"/>
      <c r="Z1133" s="147"/>
      <c r="AA1133" s="147"/>
      <c r="AB1133" s="147"/>
      <c r="AC1133" s="147"/>
      <c r="AD1133" s="147"/>
      <c r="AE1133" s="147"/>
      <c r="AF1133" s="147"/>
      <c r="AG1133" s="147" t="s">
        <v>187</v>
      </c>
      <c r="AH1133" s="147">
        <v>0</v>
      </c>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row>
    <row r="1134" spans="1:60" outlineLevel="1">
      <c r="A1134" s="154"/>
      <c r="B1134" s="155"/>
      <c r="C1134" s="188" t="s">
        <v>559</v>
      </c>
      <c r="D1134" s="160"/>
      <c r="E1134" s="161">
        <v>105.97</v>
      </c>
      <c r="F1134" s="158"/>
      <c r="G1134" s="158"/>
      <c r="H1134" s="158"/>
      <c r="I1134" s="158"/>
      <c r="J1134" s="158"/>
      <c r="K1134" s="158"/>
      <c r="L1134" s="158"/>
      <c r="M1134" s="158"/>
      <c r="N1134" s="157"/>
      <c r="O1134" s="157"/>
      <c r="P1134" s="157"/>
      <c r="Q1134" s="157"/>
      <c r="R1134" s="158"/>
      <c r="S1134" s="158"/>
      <c r="T1134" s="158"/>
      <c r="U1134" s="158"/>
      <c r="V1134" s="158"/>
      <c r="W1134" s="158"/>
      <c r="X1134" s="158"/>
      <c r="Y1134" s="147"/>
      <c r="Z1134" s="147"/>
      <c r="AA1134" s="147"/>
      <c r="AB1134" s="147"/>
      <c r="AC1134" s="147"/>
      <c r="AD1134" s="147"/>
      <c r="AE1134" s="147"/>
      <c r="AF1134" s="147"/>
      <c r="AG1134" s="147" t="s">
        <v>187</v>
      </c>
      <c r="AH1134" s="147">
        <v>0</v>
      </c>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c r="A1135" s="154"/>
      <c r="B1135" s="155"/>
      <c r="C1135" s="188" t="s">
        <v>500</v>
      </c>
      <c r="D1135" s="160"/>
      <c r="E1135" s="161"/>
      <c r="F1135" s="158"/>
      <c r="G1135" s="158"/>
      <c r="H1135" s="158"/>
      <c r="I1135" s="158"/>
      <c r="J1135" s="158"/>
      <c r="K1135" s="158"/>
      <c r="L1135" s="158"/>
      <c r="M1135" s="158"/>
      <c r="N1135" s="157"/>
      <c r="O1135" s="157"/>
      <c r="P1135" s="157"/>
      <c r="Q1135" s="157"/>
      <c r="R1135" s="158"/>
      <c r="S1135" s="158"/>
      <c r="T1135" s="158"/>
      <c r="U1135" s="158"/>
      <c r="V1135" s="158"/>
      <c r="W1135" s="158"/>
      <c r="X1135" s="158"/>
      <c r="Y1135" s="147"/>
      <c r="Z1135" s="147"/>
      <c r="AA1135" s="147"/>
      <c r="AB1135" s="147"/>
      <c r="AC1135" s="147"/>
      <c r="AD1135" s="147"/>
      <c r="AE1135" s="147"/>
      <c r="AF1135" s="147"/>
      <c r="AG1135" s="147" t="s">
        <v>187</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c r="A1136" s="154"/>
      <c r="B1136" s="155"/>
      <c r="C1136" s="188" t="s">
        <v>636</v>
      </c>
      <c r="D1136" s="160"/>
      <c r="E1136" s="161">
        <v>105.53</v>
      </c>
      <c r="F1136" s="158"/>
      <c r="G1136" s="158"/>
      <c r="H1136" s="158"/>
      <c r="I1136" s="158"/>
      <c r="J1136" s="158"/>
      <c r="K1136" s="158"/>
      <c r="L1136" s="158"/>
      <c r="M1136" s="158"/>
      <c r="N1136" s="157"/>
      <c r="O1136" s="157"/>
      <c r="P1136" s="157"/>
      <c r="Q1136" s="157"/>
      <c r="R1136" s="158"/>
      <c r="S1136" s="158"/>
      <c r="T1136" s="158"/>
      <c r="U1136" s="158"/>
      <c r="V1136" s="158"/>
      <c r="W1136" s="158"/>
      <c r="X1136" s="158"/>
      <c r="Y1136" s="147"/>
      <c r="Z1136" s="147"/>
      <c r="AA1136" s="147"/>
      <c r="AB1136" s="147"/>
      <c r="AC1136" s="147"/>
      <c r="AD1136" s="147"/>
      <c r="AE1136" s="147"/>
      <c r="AF1136" s="147"/>
      <c r="AG1136" s="147" t="s">
        <v>187</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c r="A1137" s="154"/>
      <c r="B1137" s="155"/>
      <c r="C1137" s="188" t="s">
        <v>984</v>
      </c>
      <c r="D1137" s="160"/>
      <c r="E1137" s="161"/>
      <c r="F1137" s="158"/>
      <c r="G1137" s="158"/>
      <c r="H1137" s="158"/>
      <c r="I1137" s="158"/>
      <c r="J1137" s="158"/>
      <c r="K1137" s="158"/>
      <c r="L1137" s="158"/>
      <c r="M1137" s="158"/>
      <c r="N1137" s="157"/>
      <c r="O1137" s="157"/>
      <c r="P1137" s="157"/>
      <c r="Q1137" s="157"/>
      <c r="R1137" s="158"/>
      <c r="S1137" s="158"/>
      <c r="T1137" s="158"/>
      <c r="U1137" s="158"/>
      <c r="V1137" s="158"/>
      <c r="W1137" s="158"/>
      <c r="X1137" s="158"/>
      <c r="Y1137" s="147"/>
      <c r="Z1137" s="147"/>
      <c r="AA1137" s="147"/>
      <c r="AB1137" s="147"/>
      <c r="AC1137" s="147"/>
      <c r="AD1137" s="147"/>
      <c r="AE1137" s="147"/>
      <c r="AF1137" s="147"/>
      <c r="AG1137" s="147" t="s">
        <v>187</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c r="A1138" s="154"/>
      <c r="B1138" s="155"/>
      <c r="C1138" s="188" t="s">
        <v>192</v>
      </c>
      <c r="D1138" s="160"/>
      <c r="E1138" s="161"/>
      <c r="F1138" s="158"/>
      <c r="G1138" s="158"/>
      <c r="H1138" s="158"/>
      <c r="I1138" s="158"/>
      <c r="J1138" s="158"/>
      <c r="K1138" s="158"/>
      <c r="L1138" s="158"/>
      <c r="M1138" s="158"/>
      <c r="N1138" s="157"/>
      <c r="O1138" s="157"/>
      <c r="P1138" s="157"/>
      <c r="Q1138" s="157"/>
      <c r="R1138" s="158"/>
      <c r="S1138" s="158"/>
      <c r="T1138" s="158"/>
      <c r="U1138" s="158"/>
      <c r="V1138" s="158"/>
      <c r="W1138" s="158"/>
      <c r="X1138" s="158"/>
      <c r="Y1138" s="147"/>
      <c r="Z1138" s="147"/>
      <c r="AA1138" s="147"/>
      <c r="AB1138" s="147"/>
      <c r="AC1138" s="147"/>
      <c r="AD1138" s="147"/>
      <c r="AE1138" s="147"/>
      <c r="AF1138" s="147"/>
      <c r="AG1138" s="147" t="s">
        <v>187</v>
      </c>
      <c r="AH1138" s="147">
        <v>0</v>
      </c>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c r="A1139" s="154"/>
      <c r="B1139" s="155"/>
      <c r="C1139" s="188" t="s">
        <v>492</v>
      </c>
      <c r="D1139" s="160"/>
      <c r="E1139" s="161"/>
      <c r="F1139" s="158"/>
      <c r="G1139" s="158"/>
      <c r="H1139" s="158"/>
      <c r="I1139" s="158"/>
      <c r="J1139" s="158"/>
      <c r="K1139" s="158"/>
      <c r="L1139" s="158"/>
      <c r="M1139" s="158"/>
      <c r="N1139" s="157"/>
      <c r="O1139" s="157"/>
      <c r="P1139" s="157"/>
      <c r="Q1139" s="157"/>
      <c r="R1139" s="158"/>
      <c r="S1139" s="158"/>
      <c r="T1139" s="158"/>
      <c r="U1139" s="158"/>
      <c r="V1139" s="158"/>
      <c r="W1139" s="158"/>
      <c r="X1139" s="158"/>
      <c r="Y1139" s="147"/>
      <c r="Z1139" s="147"/>
      <c r="AA1139" s="147"/>
      <c r="AB1139" s="147"/>
      <c r="AC1139" s="147"/>
      <c r="AD1139" s="147"/>
      <c r="AE1139" s="147"/>
      <c r="AF1139" s="147"/>
      <c r="AG1139" s="147" t="s">
        <v>187</v>
      </c>
      <c r="AH1139" s="147">
        <v>0</v>
      </c>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c r="A1140" s="154"/>
      <c r="B1140" s="155"/>
      <c r="C1140" s="188" t="s">
        <v>985</v>
      </c>
      <c r="D1140" s="160"/>
      <c r="E1140" s="161">
        <v>2.9649999999999999</v>
      </c>
      <c r="F1140" s="158"/>
      <c r="G1140" s="158"/>
      <c r="H1140" s="158"/>
      <c r="I1140" s="158"/>
      <c r="J1140" s="158"/>
      <c r="K1140" s="158"/>
      <c r="L1140" s="158"/>
      <c r="M1140" s="158"/>
      <c r="N1140" s="157"/>
      <c r="O1140" s="157"/>
      <c r="P1140" s="157"/>
      <c r="Q1140" s="157"/>
      <c r="R1140" s="158"/>
      <c r="S1140" s="158"/>
      <c r="T1140" s="158"/>
      <c r="U1140" s="158"/>
      <c r="V1140" s="158"/>
      <c r="W1140" s="158"/>
      <c r="X1140" s="158"/>
      <c r="Y1140" s="147"/>
      <c r="Z1140" s="147"/>
      <c r="AA1140" s="147"/>
      <c r="AB1140" s="147"/>
      <c r="AC1140" s="147"/>
      <c r="AD1140" s="147"/>
      <c r="AE1140" s="147"/>
      <c r="AF1140" s="147"/>
      <c r="AG1140" s="147" t="s">
        <v>187</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c r="A1141" s="154"/>
      <c r="B1141" s="155"/>
      <c r="C1141" s="188" t="s">
        <v>552</v>
      </c>
      <c r="D1141" s="160"/>
      <c r="E1141" s="161"/>
      <c r="F1141" s="158"/>
      <c r="G1141" s="158"/>
      <c r="H1141" s="158"/>
      <c r="I1141" s="158"/>
      <c r="J1141" s="158"/>
      <c r="K1141" s="158"/>
      <c r="L1141" s="158"/>
      <c r="M1141" s="158"/>
      <c r="N1141" s="157"/>
      <c r="O1141" s="157"/>
      <c r="P1141" s="157"/>
      <c r="Q1141" s="157"/>
      <c r="R1141" s="158"/>
      <c r="S1141" s="158"/>
      <c r="T1141" s="158"/>
      <c r="U1141" s="158"/>
      <c r="V1141" s="158"/>
      <c r="W1141" s="158"/>
      <c r="X1141" s="158"/>
      <c r="Y1141" s="147"/>
      <c r="Z1141" s="147"/>
      <c r="AA1141" s="147"/>
      <c r="AB1141" s="147"/>
      <c r="AC1141" s="147"/>
      <c r="AD1141" s="147"/>
      <c r="AE1141" s="147"/>
      <c r="AF1141" s="147"/>
      <c r="AG1141" s="147" t="s">
        <v>187</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c r="A1142" s="154"/>
      <c r="B1142" s="155"/>
      <c r="C1142" s="188" t="s">
        <v>986</v>
      </c>
      <c r="D1142" s="160"/>
      <c r="E1142" s="161">
        <v>3.323</v>
      </c>
      <c r="F1142" s="158"/>
      <c r="G1142" s="158"/>
      <c r="H1142" s="158"/>
      <c r="I1142" s="158"/>
      <c r="J1142" s="158"/>
      <c r="K1142" s="158"/>
      <c r="L1142" s="158"/>
      <c r="M1142" s="158"/>
      <c r="N1142" s="157"/>
      <c r="O1142" s="157"/>
      <c r="P1142" s="157"/>
      <c r="Q1142" s="157"/>
      <c r="R1142" s="158"/>
      <c r="S1142" s="158"/>
      <c r="T1142" s="158"/>
      <c r="U1142" s="158"/>
      <c r="V1142" s="158"/>
      <c r="W1142" s="158"/>
      <c r="X1142" s="158"/>
      <c r="Y1142" s="147"/>
      <c r="Z1142" s="147"/>
      <c r="AA1142" s="147"/>
      <c r="AB1142" s="147"/>
      <c r="AC1142" s="147"/>
      <c r="AD1142" s="147"/>
      <c r="AE1142" s="147"/>
      <c r="AF1142" s="147"/>
      <c r="AG1142" s="147" t="s">
        <v>187</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c r="A1143" s="154"/>
      <c r="B1143" s="155"/>
      <c r="C1143" s="188" t="s">
        <v>494</v>
      </c>
      <c r="D1143" s="160"/>
      <c r="E1143" s="161"/>
      <c r="F1143" s="158"/>
      <c r="G1143" s="158"/>
      <c r="H1143" s="158"/>
      <c r="I1143" s="158"/>
      <c r="J1143" s="158"/>
      <c r="K1143" s="158"/>
      <c r="L1143" s="158"/>
      <c r="M1143" s="158"/>
      <c r="N1143" s="157"/>
      <c r="O1143" s="157"/>
      <c r="P1143" s="157"/>
      <c r="Q1143" s="157"/>
      <c r="R1143" s="158"/>
      <c r="S1143" s="158"/>
      <c r="T1143" s="158"/>
      <c r="U1143" s="158"/>
      <c r="V1143" s="158"/>
      <c r="W1143" s="158"/>
      <c r="X1143" s="158"/>
      <c r="Y1143" s="147"/>
      <c r="Z1143" s="147"/>
      <c r="AA1143" s="147"/>
      <c r="AB1143" s="147"/>
      <c r="AC1143" s="147"/>
      <c r="AD1143" s="147"/>
      <c r="AE1143" s="147"/>
      <c r="AF1143" s="147"/>
      <c r="AG1143" s="147" t="s">
        <v>187</v>
      </c>
      <c r="AH1143" s="147">
        <v>0</v>
      </c>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c r="A1144" s="154"/>
      <c r="B1144" s="155"/>
      <c r="C1144" s="188" t="s">
        <v>987</v>
      </c>
      <c r="D1144" s="160"/>
      <c r="E1144" s="161">
        <v>0.91</v>
      </c>
      <c r="F1144" s="158"/>
      <c r="G1144" s="158"/>
      <c r="H1144" s="158"/>
      <c r="I1144" s="158"/>
      <c r="J1144" s="158"/>
      <c r="K1144" s="158"/>
      <c r="L1144" s="158"/>
      <c r="M1144" s="158"/>
      <c r="N1144" s="157"/>
      <c r="O1144" s="157"/>
      <c r="P1144" s="157"/>
      <c r="Q1144" s="157"/>
      <c r="R1144" s="158"/>
      <c r="S1144" s="158"/>
      <c r="T1144" s="158"/>
      <c r="U1144" s="158"/>
      <c r="V1144" s="158"/>
      <c r="W1144" s="158"/>
      <c r="X1144" s="158"/>
      <c r="Y1144" s="147"/>
      <c r="Z1144" s="147"/>
      <c r="AA1144" s="147"/>
      <c r="AB1144" s="147"/>
      <c r="AC1144" s="147"/>
      <c r="AD1144" s="147"/>
      <c r="AE1144" s="147"/>
      <c r="AF1144" s="147"/>
      <c r="AG1144" s="147" t="s">
        <v>187</v>
      </c>
      <c r="AH1144" s="147">
        <v>0</v>
      </c>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outlineLevel="1">
      <c r="A1145" s="154"/>
      <c r="B1145" s="155"/>
      <c r="C1145" s="188" t="s">
        <v>988</v>
      </c>
      <c r="D1145" s="160"/>
      <c r="E1145" s="161"/>
      <c r="F1145" s="158"/>
      <c r="G1145" s="158"/>
      <c r="H1145" s="158"/>
      <c r="I1145" s="158"/>
      <c r="J1145" s="158"/>
      <c r="K1145" s="158"/>
      <c r="L1145" s="158"/>
      <c r="M1145" s="158"/>
      <c r="N1145" s="157"/>
      <c r="O1145" s="157"/>
      <c r="P1145" s="157"/>
      <c r="Q1145" s="157"/>
      <c r="R1145" s="158"/>
      <c r="S1145" s="158"/>
      <c r="T1145" s="158"/>
      <c r="U1145" s="158"/>
      <c r="V1145" s="158"/>
      <c r="W1145" s="158"/>
      <c r="X1145" s="158"/>
      <c r="Y1145" s="147"/>
      <c r="Z1145" s="147"/>
      <c r="AA1145" s="147"/>
      <c r="AB1145" s="147"/>
      <c r="AC1145" s="147"/>
      <c r="AD1145" s="147"/>
      <c r="AE1145" s="147"/>
      <c r="AF1145" s="147"/>
      <c r="AG1145" s="147" t="s">
        <v>187</v>
      </c>
      <c r="AH1145" s="147">
        <v>0</v>
      </c>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row>
    <row r="1146" spans="1:60" outlineLevel="1">
      <c r="A1146" s="154"/>
      <c r="B1146" s="155"/>
      <c r="C1146" s="188" t="s">
        <v>989</v>
      </c>
      <c r="D1146" s="160"/>
      <c r="E1146" s="161">
        <v>12.6</v>
      </c>
      <c r="F1146" s="158"/>
      <c r="G1146" s="158"/>
      <c r="H1146" s="158"/>
      <c r="I1146" s="158"/>
      <c r="J1146" s="158"/>
      <c r="K1146" s="158"/>
      <c r="L1146" s="158"/>
      <c r="M1146" s="158"/>
      <c r="N1146" s="157"/>
      <c r="O1146" s="157"/>
      <c r="P1146" s="157"/>
      <c r="Q1146" s="157"/>
      <c r="R1146" s="158"/>
      <c r="S1146" s="158"/>
      <c r="T1146" s="158"/>
      <c r="U1146" s="158"/>
      <c r="V1146" s="158"/>
      <c r="W1146" s="158"/>
      <c r="X1146" s="158"/>
      <c r="Y1146" s="147"/>
      <c r="Z1146" s="147"/>
      <c r="AA1146" s="147"/>
      <c r="AB1146" s="147"/>
      <c r="AC1146" s="147"/>
      <c r="AD1146" s="147"/>
      <c r="AE1146" s="147"/>
      <c r="AF1146" s="147"/>
      <c r="AG1146" s="147" t="s">
        <v>187</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c r="A1147" s="154"/>
      <c r="B1147" s="155"/>
      <c r="C1147" s="188" t="s">
        <v>990</v>
      </c>
      <c r="D1147" s="160"/>
      <c r="E1147" s="161"/>
      <c r="F1147" s="158"/>
      <c r="G1147" s="158"/>
      <c r="H1147" s="158"/>
      <c r="I1147" s="158"/>
      <c r="J1147" s="158"/>
      <c r="K1147" s="158"/>
      <c r="L1147" s="158"/>
      <c r="M1147" s="158"/>
      <c r="N1147" s="157"/>
      <c r="O1147" s="157"/>
      <c r="P1147" s="157"/>
      <c r="Q1147" s="157"/>
      <c r="R1147" s="158"/>
      <c r="S1147" s="158"/>
      <c r="T1147" s="158"/>
      <c r="U1147" s="158"/>
      <c r="V1147" s="158"/>
      <c r="W1147" s="158"/>
      <c r="X1147" s="158"/>
      <c r="Y1147" s="147"/>
      <c r="Z1147" s="147"/>
      <c r="AA1147" s="147"/>
      <c r="AB1147" s="147"/>
      <c r="AC1147" s="147"/>
      <c r="AD1147" s="147"/>
      <c r="AE1147" s="147"/>
      <c r="AF1147" s="147"/>
      <c r="AG1147" s="147" t="s">
        <v>187</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c r="A1148" s="154"/>
      <c r="B1148" s="155"/>
      <c r="C1148" s="188" t="s">
        <v>991</v>
      </c>
      <c r="D1148" s="160"/>
      <c r="E1148" s="161">
        <v>4.5</v>
      </c>
      <c r="F1148" s="158"/>
      <c r="G1148" s="158"/>
      <c r="H1148" s="158"/>
      <c r="I1148" s="158"/>
      <c r="J1148" s="158"/>
      <c r="K1148" s="158"/>
      <c r="L1148" s="158"/>
      <c r="M1148" s="158"/>
      <c r="N1148" s="157"/>
      <c r="O1148" s="157"/>
      <c r="P1148" s="157"/>
      <c r="Q1148" s="157"/>
      <c r="R1148" s="158"/>
      <c r="S1148" s="158"/>
      <c r="T1148" s="158"/>
      <c r="U1148" s="158"/>
      <c r="V1148" s="158"/>
      <c r="W1148" s="158"/>
      <c r="X1148" s="158"/>
      <c r="Y1148" s="147"/>
      <c r="Z1148" s="147"/>
      <c r="AA1148" s="147"/>
      <c r="AB1148" s="147"/>
      <c r="AC1148" s="147"/>
      <c r="AD1148" s="147"/>
      <c r="AE1148" s="147"/>
      <c r="AF1148" s="147"/>
      <c r="AG1148" s="147" t="s">
        <v>187</v>
      </c>
      <c r="AH1148" s="147">
        <v>0</v>
      </c>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outlineLevel="1">
      <c r="A1149" s="154"/>
      <c r="B1149" s="155"/>
      <c r="C1149" s="188" t="s">
        <v>243</v>
      </c>
      <c r="D1149" s="160"/>
      <c r="E1149" s="161"/>
      <c r="F1149" s="158"/>
      <c r="G1149" s="158"/>
      <c r="H1149" s="158"/>
      <c r="I1149" s="158"/>
      <c r="J1149" s="158"/>
      <c r="K1149" s="158"/>
      <c r="L1149" s="158"/>
      <c r="M1149" s="158"/>
      <c r="N1149" s="157"/>
      <c r="O1149" s="157"/>
      <c r="P1149" s="157"/>
      <c r="Q1149" s="157"/>
      <c r="R1149" s="158"/>
      <c r="S1149" s="158"/>
      <c r="T1149" s="158"/>
      <c r="U1149" s="158"/>
      <c r="V1149" s="158"/>
      <c r="W1149" s="158"/>
      <c r="X1149" s="158"/>
      <c r="Y1149" s="147"/>
      <c r="Z1149" s="147"/>
      <c r="AA1149" s="147"/>
      <c r="AB1149" s="147"/>
      <c r="AC1149" s="147"/>
      <c r="AD1149" s="147"/>
      <c r="AE1149" s="147"/>
      <c r="AF1149" s="147"/>
      <c r="AG1149" s="147" t="s">
        <v>187</v>
      </c>
      <c r="AH1149" s="147">
        <v>0</v>
      </c>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row>
    <row r="1150" spans="1:60" outlineLevel="1">
      <c r="A1150" s="154"/>
      <c r="B1150" s="155"/>
      <c r="C1150" s="188" t="s">
        <v>556</v>
      </c>
      <c r="D1150" s="160"/>
      <c r="E1150" s="161"/>
      <c r="F1150" s="158"/>
      <c r="G1150" s="158"/>
      <c r="H1150" s="158"/>
      <c r="I1150" s="158"/>
      <c r="J1150" s="158"/>
      <c r="K1150" s="158"/>
      <c r="L1150" s="158"/>
      <c r="M1150" s="158"/>
      <c r="N1150" s="157"/>
      <c r="O1150" s="157"/>
      <c r="P1150" s="157"/>
      <c r="Q1150" s="157"/>
      <c r="R1150" s="158"/>
      <c r="S1150" s="158"/>
      <c r="T1150" s="158"/>
      <c r="U1150" s="158"/>
      <c r="V1150" s="158"/>
      <c r="W1150" s="158"/>
      <c r="X1150" s="158"/>
      <c r="Y1150" s="147"/>
      <c r="Z1150" s="147"/>
      <c r="AA1150" s="147"/>
      <c r="AB1150" s="147"/>
      <c r="AC1150" s="147"/>
      <c r="AD1150" s="147"/>
      <c r="AE1150" s="147"/>
      <c r="AF1150" s="147"/>
      <c r="AG1150" s="147" t="s">
        <v>187</v>
      </c>
      <c r="AH1150" s="147">
        <v>0</v>
      </c>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c r="A1151" s="154"/>
      <c r="B1151" s="155"/>
      <c r="C1151" s="188" t="s">
        <v>992</v>
      </c>
      <c r="D1151" s="160"/>
      <c r="E1151" s="161">
        <v>5.718</v>
      </c>
      <c r="F1151" s="158"/>
      <c r="G1151" s="158"/>
      <c r="H1151" s="158"/>
      <c r="I1151" s="158"/>
      <c r="J1151" s="158"/>
      <c r="K1151" s="158"/>
      <c r="L1151" s="158"/>
      <c r="M1151" s="158"/>
      <c r="N1151" s="157"/>
      <c r="O1151" s="157"/>
      <c r="P1151" s="157"/>
      <c r="Q1151" s="157"/>
      <c r="R1151" s="158"/>
      <c r="S1151" s="158"/>
      <c r="T1151" s="158"/>
      <c r="U1151" s="158"/>
      <c r="V1151" s="158"/>
      <c r="W1151" s="158"/>
      <c r="X1151" s="158"/>
      <c r="Y1151" s="147"/>
      <c r="Z1151" s="147"/>
      <c r="AA1151" s="147"/>
      <c r="AB1151" s="147"/>
      <c r="AC1151" s="147"/>
      <c r="AD1151" s="147"/>
      <c r="AE1151" s="147"/>
      <c r="AF1151" s="147"/>
      <c r="AG1151" s="147" t="s">
        <v>187</v>
      </c>
      <c r="AH1151" s="147">
        <v>0</v>
      </c>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c r="A1152" s="154"/>
      <c r="B1152" s="155"/>
      <c r="C1152" s="188" t="s">
        <v>558</v>
      </c>
      <c r="D1152" s="160"/>
      <c r="E1152" s="161"/>
      <c r="F1152" s="158"/>
      <c r="G1152" s="158"/>
      <c r="H1152" s="158"/>
      <c r="I1152" s="158"/>
      <c r="J1152" s="158"/>
      <c r="K1152" s="158"/>
      <c r="L1152" s="158"/>
      <c r="M1152" s="158"/>
      <c r="N1152" s="157"/>
      <c r="O1152" s="157"/>
      <c r="P1152" s="157"/>
      <c r="Q1152" s="157"/>
      <c r="R1152" s="158"/>
      <c r="S1152" s="158"/>
      <c r="T1152" s="158"/>
      <c r="U1152" s="158"/>
      <c r="V1152" s="158"/>
      <c r="W1152" s="158"/>
      <c r="X1152" s="158"/>
      <c r="Y1152" s="147"/>
      <c r="Z1152" s="147"/>
      <c r="AA1152" s="147"/>
      <c r="AB1152" s="147"/>
      <c r="AC1152" s="147"/>
      <c r="AD1152" s="147"/>
      <c r="AE1152" s="147"/>
      <c r="AF1152" s="147"/>
      <c r="AG1152" s="147" t="s">
        <v>187</v>
      </c>
      <c r="AH1152" s="147">
        <v>0</v>
      </c>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c r="A1153" s="154"/>
      <c r="B1153" s="155"/>
      <c r="C1153" s="188" t="s">
        <v>993</v>
      </c>
      <c r="D1153" s="160"/>
      <c r="E1153" s="161">
        <v>10.597</v>
      </c>
      <c r="F1153" s="158"/>
      <c r="G1153" s="158"/>
      <c r="H1153" s="158"/>
      <c r="I1153" s="158"/>
      <c r="J1153" s="158"/>
      <c r="K1153" s="158"/>
      <c r="L1153" s="158"/>
      <c r="M1153" s="158"/>
      <c r="N1153" s="157"/>
      <c r="O1153" s="157"/>
      <c r="P1153" s="157"/>
      <c r="Q1153" s="157"/>
      <c r="R1153" s="158"/>
      <c r="S1153" s="158"/>
      <c r="T1153" s="158"/>
      <c r="U1153" s="158"/>
      <c r="V1153" s="158"/>
      <c r="W1153" s="158"/>
      <c r="X1153" s="158"/>
      <c r="Y1153" s="147"/>
      <c r="Z1153" s="147"/>
      <c r="AA1153" s="147"/>
      <c r="AB1153" s="147"/>
      <c r="AC1153" s="147"/>
      <c r="AD1153" s="147"/>
      <c r="AE1153" s="147"/>
      <c r="AF1153" s="147"/>
      <c r="AG1153" s="147" t="s">
        <v>187</v>
      </c>
      <c r="AH1153" s="147">
        <v>0</v>
      </c>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c r="A1154" s="154"/>
      <c r="B1154" s="155"/>
      <c r="C1154" s="188" t="s">
        <v>500</v>
      </c>
      <c r="D1154" s="160"/>
      <c r="E1154" s="161"/>
      <c r="F1154" s="158"/>
      <c r="G1154" s="158"/>
      <c r="H1154" s="158"/>
      <c r="I1154" s="158"/>
      <c r="J1154" s="158"/>
      <c r="K1154" s="158"/>
      <c r="L1154" s="158"/>
      <c r="M1154" s="158"/>
      <c r="N1154" s="157"/>
      <c r="O1154" s="157"/>
      <c r="P1154" s="157"/>
      <c r="Q1154" s="157"/>
      <c r="R1154" s="158"/>
      <c r="S1154" s="158"/>
      <c r="T1154" s="158"/>
      <c r="U1154" s="158"/>
      <c r="V1154" s="158"/>
      <c r="W1154" s="158"/>
      <c r="X1154" s="158"/>
      <c r="Y1154" s="147"/>
      <c r="Z1154" s="147"/>
      <c r="AA1154" s="147"/>
      <c r="AB1154" s="147"/>
      <c r="AC1154" s="147"/>
      <c r="AD1154" s="147"/>
      <c r="AE1154" s="147"/>
      <c r="AF1154" s="147"/>
      <c r="AG1154" s="147" t="s">
        <v>187</v>
      </c>
      <c r="AH1154" s="147">
        <v>0</v>
      </c>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c r="A1155" s="154"/>
      <c r="B1155" s="155"/>
      <c r="C1155" s="188" t="s">
        <v>994</v>
      </c>
      <c r="D1155" s="160"/>
      <c r="E1155" s="161">
        <v>10.553000000000001</v>
      </c>
      <c r="F1155" s="158"/>
      <c r="G1155" s="158"/>
      <c r="H1155" s="158"/>
      <c r="I1155" s="158"/>
      <c r="J1155" s="158"/>
      <c r="K1155" s="158"/>
      <c r="L1155" s="158"/>
      <c r="M1155" s="158"/>
      <c r="N1155" s="157"/>
      <c r="O1155" s="157"/>
      <c r="P1155" s="157"/>
      <c r="Q1155" s="157"/>
      <c r="R1155" s="158"/>
      <c r="S1155" s="158"/>
      <c r="T1155" s="158"/>
      <c r="U1155" s="158"/>
      <c r="V1155" s="158"/>
      <c r="W1155" s="158"/>
      <c r="X1155" s="158"/>
      <c r="Y1155" s="147"/>
      <c r="Z1155" s="147"/>
      <c r="AA1155" s="147"/>
      <c r="AB1155" s="147"/>
      <c r="AC1155" s="147"/>
      <c r="AD1155" s="147"/>
      <c r="AE1155" s="147"/>
      <c r="AF1155" s="147"/>
      <c r="AG1155" s="147" t="s">
        <v>187</v>
      </c>
      <c r="AH1155" s="147">
        <v>0</v>
      </c>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c r="A1156" s="173">
        <v>187</v>
      </c>
      <c r="B1156" s="174" t="s">
        <v>995</v>
      </c>
      <c r="C1156" s="187" t="s">
        <v>996</v>
      </c>
      <c r="D1156" s="175" t="s">
        <v>182</v>
      </c>
      <c r="E1156" s="176">
        <v>51.165999999999997</v>
      </c>
      <c r="F1156" s="177"/>
      <c r="G1156" s="178">
        <f>ROUND(E1156*F1156,2)</f>
        <v>0</v>
      </c>
      <c r="H1156" s="159"/>
      <c r="I1156" s="158">
        <f>ROUND(E1156*H1156,2)</f>
        <v>0</v>
      </c>
      <c r="J1156" s="159"/>
      <c r="K1156" s="158">
        <f>ROUND(E1156*J1156,2)</f>
        <v>0</v>
      </c>
      <c r="L1156" s="158">
        <v>21</v>
      </c>
      <c r="M1156" s="158">
        <f>G1156*(1+L1156/100)</f>
        <v>0</v>
      </c>
      <c r="N1156" s="157">
        <v>1.2600000000000001E-3</v>
      </c>
      <c r="O1156" s="157">
        <f>ROUND(E1156*N1156,2)</f>
        <v>0.06</v>
      </c>
      <c r="P1156" s="157">
        <v>0</v>
      </c>
      <c r="Q1156" s="157">
        <f>ROUND(E1156*P1156,2)</f>
        <v>0</v>
      </c>
      <c r="R1156" s="158"/>
      <c r="S1156" s="158" t="s">
        <v>183</v>
      </c>
      <c r="T1156" s="158" t="s">
        <v>183</v>
      </c>
      <c r="U1156" s="158">
        <v>0.24</v>
      </c>
      <c r="V1156" s="158">
        <f>ROUND(E1156*U1156,2)</f>
        <v>12.28</v>
      </c>
      <c r="W1156" s="158"/>
      <c r="X1156" s="158" t="s">
        <v>184</v>
      </c>
      <c r="Y1156" s="147"/>
      <c r="Z1156" s="147"/>
      <c r="AA1156" s="147"/>
      <c r="AB1156" s="147"/>
      <c r="AC1156" s="147"/>
      <c r="AD1156" s="147"/>
      <c r="AE1156" s="147"/>
      <c r="AF1156" s="147"/>
      <c r="AG1156" s="147" t="s">
        <v>185</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c r="A1157" s="154"/>
      <c r="B1157" s="155"/>
      <c r="C1157" s="188" t="s">
        <v>984</v>
      </c>
      <c r="D1157" s="160"/>
      <c r="E1157" s="161"/>
      <c r="F1157" s="158"/>
      <c r="G1157" s="158"/>
      <c r="H1157" s="158"/>
      <c r="I1157" s="158"/>
      <c r="J1157" s="158"/>
      <c r="K1157" s="158"/>
      <c r="L1157" s="158"/>
      <c r="M1157" s="158"/>
      <c r="N1157" s="157"/>
      <c r="O1157" s="157"/>
      <c r="P1157" s="157"/>
      <c r="Q1157" s="157"/>
      <c r="R1157" s="158"/>
      <c r="S1157" s="158"/>
      <c r="T1157" s="158"/>
      <c r="U1157" s="158"/>
      <c r="V1157" s="158"/>
      <c r="W1157" s="158"/>
      <c r="X1157" s="158"/>
      <c r="Y1157" s="147"/>
      <c r="Z1157" s="147"/>
      <c r="AA1157" s="147"/>
      <c r="AB1157" s="147"/>
      <c r="AC1157" s="147"/>
      <c r="AD1157" s="147"/>
      <c r="AE1157" s="147"/>
      <c r="AF1157" s="147"/>
      <c r="AG1157" s="147" t="s">
        <v>187</v>
      </c>
      <c r="AH1157" s="147">
        <v>0</v>
      </c>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c r="A1158" s="154"/>
      <c r="B1158" s="155"/>
      <c r="C1158" s="188" t="s">
        <v>192</v>
      </c>
      <c r="D1158" s="160"/>
      <c r="E1158" s="161"/>
      <c r="F1158" s="158"/>
      <c r="G1158" s="158"/>
      <c r="H1158" s="158"/>
      <c r="I1158" s="158"/>
      <c r="J1158" s="158"/>
      <c r="K1158" s="158"/>
      <c r="L1158" s="158"/>
      <c r="M1158" s="158"/>
      <c r="N1158" s="157"/>
      <c r="O1158" s="157"/>
      <c r="P1158" s="157"/>
      <c r="Q1158" s="157"/>
      <c r="R1158" s="158"/>
      <c r="S1158" s="158"/>
      <c r="T1158" s="158"/>
      <c r="U1158" s="158"/>
      <c r="V1158" s="158"/>
      <c r="W1158" s="158"/>
      <c r="X1158" s="158"/>
      <c r="Y1158" s="147"/>
      <c r="Z1158" s="147"/>
      <c r="AA1158" s="147"/>
      <c r="AB1158" s="147"/>
      <c r="AC1158" s="147"/>
      <c r="AD1158" s="147"/>
      <c r="AE1158" s="147"/>
      <c r="AF1158" s="147"/>
      <c r="AG1158" s="147" t="s">
        <v>187</v>
      </c>
      <c r="AH1158" s="147">
        <v>0</v>
      </c>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c r="A1159" s="154"/>
      <c r="B1159" s="155"/>
      <c r="C1159" s="188" t="s">
        <v>492</v>
      </c>
      <c r="D1159" s="160"/>
      <c r="E1159" s="161"/>
      <c r="F1159" s="158"/>
      <c r="G1159" s="158"/>
      <c r="H1159" s="158"/>
      <c r="I1159" s="158"/>
      <c r="J1159" s="158"/>
      <c r="K1159" s="158"/>
      <c r="L1159" s="158"/>
      <c r="M1159" s="158"/>
      <c r="N1159" s="157"/>
      <c r="O1159" s="157"/>
      <c r="P1159" s="157"/>
      <c r="Q1159" s="157"/>
      <c r="R1159" s="158"/>
      <c r="S1159" s="158"/>
      <c r="T1159" s="158"/>
      <c r="U1159" s="158"/>
      <c r="V1159" s="158"/>
      <c r="W1159" s="158"/>
      <c r="X1159" s="158"/>
      <c r="Y1159" s="147"/>
      <c r="Z1159" s="147"/>
      <c r="AA1159" s="147"/>
      <c r="AB1159" s="147"/>
      <c r="AC1159" s="147"/>
      <c r="AD1159" s="147"/>
      <c r="AE1159" s="147"/>
      <c r="AF1159" s="147"/>
      <c r="AG1159" s="147" t="s">
        <v>187</v>
      </c>
      <c r="AH1159" s="147">
        <v>0</v>
      </c>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c r="A1160" s="154"/>
      <c r="B1160" s="155"/>
      <c r="C1160" s="188" t="s">
        <v>985</v>
      </c>
      <c r="D1160" s="160"/>
      <c r="E1160" s="161">
        <v>2.9649999999999999</v>
      </c>
      <c r="F1160" s="158"/>
      <c r="G1160" s="158"/>
      <c r="H1160" s="158"/>
      <c r="I1160" s="158"/>
      <c r="J1160" s="158"/>
      <c r="K1160" s="158"/>
      <c r="L1160" s="158"/>
      <c r="M1160" s="158"/>
      <c r="N1160" s="157"/>
      <c r="O1160" s="157"/>
      <c r="P1160" s="157"/>
      <c r="Q1160" s="157"/>
      <c r="R1160" s="158"/>
      <c r="S1160" s="158"/>
      <c r="T1160" s="158"/>
      <c r="U1160" s="158"/>
      <c r="V1160" s="158"/>
      <c r="W1160" s="158"/>
      <c r="X1160" s="158"/>
      <c r="Y1160" s="147"/>
      <c r="Z1160" s="147"/>
      <c r="AA1160" s="147"/>
      <c r="AB1160" s="147"/>
      <c r="AC1160" s="147"/>
      <c r="AD1160" s="147"/>
      <c r="AE1160" s="147"/>
      <c r="AF1160" s="147"/>
      <c r="AG1160" s="147" t="s">
        <v>187</v>
      </c>
      <c r="AH1160" s="147">
        <v>0</v>
      </c>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c r="A1161" s="154"/>
      <c r="B1161" s="155"/>
      <c r="C1161" s="188" t="s">
        <v>552</v>
      </c>
      <c r="D1161" s="160"/>
      <c r="E1161" s="161"/>
      <c r="F1161" s="158"/>
      <c r="G1161" s="158"/>
      <c r="H1161" s="158"/>
      <c r="I1161" s="158"/>
      <c r="J1161" s="158"/>
      <c r="K1161" s="158"/>
      <c r="L1161" s="158"/>
      <c r="M1161" s="158"/>
      <c r="N1161" s="157"/>
      <c r="O1161" s="157"/>
      <c r="P1161" s="157"/>
      <c r="Q1161" s="157"/>
      <c r="R1161" s="158"/>
      <c r="S1161" s="158"/>
      <c r="T1161" s="158"/>
      <c r="U1161" s="158"/>
      <c r="V1161" s="158"/>
      <c r="W1161" s="158"/>
      <c r="X1161" s="158"/>
      <c r="Y1161" s="147"/>
      <c r="Z1161" s="147"/>
      <c r="AA1161" s="147"/>
      <c r="AB1161" s="147"/>
      <c r="AC1161" s="147"/>
      <c r="AD1161" s="147"/>
      <c r="AE1161" s="147"/>
      <c r="AF1161" s="147"/>
      <c r="AG1161" s="147" t="s">
        <v>187</v>
      </c>
      <c r="AH1161" s="147">
        <v>0</v>
      </c>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c r="A1162" s="154"/>
      <c r="B1162" s="155"/>
      <c r="C1162" s="188" t="s">
        <v>986</v>
      </c>
      <c r="D1162" s="160"/>
      <c r="E1162" s="161">
        <v>3.323</v>
      </c>
      <c r="F1162" s="158"/>
      <c r="G1162" s="158"/>
      <c r="H1162" s="158"/>
      <c r="I1162" s="158"/>
      <c r="J1162" s="158"/>
      <c r="K1162" s="158"/>
      <c r="L1162" s="158"/>
      <c r="M1162" s="158"/>
      <c r="N1162" s="157"/>
      <c r="O1162" s="157"/>
      <c r="P1162" s="157"/>
      <c r="Q1162" s="157"/>
      <c r="R1162" s="158"/>
      <c r="S1162" s="158"/>
      <c r="T1162" s="158"/>
      <c r="U1162" s="158"/>
      <c r="V1162" s="158"/>
      <c r="W1162" s="158"/>
      <c r="X1162" s="158"/>
      <c r="Y1162" s="147"/>
      <c r="Z1162" s="147"/>
      <c r="AA1162" s="147"/>
      <c r="AB1162" s="147"/>
      <c r="AC1162" s="147"/>
      <c r="AD1162" s="147"/>
      <c r="AE1162" s="147"/>
      <c r="AF1162" s="147"/>
      <c r="AG1162" s="147" t="s">
        <v>187</v>
      </c>
      <c r="AH1162" s="147">
        <v>0</v>
      </c>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c r="A1163" s="154"/>
      <c r="B1163" s="155"/>
      <c r="C1163" s="188" t="s">
        <v>494</v>
      </c>
      <c r="D1163" s="160"/>
      <c r="E1163" s="161"/>
      <c r="F1163" s="158"/>
      <c r="G1163" s="158"/>
      <c r="H1163" s="158"/>
      <c r="I1163" s="158"/>
      <c r="J1163" s="158"/>
      <c r="K1163" s="158"/>
      <c r="L1163" s="158"/>
      <c r="M1163" s="158"/>
      <c r="N1163" s="157"/>
      <c r="O1163" s="157"/>
      <c r="P1163" s="157"/>
      <c r="Q1163" s="157"/>
      <c r="R1163" s="158"/>
      <c r="S1163" s="158"/>
      <c r="T1163" s="158"/>
      <c r="U1163" s="158"/>
      <c r="V1163" s="158"/>
      <c r="W1163" s="158"/>
      <c r="X1163" s="158"/>
      <c r="Y1163" s="147"/>
      <c r="Z1163" s="147"/>
      <c r="AA1163" s="147"/>
      <c r="AB1163" s="147"/>
      <c r="AC1163" s="147"/>
      <c r="AD1163" s="147"/>
      <c r="AE1163" s="147"/>
      <c r="AF1163" s="147"/>
      <c r="AG1163" s="147" t="s">
        <v>187</v>
      </c>
      <c r="AH1163" s="147">
        <v>0</v>
      </c>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c r="A1164" s="154"/>
      <c r="B1164" s="155"/>
      <c r="C1164" s="188" t="s">
        <v>987</v>
      </c>
      <c r="D1164" s="160"/>
      <c r="E1164" s="161">
        <v>0.91</v>
      </c>
      <c r="F1164" s="158"/>
      <c r="G1164" s="158"/>
      <c r="H1164" s="158"/>
      <c r="I1164" s="158"/>
      <c r="J1164" s="158"/>
      <c r="K1164" s="158"/>
      <c r="L1164" s="158"/>
      <c r="M1164" s="158"/>
      <c r="N1164" s="157"/>
      <c r="O1164" s="157"/>
      <c r="P1164" s="157"/>
      <c r="Q1164" s="157"/>
      <c r="R1164" s="158"/>
      <c r="S1164" s="158"/>
      <c r="T1164" s="158"/>
      <c r="U1164" s="158"/>
      <c r="V1164" s="158"/>
      <c r="W1164" s="158"/>
      <c r="X1164" s="158"/>
      <c r="Y1164" s="147"/>
      <c r="Z1164" s="147"/>
      <c r="AA1164" s="147"/>
      <c r="AB1164" s="147"/>
      <c r="AC1164" s="147"/>
      <c r="AD1164" s="147"/>
      <c r="AE1164" s="147"/>
      <c r="AF1164" s="147"/>
      <c r="AG1164" s="147" t="s">
        <v>187</v>
      </c>
      <c r="AH1164" s="147">
        <v>0</v>
      </c>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c r="A1165" s="154"/>
      <c r="B1165" s="155"/>
      <c r="C1165" s="188" t="s">
        <v>988</v>
      </c>
      <c r="D1165" s="160"/>
      <c r="E1165" s="161"/>
      <c r="F1165" s="158"/>
      <c r="G1165" s="158"/>
      <c r="H1165" s="158"/>
      <c r="I1165" s="158"/>
      <c r="J1165" s="158"/>
      <c r="K1165" s="158"/>
      <c r="L1165" s="158"/>
      <c r="M1165" s="158"/>
      <c r="N1165" s="157"/>
      <c r="O1165" s="157"/>
      <c r="P1165" s="157"/>
      <c r="Q1165" s="157"/>
      <c r="R1165" s="158"/>
      <c r="S1165" s="158"/>
      <c r="T1165" s="158"/>
      <c r="U1165" s="158"/>
      <c r="V1165" s="158"/>
      <c r="W1165" s="158"/>
      <c r="X1165" s="158"/>
      <c r="Y1165" s="147"/>
      <c r="Z1165" s="147"/>
      <c r="AA1165" s="147"/>
      <c r="AB1165" s="147"/>
      <c r="AC1165" s="147"/>
      <c r="AD1165" s="147"/>
      <c r="AE1165" s="147"/>
      <c r="AF1165" s="147"/>
      <c r="AG1165" s="147" t="s">
        <v>187</v>
      </c>
      <c r="AH1165" s="147">
        <v>0</v>
      </c>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c r="A1166" s="154"/>
      <c r="B1166" s="155"/>
      <c r="C1166" s="188" t="s">
        <v>989</v>
      </c>
      <c r="D1166" s="160"/>
      <c r="E1166" s="161">
        <v>12.6</v>
      </c>
      <c r="F1166" s="158"/>
      <c r="G1166" s="158"/>
      <c r="H1166" s="158"/>
      <c r="I1166" s="158"/>
      <c r="J1166" s="158"/>
      <c r="K1166" s="158"/>
      <c r="L1166" s="158"/>
      <c r="M1166" s="158"/>
      <c r="N1166" s="157"/>
      <c r="O1166" s="157"/>
      <c r="P1166" s="157"/>
      <c r="Q1166" s="157"/>
      <c r="R1166" s="158"/>
      <c r="S1166" s="158"/>
      <c r="T1166" s="158"/>
      <c r="U1166" s="158"/>
      <c r="V1166" s="158"/>
      <c r="W1166" s="158"/>
      <c r="X1166" s="158"/>
      <c r="Y1166" s="147"/>
      <c r="Z1166" s="147"/>
      <c r="AA1166" s="147"/>
      <c r="AB1166" s="147"/>
      <c r="AC1166" s="147"/>
      <c r="AD1166" s="147"/>
      <c r="AE1166" s="147"/>
      <c r="AF1166" s="147"/>
      <c r="AG1166" s="147" t="s">
        <v>187</v>
      </c>
      <c r="AH1166" s="147">
        <v>0</v>
      </c>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c r="A1167" s="154"/>
      <c r="B1167" s="155"/>
      <c r="C1167" s="188" t="s">
        <v>990</v>
      </c>
      <c r="D1167" s="160"/>
      <c r="E1167" s="161"/>
      <c r="F1167" s="158"/>
      <c r="G1167" s="158"/>
      <c r="H1167" s="158"/>
      <c r="I1167" s="158"/>
      <c r="J1167" s="158"/>
      <c r="K1167" s="158"/>
      <c r="L1167" s="158"/>
      <c r="M1167" s="158"/>
      <c r="N1167" s="157"/>
      <c r="O1167" s="157"/>
      <c r="P1167" s="157"/>
      <c r="Q1167" s="157"/>
      <c r="R1167" s="158"/>
      <c r="S1167" s="158"/>
      <c r="T1167" s="158"/>
      <c r="U1167" s="158"/>
      <c r="V1167" s="158"/>
      <c r="W1167" s="158"/>
      <c r="X1167" s="158"/>
      <c r="Y1167" s="147"/>
      <c r="Z1167" s="147"/>
      <c r="AA1167" s="147"/>
      <c r="AB1167" s="147"/>
      <c r="AC1167" s="147"/>
      <c r="AD1167" s="147"/>
      <c r="AE1167" s="147"/>
      <c r="AF1167" s="147"/>
      <c r="AG1167" s="147" t="s">
        <v>187</v>
      </c>
      <c r="AH1167" s="147">
        <v>0</v>
      </c>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c r="A1168" s="154"/>
      <c r="B1168" s="155"/>
      <c r="C1168" s="188" t="s">
        <v>991</v>
      </c>
      <c r="D1168" s="160"/>
      <c r="E1168" s="161">
        <v>4.5</v>
      </c>
      <c r="F1168" s="158"/>
      <c r="G1168" s="158"/>
      <c r="H1168" s="158"/>
      <c r="I1168" s="158"/>
      <c r="J1168" s="158"/>
      <c r="K1168" s="158"/>
      <c r="L1168" s="158"/>
      <c r="M1168" s="158"/>
      <c r="N1168" s="157"/>
      <c r="O1168" s="157"/>
      <c r="P1168" s="157"/>
      <c r="Q1168" s="157"/>
      <c r="R1168" s="158"/>
      <c r="S1168" s="158"/>
      <c r="T1168" s="158"/>
      <c r="U1168" s="158"/>
      <c r="V1168" s="158"/>
      <c r="W1168" s="158"/>
      <c r="X1168" s="158"/>
      <c r="Y1168" s="147"/>
      <c r="Z1168" s="147"/>
      <c r="AA1168" s="147"/>
      <c r="AB1168" s="147"/>
      <c r="AC1168" s="147"/>
      <c r="AD1168" s="147"/>
      <c r="AE1168" s="147"/>
      <c r="AF1168" s="147"/>
      <c r="AG1168" s="147" t="s">
        <v>187</v>
      </c>
      <c r="AH1168" s="147">
        <v>0</v>
      </c>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c r="A1169" s="154"/>
      <c r="B1169" s="155"/>
      <c r="C1169" s="188" t="s">
        <v>243</v>
      </c>
      <c r="D1169" s="160"/>
      <c r="E1169" s="161"/>
      <c r="F1169" s="158"/>
      <c r="G1169" s="158"/>
      <c r="H1169" s="158"/>
      <c r="I1169" s="158"/>
      <c r="J1169" s="158"/>
      <c r="K1169" s="158"/>
      <c r="L1169" s="158"/>
      <c r="M1169" s="158"/>
      <c r="N1169" s="157"/>
      <c r="O1169" s="157"/>
      <c r="P1169" s="157"/>
      <c r="Q1169" s="157"/>
      <c r="R1169" s="158"/>
      <c r="S1169" s="158"/>
      <c r="T1169" s="158"/>
      <c r="U1169" s="158"/>
      <c r="V1169" s="158"/>
      <c r="W1169" s="158"/>
      <c r="X1169" s="158"/>
      <c r="Y1169" s="147"/>
      <c r="Z1169" s="147"/>
      <c r="AA1169" s="147"/>
      <c r="AB1169" s="147"/>
      <c r="AC1169" s="147"/>
      <c r="AD1169" s="147"/>
      <c r="AE1169" s="147"/>
      <c r="AF1169" s="147"/>
      <c r="AG1169" s="147" t="s">
        <v>187</v>
      </c>
      <c r="AH1169" s="147">
        <v>0</v>
      </c>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c r="A1170" s="154"/>
      <c r="B1170" s="155"/>
      <c r="C1170" s="188" t="s">
        <v>556</v>
      </c>
      <c r="D1170" s="160"/>
      <c r="E1170" s="161"/>
      <c r="F1170" s="158"/>
      <c r="G1170" s="158"/>
      <c r="H1170" s="158"/>
      <c r="I1170" s="158"/>
      <c r="J1170" s="158"/>
      <c r="K1170" s="158"/>
      <c r="L1170" s="158"/>
      <c r="M1170" s="158"/>
      <c r="N1170" s="157"/>
      <c r="O1170" s="157"/>
      <c r="P1170" s="157"/>
      <c r="Q1170" s="157"/>
      <c r="R1170" s="158"/>
      <c r="S1170" s="158"/>
      <c r="T1170" s="158"/>
      <c r="U1170" s="158"/>
      <c r="V1170" s="158"/>
      <c r="W1170" s="158"/>
      <c r="X1170" s="158"/>
      <c r="Y1170" s="147"/>
      <c r="Z1170" s="147"/>
      <c r="AA1170" s="147"/>
      <c r="AB1170" s="147"/>
      <c r="AC1170" s="147"/>
      <c r="AD1170" s="147"/>
      <c r="AE1170" s="147"/>
      <c r="AF1170" s="147"/>
      <c r="AG1170" s="147" t="s">
        <v>187</v>
      </c>
      <c r="AH1170" s="147">
        <v>0</v>
      </c>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c r="A1171" s="154"/>
      <c r="B1171" s="155"/>
      <c r="C1171" s="188" t="s">
        <v>992</v>
      </c>
      <c r="D1171" s="160"/>
      <c r="E1171" s="161">
        <v>5.718</v>
      </c>
      <c r="F1171" s="158"/>
      <c r="G1171" s="158"/>
      <c r="H1171" s="158"/>
      <c r="I1171" s="158"/>
      <c r="J1171" s="158"/>
      <c r="K1171" s="158"/>
      <c r="L1171" s="158"/>
      <c r="M1171" s="158"/>
      <c r="N1171" s="157"/>
      <c r="O1171" s="157"/>
      <c r="P1171" s="157"/>
      <c r="Q1171" s="157"/>
      <c r="R1171" s="158"/>
      <c r="S1171" s="158"/>
      <c r="T1171" s="158"/>
      <c r="U1171" s="158"/>
      <c r="V1171" s="158"/>
      <c r="W1171" s="158"/>
      <c r="X1171" s="158"/>
      <c r="Y1171" s="147"/>
      <c r="Z1171" s="147"/>
      <c r="AA1171" s="147"/>
      <c r="AB1171" s="147"/>
      <c r="AC1171" s="147"/>
      <c r="AD1171" s="147"/>
      <c r="AE1171" s="147"/>
      <c r="AF1171" s="147"/>
      <c r="AG1171" s="147" t="s">
        <v>187</v>
      </c>
      <c r="AH1171" s="147">
        <v>0</v>
      </c>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c r="A1172" s="154"/>
      <c r="B1172" s="155"/>
      <c r="C1172" s="188" t="s">
        <v>558</v>
      </c>
      <c r="D1172" s="160"/>
      <c r="E1172" s="161"/>
      <c r="F1172" s="158"/>
      <c r="G1172" s="158"/>
      <c r="H1172" s="158"/>
      <c r="I1172" s="158"/>
      <c r="J1172" s="158"/>
      <c r="K1172" s="158"/>
      <c r="L1172" s="158"/>
      <c r="M1172" s="158"/>
      <c r="N1172" s="157"/>
      <c r="O1172" s="157"/>
      <c r="P1172" s="157"/>
      <c r="Q1172" s="157"/>
      <c r="R1172" s="158"/>
      <c r="S1172" s="158"/>
      <c r="T1172" s="158"/>
      <c r="U1172" s="158"/>
      <c r="V1172" s="158"/>
      <c r="W1172" s="158"/>
      <c r="X1172" s="158"/>
      <c r="Y1172" s="147"/>
      <c r="Z1172" s="147"/>
      <c r="AA1172" s="147"/>
      <c r="AB1172" s="147"/>
      <c r="AC1172" s="147"/>
      <c r="AD1172" s="147"/>
      <c r="AE1172" s="147"/>
      <c r="AF1172" s="147"/>
      <c r="AG1172" s="147" t="s">
        <v>187</v>
      </c>
      <c r="AH1172" s="147">
        <v>0</v>
      </c>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c r="A1173" s="154"/>
      <c r="B1173" s="155"/>
      <c r="C1173" s="188" t="s">
        <v>993</v>
      </c>
      <c r="D1173" s="160"/>
      <c r="E1173" s="161">
        <v>10.597</v>
      </c>
      <c r="F1173" s="158"/>
      <c r="G1173" s="158"/>
      <c r="H1173" s="158"/>
      <c r="I1173" s="158"/>
      <c r="J1173" s="158"/>
      <c r="K1173" s="158"/>
      <c r="L1173" s="158"/>
      <c r="M1173" s="158"/>
      <c r="N1173" s="157"/>
      <c r="O1173" s="157"/>
      <c r="P1173" s="157"/>
      <c r="Q1173" s="157"/>
      <c r="R1173" s="158"/>
      <c r="S1173" s="158"/>
      <c r="T1173" s="158"/>
      <c r="U1173" s="158"/>
      <c r="V1173" s="158"/>
      <c r="W1173" s="158"/>
      <c r="X1173" s="158"/>
      <c r="Y1173" s="147"/>
      <c r="Z1173" s="147"/>
      <c r="AA1173" s="147"/>
      <c r="AB1173" s="147"/>
      <c r="AC1173" s="147"/>
      <c r="AD1173" s="147"/>
      <c r="AE1173" s="147"/>
      <c r="AF1173" s="147"/>
      <c r="AG1173" s="147" t="s">
        <v>187</v>
      </c>
      <c r="AH1173" s="147">
        <v>0</v>
      </c>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c r="A1174" s="154"/>
      <c r="B1174" s="155"/>
      <c r="C1174" s="188" t="s">
        <v>500</v>
      </c>
      <c r="D1174" s="160"/>
      <c r="E1174" s="161"/>
      <c r="F1174" s="158"/>
      <c r="G1174" s="158"/>
      <c r="H1174" s="158"/>
      <c r="I1174" s="158"/>
      <c r="J1174" s="158"/>
      <c r="K1174" s="158"/>
      <c r="L1174" s="158"/>
      <c r="M1174" s="158"/>
      <c r="N1174" s="157"/>
      <c r="O1174" s="157"/>
      <c r="P1174" s="157"/>
      <c r="Q1174" s="157"/>
      <c r="R1174" s="158"/>
      <c r="S1174" s="158"/>
      <c r="T1174" s="158"/>
      <c r="U1174" s="158"/>
      <c r="V1174" s="158"/>
      <c r="W1174" s="158"/>
      <c r="X1174" s="158"/>
      <c r="Y1174" s="147"/>
      <c r="Z1174" s="147"/>
      <c r="AA1174" s="147"/>
      <c r="AB1174" s="147"/>
      <c r="AC1174" s="147"/>
      <c r="AD1174" s="147"/>
      <c r="AE1174" s="147"/>
      <c r="AF1174" s="147"/>
      <c r="AG1174" s="147" t="s">
        <v>187</v>
      </c>
      <c r="AH1174" s="147">
        <v>0</v>
      </c>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c r="A1175" s="154"/>
      <c r="B1175" s="155"/>
      <c r="C1175" s="188" t="s">
        <v>994</v>
      </c>
      <c r="D1175" s="160"/>
      <c r="E1175" s="161">
        <v>10.553000000000001</v>
      </c>
      <c r="F1175" s="158"/>
      <c r="G1175" s="158"/>
      <c r="H1175" s="158"/>
      <c r="I1175" s="158"/>
      <c r="J1175" s="158"/>
      <c r="K1175" s="158"/>
      <c r="L1175" s="158"/>
      <c r="M1175" s="158"/>
      <c r="N1175" s="157"/>
      <c r="O1175" s="157"/>
      <c r="P1175" s="157"/>
      <c r="Q1175" s="157"/>
      <c r="R1175" s="158"/>
      <c r="S1175" s="158"/>
      <c r="T1175" s="158"/>
      <c r="U1175" s="158"/>
      <c r="V1175" s="158"/>
      <c r="W1175" s="158"/>
      <c r="X1175" s="158"/>
      <c r="Y1175" s="147"/>
      <c r="Z1175" s="147"/>
      <c r="AA1175" s="147"/>
      <c r="AB1175" s="147"/>
      <c r="AC1175" s="147"/>
      <c r="AD1175" s="147"/>
      <c r="AE1175" s="147"/>
      <c r="AF1175" s="147"/>
      <c r="AG1175" s="147" t="s">
        <v>187</v>
      </c>
      <c r="AH1175" s="147">
        <v>0</v>
      </c>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c r="A1176" s="173">
        <v>188</v>
      </c>
      <c r="B1176" s="174" t="s">
        <v>997</v>
      </c>
      <c r="C1176" s="187" t="s">
        <v>998</v>
      </c>
      <c r="D1176" s="175" t="s">
        <v>182</v>
      </c>
      <c r="E1176" s="176">
        <v>340.66</v>
      </c>
      <c r="F1176" s="177"/>
      <c r="G1176" s="178">
        <f>ROUND(E1176*F1176,2)</f>
        <v>0</v>
      </c>
      <c r="H1176" s="159"/>
      <c r="I1176" s="158">
        <f>ROUND(E1176*H1176,2)</f>
        <v>0</v>
      </c>
      <c r="J1176" s="159"/>
      <c r="K1176" s="158">
        <f>ROUND(E1176*J1176,2)</f>
        <v>0</v>
      </c>
      <c r="L1176" s="158">
        <v>21</v>
      </c>
      <c r="M1176" s="158">
        <f>G1176*(1+L1176/100)</f>
        <v>0</v>
      </c>
      <c r="N1176" s="157">
        <v>3.6800000000000001E-3</v>
      </c>
      <c r="O1176" s="157">
        <f>ROUND(E1176*N1176,2)</f>
        <v>1.25</v>
      </c>
      <c r="P1176" s="157">
        <v>0</v>
      </c>
      <c r="Q1176" s="157">
        <f>ROUND(E1176*P1176,2)</f>
        <v>0</v>
      </c>
      <c r="R1176" s="158"/>
      <c r="S1176" s="158" t="s">
        <v>183</v>
      </c>
      <c r="T1176" s="158" t="s">
        <v>183</v>
      </c>
      <c r="U1176" s="158">
        <v>0.38500000000000001</v>
      </c>
      <c r="V1176" s="158">
        <f>ROUND(E1176*U1176,2)</f>
        <v>131.15</v>
      </c>
      <c r="W1176" s="158"/>
      <c r="X1176" s="158" t="s">
        <v>184</v>
      </c>
      <c r="Y1176" s="147"/>
      <c r="Z1176" s="147"/>
      <c r="AA1176" s="147"/>
      <c r="AB1176" s="147"/>
      <c r="AC1176" s="147"/>
      <c r="AD1176" s="147"/>
      <c r="AE1176" s="147"/>
      <c r="AF1176" s="147"/>
      <c r="AG1176" s="147" t="s">
        <v>185</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c r="A1177" s="154"/>
      <c r="B1177" s="155"/>
      <c r="C1177" s="188" t="s">
        <v>192</v>
      </c>
      <c r="D1177" s="160"/>
      <c r="E1177" s="161"/>
      <c r="F1177" s="158"/>
      <c r="G1177" s="158"/>
      <c r="H1177" s="158"/>
      <c r="I1177" s="158"/>
      <c r="J1177" s="158"/>
      <c r="K1177" s="158"/>
      <c r="L1177" s="158"/>
      <c r="M1177" s="158"/>
      <c r="N1177" s="157"/>
      <c r="O1177" s="157"/>
      <c r="P1177" s="157"/>
      <c r="Q1177" s="157"/>
      <c r="R1177" s="158"/>
      <c r="S1177" s="158"/>
      <c r="T1177" s="158"/>
      <c r="U1177" s="158"/>
      <c r="V1177" s="158"/>
      <c r="W1177" s="158"/>
      <c r="X1177" s="158"/>
      <c r="Y1177" s="147"/>
      <c r="Z1177" s="147"/>
      <c r="AA1177" s="147"/>
      <c r="AB1177" s="147"/>
      <c r="AC1177" s="147"/>
      <c r="AD1177" s="147"/>
      <c r="AE1177" s="147"/>
      <c r="AF1177" s="147"/>
      <c r="AG1177" s="147" t="s">
        <v>187</v>
      </c>
      <c r="AH1177" s="147">
        <v>0</v>
      </c>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c r="A1178" s="154"/>
      <c r="B1178" s="155"/>
      <c r="C1178" s="188" t="s">
        <v>983</v>
      </c>
      <c r="D1178" s="160"/>
      <c r="E1178" s="161"/>
      <c r="F1178" s="158"/>
      <c r="G1178" s="158"/>
      <c r="H1178" s="158"/>
      <c r="I1178" s="158"/>
      <c r="J1178" s="158"/>
      <c r="K1178" s="158"/>
      <c r="L1178" s="158"/>
      <c r="M1178" s="158"/>
      <c r="N1178" s="157"/>
      <c r="O1178" s="157"/>
      <c r="P1178" s="157"/>
      <c r="Q1178" s="157"/>
      <c r="R1178" s="158"/>
      <c r="S1178" s="158"/>
      <c r="T1178" s="158"/>
      <c r="U1178" s="158"/>
      <c r="V1178" s="158"/>
      <c r="W1178" s="158"/>
      <c r="X1178" s="158"/>
      <c r="Y1178" s="147"/>
      <c r="Z1178" s="147"/>
      <c r="AA1178" s="147"/>
      <c r="AB1178" s="147"/>
      <c r="AC1178" s="147"/>
      <c r="AD1178" s="147"/>
      <c r="AE1178" s="147"/>
      <c r="AF1178" s="147"/>
      <c r="AG1178" s="147" t="s">
        <v>187</v>
      </c>
      <c r="AH1178" s="147">
        <v>0</v>
      </c>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c r="A1179" s="154"/>
      <c r="B1179" s="155"/>
      <c r="C1179" s="188" t="s">
        <v>492</v>
      </c>
      <c r="D1179" s="160"/>
      <c r="E1179" s="161"/>
      <c r="F1179" s="158"/>
      <c r="G1179" s="158"/>
      <c r="H1179" s="158"/>
      <c r="I1179" s="158"/>
      <c r="J1179" s="158"/>
      <c r="K1179" s="158"/>
      <c r="L1179" s="158"/>
      <c r="M1179" s="158"/>
      <c r="N1179" s="157"/>
      <c r="O1179" s="157"/>
      <c r="P1179" s="157"/>
      <c r="Q1179" s="157"/>
      <c r="R1179" s="158"/>
      <c r="S1179" s="158"/>
      <c r="T1179" s="158"/>
      <c r="U1179" s="158"/>
      <c r="V1179" s="158"/>
      <c r="W1179" s="158"/>
      <c r="X1179" s="158"/>
      <c r="Y1179" s="147"/>
      <c r="Z1179" s="147"/>
      <c r="AA1179" s="147"/>
      <c r="AB1179" s="147"/>
      <c r="AC1179" s="147"/>
      <c r="AD1179" s="147"/>
      <c r="AE1179" s="147"/>
      <c r="AF1179" s="147"/>
      <c r="AG1179" s="147" t="s">
        <v>187</v>
      </c>
      <c r="AH1179" s="147">
        <v>0</v>
      </c>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c r="A1180" s="154"/>
      <c r="B1180" s="155"/>
      <c r="C1180" s="188" t="s">
        <v>633</v>
      </c>
      <c r="D1180" s="160"/>
      <c r="E1180" s="161">
        <v>29.65</v>
      </c>
      <c r="F1180" s="158"/>
      <c r="G1180" s="158"/>
      <c r="H1180" s="158"/>
      <c r="I1180" s="158"/>
      <c r="J1180" s="158"/>
      <c r="K1180" s="158"/>
      <c r="L1180" s="158"/>
      <c r="M1180" s="158"/>
      <c r="N1180" s="157"/>
      <c r="O1180" s="157"/>
      <c r="P1180" s="157"/>
      <c r="Q1180" s="157"/>
      <c r="R1180" s="158"/>
      <c r="S1180" s="158"/>
      <c r="T1180" s="158"/>
      <c r="U1180" s="158"/>
      <c r="V1180" s="158"/>
      <c r="W1180" s="158"/>
      <c r="X1180" s="158"/>
      <c r="Y1180" s="147"/>
      <c r="Z1180" s="147"/>
      <c r="AA1180" s="147"/>
      <c r="AB1180" s="147"/>
      <c r="AC1180" s="147"/>
      <c r="AD1180" s="147"/>
      <c r="AE1180" s="147"/>
      <c r="AF1180" s="147"/>
      <c r="AG1180" s="147" t="s">
        <v>187</v>
      </c>
      <c r="AH1180" s="147">
        <v>0</v>
      </c>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c r="A1181" s="154"/>
      <c r="B1181" s="155"/>
      <c r="C1181" s="188" t="s">
        <v>552</v>
      </c>
      <c r="D1181" s="160"/>
      <c r="E1181" s="161"/>
      <c r="F1181" s="158"/>
      <c r="G1181" s="158"/>
      <c r="H1181" s="158"/>
      <c r="I1181" s="158"/>
      <c r="J1181" s="158"/>
      <c r="K1181" s="158"/>
      <c r="L1181" s="158"/>
      <c r="M1181" s="158"/>
      <c r="N1181" s="157"/>
      <c r="O1181" s="157"/>
      <c r="P1181" s="157"/>
      <c r="Q1181" s="157"/>
      <c r="R1181" s="158"/>
      <c r="S1181" s="158"/>
      <c r="T1181" s="158"/>
      <c r="U1181" s="158"/>
      <c r="V1181" s="158"/>
      <c r="W1181" s="158"/>
      <c r="X1181" s="158"/>
      <c r="Y1181" s="147"/>
      <c r="Z1181" s="147"/>
      <c r="AA1181" s="147"/>
      <c r="AB1181" s="147"/>
      <c r="AC1181" s="147"/>
      <c r="AD1181" s="147"/>
      <c r="AE1181" s="147"/>
      <c r="AF1181" s="147"/>
      <c r="AG1181" s="147" t="s">
        <v>187</v>
      </c>
      <c r="AH1181" s="147">
        <v>0</v>
      </c>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c r="A1182" s="154"/>
      <c r="B1182" s="155"/>
      <c r="C1182" s="188" t="s">
        <v>553</v>
      </c>
      <c r="D1182" s="160"/>
      <c r="E1182" s="161">
        <v>33.229999999999997</v>
      </c>
      <c r="F1182" s="158"/>
      <c r="G1182" s="158"/>
      <c r="H1182" s="158"/>
      <c r="I1182" s="158"/>
      <c r="J1182" s="158"/>
      <c r="K1182" s="158"/>
      <c r="L1182" s="158"/>
      <c r="M1182" s="158"/>
      <c r="N1182" s="157"/>
      <c r="O1182" s="157"/>
      <c r="P1182" s="157"/>
      <c r="Q1182" s="157"/>
      <c r="R1182" s="158"/>
      <c r="S1182" s="158"/>
      <c r="T1182" s="158"/>
      <c r="U1182" s="158"/>
      <c r="V1182" s="158"/>
      <c r="W1182" s="158"/>
      <c r="X1182" s="158"/>
      <c r="Y1182" s="147"/>
      <c r="Z1182" s="147"/>
      <c r="AA1182" s="147"/>
      <c r="AB1182" s="147"/>
      <c r="AC1182" s="147"/>
      <c r="AD1182" s="147"/>
      <c r="AE1182" s="147"/>
      <c r="AF1182" s="147"/>
      <c r="AG1182" s="147" t="s">
        <v>187</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c r="A1183" s="154"/>
      <c r="B1183" s="155"/>
      <c r="C1183" s="188" t="s">
        <v>494</v>
      </c>
      <c r="D1183" s="160"/>
      <c r="E1183" s="161"/>
      <c r="F1183" s="158"/>
      <c r="G1183" s="158"/>
      <c r="H1183" s="158"/>
      <c r="I1183" s="158"/>
      <c r="J1183" s="158"/>
      <c r="K1183" s="158"/>
      <c r="L1183" s="158"/>
      <c r="M1183" s="158"/>
      <c r="N1183" s="157"/>
      <c r="O1183" s="157"/>
      <c r="P1183" s="157"/>
      <c r="Q1183" s="157"/>
      <c r="R1183" s="158"/>
      <c r="S1183" s="158"/>
      <c r="T1183" s="158"/>
      <c r="U1183" s="158"/>
      <c r="V1183" s="158"/>
      <c r="W1183" s="158"/>
      <c r="X1183" s="158"/>
      <c r="Y1183" s="147"/>
      <c r="Z1183" s="147"/>
      <c r="AA1183" s="147"/>
      <c r="AB1183" s="147"/>
      <c r="AC1183" s="147"/>
      <c r="AD1183" s="147"/>
      <c r="AE1183" s="147"/>
      <c r="AF1183" s="147"/>
      <c r="AG1183" s="147" t="s">
        <v>187</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c r="A1184" s="154"/>
      <c r="B1184" s="155"/>
      <c r="C1184" s="188" t="s">
        <v>634</v>
      </c>
      <c r="D1184" s="160"/>
      <c r="E1184" s="161">
        <v>9.1</v>
      </c>
      <c r="F1184" s="158"/>
      <c r="G1184" s="158"/>
      <c r="H1184" s="158"/>
      <c r="I1184" s="158"/>
      <c r="J1184" s="158"/>
      <c r="K1184" s="158"/>
      <c r="L1184" s="158"/>
      <c r="M1184" s="158"/>
      <c r="N1184" s="157"/>
      <c r="O1184" s="157"/>
      <c r="P1184" s="157"/>
      <c r="Q1184" s="157"/>
      <c r="R1184" s="158"/>
      <c r="S1184" s="158"/>
      <c r="T1184" s="158"/>
      <c r="U1184" s="158"/>
      <c r="V1184" s="158"/>
      <c r="W1184" s="158"/>
      <c r="X1184" s="158"/>
      <c r="Y1184" s="147"/>
      <c r="Z1184" s="147"/>
      <c r="AA1184" s="147"/>
      <c r="AB1184" s="147"/>
      <c r="AC1184" s="147"/>
      <c r="AD1184" s="147"/>
      <c r="AE1184" s="147"/>
      <c r="AF1184" s="147"/>
      <c r="AG1184" s="147" t="s">
        <v>187</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c r="A1185" s="154"/>
      <c r="B1185" s="155"/>
      <c r="C1185" s="188" t="s">
        <v>243</v>
      </c>
      <c r="D1185" s="160"/>
      <c r="E1185" s="161"/>
      <c r="F1185" s="158"/>
      <c r="G1185" s="158"/>
      <c r="H1185" s="158"/>
      <c r="I1185" s="158"/>
      <c r="J1185" s="158"/>
      <c r="K1185" s="158"/>
      <c r="L1185" s="158"/>
      <c r="M1185" s="158"/>
      <c r="N1185" s="157"/>
      <c r="O1185" s="157"/>
      <c r="P1185" s="157"/>
      <c r="Q1185" s="157"/>
      <c r="R1185" s="158"/>
      <c r="S1185" s="158"/>
      <c r="T1185" s="158"/>
      <c r="U1185" s="158"/>
      <c r="V1185" s="158"/>
      <c r="W1185" s="158"/>
      <c r="X1185" s="158"/>
      <c r="Y1185" s="147"/>
      <c r="Z1185" s="147"/>
      <c r="AA1185" s="147"/>
      <c r="AB1185" s="147"/>
      <c r="AC1185" s="147"/>
      <c r="AD1185" s="147"/>
      <c r="AE1185" s="147"/>
      <c r="AF1185" s="147"/>
      <c r="AG1185" s="147" t="s">
        <v>187</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c r="A1186" s="154"/>
      <c r="B1186" s="155"/>
      <c r="C1186" s="188" t="s">
        <v>556</v>
      </c>
      <c r="D1186" s="160"/>
      <c r="E1186" s="161"/>
      <c r="F1186" s="158"/>
      <c r="G1186" s="158"/>
      <c r="H1186" s="158"/>
      <c r="I1186" s="158"/>
      <c r="J1186" s="158"/>
      <c r="K1186" s="158"/>
      <c r="L1186" s="158"/>
      <c r="M1186" s="158"/>
      <c r="N1186" s="157"/>
      <c r="O1186" s="157"/>
      <c r="P1186" s="157"/>
      <c r="Q1186" s="157"/>
      <c r="R1186" s="158"/>
      <c r="S1186" s="158"/>
      <c r="T1186" s="158"/>
      <c r="U1186" s="158"/>
      <c r="V1186" s="158"/>
      <c r="W1186" s="158"/>
      <c r="X1186" s="158"/>
      <c r="Y1186" s="147"/>
      <c r="Z1186" s="147"/>
      <c r="AA1186" s="147"/>
      <c r="AB1186" s="147"/>
      <c r="AC1186" s="147"/>
      <c r="AD1186" s="147"/>
      <c r="AE1186" s="147"/>
      <c r="AF1186" s="147"/>
      <c r="AG1186" s="147" t="s">
        <v>187</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c r="A1187" s="154"/>
      <c r="B1187" s="155"/>
      <c r="C1187" s="188" t="s">
        <v>557</v>
      </c>
      <c r="D1187" s="160"/>
      <c r="E1187" s="161">
        <v>57.18</v>
      </c>
      <c r="F1187" s="158"/>
      <c r="G1187" s="158"/>
      <c r="H1187" s="158"/>
      <c r="I1187" s="158"/>
      <c r="J1187" s="158"/>
      <c r="K1187" s="158"/>
      <c r="L1187" s="158"/>
      <c r="M1187" s="158"/>
      <c r="N1187" s="157"/>
      <c r="O1187" s="157"/>
      <c r="P1187" s="157"/>
      <c r="Q1187" s="157"/>
      <c r="R1187" s="158"/>
      <c r="S1187" s="158"/>
      <c r="T1187" s="158"/>
      <c r="U1187" s="158"/>
      <c r="V1187" s="158"/>
      <c r="W1187" s="158"/>
      <c r="X1187" s="158"/>
      <c r="Y1187" s="147"/>
      <c r="Z1187" s="147"/>
      <c r="AA1187" s="147"/>
      <c r="AB1187" s="147"/>
      <c r="AC1187" s="147"/>
      <c r="AD1187" s="147"/>
      <c r="AE1187" s="147"/>
      <c r="AF1187" s="147"/>
      <c r="AG1187" s="147" t="s">
        <v>187</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c r="A1188" s="154"/>
      <c r="B1188" s="155"/>
      <c r="C1188" s="188" t="s">
        <v>558</v>
      </c>
      <c r="D1188" s="160"/>
      <c r="E1188" s="161"/>
      <c r="F1188" s="158"/>
      <c r="G1188" s="158"/>
      <c r="H1188" s="158"/>
      <c r="I1188" s="158"/>
      <c r="J1188" s="158"/>
      <c r="K1188" s="158"/>
      <c r="L1188" s="158"/>
      <c r="M1188" s="158"/>
      <c r="N1188" s="157"/>
      <c r="O1188" s="157"/>
      <c r="P1188" s="157"/>
      <c r="Q1188" s="157"/>
      <c r="R1188" s="158"/>
      <c r="S1188" s="158"/>
      <c r="T1188" s="158"/>
      <c r="U1188" s="158"/>
      <c r="V1188" s="158"/>
      <c r="W1188" s="158"/>
      <c r="X1188" s="158"/>
      <c r="Y1188" s="147"/>
      <c r="Z1188" s="147"/>
      <c r="AA1188" s="147"/>
      <c r="AB1188" s="147"/>
      <c r="AC1188" s="147"/>
      <c r="AD1188" s="147"/>
      <c r="AE1188" s="147"/>
      <c r="AF1188" s="147"/>
      <c r="AG1188" s="147" t="s">
        <v>187</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c r="A1189" s="154"/>
      <c r="B1189" s="155"/>
      <c r="C1189" s="188" t="s">
        <v>559</v>
      </c>
      <c r="D1189" s="160"/>
      <c r="E1189" s="161">
        <v>105.97</v>
      </c>
      <c r="F1189" s="158"/>
      <c r="G1189" s="158"/>
      <c r="H1189" s="158"/>
      <c r="I1189" s="158"/>
      <c r="J1189" s="158"/>
      <c r="K1189" s="158"/>
      <c r="L1189" s="158"/>
      <c r="M1189" s="158"/>
      <c r="N1189" s="157"/>
      <c r="O1189" s="157"/>
      <c r="P1189" s="157"/>
      <c r="Q1189" s="157"/>
      <c r="R1189" s="158"/>
      <c r="S1189" s="158"/>
      <c r="T1189" s="158"/>
      <c r="U1189" s="158"/>
      <c r="V1189" s="158"/>
      <c r="W1189" s="158"/>
      <c r="X1189" s="158"/>
      <c r="Y1189" s="147"/>
      <c r="Z1189" s="147"/>
      <c r="AA1189" s="147"/>
      <c r="AB1189" s="147"/>
      <c r="AC1189" s="147"/>
      <c r="AD1189" s="147"/>
      <c r="AE1189" s="147"/>
      <c r="AF1189" s="147"/>
      <c r="AG1189" s="147" t="s">
        <v>187</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c r="A1190" s="154"/>
      <c r="B1190" s="155"/>
      <c r="C1190" s="188" t="s">
        <v>500</v>
      </c>
      <c r="D1190" s="160"/>
      <c r="E1190" s="161"/>
      <c r="F1190" s="158"/>
      <c r="G1190" s="158"/>
      <c r="H1190" s="158"/>
      <c r="I1190" s="158"/>
      <c r="J1190" s="158"/>
      <c r="K1190" s="158"/>
      <c r="L1190" s="158"/>
      <c r="M1190" s="158"/>
      <c r="N1190" s="157"/>
      <c r="O1190" s="157"/>
      <c r="P1190" s="157"/>
      <c r="Q1190" s="157"/>
      <c r="R1190" s="158"/>
      <c r="S1190" s="158"/>
      <c r="T1190" s="158"/>
      <c r="U1190" s="158"/>
      <c r="V1190" s="158"/>
      <c r="W1190" s="158"/>
      <c r="X1190" s="158"/>
      <c r="Y1190" s="147"/>
      <c r="Z1190" s="147"/>
      <c r="AA1190" s="147"/>
      <c r="AB1190" s="147"/>
      <c r="AC1190" s="147"/>
      <c r="AD1190" s="147"/>
      <c r="AE1190" s="147"/>
      <c r="AF1190" s="147"/>
      <c r="AG1190" s="147" t="s">
        <v>187</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c r="A1191" s="154"/>
      <c r="B1191" s="155"/>
      <c r="C1191" s="188" t="s">
        <v>636</v>
      </c>
      <c r="D1191" s="160"/>
      <c r="E1191" s="161">
        <v>105.53</v>
      </c>
      <c r="F1191" s="158"/>
      <c r="G1191" s="158"/>
      <c r="H1191" s="158"/>
      <c r="I1191" s="158"/>
      <c r="J1191" s="158"/>
      <c r="K1191" s="158"/>
      <c r="L1191" s="158"/>
      <c r="M1191" s="158"/>
      <c r="N1191" s="157"/>
      <c r="O1191" s="157"/>
      <c r="P1191" s="157"/>
      <c r="Q1191" s="157"/>
      <c r="R1191" s="158"/>
      <c r="S1191" s="158"/>
      <c r="T1191" s="158"/>
      <c r="U1191" s="158"/>
      <c r="V1191" s="158"/>
      <c r="W1191" s="158"/>
      <c r="X1191" s="158"/>
      <c r="Y1191" s="147"/>
      <c r="Z1191" s="147"/>
      <c r="AA1191" s="147"/>
      <c r="AB1191" s="147"/>
      <c r="AC1191" s="147"/>
      <c r="AD1191" s="147"/>
      <c r="AE1191" s="147"/>
      <c r="AF1191" s="147"/>
      <c r="AG1191" s="147" t="s">
        <v>187</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c r="A1192" s="173">
        <v>189</v>
      </c>
      <c r="B1192" s="174" t="s">
        <v>999</v>
      </c>
      <c r="C1192" s="187" t="s">
        <v>1000</v>
      </c>
      <c r="D1192" s="175" t="s">
        <v>507</v>
      </c>
      <c r="E1192" s="176">
        <v>340.66</v>
      </c>
      <c r="F1192" s="177"/>
      <c r="G1192" s="178">
        <f>ROUND(E1192*F1192,2)</f>
        <v>0</v>
      </c>
      <c r="H1192" s="159"/>
      <c r="I1192" s="158">
        <f>ROUND(E1192*H1192,2)</f>
        <v>0</v>
      </c>
      <c r="J1192" s="159"/>
      <c r="K1192" s="158">
        <f>ROUND(E1192*J1192,2)</f>
        <v>0</v>
      </c>
      <c r="L1192" s="158">
        <v>21</v>
      </c>
      <c r="M1192" s="158">
        <f>G1192*(1+L1192/100)</f>
        <v>0</v>
      </c>
      <c r="N1192" s="157">
        <v>3.2000000000000003E-4</v>
      </c>
      <c r="O1192" s="157">
        <f>ROUND(E1192*N1192,2)</f>
        <v>0.11</v>
      </c>
      <c r="P1192" s="157">
        <v>0</v>
      </c>
      <c r="Q1192" s="157">
        <f>ROUND(E1192*P1192,2)</f>
        <v>0</v>
      </c>
      <c r="R1192" s="158"/>
      <c r="S1192" s="158" t="s">
        <v>183</v>
      </c>
      <c r="T1192" s="158" t="s">
        <v>183</v>
      </c>
      <c r="U1192" s="158">
        <v>0.11</v>
      </c>
      <c r="V1192" s="158">
        <f>ROUND(E1192*U1192,2)</f>
        <v>37.47</v>
      </c>
      <c r="W1192" s="158"/>
      <c r="X1192" s="158" t="s">
        <v>184</v>
      </c>
      <c r="Y1192" s="147"/>
      <c r="Z1192" s="147"/>
      <c r="AA1192" s="147"/>
      <c r="AB1192" s="147"/>
      <c r="AC1192" s="147"/>
      <c r="AD1192" s="147"/>
      <c r="AE1192" s="147"/>
      <c r="AF1192" s="147"/>
      <c r="AG1192" s="147" t="s">
        <v>185</v>
      </c>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c r="A1193" s="154"/>
      <c r="B1193" s="155"/>
      <c r="C1193" s="188" t="s">
        <v>984</v>
      </c>
      <c r="D1193" s="160"/>
      <c r="E1193" s="161"/>
      <c r="F1193" s="158"/>
      <c r="G1193" s="158"/>
      <c r="H1193" s="158"/>
      <c r="I1193" s="158"/>
      <c r="J1193" s="158"/>
      <c r="K1193" s="158"/>
      <c r="L1193" s="158"/>
      <c r="M1193" s="158"/>
      <c r="N1193" s="157"/>
      <c r="O1193" s="157"/>
      <c r="P1193" s="157"/>
      <c r="Q1193" s="157"/>
      <c r="R1193" s="158"/>
      <c r="S1193" s="158"/>
      <c r="T1193" s="158"/>
      <c r="U1193" s="158"/>
      <c r="V1193" s="158"/>
      <c r="W1193" s="158"/>
      <c r="X1193" s="158"/>
      <c r="Y1193" s="147"/>
      <c r="Z1193" s="147"/>
      <c r="AA1193" s="147"/>
      <c r="AB1193" s="147"/>
      <c r="AC1193" s="147"/>
      <c r="AD1193" s="147"/>
      <c r="AE1193" s="147"/>
      <c r="AF1193" s="147"/>
      <c r="AG1193" s="147" t="s">
        <v>187</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c r="A1194" s="154"/>
      <c r="B1194" s="155"/>
      <c r="C1194" s="188" t="s">
        <v>192</v>
      </c>
      <c r="D1194" s="160"/>
      <c r="E1194" s="161"/>
      <c r="F1194" s="158"/>
      <c r="G1194" s="158"/>
      <c r="H1194" s="158"/>
      <c r="I1194" s="158"/>
      <c r="J1194" s="158"/>
      <c r="K1194" s="158"/>
      <c r="L1194" s="158"/>
      <c r="M1194" s="158"/>
      <c r="N1194" s="157"/>
      <c r="O1194" s="157"/>
      <c r="P1194" s="157"/>
      <c r="Q1194" s="157"/>
      <c r="R1194" s="158"/>
      <c r="S1194" s="158"/>
      <c r="T1194" s="158"/>
      <c r="U1194" s="158"/>
      <c r="V1194" s="158"/>
      <c r="W1194" s="158"/>
      <c r="X1194" s="158"/>
      <c r="Y1194" s="147"/>
      <c r="Z1194" s="147"/>
      <c r="AA1194" s="147"/>
      <c r="AB1194" s="147"/>
      <c r="AC1194" s="147"/>
      <c r="AD1194" s="147"/>
      <c r="AE1194" s="147"/>
      <c r="AF1194" s="147"/>
      <c r="AG1194" s="147" t="s">
        <v>187</v>
      </c>
      <c r="AH1194" s="147">
        <v>0</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c r="A1195" s="154"/>
      <c r="B1195" s="155"/>
      <c r="C1195" s="188" t="s">
        <v>492</v>
      </c>
      <c r="D1195" s="160"/>
      <c r="E1195" s="161"/>
      <c r="F1195" s="158"/>
      <c r="G1195" s="158"/>
      <c r="H1195" s="158"/>
      <c r="I1195" s="158"/>
      <c r="J1195" s="158"/>
      <c r="K1195" s="158"/>
      <c r="L1195" s="158"/>
      <c r="M1195" s="158"/>
      <c r="N1195" s="157"/>
      <c r="O1195" s="157"/>
      <c r="P1195" s="157"/>
      <c r="Q1195" s="157"/>
      <c r="R1195" s="158"/>
      <c r="S1195" s="158"/>
      <c r="T1195" s="158"/>
      <c r="U1195" s="158"/>
      <c r="V1195" s="158"/>
      <c r="W1195" s="158"/>
      <c r="X1195" s="158"/>
      <c r="Y1195" s="147"/>
      <c r="Z1195" s="147"/>
      <c r="AA1195" s="147"/>
      <c r="AB1195" s="147"/>
      <c r="AC1195" s="147"/>
      <c r="AD1195" s="147"/>
      <c r="AE1195" s="147"/>
      <c r="AF1195" s="147"/>
      <c r="AG1195" s="147" t="s">
        <v>187</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c r="A1196" s="154"/>
      <c r="B1196" s="155"/>
      <c r="C1196" s="188" t="s">
        <v>633</v>
      </c>
      <c r="D1196" s="160"/>
      <c r="E1196" s="161">
        <v>29.65</v>
      </c>
      <c r="F1196" s="158"/>
      <c r="G1196" s="158"/>
      <c r="H1196" s="158"/>
      <c r="I1196" s="158"/>
      <c r="J1196" s="158"/>
      <c r="K1196" s="158"/>
      <c r="L1196" s="158"/>
      <c r="M1196" s="158"/>
      <c r="N1196" s="157"/>
      <c r="O1196" s="157"/>
      <c r="P1196" s="157"/>
      <c r="Q1196" s="157"/>
      <c r="R1196" s="158"/>
      <c r="S1196" s="158"/>
      <c r="T1196" s="158"/>
      <c r="U1196" s="158"/>
      <c r="V1196" s="158"/>
      <c r="W1196" s="158"/>
      <c r="X1196" s="158"/>
      <c r="Y1196" s="147"/>
      <c r="Z1196" s="147"/>
      <c r="AA1196" s="147"/>
      <c r="AB1196" s="147"/>
      <c r="AC1196" s="147"/>
      <c r="AD1196" s="147"/>
      <c r="AE1196" s="147"/>
      <c r="AF1196" s="147"/>
      <c r="AG1196" s="147" t="s">
        <v>187</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c r="A1197" s="154"/>
      <c r="B1197" s="155"/>
      <c r="C1197" s="188" t="s">
        <v>552</v>
      </c>
      <c r="D1197" s="160"/>
      <c r="E1197" s="161"/>
      <c r="F1197" s="158"/>
      <c r="G1197" s="158"/>
      <c r="H1197" s="158"/>
      <c r="I1197" s="158"/>
      <c r="J1197" s="158"/>
      <c r="K1197" s="158"/>
      <c r="L1197" s="158"/>
      <c r="M1197" s="158"/>
      <c r="N1197" s="157"/>
      <c r="O1197" s="157"/>
      <c r="P1197" s="157"/>
      <c r="Q1197" s="157"/>
      <c r="R1197" s="158"/>
      <c r="S1197" s="158"/>
      <c r="T1197" s="158"/>
      <c r="U1197" s="158"/>
      <c r="V1197" s="158"/>
      <c r="W1197" s="158"/>
      <c r="X1197" s="158"/>
      <c r="Y1197" s="147"/>
      <c r="Z1197" s="147"/>
      <c r="AA1197" s="147"/>
      <c r="AB1197" s="147"/>
      <c r="AC1197" s="147"/>
      <c r="AD1197" s="147"/>
      <c r="AE1197" s="147"/>
      <c r="AF1197" s="147"/>
      <c r="AG1197" s="147" t="s">
        <v>187</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c r="A1198" s="154"/>
      <c r="B1198" s="155"/>
      <c r="C1198" s="188" t="s">
        <v>553</v>
      </c>
      <c r="D1198" s="160"/>
      <c r="E1198" s="161">
        <v>33.229999999999997</v>
      </c>
      <c r="F1198" s="158"/>
      <c r="G1198" s="158"/>
      <c r="H1198" s="158"/>
      <c r="I1198" s="158"/>
      <c r="J1198" s="158"/>
      <c r="K1198" s="158"/>
      <c r="L1198" s="158"/>
      <c r="M1198" s="158"/>
      <c r="N1198" s="157"/>
      <c r="O1198" s="157"/>
      <c r="P1198" s="157"/>
      <c r="Q1198" s="157"/>
      <c r="R1198" s="158"/>
      <c r="S1198" s="158"/>
      <c r="T1198" s="158"/>
      <c r="U1198" s="158"/>
      <c r="V1198" s="158"/>
      <c r="W1198" s="158"/>
      <c r="X1198" s="158"/>
      <c r="Y1198" s="147"/>
      <c r="Z1198" s="147"/>
      <c r="AA1198" s="147"/>
      <c r="AB1198" s="147"/>
      <c r="AC1198" s="147"/>
      <c r="AD1198" s="147"/>
      <c r="AE1198" s="147"/>
      <c r="AF1198" s="147"/>
      <c r="AG1198" s="147" t="s">
        <v>187</v>
      </c>
      <c r="AH1198" s="147">
        <v>0</v>
      </c>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c r="A1199" s="154"/>
      <c r="B1199" s="155"/>
      <c r="C1199" s="188" t="s">
        <v>494</v>
      </c>
      <c r="D1199" s="160"/>
      <c r="E1199" s="161"/>
      <c r="F1199" s="158"/>
      <c r="G1199" s="158"/>
      <c r="H1199" s="158"/>
      <c r="I1199" s="158"/>
      <c r="J1199" s="158"/>
      <c r="K1199" s="158"/>
      <c r="L1199" s="158"/>
      <c r="M1199" s="158"/>
      <c r="N1199" s="157"/>
      <c r="O1199" s="157"/>
      <c r="P1199" s="157"/>
      <c r="Q1199" s="157"/>
      <c r="R1199" s="158"/>
      <c r="S1199" s="158"/>
      <c r="T1199" s="158"/>
      <c r="U1199" s="158"/>
      <c r="V1199" s="158"/>
      <c r="W1199" s="158"/>
      <c r="X1199" s="158"/>
      <c r="Y1199" s="147"/>
      <c r="Z1199" s="147"/>
      <c r="AA1199" s="147"/>
      <c r="AB1199" s="147"/>
      <c r="AC1199" s="147"/>
      <c r="AD1199" s="147"/>
      <c r="AE1199" s="147"/>
      <c r="AF1199" s="147"/>
      <c r="AG1199" s="147" t="s">
        <v>187</v>
      </c>
      <c r="AH1199" s="147">
        <v>0</v>
      </c>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c r="A1200" s="154"/>
      <c r="B1200" s="155"/>
      <c r="C1200" s="188" t="s">
        <v>634</v>
      </c>
      <c r="D1200" s="160"/>
      <c r="E1200" s="161">
        <v>9.1</v>
      </c>
      <c r="F1200" s="158"/>
      <c r="G1200" s="158"/>
      <c r="H1200" s="158"/>
      <c r="I1200" s="158"/>
      <c r="J1200" s="158"/>
      <c r="K1200" s="158"/>
      <c r="L1200" s="158"/>
      <c r="M1200" s="158"/>
      <c r="N1200" s="157"/>
      <c r="O1200" s="157"/>
      <c r="P1200" s="157"/>
      <c r="Q1200" s="157"/>
      <c r="R1200" s="158"/>
      <c r="S1200" s="158"/>
      <c r="T1200" s="158"/>
      <c r="U1200" s="158"/>
      <c r="V1200" s="158"/>
      <c r="W1200" s="158"/>
      <c r="X1200" s="158"/>
      <c r="Y1200" s="147"/>
      <c r="Z1200" s="147"/>
      <c r="AA1200" s="147"/>
      <c r="AB1200" s="147"/>
      <c r="AC1200" s="147"/>
      <c r="AD1200" s="147"/>
      <c r="AE1200" s="147"/>
      <c r="AF1200" s="147"/>
      <c r="AG1200" s="147" t="s">
        <v>187</v>
      </c>
      <c r="AH1200" s="147">
        <v>0</v>
      </c>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c r="A1201" s="154"/>
      <c r="B1201" s="155"/>
      <c r="C1201" s="188" t="s">
        <v>243</v>
      </c>
      <c r="D1201" s="160"/>
      <c r="E1201" s="161"/>
      <c r="F1201" s="158"/>
      <c r="G1201" s="158"/>
      <c r="H1201" s="158"/>
      <c r="I1201" s="158"/>
      <c r="J1201" s="158"/>
      <c r="K1201" s="158"/>
      <c r="L1201" s="158"/>
      <c r="M1201" s="158"/>
      <c r="N1201" s="157"/>
      <c r="O1201" s="157"/>
      <c r="P1201" s="157"/>
      <c r="Q1201" s="157"/>
      <c r="R1201" s="158"/>
      <c r="S1201" s="158"/>
      <c r="T1201" s="158"/>
      <c r="U1201" s="158"/>
      <c r="V1201" s="158"/>
      <c r="W1201" s="158"/>
      <c r="X1201" s="158"/>
      <c r="Y1201" s="147"/>
      <c r="Z1201" s="147"/>
      <c r="AA1201" s="147"/>
      <c r="AB1201" s="147"/>
      <c r="AC1201" s="147"/>
      <c r="AD1201" s="147"/>
      <c r="AE1201" s="147"/>
      <c r="AF1201" s="147"/>
      <c r="AG1201" s="147" t="s">
        <v>187</v>
      </c>
      <c r="AH1201" s="147">
        <v>0</v>
      </c>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c r="A1202" s="154"/>
      <c r="B1202" s="155"/>
      <c r="C1202" s="188" t="s">
        <v>556</v>
      </c>
      <c r="D1202" s="160"/>
      <c r="E1202" s="161"/>
      <c r="F1202" s="158"/>
      <c r="G1202" s="158"/>
      <c r="H1202" s="158"/>
      <c r="I1202" s="158"/>
      <c r="J1202" s="158"/>
      <c r="K1202" s="158"/>
      <c r="L1202" s="158"/>
      <c r="M1202" s="158"/>
      <c r="N1202" s="157"/>
      <c r="O1202" s="157"/>
      <c r="P1202" s="157"/>
      <c r="Q1202" s="157"/>
      <c r="R1202" s="158"/>
      <c r="S1202" s="158"/>
      <c r="T1202" s="158"/>
      <c r="U1202" s="158"/>
      <c r="V1202" s="158"/>
      <c r="W1202" s="158"/>
      <c r="X1202" s="158"/>
      <c r="Y1202" s="147"/>
      <c r="Z1202" s="147"/>
      <c r="AA1202" s="147"/>
      <c r="AB1202" s="147"/>
      <c r="AC1202" s="147"/>
      <c r="AD1202" s="147"/>
      <c r="AE1202" s="147"/>
      <c r="AF1202" s="147"/>
      <c r="AG1202" s="147" t="s">
        <v>187</v>
      </c>
      <c r="AH1202" s="147">
        <v>0</v>
      </c>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c r="A1203" s="154"/>
      <c r="B1203" s="155"/>
      <c r="C1203" s="188" t="s">
        <v>557</v>
      </c>
      <c r="D1203" s="160"/>
      <c r="E1203" s="161">
        <v>57.18</v>
      </c>
      <c r="F1203" s="158"/>
      <c r="G1203" s="158"/>
      <c r="H1203" s="158"/>
      <c r="I1203" s="158"/>
      <c r="J1203" s="158"/>
      <c r="K1203" s="158"/>
      <c r="L1203" s="158"/>
      <c r="M1203" s="158"/>
      <c r="N1203" s="157"/>
      <c r="O1203" s="157"/>
      <c r="P1203" s="157"/>
      <c r="Q1203" s="157"/>
      <c r="R1203" s="158"/>
      <c r="S1203" s="158"/>
      <c r="T1203" s="158"/>
      <c r="U1203" s="158"/>
      <c r="V1203" s="158"/>
      <c r="W1203" s="158"/>
      <c r="X1203" s="158"/>
      <c r="Y1203" s="147"/>
      <c r="Z1203" s="147"/>
      <c r="AA1203" s="147"/>
      <c r="AB1203" s="147"/>
      <c r="AC1203" s="147"/>
      <c r="AD1203" s="147"/>
      <c r="AE1203" s="147"/>
      <c r="AF1203" s="147"/>
      <c r="AG1203" s="147" t="s">
        <v>187</v>
      </c>
      <c r="AH1203" s="147">
        <v>0</v>
      </c>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c r="A1204" s="154"/>
      <c r="B1204" s="155"/>
      <c r="C1204" s="188" t="s">
        <v>558</v>
      </c>
      <c r="D1204" s="160"/>
      <c r="E1204" s="161"/>
      <c r="F1204" s="158"/>
      <c r="G1204" s="158"/>
      <c r="H1204" s="158"/>
      <c r="I1204" s="158"/>
      <c r="J1204" s="158"/>
      <c r="K1204" s="158"/>
      <c r="L1204" s="158"/>
      <c r="M1204" s="158"/>
      <c r="N1204" s="157"/>
      <c r="O1204" s="157"/>
      <c r="P1204" s="157"/>
      <c r="Q1204" s="157"/>
      <c r="R1204" s="158"/>
      <c r="S1204" s="158"/>
      <c r="T1204" s="158"/>
      <c r="U1204" s="158"/>
      <c r="V1204" s="158"/>
      <c r="W1204" s="158"/>
      <c r="X1204" s="158"/>
      <c r="Y1204" s="147"/>
      <c r="Z1204" s="147"/>
      <c r="AA1204" s="147"/>
      <c r="AB1204" s="147"/>
      <c r="AC1204" s="147"/>
      <c r="AD1204" s="147"/>
      <c r="AE1204" s="147"/>
      <c r="AF1204" s="147"/>
      <c r="AG1204" s="147" t="s">
        <v>187</v>
      </c>
      <c r="AH1204" s="147">
        <v>0</v>
      </c>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c r="A1205" s="154"/>
      <c r="B1205" s="155"/>
      <c r="C1205" s="188" t="s">
        <v>559</v>
      </c>
      <c r="D1205" s="160"/>
      <c r="E1205" s="161">
        <v>105.97</v>
      </c>
      <c r="F1205" s="158"/>
      <c r="G1205" s="158"/>
      <c r="H1205" s="158"/>
      <c r="I1205" s="158"/>
      <c r="J1205" s="158"/>
      <c r="K1205" s="158"/>
      <c r="L1205" s="158"/>
      <c r="M1205" s="158"/>
      <c r="N1205" s="157"/>
      <c r="O1205" s="157"/>
      <c r="P1205" s="157"/>
      <c r="Q1205" s="157"/>
      <c r="R1205" s="158"/>
      <c r="S1205" s="158"/>
      <c r="T1205" s="158"/>
      <c r="U1205" s="158"/>
      <c r="V1205" s="158"/>
      <c r="W1205" s="158"/>
      <c r="X1205" s="158"/>
      <c r="Y1205" s="147"/>
      <c r="Z1205" s="147"/>
      <c r="AA1205" s="147"/>
      <c r="AB1205" s="147"/>
      <c r="AC1205" s="147"/>
      <c r="AD1205" s="147"/>
      <c r="AE1205" s="147"/>
      <c r="AF1205" s="147"/>
      <c r="AG1205" s="147" t="s">
        <v>187</v>
      </c>
      <c r="AH1205" s="147">
        <v>0</v>
      </c>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c r="A1206" s="154"/>
      <c r="B1206" s="155"/>
      <c r="C1206" s="188" t="s">
        <v>500</v>
      </c>
      <c r="D1206" s="160"/>
      <c r="E1206" s="161"/>
      <c r="F1206" s="158"/>
      <c r="G1206" s="158"/>
      <c r="H1206" s="158"/>
      <c r="I1206" s="158"/>
      <c r="J1206" s="158"/>
      <c r="K1206" s="158"/>
      <c r="L1206" s="158"/>
      <c r="M1206" s="158"/>
      <c r="N1206" s="157"/>
      <c r="O1206" s="157"/>
      <c r="P1206" s="157"/>
      <c r="Q1206" s="157"/>
      <c r="R1206" s="158"/>
      <c r="S1206" s="158"/>
      <c r="T1206" s="158"/>
      <c r="U1206" s="158"/>
      <c r="V1206" s="158"/>
      <c r="W1206" s="158"/>
      <c r="X1206" s="158"/>
      <c r="Y1206" s="147"/>
      <c r="Z1206" s="147"/>
      <c r="AA1206" s="147"/>
      <c r="AB1206" s="147"/>
      <c r="AC1206" s="147"/>
      <c r="AD1206" s="147"/>
      <c r="AE1206" s="147"/>
      <c r="AF1206" s="147"/>
      <c r="AG1206" s="147" t="s">
        <v>187</v>
      </c>
      <c r="AH1206" s="147">
        <v>0</v>
      </c>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c r="A1207" s="154"/>
      <c r="B1207" s="155"/>
      <c r="C1207" s="188" t="s">
        <v>636</v>
      </c>
      <c r="D1207" s="160"/>
      <c r="E1207" s="161">
        <v>105.53</v>
      </c>
      <c r="F1207" s="158"/>
      <c r="G1207" s="158"/>
      <c r="H1207" s="158"/>
      <c r="I1207" s="158"/>
      <c r="J1207" s="158"/>
      <c r="K1207" s="158"/>
      <c r="L1207" s="158"/>
      <c r="M1207" s="158"/>
      <c r="N1207" s="157"/>
      <c r="O1207" s="157"/>
      <c r="P1207" s="157"/>
      <c r="Q1207" s="157"/>
      <c r="R1207" s="158"/>
      <c r="S1207" s="158"/>
      <c r="T1207" s="158"/>
      <c r="U1207" s="158"/>
      <c r="V1207" s="158"/>
      <c r="W1207" s="158"/>
      <c r="X1207" s="158"/>
      <c r="Y1207" s="147"/>
      <c r="Z1207" s="147"/>
      <c r="AA1207" s="147"/>
      <c r="AB1207" s="147"/>
      <c r="AC1207" s="147"/>
      <c r="AD1207" s="147"/>
      <c r="AE1207" s="147"/>
      <c r="AF1207" s="147"/>
      <c r="AG1207" s="147" t="s">
        <v>187</v>
      </c>
      <c r="AH1207" s="147">
        <v>0</v>
      </c>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ht="22.5" outlineLevel="1">
      <c r="A1208" s="173">
        <v>190</v>
      </c>
      <c r="B1208" s="174" t="s">
        <v>1001</v>
      </c>
      <c r="C1208" s="187" t="s">
        <v>1002</v>
      </c>
      <c r="D1208" s="175" t="s">
        <v>1003</v>
      </c>
      <c r="E1208" s="176">
        <v>11</v>
      </c>
      <c r="F1208" s="177"/>
      <c r="G1208" s="178">
        <f>ROUND(E1208*F1208,2)</f>
        <v>0</v>
      </c>
      <c r="H1208" s="159"/>
      <c r="I1208" s="158">
        <f>ROUND(E1208*H1208,2)</f>
        <v>0</v>
      </c>
      <c r="J1208" s="159"/>
      <c r="K1208" s="158">
        <f>ROUND(E1208*J1208,2)</f>
        <v>0</v>
      </c>
      <c r="L1208" s="158">
        <v>21</v>
      </c>
      <c r="M1208" s="158">
        <f>G1208*(1+L1208/100)</f>
        <v>0</v>
      </c>
      <c r="N1208" s="157">
        <v>0</v>
      </c>
      <c r="O1208" s="157">
        <f>ROUND(E1208*N1208,2)</f>
        <v>0</v>
      </c>
      <c r="P1208" s="157">
        <v>0</v>
      </c>
      <c r="Q1208" s="157">
        <f>ROUND(E1208*P1208,2)</f>
        <v>0</v>
      </c>
      <c r="R1208" s="158"/>
      <c r="S1208" s="158" t="s">
        <v>341</v>
      </c>
      <c r="T1208" s="158" t="s">
        <v>342</v>
      </c>
      <c r="U1208" s="158">
        <v>0</v>
      </c>
      <c r="V1208" s="158">
        <f>ROUND(E1208*U1208,2)</f>
        <v>0</v>
      </c>
      <c r="W1208" s="158"/>
      <c r="X1208" s="158" t="s">
        <v>184</v>
      </c>
      <c r="Y1208" s="147"/>
      <c r="Z1208" s="147"/>
      <c r="AA1208" s="147"/>
      <c r="AB1208" s="147"/>
      <c r="AC1208" s="147"/>
      <c r="AD1208" s="147"/>
      <c r="AE1208" s="147"/>
      <c r="AF1208" s="147"/>
      <c r="AG1208" s="147" t="s">
        <v>185</v>
      </c>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c r="A1209" s="154"/>
      <c r="B1209" s="155"/>
      <c r="C1209" s="188" t="s">
        <v>1004</v>
      </c>
      <c r="D1209" s="160"/>
      <c r="E1209" s="161">
        <v>11</v>
      </c>
      <c r="F1209" s="158"/>
      <c r="G1209" s="158"/>
      <c r="H1209" s="158"/>
      <c r="I1209" s="158"/>
      <c r="J1209" s="158"/>
      <c r="K1209" s="158"/>
      <c r="L1209" s="158"/>
      <c r="M1209" s="158"/>
      <c r="N1209" s="157"/>
      <c r="O1209" s="157"/>
      <c r="P1209" s="157"/>
      <c r="Q1209" s="157"/>
      <c r="R1209" s="158"/>
      <c r="S1209" s="158"/>
      <c r="T1209" s="158"/>
      <c r="U1209" s="158"/>
      <c r="V1209" s="158"/>
      <c r="W1209" s="158"/>
      <c r="X1209" s="158"/>
      <c r="Y1209" s="147"/>
      <c r="Z1209" s="147"/>
      <c r="AA1209" s="147"/>
      <c r="AB1209" s="147"/>
      <c r="AC1209" s="147"/>
      <c r="AD1209" s="147"/>
      <c r="AE1209" s="147"/>
      <c r="AF1209" s="147"/>
      <c r="AG1209" s="147" t="s">
        <v>187</v>
      </c>
      <c r="AH1209" s="147">
        <v>0</v>
      </c>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ht="22.5" outlineLevel="1">
      <c r="A1210" s="173">
        <v>191</v>
      </c>
      <c r="B1210" s="174" t="s">
        <v>1005</v>
      </c>
      <c r="C1210" s="187" t="s">
        <v>1006</v>
      </c>
      <c r="D1210" s="175" t="s">
        <v>182</v>
      </c>
      <c r="E1210" s="176">
        <v>2.2200000000000002</v>
      </c>
      <c r="F1210" s="177"/>
      <c r="G1210" s="178">
        <f>ROUND(E1210*F1210,2)</f>
        <v>0</v>
      </c>
      <c r="H1210" s="159"/>
      <c r="I1210" s="158">
        <f>ROUND(E1210*H1210,2)</f>
        <v>0</v>
      </c>
      <c r="J1210" s="159"/>
      <c r="K1210" s="158">
        <f>ROUND(E1210*J1210,2)</f>
        <v>0</v>
      </c>
      <c r="L1210" s="158">
        <v>21</v>
      </c>
      <c r="M1210" s="158">
        <f>G1210*(1+L1210/100)</f>
        <v>0</v>
      </c>
      <c r="N1210" s="157">
        <v>1.6500000000000001E-2</v>
      </c>
      <c r="O1210" s="157">
        <f>ROUND(E1210*N1210,2)</f>
        <v>0.04</v>
      </c>
      <c r="P1210" s="157">
        <v>0</v>
      </c>
      <c r="Q1210" s="157">
        <f>ROUND(E1210*P1210,2)</f>
        <v>0</v>
      </c>
      <c r="R1210" s="158"/>
      <c r="S1210" s="158" t="s">
        <v>183</v>
      </c>
      <c r="T1210" s="158" t="s">
        <v>227</v>
      </c>
      <c r="U1210" s="158">
        <v>0.71836999999999995</v>
      </c>
      <c r="V1210" s="158">
        <f>ROUND(E1210*U1210,2)</f>
        <v>1.59</v>
      </c>
      <c r="W1210" s="158"/>
      <c r="X1210" s="158" t="s">
        <v>228</v>
      </c>
      <c r="Y1210" s="147"/>
      <c r="Z1210" s="147"/>
      <c r="AA1210" s="147"/>
      <c r="AB1210" s="147"/>
      <c r="AC1210" s="147"/>
      <c r="AD1210" s="147"/>
      <c r="AE1210" s="147"/>
      <c r="AF1210" s="147"/>
      <c r="AG1210" s="147" t="s">
        <v>229</v>
      </c>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c r="A1211" s="154"/>
      <c r="B1211" s="155"/>
      <c r="C1211" s="188" t="s">
        <v>194</v>
      </c>
      <c r="D1211" s="160"/>
      <c r="E1211" s="161"/>
      <c r="F1211" s="158"/>
      <c r="G1211" s="158"/>
      <c r="H1211" s="158"/>
      <c r="I1211" s="158"/>
      <c r="J1211" s="158"/>
      <c r="K1211" s="158"/>
      <c r="L1211" s="158"/>
      <c r="M1211" s="158"/>
      <c r="N1211" s="157"/>
      <c r="O1211" s="157"/>
      <c r="P1211" s="157"/>
      <c r="Q1211" s="157"/>
      <c r="R1211" s="158"/>
      <c r="S1211" s="158"/>
      <c r="T1211" s="158"/>
      <c r="U1211" s="158"/>
      <c r="V1211" s="158"/>
      <c r="W1211" s="158"/>
      <c r="X1211" s="158"/>
      <c r="Y1211" s="147"/>
      <c r="Z1211" s="147"/>
      <c r="AA1211" s="147"/>
      <c r="AB1211" s="147"/>
      <c r="AC1211" s="147"/>
      <c r="AD1211" s="147"/>
      <c r="AE1211" s="147"/>
      <c r="AF1211" s="147"/>
      <c r="AG1211" s="147" t="s">
        <v>187</v>
      </c>
      <c r="AH1211" s="147">
        <v>0</v>
      </c>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c r="A1212" s="154"/>
      <c r="B1212" s="155"/>
      <c r="C1212" s="188" t="s">
        <v>474</v>
      </c>
      <c r="D1212" s="160"/>
      <c r="E1212" s="161">
        <v>2.2200000000000002</v>
      </c>
      <c r="F1212" s="158"/>
      <c r="G1212" s="158"/>
      <c r="H1212" s="158"/>
      <c r="I1212" s="158"/>
      <c r="J1212" s="158"/>
      <c r="K1212" s="158"/>
      <c r="L1212" s="158"/>
      <c r="M1212" s="158"/>
      <c r="N1212" s="157"/>
      <c r="O1212" s="157"/>
      <c r="P1212" s="157"/>
      <c r="Q1212" s="157"/>
      <c r="R1212" s="158"/>
      <c r="S1212" s="158"/>
      <c r="T1212" s="158"/>
      <c r="U1212" s="158"/>
      <c r="V1212" s="158"/>
      <c r="W1212" s="158"/>
      <c r="X1212" s="158"/>
      <c r="Y1212" s="147"/>
      <c r="Z1212" s="147"/>
      <c r="AA1212" s="147"/>
      <c r="AB1212" s="147"/>
      <c r="AC1212" s="147"/>
      <c r="AD1212" s="147"/>
      <c r="AE1212" s="147"/>
      <c r="AF1212" s="147"/>
      <c r="AG1212" s="147" t="s">
        <v>187</v>
      </c>
      <c r="AH1212" s="147">
        <v>0</v>
      </c>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c r="A1213" s="173">
        <v>192</v>
      </c>
      <c r="B1213" s="174" t="s">
        <v>1007</v>
      </c>
      <c r="C1213" s="187" t="s">
        <v>1008</v>
      </c>
      <c r="D1213" s="175" t="s">
        <v>182</v>
      </c>
      <c r="E1213" s="176">
        <v>177.99588</v>
      </c>
      <c r="F1213" s="177"/>
      <c r="G1213" s="178">
        <f>ROUND(E1213*F1213,2)</f>
        <v>0</v>
      </c>
      <c r="H1213" s="159"/>
      <c r="I1213" s="158">
        <f>ROUND(E1213*H1213,2)</f>
        <v>0</v>
      </c>
      <c r="J1213" s="159"/>
      <c r="K1213" s="158">
        <f>ROUND(E1213*J1213,2)</f>
        <v>0</v>
      </c>
      <c r="L1213" s="158">
        <v>21</v>
      </c>
      <c r="M1213" s="158">
        <f>G1213*(1+L1213/100)</f>
        <v>0</v>
      </c>
      <c r="N1213" s="157">
        <v>4.5999999999999999E-3</v>
      </c>
      <c r="O1213" s="157">
        <f>ROUND(E1213*N1213,2)</f>
        <v>0.82</v>
      </c>
      <c r="P1213" s="157">
        <v>0</v>
      </c>
      <c r="Q1213" s="157">
        <f>ROUND(E1213*P1213,2)</f>
        <v>0</v>
      </c>
      <c r="R1213" s="158" t="s">
        <v>324</v>
      </c>
      <c r="S1213" s="158" t="s">
        <v>183</v>
      </c>
      <c r="T1213" s="158" t="s">
        <v>183</v>
      </c>
      <c r="U1213" s="158">
        <v>0</v>
      </c>
      <c r="V1213" s="158">
        <f>ROUND(E1213*U1213,2)</f>
        <v>0</v>
      </c>
      <c r="W1213" s="158"/>
      <c r="X1213" s="158" t="s">
        <v>325</v>
      </c>
      <c r="Y1213" s="147"/>
      <c r="Z1213" s="147"/>
      <c r="AA1213" s="147"/>
      <c r="AB1213" s="147"/>
      <c r="AC1213" s="147"/>
      <c r="AD1213" s="147"/>
      <c r="AE1213" s="147"/>
      <c r="AF1213" s="147"/>
      <c r="AG1213" s="147" t="s">
        <v>326</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outlineLevel="1">
      <c r="A1214" s="154"/>
      <c r="B1214" s="155"/>
      <c r="C1214" s="188" t="s">
        <v>192</v>
      </c>
      <c r="D1214" s="160"/>
      <c r="E1214" s="161"/>
      <c r="F1214" s="158"/>
      <c r="G1214" s="158"/>
      <c r="H1214" s="158"/>
      <c r="I1214" s="158"/>
      <c r="J1214" s="158"/>
      <c r="K1214" s="158"/>
      <c r="L1214" s="158"/>
      <c r="M1214" s="158"/>
      <c r="N1214" s="157"/>
      <c r="O1214" s="157"/>
      <c r="P1214" s="157"/>
      <c r="Q1214" s="157"/>
      <c r="R1214" s="158"/>
      <c r="S1214" s="158"/>
      <c r="T1214" s="158"/>
      <c r="U1214" s="158"/>
      <c r="V1214" s="158"/>
      <c r="W1214" s="158"/>
      <c r="X1214" s="158"/>
      <c r="Y1214" s="147"/>
      <c r="Z1214" s="147"/>
      <c r="AA1214" s="147"/>
      <c r="AB1214" s="147"/>
      <c r="AC1214" s="147"/>
      <c r="AD1214" s="147"/>
      <c r="AE1214" s="147"/>
      <c r="AF1214" s="147"/>
      <c r="AG1214" s="147" t="s">
        <v>187</v>
      </c>
      <c r="AH1214" s="147">
        <v>0</v>
      </c>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row>
    <row r="1215" spans="1:60" outlineLevel="1">
      <c r="A1215" s="154"/>
      <c r="B1215" s="155"/>
      <c r="C1215" s="188" t="s">
        <v>490</v>
      </c>
      <c r="D1215" s="160"/>
      <c r="E1215" s="161"/>
      <c r="F1215" s="158"/>
      <c r="G1215" s="158"/>
      <c r="H1215" s="158"/>
      <c r="I1215" s="158"/>
      <c r="J1215" s="158"/>
      <c r="K1215" s="158"/>
      <c r="L1215" s="158"/>
      <c r="M1215" s="158"/>
      <c r="N1215" s="157"/>
      <c r="O1215" s="157"/>
      <c r="P1215" s="157"/>
      <c r="Q1215" s="157"/>
      <c r="R1215" s="158"/>
      <c r="S1215" s="158"/>
      <c r="T1215" s="158"/>
      <c r="U1215" s="158"/>
      <c r="V1215" s="158"/>
      <c r="W1215" s="158"/>
      <c r="X1215" s="158"/>
      <c r="Y1215" s="147"/>
      <c r="Z1215" s="147"/>
      <c r="AA1215" s="147"/>
      <c r="AB1215" s="147"/>
      <c r="AC1215" s="147"/>
      <c r="AD1215" s="147"/>
      <c r="AE1215" s="147"/>
      <c r="AF1215" s="147"/>
      <c r="AG1215" s="147" t="s">
        <v>187</v>
      </c>
      <c r="AH1215" s="147">
        <v>0</v>
      </c>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row>
    <row r="1216" spans="1:60" outlineLevel="1">
      <c r="A1216" s="154"/>
      <c r="B1216" s="155"/>
      <c r="C1216" s="188" t="s">
        <v>1009</v>
      </c>
      <c r="D1216" s="160"/>
      <c r="E1216" s="161">
        <v>71.104500000000002</v>
      </c>
      <c r="F1216" s="158"/>
      <c r="G1216" s="158"/>
      <c r="H1216" s="158"/>
      <c r="I1216" s="158"/>
      <c r="J1216" s="158"/>
      <c r="K1216" s="158"/>
      <c r="L1216" s="158"/>
      <c r="M1216" s="158"/>
      <c r="N1216" s="157"/>
      <c r="O1216" s="157"/>
      <c r="P1216" s="157"/>
      <c r="Q1216" s="157"/>
      <c r="R1216" s="158"/>
      <c r="S1216" s="158"/>
      <c r="T1216" s="158"/>
      <c r="U1216" s="158"/>
      <c r="V1216" s="158"/>
      <c r="W1216" s="158"/>
      <c r="X1216" s="158"/>
      <c r="Y1216" s="147"/>
      <c r="Z1216" s="147"/>
      <c r="AA1216" s="147"/>
      <c r="AB1216" s="147"/>
      <c r="AC1216" s="147"/>
      <c r="AD1216" s="147"/>
      <c r="AE1216" s="147"/>
      <c r="AF1216" s="147"/>
      <c r="AG1216" s="147" t="s">
        <v>187</v>
      </c>
      <c r="AH1216" s="147">
        <v>0</v>
      </c>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row>
    <row r="1217" spans="1:60" outlineLevel="1">
      <c r="A1217" s="154"/>
      <c r="B1217" s="155"/>
      <c r="C1217" s="188" t="s">
        <v>1010</v>
      </c>
      <c r="D1217" s="160"/>
      <c r="E1217" s="161">
        <v>11.871359999999999</v>
      </c>
      <c r="F1217" s="158"/>
      <c r="G1217" s="158"/>
      <c r="H1217" s="158"/>
      <c r="I1217" s="158"/>
      <c r="J1217" s="158"/>
      <c r="K1217" s="158"/>
      <c r="L1217" s="158"/>
      <c r="M1217" s="158"/>
      <c r="N1217" s="157"/>
      <c r="O1217" s="157"/>
      <c r="P1217" s="157"/>
      <c r="Q1217" s="157"/>
      <c r="R1217" s="158"/>
      <c r="S1217" s="158"/>
      <c r="T1217" s="158"/>
      <c r="U1217" s="158"/>
      <c r="V1217" s="158"/>
      <c r="W1217" s="158"/>
      <c r="X1217" s="158"/>
      <c r="Y1217" s="147"/>
      <c r="Z1217" s="147"/>
      <c r="AA1217" s="147"/>
      <c r="AB1217" s="147"/>
      <c r="AC1217" s="147"/>
      <c r="AD1217" s="147"/>
      <c r="AE1217" s="147"/>
      <c r="AF1217" s="147"/>
      <c r="AG1217" s="147" t="s">
        <v>187</v>
      </c>
      <c r="AH1217" s="147">
        <v>0</v>
      </c>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row>
    <row r="1218" spans="1:60" outlineLevel="1">
      <c r="A1218" s="154"/>
      <c r="B1218" s="155"/>
      <c r="C1218" s="188" t="s">
        <v>492</v>
      </c>
      <c r="D1218" s="160"/>
      <c r="E1218" s="161"/>
      <c r="F1218" s="158"/>
      <c r="G1218" s="158"/>
      <c r="H1218" s="158"/>
      <c r="I1218" s="158"/>
      <c r="J1218" s="158"/>
      <c r="K1218" s="158"/>
      <c r="L1218" s="158"/>
      <c r="M1218" s="158"/>
      <c r="N1218" s="157"/>
      <c r="O1218" s="157"/>
      <c r="P1218" s="157"/>
      <c r="Q1218" s="157"/>
      <c r="R1218" s="158"/>
      <c r="S1218" s="158"/>
      <c r="T1218" s="158"/>
      <c r="U1218" s="158"/>
      <c r="V1218" s="158"/>
      <c r="W1218" s="158"/>
      <c r="X1218" s="158"/>
      <c r="Y1218" s="147"/>
      <c r="Z1218" s="147"/>
      <c r="AA1218" s="147"/>
      <c r="AB1218" s="147"/>
      <c r="AC1218" s="147"/>
      <c r="AD1218" s="147"/>
      <c r="AE1218" s="147"/>
      <c r="AF1218" s="147"/>
      <c r="AG1218" s="147" t="s">
        <v>187</v>
      </c>
      <c r="AH1218" s="147">
        <v>0</v>
      </c>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row>
    <row r="1219" spans="1:60" outlineLevel="1">
      <c r="A1219" s="154"/>
      <c r="B1219" s="155"/>
      <c r="C1219" s="188" t="s">
        <v>1011</v>
      </c>
      <c r="D1219" s="160"/>
      <c r="E1219" s="161">
        <v>34.097499999999997</v>
      </c>
      <c r="F1219" s="158"/>
      <c r="G1219" s="158"/>
      <c r="H1219" s="158"/>
      <c r="I1219" s="158"/>
      <c r="J1219" s="158"/>
      <c r="K1219" s="158"/>
      <c r="L1219" s="158"/>
      <c r="M1219" s="158"/>
      <c r="N1219" s="157"/>
      <c r="O1219" s="157"/>
      <c r="P1219" s="157"/>
      <c r="Q1219" s="157"/>
      <c r="R1219" s="158"/>
      <c r="S1219" s="158"/>
      <c r="T1219" s="158"/>
      <c r="U1219" s="158"/>
      <c r="V1219" s="158"/>
      <c r="W1219" s="158"/>
      <c r="X1219" s="158"/>
      <c r="Y1219" s="147"/>
      <c r="Z1219" s="147"/>
      <c r="AA1219" s="147"/>
      <c r="AB1219" s="147"/>
      <c r="AC1219" s="147"/>
      <c r="AD1219" s="147"/>
      <c r="AE1219" s="147"/>
      <c r="AF1219" s="147"/>
      <c r="AG1219" s="147" t="s">
        <v>187</v>
      </c>
      <c r="AH1219" s="147">
        <v>0</v>
      </c>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row>
    <row r="1220" spans="1:60" outlineLevel="1">
      <c r="A1220" s="154"/>
      <c r="B1220" s="155"/>
      <c r="C1220" s="188" t="s">
        <v>1012</v>
      </c>
      <c r="D1220" s="160"/>
      <c r="E1220" s="161">
        <v>5.6928000000000001</v>
      </c>
      <c r="F1220" s="158"/>
      <c r="G1220" s="158"/>
      <c r="H1220" s="158"/>
      <c r="I1220" s="158"/>
      <c r="J1220" s="158"/>
      <c r="K1220" s="158"/>
      <c r="L1220" s="158"/>
      <c r="M1220" s="158"/>
      <c r="N1220" s="157"/>
      <c r="O1220" s="157"/>
      <c r="P1220" s="157"/>
      <c r="Q1220" s="157"/>
      <c r="R1220" s="158"/>
      <c r="S1220" s="158"/>
      <c r="T1220" s="158"/>
      <c r="U1220" s="158"/>
      <c r="V1220" s="158"/>
      <c r="W1220" s="158"/>
      <c r="X1220" s="158"/>
      <c r="Y1220" s="147"/>
      <c r="Z1220" s="147"/>
      <c r="AA1220" s="147"/>
      <c r="AB1220" s="147"/>
      <c r="AC1220" s="147"/>
      <c r="AD1220" s="147"/>
      <c r="AE1220" s="147"/>
      <c r="AF1220" s="147"/>
      <c r="AG1220" s="147" t="s">
        <v>187</v>
      </c>
      <c r="AH1220" s="147">
        <v>0</v>
      </c>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row>
    <row r="1221" spans="1:60" outlineLevel="1">
      <c r="A1221" s="154"/>
      <c r="B1221" s="155"/>
      <c r="C1221" s="188" t="s">
        <v>494</v>
      </c>
      <c r="D1221" s="160"/>
      <c r="E1221" s="161"/>
      <c r="F1221" s="158"/>
      <c r="G1221" s="158"/>
      <c r="H1221" s="158"/>
      <c r="I1221" s="158"/>
      <c r="J1221" s="158"/>
      <c r="K1221" s="158"/>
      <c r="L1221" s="158"/>
      <c r="M1221" s="158"/>
      <c r="N1221" s="157"/>
      <c r="O1221" s="157"/>
      <c r="P1221" s="157"/>
      <c r="Q1221" s="157"/>
      <c r="R1221" s="158"/>
      <c r="S1221" s="158"/>
      <c r="T1221" s="158"/>
      <c r="U1221" s="158"/>
      <c r="V1221" s="158"/>
      <c r="W1221" s="158"/>
      <c r="X1221" s="158"/>
      <c r="Y1221" s="147"/>
      <c r="Z1221" s="147"/>
      <c r="AA1221" s="147"/>
      <c r="AB1221" s="147"/>
      <c r="AC1221" s="147"/>
      <c r="AD1221" s="147"/>
      <c r="AE1221" s="147"/>
      <c r="AF1221" s="147"/>
      <c r="AG1221" s="147" t="s">
        <v>187</v>
      </c>
      <c r="AH1221" s="147">
        <v>0</v>
      </c>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row>
    <row r="1222" spans="1:60" outlineLevel="1">
      <c r="A1222" s="154"/>
      <c r="B1222" s="155"/>
      <c r="C1222" s="188" t="s">
        <v>1013</v>
      </c>
      <c r="D1222" s="160"/>
      <c r="E1222" s="161">
        <v>10.465</v>
      </c>
      <c r="F1222" s="158"/>
      <c r="G1222" s="158"/>
      <c r="H1222" s="158"/>
      <c r="I1222" s="158"/>
      <c r="J1222" s="158"/>
      <c r="K1222" s="158"/>
      <c r="L1222" s="158"/>
      <c r="M1222" s="158"/>
      <c r="N1222" s="157"/>
      <c r="O1222" s="157"/>
      <c r="P1222" s="157"/>
      <c r="Q1222" s="157"/>
      <c r="R1222" s="158"/>
      <c r="S1222" s="158"/>
      <c r="T1222" s="158"/>
      <c r="U1222" s="158"/>
      <c r="V1222" s="158"/>
      <c r="W1222" s="158"/>
      <c r="X1222" s="158"/>
      <c r="Y1222" s="147"/>
      <c r="Z1222" s="147"/>
      <c r="AA1222" s="147"/>
      <c r="AB1222" s="147"/>
      <c r="AC1222" s="147"/>
      <c r="AD1222" s="147"/>
      <c r="AE1222" s="147"/>
      <c r="AF1222" s="147"/>
      <c r="AG1222" s="147" t="s">
        <v>187</v>
      </c>
      <c r="AH1222" s="147">
        <v>0</v>
      </c>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row>
    <row r="1223" spans="1:60" outlineLevel="1">
      <c r="A1223" s="154"/>
      <c r="B1223" s="155"/>
      <c r="C1223" s="188" t="s">
        <v>1014</v>
      </c>
      <c r="D1223" s="160"/>
      <c r="E1223" s="161">
        <v>1.7472000000000001</v>
      </c>
      <c r="F1223" s="158"/>
      <c r="G1223" s="158"/>
      <c r="H1223" s="158"/>
      <c r="I1223" s="158"/>
      <c r="J1223" s="158"/>
      <c r="K1223" s="158"/>
      <c r="L1223" s="158"/>
      <c r="M1223" s="158"/>
      <c r="N1223" s="157"/>
      <c r="O1223" s="157"/>
      <c r="P1223" s="157"/>
      <c r="Q1223" s="157"/>
      <c r="R1223" s="158"/>
      <c r="S1223" s="158"/>
      <c r="T1223" s="158"/>
      <c r="U1223" s="158"/>
      <c r="V1223" s="158"/>
      <c r="W1223" s="158"/>
      <c r="X1223" s="158"/>
      <c r="Y1223" s="147"/>
      <c r="Z1223" s="147"/>
      <c r="AA1223" s="147"/>
      <c r="AB1223" s="147"/>
      <c r="AC1223" s="147"/>
      <c r="AD1223" s="147"/>
      <c r="AE1223" s="147"/>
      <c r="AF1223" s="147"/>
      <c r="AG1223" s="147" t="s">
        <v>187</v>
      </c>
      <c r="AH1223" s="147">
        <v>0</v>
      </c>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row>
    <row r="1224" spans="1:60" outlineLevel="1">
      <c r="A1224" s="154"/>
      <c r="B1224" s="155"/>
      <c r="C1224" s="188" t="s">
        <v>496</v>
      </c>
      <c r="D1224" s="160"/>
      <c r="E1224" s="161"/>
      <c r="F1224" s="158"/>
      <c r="G1224" s="158"/>
      <c r="H1224" s="158"/>
      <c r="I1224" s="158"/>
      <c r="J1224" s="158"/>
      <c r="K1224" s="158"/>
      <c r="L1224" s="158"/>
      <c r="M1224" s="158"/>
      <c r="N1224" s="157"/>
      <c r="O1224" s="157"/>
      <c r="P1224" s="157"/>
      <c r="Q1224" s="157"/>
      <c r="R1224" s="158"/>
      <c r="S1224" s="158"/>
      <c r="T1224" s="158"/>
      <c r="U1224" s="158"/>
      <c r="V1224" s="158"/>
      <c r="W1224" s="158"/>
      <c r="X1224" s="158"/>
      <c r="Y1224" s="147"/>
      <c r="Z1224" s="147"/>
      <c r="AA1224" s="147"/>
      <c r="AB1224" s="147"/>
      <c r="AC1224" s="147"/>
      <c r="AD1224" s="147"/>
      <c r="AE1224" s="147"/>
      <c r="AF1224" s="147"/>
      <c r="AG1224" s="147" t="s">
        <v>187</v>
      </c>
      <c r="AH1224" s="147">
        <v>0</v>
      </c>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row>
    <row r="1225" spans="1:60" outlineLevel="1">
      <c r="A1225" s="154"/>
      <c r="B1225" s="155"/>
      <c r="C1225" s="188" t="s">
        <v>1015</v>
      </c>
      <c r="D1225" s="160"/>
      <c r="E1225" s="161">
        <v>17.48</v>
      </c>
      <c r="F1225" s="158"/>
      <c r="G1225" s="158"/>
      <c r="H1225" s="158"/>
      <c r="I1225" s="158"/>
      <c r="J1225" s="158"/>
      <c r="K1225" s="158"/>
      <c r="L1225" s="158"/>
      <c r="M1225" s="158"/>
      <c r="N1225" s="157"/>
      <c r="O1225" s="157"/>
      <c r="P1225" s="157"/>
      <c r="Q1225" s="157"/>
      <c r="R1225" s="158"/>
      <c r="S1225" s="158"/>
      <c r="T1225" s="158"/>
      <c r="U1225" s="158"/>
      <c r="V1225" s="158"/>
      <c r="W1225" s="158"/>
      <c r="X1225" s="158"/>
      <c r="Y1225" s="147"/>
      <c r="Z1225" s="147"/>
      <c r="AA1225" s="147"/>
      <c r="AB1225" s="147"/>
      <c r="AC1225" s="147"/>
      <c r="AD1225" s="147"/>
      <c r="AE1225" s="147"/>
      <c r="AF1225" s="147"/>
      <c r="AG1225" s="147" t="s">
        <v>187</v>
      </c>
      <c r="AH1225" s="147">
        <v>0</v>
      </c>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row>
    <row r="1226" spans="1:60" outlineLevel="1">
      <c r="A1226" s="154"/>
      <c r="B1226" s="155"/>
      <c r="C1226" s="188" t="s">
        <v>1016</v>
      </c>
      <c r="D1226" s="160"/>
      <c r="E1226" s="161">
        <v>2.9184000000000001</v>
      </c>
      <c r="F1226" s="158"/>
      <c r="G1226" s="158"/>
      <c r="H1226" s="158"/>
      <c r="I1226" s="158"/>
      <c r="J1226" s="158"/>
      <c r="K1226" s="158"/>
      <c r="L1226" s="158"/>
      <c r="M1226" s="158"/>
      <c r="N1226" s="157"/>
      <c r="O1226" s="157"/>
      <c r="P1226" s="157"/>
      <c r="Q1226" s="157"/>
      <c r="R1226" s="158"/>
      <c r="S1226" s="158"/>
      <c r="T1226" s="158"/>
      <c r="U1226" s="158"/>
      <c r="V1226" s="158"/>
      <c r="W1226" s="158"/>
      <c r="X1226" s="158"/>
      <c r="Y1226" s="147"/>
      <c r="Z1226" s="147"/>
      <c r="AA1226" s="147"/>
      <c r="AB1226" s="147"/>
      <c r="AC1226" s="147"/>
      <c r="AD1226" s="147"/>
      <c r="AE1226" s="147"/>
      <c r="AF1226" s="147"/>
      <c r="AG1226" s="147" t="s">
        <v>187</v>
      </c>
      <c r="AH1226" s="147">
        <v>0</v>
      </c>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row>
    <row r="1227" spans="1:60" outlineLevel="1">
      <c r="A1227" s="154"/>
      <c r="B1227" s="155"/>
      <c r="C1227" s="188" t="s">
        <v>564</v>
      </c>
      <c r="D1227" s="160"/>
      <c r="E1227" s="161"/>
      <c r="F1227" s="158"/>
      <c r="G1227" s="158"/>
      <c r="H1227" s="158"/>
      <c r="I1227" s="158"/>
      <c r="J1227" s="158"/>
      <c r="K1227" s="158"/>
      <c r="L1227" s="158"/>
      <c r="M1227" s="158"/>
      <c r="N1227" s="157"/>
      <c r="O1227" s="157"/>
      <c r="P1227" s="157"/>
      <c r="Q1227" s="157"/>
      <c r="R1227" s="158"/>
      <c r="S1227" s="158"/>
      <c r="T1227" s="158"/>
      <c r="U1227" s="158"/>
      <c r="V1227" s="158"/>
      <c r="W1227" s="158"/>
      <c r="X1227" s="158"/>
      <c r="Y1227" s="147"/>
      <c r="Z1227" s="147"/>
      <c r="AA1227" s="147"/>
      <c r="AB1227" s="147"/>
      <c r="AC1227" s="147"/>
      <c r="AD1227" s="147"/>
      <c r="AE1227" s="147"/>
      <c r="AF1227" s="147"/>
      <c r="AG1227" s="147" t="s">
        <v>187</v>
      </c>
      <c r="AH1227" s="147">
        <v>0</v>
      </c>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row>
    <row r="1228" spans="1:60" outlineLevel="1">
      <c r="A1228" s="154"/>
      <c r="B1228" s="155"/>
      <c r="C1228" s="188" t="s">
        <v>1017</v>
      </c>
      <c r="D1228" s="160"/>
      <c r="E1228" s="161">
        <v>20.102</v>
      </c>
      <c r="F1228" s="158"/>
      <c r="G1228" s="158"/>
      <c r="H1228" s="158"/>
      <c r="I1228" s="158"/>
      <c r="J1228" s="158"/>
      <c r="K1228" s="158"/>
      <c r="L1228" s="158"/>
      <c r="M1228" s="158"/>
      <c r="N1228" s="157"/>
      <c r="O1228" s="157"/>
      <c r="P1228" s="157"/>
      <c r="Q1228" s="157"/>
      <c r="R1228" s="158"/>
      <c r="S1228" s="158"/>
      <c r="T1228" s="158"/>
      <c r="U1228" s="158"/>
      <c r="V1228" s="158"/>
      <c r="W1228" s="158"/>
      <c r="X1228" s="158"/>
      <c r="Y1228" s="147"/>
      <c r="Z1228" s="147"/>
      <c r="AA1228" s="147"/>
      <c r="AB1228" s="147"/>
      <c r="AC1228" s="147"/>
      <c r="AD1228" s="147"/>
      <c r="AE1228" s="147"/>
      <c r="AF1228" s="147"/>
      <c r="AG1228" s="147" t="s">
        <v>187</v>
      </c>
      <c r="AH1228" s="147">
        <v>0</v>
      </c>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row>
    <row r="1229" spans="1:60" outlineLevel="1">
      <c r="A1229" s="154"/>
      <c r="B1229" s="155"/>
      <c r="C1229" s="188" t="s">
        <v>1018</v>
      </c>
      <c r="D1229" s="160"/>
      <c r="E1229" s="161">
        <v>2.5171199999999998</v>
      </c>
      <c r="F1229" s="158"/>
      <c r="G1229" s="158"/>
      <c r="H1229" s="158"/>
      <c r="I1229" s="158"/>
      <c r="J1229" s="158"/>
      <c r="K1229" s="158"/>
      <c r="L1229" s="158"/>
      <c r="M1229" s="158"/>
      <c r="N1229" s="157"/>
      <c r="O1229" s="157"/>
      <c r="P1229" s="157"/>
      <c r="Q1229" s="157"/>
      <c r="R1229" s="158"/>
      <c r="S1229" s="158"/>
      <c r="T1229" s="158"/>
      <c r="U1229" s="158"/>
      <c r="V1229" s="158"/>
      <c r="W1229" s="158"/>
      <c r="X1229" s="158"/>
      <c r="Y1229" s="147"/>
      <c r="Z1229" s="147"/>
      <c r="AA1229" s="147"/>
      <c r="AB1229" s="147"/>
      <c r="AC1229" s="147"/>
      <c r="AD1229" s="147"/>
      <c r="AE1229" s="147"/>
      <c r="AF1229" s="147"/>
      <c r="AG1229" s="147" t="s">
        <v>187</v>
      </c>
      <c r="AH1229" s="147">
        <v>0</v>
      </c>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row>
    <row r="1230" spans="1:60" outlineLevel="1">
      <c r="A1230" s="154">
        <v>193</v>
      </c>
      <c r="B1230" s="155" t="s">
        <v>1019</v>
      </c>
      <c r="C1230" s="191" t="s">
        <v>1020</v>
      </c>
      <c r="D1230" s="156" t="s">
        <v>0</v>
      </c>
      <c r="E1230" s="185"/>
      <c r="F1230" s="159"/>
      <c r="G1230" s="158">
        <f>ROUND(E1230*F1230,2)</f>
        <v>0</v>
      </c>
      <c r="H1230" s="159"/>
      <c r="I1230" s="158">
        <f>ROUND(E1230*H1230,2)</f>
        <v>0</v>
      </c>
      <c r="J1230" s="159"/>
      <c r="K1230" s="158">
        <f>ROUND(E1230*J1230,2)</f>
        <v>0</v>
      </c>
      <c r="L1230" s="158">
        <v>21</v>
      </c>
      <c r="M1230" s="158">
        <f>G1230*(1+L1230/100)</f>
        <v>0</v>
      </c>
      <c r="N1230" s="157">
        <v>0</v>
      </c>
      <c r="O1230" s="157">
        <f>ROUND(E1230*N1230,2)</f>
        <v>0</v>
      </c>
      <c r="P1230" s="157">
        <v>0</v>
      </c>
      <c r="Q1230" s="157">
        <f>ROUND(E1230*P1230,2)</f>
        <v>0</v>
      </c>
      <c r="R1230" s="158"/>
      <c r="S1230" s="158" t="s">
        <v>183</v>
      </c>
      <c r="T1230" s="158" t="s">
        <v>183</v>
      </c>
      <c r="U1230" s="158">
        <v>0</v>
      </c>
      <c r="V1230" s="158">
        <f>ROUND(E1230*U1230,2)</f>
        <v>0</v>
      </c>
      <c r="W1230" s="158"/>
      <c r="X1230" s="158" t="s">
        <v>958</v>
      </c>
      <c r="Y1230" s="147"/>
      <c r="Z1230" s="147"/>
      <c r="AA1230" s="147"/>
      <c r="AB1230" s="147"/>
      <c r="AC1230" s="147"/>
      <c r="AD1230" s="147"/>
      <c r="AE1230" s="147"/>
      <c r="AF1230" s="147"/>
      <c r="AG1230" s="147" t="s">
        <v>959</v>
      </c>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row>
    <row r="1231" spans="1:60">
      <c r="A1231" s="166" t="s">
        <v>178</v>
      </c>
      <c r="B1231" s="167" t="s">
        <v>100</v>
      </c>
      <c r="C1231" s="186" t="s">
        <v>101</v>
      </c>
      <c r="D1231" s="168"/>
      <c r="E1231" s="169"/>
      <c r="F1231" s="170"/>
      <c r="G1231" s="171">
        <f>SUMIF(AG1232:AG1297,"&lt;&gt;NOR",G1232:G1297)</f>
        <v>0</v>
      </c>
      <c r="H1231" s="165"/>
      <c r="I1231" s="165">
        <f>SUM(I1232:I1297)</f>
        <v>0</v>
      </c>
      <c r="J1231" s="165"/>
      <c r="K1231" s="165">
        <f>SUM(K1232:K1297)</f>
        <v>0</v>
      </c>
      <c r="L1231" s="165"/>
      <c r="M1231" s="165">
        <f>SUM(M1232:M1297)</f>
        <v>0</v>
      </c>
      <c r="N1231" s="164"/>
      <c r="O1231" s="164">
        <f>SUM(O1232:O1297)</f>
        <v>0.65000000000000013</v>
      </c>
      <c r="P1231" s="164"/>
      <c r="Q1231" s="164">
        <f>SUM(Q1232:Q1297)</f>
        <v>0.18</v>
      </c>
      <c r="R1231" s="165"/>
      <c r="S1231" s="165"/>
      <c r="T1231" s="165"/>
      <c r="U1231" s="165"/>
      <c r="V1231" s="165">
        <f>SUM(V1232:V1297)</f>
        <v>53.63</v>
      </c>
      <c r="W1231" s="165"/>
      <c r="X1231" s="165"/>
      <c r="AG1231" t="s">
        <v>179</v>
      </c>
    </row>
    <row r="1232" spans="1:60" outlineLevel="1">
      <c r="A1232" s="173">
        <v>194</v>
      </c>
      <c r="B1232" s="174" t="s">
        <v>1021</v>
      </c>
      <c r="C1232" s="187" t="s">
        <v>1022</v>
      </c>
      <c r="D1232" s="175" t="s">
        <v>182</v>
      </c>
      <c r="E1232" s="176">
        <v>30</v>
      </c>
      <c r="F1232" s="177"/>
      <c r="G1232" s="178">
        <f>ROUND(E1232*F1232,2)</f>
        <v>0</v>
      </c>
      <c r="H1232" s="159"/>
      <c r="I1232" s="158">
        <f>ROUND(E1232*H1232,2)</f>
        <v>0</v>
      </c>
      <c r="J1232" s="159"/>
      <c r="K1232" s="158">
        <f>ROUND(E1232*J1232,2)</f>
        <v>0</v>
      </c>
      <c r="L1232" s="158">
        <v>21</v>
      </c>
      <c r="M1232" s="158">
        <f>G1232*(1+L1232/100)</f>
        <v>0</v>
      </c>
      <c r="N1232" s="157">
        <v>0</v>
      </c>
      <c r="O1232" s="157">
        <f>ROUND(E1232*N1232,2)</f>
        <v>0</v>
      </c>
      <c r="P1232" s="157">
        <v>6.0000000000000001E-3</v>
      </c>
      <c r="Q1232" s="157">
        <f>ROUND(E1232*P1232,2)</f>
        <v>0.18</v>
      </c>
      <c r="R1232" s="158"/>
      <c r="S1232" s="158" t="s">
        <v>183</v>
      </c>
      <c r="T1232" s="158" t="s">
        <v>183</v>
      </c>
      <c r="U1232" s="158">
        <v>5.1999999999999998E-2</v>
      </c>
      <c r="V1232" s="158">
        <f>ROUND(E1232*U1232,2)</f>
        <v>1.56</v>
      </c>
      <c r="W1232" s="158"/>
      <c r="X1232" s="158" t="s">
        <v>184</v>
      </c>
      <c r="Y1232" s="147"/>
      <c r="Z1232" s="147"/>
      <c r="AA1232" s="147"/>
      <c r="AB1232" s="147"/>
      <c r="AC1232" s="147"/>
      <c r="AD1232" s="147"/>
      <c r="AE1232" s="147"/>
      <c r="AF1232" s="147"/>
      <c r="AG1232" s="147" t="s">
        <v>185</v>
      </c>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row>
    <row r="1233" spans="1:60" outlineLevel="1">
      <c r="A1233" s="154"/>
      <c r="B1233" s="155"/>
      <c r="C1233" s="188" t="s">
        <v>251</v>
      </c>
      <c r="D1233" s="160"/>
      <c r="E1233" s="161"/>
      <c r="F1233" s="158"/>
      <c r="G1233" s="158"/>
      <c r="H1233" s="158"/>
      <c r="I1233" s="158"/>
      <c r="J1233" s="158"/>
      <c r="K1233" s="158"/>
      <c r="L1233" s="158"/>
      <c r="M1233" s="158"/>
      <c r="N1233" s="157"/>
      <c r="O1233" s="157"/>
      <c r="P1233" s="157"/>
      <c r="Q1233" s="157"/>
      <c r="R1233" s="158"/>
      <c r="S1233" s="158"/>
      <c r="T1233" s="158"/>
      <c r="U1233" s="158"/>
      <c r="V1233" s="158"/>
      <c r="W1233" s="158"/>
      <c r="X1233" s="158"/>
      <c r="Y1233" s="147"/>
      <c r="Z1233" s="147"/>
      <c r="AA1233" s="147"/>
      <c r="AB1233" s="147"/>
      <c r="AC1233" s="147"/>
      <c r="AD1233" s="147"/>
      <c r="AE1233" s="147"/>
      <c r="AF1233" s="147"/>
      <c r="AG1233" s="147" t="s">
        <v>187</v>
      </c>
      <c r="AH1233" s="147">
        <v>0</v>
      </c>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row>
    <row r="1234" spans="1:60" outlineLevel="1">
      <c r="A1234" s="154"/>
      <c r="B1234" s="155"/>
      <c r="C1234" s="188" t="s">
        <v>1023</v>
      </c>
      <c r="D1234" s="160"/>
      <c r="E1234" s="161">
        <v>30</v>
      </c>
      <c r="F1234" s="158"/>
      <c r="G1234" s="158"/>
      <c r="H1234" s="158"/>
      <c r="I1234" s="158"/>
      <c r="J1234" s="158"/>
      <c r="K1234" s="158"/>
      <c r="L1234" s="158"/>
      <c r="M1234" s="158"/>
      <c r="N1234" s="157"/>
      <c r="O1234" s="157"/>
      <c r="P1234" s="157"/>
      <c r="Q1234" s="157"/>
      <c r="R1234" s="158"/>
      <c r="S1234" s="158"/>
      <c r="T1234" s="158"/>
      <c r="U1234" s="158"/>
      <c r="V1234" s="158"/>
      <c r="W1234" s="158"/>
      <c r="X1234" s="158"/>
      <c r="Y1234" s="147"/>
      <c r="Z1234" s="147"/>
      <c r="AA1234" s="147"/>
      <c r="AB1234" s="147"/>
      <c r="AC1234" s="147"/>
      <c r="AD1234" s="147"/>
      <c r="AE1234" s="147"/>
      <c r="AF1234" s="147"/>
      <c r="AG1234" s="147" t="s">
        <v>187</v>
      </c>
      <c r="AH1234" s="147">
        <v>0</v>
      </c>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row>
    <row r="1235" spans="1:60" ht="33.75" outlineLevel="1">
      <c r="A1235" s="173">
        <v>195</v>
      </c>
      <c r="B1235" s="174" t="s">
        <v>1024</v>
      </c>
      <c r="C1235" s="187" t="s">
        <v>1025</v>
      </c>
      <c r="D1235" s="175" t="s">
        <v>182</v>
      </c>
      <c r="E1235" s="176">
        <v>54.396000000000001</v>
      </c>
      <c r="F1235" s="177"/>
      <c r="G1235" s="178">
        <f>ROUND(E1235*F1235,2)</f>
        <v>0</v>
      </c>
      <c r="H1235" s="159"/>
      <c r="I1235" s="158">
        <f>ROUND(E1235*H1235,2)</f>
        <v>0</v>
      </c>
      <c r="J1235" s="159"/>
      <c r="K1235" s="158">
        <f>ROUND(E1235*J1235,2)</f>
        <v>0</v>
      </c>
      <c r="L1235" s="158">
        <v>21</v>
      </c>
      <c r="M1235" s="158">
        <f>G1235*(1+L1235/100)</f>
        <v>0</v>
      </c>
      <c r="N1235" s="157">
        <v>3.3E-4</v>
      </c>
      <c r="O1235" s="157">
        <f>ROUND(E1235*N1235,2)</f>
        <v>0.02</v>
      </c>
      <c r="P1235" s="157">
        <v>0</v>
      </c>
      <c r="Q1235" s="157">
        <f>ROUND(E1235*P1235,2)</f>
        <v>0</v>
      </c>
      <c r="R1235" s="158"/>
      <c r="S1235" s="158" t="s">
        <v>183</v>
      </c>
      <c r="T1235" s="158" t="s">
        <v>183</v>
      </c>
      <c r="U1235" s="158">
        <v>2.75E-2</v>
      </c>
      <c r="V1235" s="158">
        <f>ROUND(E1235*U1235,2)</f>
        <v>1.5</v>
      </c>
      <c r="W1235" s="158"/>
      <c r="X1235" s="158" t="s">
        <v>184</v>
      </c>
      <c r="Y1235" s="147"/>
      <c r="Z1235" s="147"/>
      <c r="AA1235" s="147"/>
      <c r="AB1235" s="147"/>
      <c r="AC1235" s="147"/>
      <c r="AD1235" s="147"/>
      <c r="AE1235" s="147"/>
      <c r="AF1235" s="147"/>
      <c r="AG1235" s="147" t="s">
        <v>185</v>
      </c>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row>
    <row r="1236" spans="1:60" outlineLevel="1">
      <c r="A1236" s="154"/>
      <c r="B1236" s="155"/>
      <c r="C1236" s="188" t="s">
        <v>528</v>
      </c>
      <c r="D1236" s="160"/>
      <c r="E1236" s="161"/>
      <c r="F1236" s="158"/>
      <c r="G1236" s="158"/>
      <c r="H1236" s="158"/>
      <c r="I1236" s="158"/>
      <c r="J1236" s="158"/>
      <c r="K1236" s="158"/>
      <c r="L1236" s="158"/>
      <c r="M1236" s="158"/>
      <c r="N1236" s="157"/>
      <c r="O1236" s="157"/>
      <c r="P1236" s="157"/>
      <c r="Q1236" s="157"/>
      <c r="R1236" s="158"/>
      <c r="S1236" s="158"/>
      <c r="T1236" s="158"/>
      <c r="U1236" s="158"/>
      <c r="V1236" s="158"/>
      <c r="W1236" s="158"/>
      <c r="X1236" s="158"/>
      <c r="Y1236" s="147"/>
      <c r="Z1236" s="147"/>
      <c r="AA1236" s="147"/>
      <c r="AB1236" s="147"/>
      <c r="AC1236" s="147"/>
      <c r="AD1236" s="147"/>
      <c r="AE1236" s="147"/>
      <c r="AF1236" s="147"/>
      <c r="AG1236" s="147" t="s">
        <v>187</v>
      </c>
      <c r="AH1236" s="147">
        <v>0</v>
      </c>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row>
    <row r="1237" spans="1:60" outlineLevel="1">
      <c r="A1237" s="154"/>
      <c r="B1237" s="155"/>
      <c r="C1237" s="188" t="s">
        <v>1026</v>
      </c>
      <c r="D1237" s="160"/>
      <c r="E1237" s="161">
        <v>54.396000000000001</v>
      </c>
      <c r="F1237" s="158"/>
      <c r="G1237" s="158"/>
      <c r="H1237" s="158"/>
      <c r="I1237" s="158"/>
      <c r="J1237" s="158"/>
      <c r="K1237" s="158"/>
      <c r="L1237" s="158"/>
      <c r="M1237" s="158"/>
      <c r="N1237" s="157"/>
      <c r="O1237" s="157"/>
      <c r="P1237" s="157"/>
      <c r="Q1237" s="157"/>
      <c r="R1237" s="158"/>
      <c r="S1237" s="158"/>
      <c r="T1237" s="158"/>
      <c r="U1237" s="158"/>
      <c r="V1237" s="158"/>
      <c r="W1237" s="158"/>
      <c r="X1237" s="158"/>
      <c r="Y1237" s="147"/>
      <c r="Z1237" s="147"/>
      <c r="AA1237" s="147"/>
      <c r="AB1237" s="147"/>
      <c r="AC1237" s="147"/>
      <c r="AD1237" s="147"/>
      <c r="AE1237" s="147"/>
      <c r="AF1237" s="147"/>
      <c r="AG1237" s="147" t="s">
        <v>187</v>
      </c>
      <c r="AH1237" s="147">
        <v>0</v>
      </c>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row>
    <row r="1238" spans="1:60" ht="33.75" outlineLevel="1">
      <c r="A1238" s="173">
        <v>196</v>
      </c>
      <c r="B1238" s="174" t="s">
        <v>1027</v>
      </c>
      <c r="C1238" s="187" t="s">
        <v>1028</v>
      </c>
      <c r="D1238" s="175" t="s">
        <v>182</v>
      </c>
      <c r="E1238" s="176">
        <v>54.396000000000001</v>
      </c>
      <c r="F1238" s="177"/>
      <c r="G1238" s="178">
        <f>ROUND(E1238*F1238,2)</f>
        <v>0</v>
      </c>
      <c r="H1238" s="159"/>
      <c r="I1238" s="158">
        <f>ROUND(E1238*H1238,2)</f>
        <v>0</v>
      </c>
      <c r="J1238" s="159"/>
      <c r="K1238" s="158">
        <f>ROUND(E1238*J1238,2)</f>
        <v>0</v>
      </c>
      <c r="L1238" s="158">
        <v>21</v>
      </c>
      <c r="M1238" s="158">
        <f>G1238*(1+L1238/100)</f>
        <v>0</v>
      </c>
      <c r="N1238" s="157">
        <v>3.5E-4</v>
      </c>
      <c r="O1238" s="157">
        <f>ROUND(E1238*N1238,2)</f>
        <v>0.02</v>
      </c>
      <c r="P1238" s="157">
        <v>0</v>
      </c>
      <c r="Q1238" s="157">
        <f>ROUND(E1238*P1238,2)</f>
        <v>0</v>
      </c>
      <c r="R1238" s="158"/>
      <c r="S1238" s="158" t="s">
        <v>183</v>
      </c>
      <c r="T1238" s="158" t="s">
        <v>183</v>
      </c>
      <c r="U1238" s="158">
        <v>0.2</v>
      </c>
      <c r="V1238" s="158">
        <f>ROUND(E1238*U1238,2)</f>
        <v>10.88</v>
      </c>
      <c r="W1238" s="158"/>
      <c r="X1238" s="158" t="s">
        <v>184</v>
      </c>
      <c r="Y1238" s="147"/>
      <c r="Z1238" s="147"/>
      <c r="AA1238" s="147"/>
      <c r="AB1238" s="147"/>
      <c r="AC1238" s="147"/>
      <c r="AD1238" s="147"/>
      <c r="AE1238" s="147"/>
      <c r="AF1238" s="147"/>
      <c r="AG1238" s="147" t="s">
        <v>185</v>
      </c>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row>
    <row r="1239" spans="1:60" outlineLevel="1">
      <c r="A1239" s="154"/>
      <c r="B1239" s="155"/>
      <c r="C1239" s="188" t="s">
        <v>528</v>
      </c>
      <c r="D1239" s="160"/>
      <c r="E1239" s="161"/>
      <c r="F1239" s="158"/>
      <c r="G1239" s="158"/>
      <c r="H1239" s="158"/>
      <c r="I1239" s="158"/>
      <c r="J1239" s="158"/>
      <c r="K1239" s="158"/>
      <c r="L1239" s="158"/>
      <c r="M1239" s="158"/>
      <c r="N1239" s="157"/>
      <c r="O1239" s="157"/>
      <c r="P1239" s="157"/>
      <c r="Q1239" s="157"/>
      <c r="R1239" s="158"/>
      <c r="S1239" s="158"/>
      <c r="T1239" s="158"/>
      <c r="U1239" s="158"/>
      <c r="V1239" s="158"/>
      <c r="W1239" s="158"/>
      <c r="X1239" s="158"/>
      <c r="Y1239" s="147"/>
      <c r="Z1239" s="147"/>
      <c r="AA1239" s="147"/>
      <c r="AB1239" s="147"/>
      <c r="AC1239" s="147"/>
      <c r="AD1239" s="147"/>
      <c r="AE1239" s="147"/>
      <c r="AF1239" s="147"/>
      <c r="AG1239" s="147" t="s">
        <v>187</v>
      </c>
      <c r="AH1239" s="147">
        <v>0</v>
      </c>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row>
    <row r="1240" spans="1:60" outlineLevel="1">
      <c r="A1240" s="154"/>
      <c r="B1240" s="155"/>
      <c r="C1240" s="188" t="s">
        <v>1026</v>
      </c>
      <c r="D1240" s="160"/>
      <c r="E1240" s="161">
        <v>54.396000000000001</v>
      </c>
      <c r="F1240" s="158"/>
      <c r="G1240" s="158"/>
      <c r="H1240" s="158"/>
      <c r="I1240" s="158"/>
      <c r="J1240" s="158"/>
      <c r="K1240" s="158"/>
      <c r="L1240" s="158"/>
      <c r="M1240" s="158"/>
      <c r="N1240" s="157"/>
      <c r="O1240" s="157"/>
      <c r="P1240" s="157"/>
      <c r="Q1240" s="157"/>
      <c r="R1240" s="158"/>
      <c r="S1240" s="158"/>
      <c r="T1240" s="158"/>
      <c r="U1240" s="158"/>
      <c r="V1240" s="158"/>
      <c r="W1240" s="158"/>
      <c r="X1240" s="158"/>
      <c r="Y1240" s="147"/>
      <c r="Z1240" s="147"/>
      <c r="AA1240" s="147"/>
      <c r="AB1240" s="147"/>
      <c r="AC1240" s="147"/>
      <c r="AD1240" s="147"/>
      <c r="AE1240" s="147"/>
      <c r="AF1240" s="147"/>
      <c r="AG1240" s="147" t="s">
        <v>187</v>
      </c>
      <c r="AH1240" s="147">
        <v>0</v>
      </c>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row>
    <row r="1241" spans="1:60" ht="22.5" outlineLevel="1">
      <c r="A1241" s="173">
        <v>197</v>
      </c>
      <c r="B1241" s="174" t="s">
        <v>1029</v>
      </c>
      <c r="C1241" s="187" t="s">
        <v>1030</v>
      </c>
      <c r="D1241" s="175" t="s">
        <v>182</v>
      </c>
      <c r="E1241" s="176">
        <v>54.396000000000001</v>
      </c>
      <c r="F1241" s="177"/>
      <c r="G1241" s="178">
        <f>ROUND(E1241*F1241,2)</f>
        <v>0</v>
      </c>
      <c r="H1241" s="159"/>
      <c r="I1241" s="158">
        <f>ROUND(E1241*H1241,2)</f>
        <v>0</v>
      </c>
      <c r="J1241" s="159"/>
      <c r="K1241" s="158">
        <f>ROUND(E1241*J1241,2)</f>
        <v>0</v>
      </c>
      <c r="L1241" s="158">
        <v>21</v>
      </c>
      <c r="M1241" s="158">
        <f>G1241*(1+L1241/100)</f>
        <v>0</v>
      </c>
      <c r="N1241" s="157">
        <v>2.1000000000000001E-4</v>
      </c>
      <c r="O1241" s="157">
        <f>ROUND(E1241*N1241,2)</f>
        <v>0.01</v>
      </c>
      <c r="P1241" s="157">
        <v>0</v>
      </c>
      <c r="Q1241" s="157">
        <f>ROUND(E1241*P1241,2)</f>
        <v>0</v>
      </c>
      <c r="R1241" s="158"/>
      <c r="S1241" s="158" t="s">
        <v>183</v>
      </c>
      <c r="T1241" s="158" t="s">
        <v>183</v>
      </c>
      <c r="U1241" s="158">
        <v>0.06</v>
      </c>
      <c r="V1241" s="158">
        <f>ROUND(E1241*U1241,2)</f>
        <v>3.26</v>
      </c>
      <c r="W1241" s="158"/>
      <c r="X1241" s="158" t="s">
        <v>184</v>
      </c>
      <c r="Y1241" s="147"/>
      <c r="Z1241" s="147"/>
      <c r="AA1241" s="147"/>
      <c r="AB1241" s="147"/>
      <c r="AC1241" s="147"/>
      <c r="AD1241" s="147"/>
      <c r="AE1241" s="147"/>
      <c r="AF1241" s="147"/>
      <c r="AG1241" s="147" t="s">
        <v>185</v>
      </c>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row>
    <row r="1242" spans="1:60" outlineLevel="1">
      <c r="A1242" s="154"/>
      <c r="B1242" s="155"/>
      <c r="C1242" s="188" t="s">
        <v>528</v>
      </c>
      <c r="D1242" s="160"/>
      <c r="E1242" s="161"/>
      <c r="F1242" s="158"/>
      <c r="G1242" s="158"/>
      <c r="H1242" s="158"/>
      <c r="I1242" s="158"/>
      <c r="J1242" s="158"/>
      <c r="K1242" s="158"/>
      <c r="L1242" s="158"/>
      <c r="M1242" s="158"/>
      <c r="N1242" s="157"/>
      <c r="O1242" s="157"/>
      <c r="P1242" s="157"/>
      <c r="Q1242" s="157"/>
      <c r="R1242" s="158"/>
      <c r="S1242" s="158"/>
      <c r="T1242" s="158"/>
      <c r="U1242" s="158"/>
      <c r="V1242" s="158"/>
      <c r="W1242" s="158"/>
      <c r="X1242" s="158"/>
      <c r="Y1242" s="147"/>
      <c r="Z1242" s="147"/>
      <c r="AA1242" s="147"/>
      <c r="AB1242" s="147"/>
      <c r="AC1242" s="147"/>
      <c r="AD1242" s="147"/>
      <c r="AE1242" s="147"/>
      <c r="AF1242" s="147"/>
      <c r="AG1242" s="147" t="s">
        <v>187</v>
      </c>
      <c r="AH1242" s="147">
        <v>0</v>
      </c>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row>
    <row r="1243" spans="1:60" outlineLevel="1">
      <c r="A1243" s="154"/>
      <c r="B1243" s="155"/>
      <c r="C1243" s="188" t="s">
        <v>1026</v>
      </c>
      <c r="D1243" s="160"/>
      <c r="E1243" s="161">
        <v>54.396000000000001</v>
      </c>
      <c r="F1243" s="158"/>
      <c r="G1243" s="158"/>
      <c r="H1243" s="158"/>
      <c r="I1243" s="158"/>
      <c r="J1243" s="158"/>
      <c r="K1243" s="158"/>
      <c r="L1243" s="158"/>
      <c r="M1243" s="158"/>
      <c r="N1243" s="157"/>
      <c r="O1243" s="157"/>
      <c r="P1243" s="157"/>
      <c r="Q1243" s="157"/>
      <c r="R1243" s="158"/>
      <c r="S1243" s="158"/>
      <c r="T1243" s="158"/>
      <c r="U1243" s="158"/>
      <c r="V1243" s="158"/>
      <c r="W1243" s="158"/>
      <c r="X1243" s="158"/>
      <c r="Y1243" s="147"/>
      <c r="Z1243" s="147"/>
      <c r="AA1243" s="147"/>
      <c r="AB1243" s="147"/>
      <c r="AC1243" s="147"/>
      <c r="AD1243" s="147"/>
      <c r="AE1243" s="147"/>
      <c r="AF1243" s="147"/>
      <c r="AG1243" s="147" t="s">
        <v>187</v>
      </c>
      <c r="AH1243" s="147">
        <v>0</v>
      </c>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row>
    <row r="1244" spans="1:60" outlineLevel="1">
      <c r="A1244" s="173">
        <v>198</v>
      </c>
      <c r="B1244" s="174" t="s">
        <v>1031</v>
      </c>
      <c r="C1244" s="187" t="s">
        <v>1032</v>
      </c>
      <c r="D1244" s="175" t="s">
        <v>507</v>
      </c>
      <c r="E1244" s="176">
        <v>10.15</v>
      </c>
      <c r="F1244" s="177"/>
      <c r="G1244" s="178">
        <f>ROUND(E1244*F1244,2)</f>
        <v>0</v>
      </c>
      <c r="H1244" s="159"/>
      <c r="I1244" s="158">
        <f>ROUND(E1244*H1244,2)</f>
        <v>0</v>
      </c>
      <c r="J1244" s="159"/>
      <c r="K1244" s="158">
        <f>ROUND(E1244*J1244,2)</f>
        <v>0</v>
      </c>
      <c r="L1244" s="158">
        <v>21</v>
      </c>
      <c r="M1244" s="158">
        <f>G1244*(1+L1244/100)</f>
        <v>0</v>
      </c>
      <c r="N1244" s="157">
        <v>5.8E-4</v>
      </c>
      <c r="O1244" s="157">
        <f>ROUND(E1244*N1244,2)</f>
        <v>0.01</v>
      </c>
      <c r="P1244" s="157">
        <v>0</v>
      </c>
      <c r="Q1244" s="157">
        <f>ROUND(E1244*P1244,2)</f>
        <v>0</v>
      </c>
      <c r="R1244" s="158"/>
      <c r="S1244" s="158" t="s">
        <v>183</v>
      </c>
      <c r="T1244" s="158" t="s">
        <v>183</v>
      </c>
      <c r="U1244" s="158">
        <v>0.189</v>
      </c>
      <c r="V1244" s="158">
        <f>ROUND(E1244*U1244,2)</f>
        <v>1.92</v>
      </c>
      <c r="W1244" s="158"/>
      <c r="X1244" s="158" t="s">
        <v>184</v>
      </c>
      <c r="Y1244" s="147"/>
      <c r="Z1244" s="147"/>
      <c r="AA1244" s="147"/>
      <c r="AB1244" s="147"/>
      <c r="AC1244" s="147"/>
      <c r="AD1244" s="147"/>
      <c r="AE1244" s="147"/>
      <c r="AF1244" s="147"/>
      <c r="AG1244" s="147" t="s">
        <v>185</v>
      </c>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row>
    <row r="1245" spans="1:60" outlineLevel="1">
      <c r="A1245" s="154"/>
      <c r="B1245" s="155"/>
      <c r="C1245" s="188" t="s">
        <v>528</v>
      </c>
      <c r="D1245" s="160"/>
      <c r="E1245" s="161"/>
      <c r="F1245" s="158"/>
      <c r="G1245" s="158"/>
      <c r="H1245" s="158"/>
      <c r="I1245" s="158"/>
      <c r="J1245" s="158"/>
      <c r="K1245" s="158"/>
      <c r="L1245" s="158"/>
      <c r="M1245" s="158"/>
      <c r="N1245" s="157"/>
      <c r="O1245" s="157"/>
      <c r="P1245" s="157"/>
      <c r="Q1245" s="157"/>
      <c r="R1245" s="158"/>
      <c r="S1245" s="158"/>
      <c r="T1245" s="158"/>
      <c r="U1245" s="158"/>
      <c r="V1245" s="158"/>
      <c r="W1245" s="158"/>
      <c r="X1245" s="158"/>
      <c r="Y1245" s="147"/>
      <c r="Z1245" s="147"/>
      <c r="AA1245" s="147"/>
      <c r="AB1245" s="147"/>
      <c r="AC1245" s="147"/>
      <c r="AD1245" s="147"/>
      <c r="AE1245" s="147"/>
      <c r="AF1245" s="147"/>
      <c r="AG1245" s="147" t="s">
        <v>187</v>
      </c>
      <c r="AH1245" s="147">
        <v>0</v>
      </c>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row>
    <row r="1246" spans="1:60" outlineLevel="1">
      <c r="A1246" s="154"/>
      <c r="B1246" s="155"/>
      <c r="C1246" s="188" t="s">
        <v>1033</v>
      </c>
      <c r="D1246" s="160"/>
      <c r="E1246" s="161">
        <v>10.15</v>
      </c>
      <c r="F1246" s="158"/>
      <c r="G1246" s="158"/>
      <c r="H1246" s="158"/>
      <c r="I1246" s="158"/>
      <c r="J1246" s="158"/>
      <c r="K1246" s="158"/>
      <c r="L1246" s="158"/>
      <c r="M1246" s="158"/>
      <c r="N1246" s="157"/>
      <c r="O1246" s="157"/>
      <c r="P1246" s="157"/>
      <c r="Q1246" s="157"/>
      <c r="R1246" s="158"/>
      <c r="S1246" s="158"/>
      <c r="T1246" s="158"/>
      <c r="U1246" s="158"/>
      <c r="V1246" s="158"/>
      <c r="W1246" s="158"/>
      <c r="X1246" s="158"/>
      <c r="Y1246" s="147"/>
      <c r="Z1246" s="147"/>
      <c r="AA1246" s="147"/>
      <c r="AB1246" s="147"/>
      <c r="AC1246" s="147"/>
      <c r="AD1246" s="147"/>
      <c r="AE1246" s="147"/>
      <c r="AF1246" s="147"/>
      <c r="AG1246" s="147" t="s">
        <v>187</v>
      </c>
      <c r="AH1246" s="147">
        <v>0</v>
      </c>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row>
    <row r="1247" spans="1:60" ht="22.5" outlineLevel="1">
      <c r="A1247" s="173">
        <v>199</v>
      </c>
      <c r="B1247" s="174" t="s">
        <v>1034</v>
      </c>
      <c r="C1247" s="187" t="s">
        <v>1035</v>
      </c>
      <c r="D1247" s="175" t="s">
        <v>182</v>
      </c>
      <c r="E1247" s="176">
        <v>54.396000000000001</v>
      </c>
      <c r="F1247" s="177"/>
      <c r="G1247" s="178">
        <f>ROUND(E1247*F1247,2)</f>
        <v>0</v>
      </c>
      <c r="H1247" s="159"/>
      <c r="I1247" s="158">
        <f>ROUND(E1247*H1247,2)</f>
        <v>0</v>
      </c>
      <c r="J1247" s="159"/>
      <c r="K1247" s="158">
        <f>ROUND(E1247*J1247,2)</f>
        <v>0</v>
      </c>
      <c r="L1247" s="158">
        <v>21</v>
      </c>
      <c r="M1247" s="158">
        <f>G1247*(1+L1247/100)</f>
        <v>0</v>
      </c>
      <c r="N1247" s="157">
        <v>0</v>
      </c>
      <c r="O1247" s="157">
        <f>ROUND(E1247*N1247,2)</f>
        <v>0</v>
      </c>
      <c r="P1247" s="157">
        <v>0</v>
      </c>
      <c r="Q1247" s="157">
        <f>ROUND(E1247*P1247,2)</f>
        <v>0</v>
      </c>
      <c r="R1247" s="158"/>
      <c r="S1247" s="158" t="s">
        <v>183</v>
      </c>
      <c r="T1247" s="158" t="s">
        <v>183</v>
      </c>
      <c r="U1247" s="158">
        <v>0.1</v>
      </c>
      <c r="V1247" s="158">
        <f>ROUND(E1247*U1247,2)</f>
        <v>5.44</v>
      </c>
      <c r="W1247" s="158"/>
      <c r="X1247" s="158" t="s">
        <v>184</v>
      </c>
      <c r="Y1247" s="147"/>
      <c r="Z1247" s="147"/>
      <c r="AA1247" s="147"/>
      <c r="AB1247" s="147"/>
      <c r="AC1247" s="147"/>
      <c r="AD1247" s="147"/>
      <c r="AE1247" s="147"/>
      <c r="AF1247" s="147"/>
      <c r="AG1247" s="147" t="s">
        <v>185</v>
      </c>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row>
    <row r="1248" spans="1:60" outlineLevel="1">
      <c r="A1248" s="154"/>
      <c r="B1248" s="155"/>
      <c r="C1248" s="188" t="s">
        <v>528</v>
      </c>
      <c r="D1248" s="160"/>
      <c r="E1248" s="161"/>
      <c r="F1248" s="158"/>
      <c r="G1248" s="158"/>
      <c r="H1248" s="158"/>
      <c r="I1248" s="158"/>
      <c r="J1248" s="158"/>
      <c r="K1248" s="158"/>
      <c r="L1248" s="158"/>
      <c r="M1248" s="158"/>
      <c r="N1248" s="157"/>
      <c r="O1248" s="157"/>
      <c r="P1248" s="157"/>
      <c r="Q1248" s="157"/>
      <c r="R1248" s="158"/>
      <c r="S1248" s="158"/>
      <c r="T1248" s="158"/>
      <c r="U1248" s="158"/>
      <c r="V1248" s="158"/>
      <c r="W1248" s="158"/>
      <c r="X1248" s="158"/>
      <c r="Y1248" s="147"/>
      <c r="Z1248" s="147"/>
      <c r="AA1248" s="147"/>
      <c r="AB1248" s="147"/>
      <c r="AC1248" s="147"/>
      <c r="AD1248" s="147"/>
      <c r="AE1248" s="147"/>
      <c r="AF1248" s="147"/>
      <c r="AG1248" s="147" t="s">
        <v>187</v>
      </c>
      <c r="AH1248" s="147">
        <v>0</v>
      </c>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row>
    <row r="1249" spans="1:60" outlineLevel="1">
      <c r="A1249" s="154"/>
      <c r="B1249" s="155"/>
      <c r="C1249" s="188" t="s">
        <v>1026</v>
      </c>
      <c r="D1249" s="160"/>
      <c r="E1249" s="161">
        <v>54.396000000000001</v>
      </c>
      <c r="F1249" s="158"/>
      <c r="G1249" s="158"/>
      <c r="H1249" s="158"/>
      <c r="I1249" s="158"/>
      <c r="J1249" s="158"/>
      <c r="K1249" s="158"/>
      <c r="L1249" s="158"/>
      <c r="M1249" s="158"/>
      <c r="N1249" s="157"/>
      <c r="O1249" s="157"/>
      <c r="P1249" s="157"/>
      <c r="Q1249" s="157"/>
      <c r="R1249" s="158"/>
      <c r="S1249" s="158"/>
      <c r="T1249" s="158"/>
      <c r="U1249" s="158"/>
      <c r="V1249" s="158"/>
      <c r="W1249" s="158"/>
      <c r="X1249" s="158"/>
      <c r="Y1249" s="147"/>
      <c r="Z1249" s="147"/>
      <c r="AA1249" s="147"/>
      <c r="AB1249" s="147"/>
      <c r="AC1249" s="147"/>
      <c r="AD1249" s="147"/>
      <c r="AE1249" s="147"/>
      <c r="AF1249" s="147"/>
      <c r="AG1249" s="147" t="s">
        <v>187</v>
      </c>
      <c r="AH1249" s="147">
        <v>0</v>
      </c>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row>
    <row r="1250" spans="1:60" ht="22.5" outlineLevel="1">
      <c r="A1250" s="173">
        <v>200</v>
      </c>
      <c r="B1250" s="174" t="s">
        <v>1036</v>
      </c>
      <c r="C1250" s="187" t="s">
        <v>1037</v>
      </c>
      <c r="D1250" s="175" t="s">
        <v>182</v>
      </c>
      <c r="E1250" s="176">
        <v>60.396000000000001</v>
      </c>
      <c r="F1250" s="177"/>
      <c r="G1250" s="178">
        <f>ROUND(E1250*F1250,2)</f>
        <v>0</v>
      </c>
      <c r="H1250" s="159"/>
      <c r="I1250" s="158">
        <f>ROUND(E1250*H1250,2)</f>
        <v>0</v>
      </c>
      <c r="J1250" s="159"/>
      <c r="K1250" s="158">
        <f>ROUND(E1250*J1250,2)</f>
        <v>0</v>
      </c>
      <c r="L1250" s="158">
        <v>21</v>
      </c>
      <c r="M1250" s="158">
        <f>G1250*(1+L1250/100)</f>
        <v>0</v>
      </c>
      <c r="N1250" s="157">
        <v>3.0000000000000001E-5</v>
      </c>
      <c r="O1250" s="157">
        <f>ROUND(E1250*N1250,2)</f>
        <v>0</v>
      </c>
      <c r="P1250" s="157">
        <v>0</v>
      </c>
      <c r="Q1250" s="157">
        <f>ROUND(E1250*P1250,2)</f>
        <v>0</v>
      </c>
      <c r="R1250" s="158"/>
      <c r="S1250" s="158" t="s">
        <v>183</v>
      </c>
      <c r="T1250" s="158" t="s">
        <v>183</v>
      </c>
      <c r="U1250" s="158">
        <v>0.11765</v>
      </c>
      <c r="V1250" s="158">
        <f>ROUND(E1250*U1250,2)</f>
        <v>7.11</v>
      </c>
      <c r="W1250" s="158"/>
      <c r="X1250" s="158" t="s">
        <v>184</v>
      </c>
      <c r="Y1250" s="147"/>
      <c r="Z1250" s="147"/>
      <c r="AA1250" s="147"/>
      <c r="AB1250" s="147"/>
      <c r="AC1250" s="147"/>
      <c r="AD1250" s="147"/>
      <c r="AE1250" s="147"/>
      <c r="AF1250" s="147"/>
      <c r="AG1250" s="147" t="s">
        <v>185</v>
      </c>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row>
    <row r="1251" spans="1:60" outlineLevel="1">
      <c r="A1251" s="154"/>
      <c r="B1251" s="155"/>
      <c r="C1251" s="188" t="s">
        <v>528</v>
      </c>
      <c r="D1251" s="160"/>
      <c r="E1251" s="161"/>
      <c r="F1251" s="158"/>
      <c r="G1251" s="158"/>
      <c r="H1251" s="158"/>
      <c r="I1251" s="158"/>
      <c r="J1251" s="158"/>
      <c r="K1251" s="158"/>
      <c r="L1251" s="158"/>
      <c r="M1251" s="158"/>
      <c r="N1251" s="157"/>
      <c r="O1251" s="157"/>
      <c r="P1251" s="157"/>
      <c r="Q1251" s="157"/>
      <c r="R1251" s="158"/>
      <c r="S1251" s="158"/>
      <c r="T1251" s="158"/>
      <c r="U1251" s="158"/>
      <c r="V1251" s="158"/>
      <c r="W1251" s="158"/>
      <c r="X1251" s="158"/>
      <c r="Y1251" s="147"/>
      <c r="Z1251" s="147"/>
      <c r="AA1251" s="147"/>
      <c r="AB1251" s="147"/>
      <c r="AC1251" s="147"/>
      <c r="AD1251" s="147"/>
      <c r="AE1251" s="147"/>
      <c r="AF1251" s="147"/>
      <c r="AG1251" s="147" t="s">
        <v>187</v>
      </c>
      <c r="AH1251" s="147">
        <v>0</v>
      </c>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row>
    <row r="1252" spans="1:60" outlineLevel="1">
      <c r="A1252" s="154"/>
      <c r="B1252" s="155"/>
      <c r="C1252" s="188" t="s">
        <v>1026</v>
      </c>
      <c r="D1252" s="160"/>
      <c r="E1252" s="161">
        <v>54.396000000000001</v>
      </c>
      <c r="F1252" s="158"/>
      <c r="G1252" s="158"/>
      <c r="H1252" s="158"/>
      <c r="I1252" s="158"/>
      <c r="J1252" s="158"/>
      <c r="K1252" s="158"/>
      <c r="L1252" s="158"/>
      <c r="M1252" s="158"/>
      <c r="N1252" s="157"/>
      <c r="O1252" s="157"/>
      <c r="P1252" s="157"/>
      <c r="Q1252" s="157"/>
      <c r="R1252" s="158"/>
      <c r="S1252" s="158"/>
      <c r="T1252" s="158"/>
      <c r="U1252" s="158"/>
      <c r="V1252" s="158"/>
      <c r="W1252" s="158"/>
      <c r="X1252" s="158"/>
      <c r="Y1252" s="147"/>
      <c r="Z1252" s="147"/>
      <c r="AA1252" s="147"/>
      <c r="AB1252" s="147"/>
      <c r="AC1252" s="147"/>
      <c r="AD1252" s="147"/>
      <c r="AE1252" s="147"/>
      <c r="AF1252" s="147"/>
      <c r="AG1252" s="147" t="s">
        <v>187</v>
      </c>
      <c r="AH1252" s="147">
        <v>0</v>
      </c>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row>
    <row r="1253" spans="1:60" outlineLevel="1">
      <c r="A1253" s="154"/>
      <c r="B1253" s="155"/>
      <c r="C1253" s="188" t="s">
        <v>251</v>
      </c>
      <c r="D1253" s="160"/>
      <c r="E1253" s="161"/>
      <c r="F1253" s="158"/>
      <c r="G1253" s="158"/>
      <c r="H1253" s="158"/>
      <c r="I1253" s="158"/>
      <c r="J1253" s="158"/>
      <c r="K1253" s="158"/>
      <c r="L1253" s="158"/>
      <c r="M1253" s="158"/>
      <c r="N1253" s="157"/>
      <c r="O1253" s="157"/>
      <c r="P1253" s="157"/>
      <c r="Q1253" s="157"/>
      <c r="R1253" s="158"/>
      <c r="S1253" s="158"/>
      <c r="T1253" s="158"/>
      <c r="U1253" s="158"/>
      <c r="V1253" s="158"/>
      <c r="W1253" s="158"/>
      <c r="X1253" s="158"/>
      <c r="Y1253" s="147"/>
      <c r="Z1253" s="147"/>
      <c r="AA1253" s="147"/>
      <c r="AB1253" s="147"/>
      <c r="AC1253" s="147"/>
      <c r="AD1253" s="147"/>
      <c r="AE1253" s="147"/>
      <c r="AF1253" s="147"/>
      <c r="AG1253" s="147" t="s">
        <v>187</v>
      </c>
      <c r="AH1253" s="147">
        <v>0</v>
      </c>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row>
    <row r="1254" spans="1:60" outlineLevel="1">
      <c r="A1254" s="154"/>
      <c r="B1254" s="155"/>
      <c r="C1254" s="188" t="s">
        <v>1038</v>
      </c>
      <c r="D1254" s="160"/>
      <c r="E1254" s="161">
        <v>6</v>
      </c>
      <c r="F1254" s="158"/>
      <c r="G1254" s="158"/>
      <c r="H1254" s="158"/>
      <c r="I1254" s="158"/>
      <c r="J1254" s="158"/>
      <c r="K1254" s="158"/>
      <c r="L1254" s="158"/>
      <c r="M1254" s="158"/>
      <c r="N1254" s="157"/>
      <c r="O1254" s="157"/>
      <c r="P1254" s="157"/>
      <c r="Q1254" s="157"/>
      <c r="R1254" s="158"/>
      <c r="S1254" s="158"/>
      <c r="T1254" s="158"/>
      <c r="U1254" s="158"/>
      <c r="V1254" s="158"/>
      <c r="W1254" s="158"/>
      <c r="X1254" s="158"/>
      <c r="Y1254" s="147"/>
      <c r="Z1254" s="147"/>
      <c r="AA1254" s="147"/>
      <c r="AB1254" s="147"/>
      <c r="AC1254" s="147"/>
      <c r="AD1254" s="147"/>
      <c r="AE1254" s="147"/>
      <c r="AF1254" s="147"/>
      <c r="AG1254" s="147" t="s">
        <v>187</v>
      </c>
      <c r="AH1254" s="147">
        <v>0</v>
      </c>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row>
    <row r="1255" spans="1:60" ht="22.5" outlineLevel="1">
      <c r="A1255" s="173">
        <v>201</v>
      </c>
      <c r="B1255" s="174" t="s">
        <v>1039</v>
      </c>
      <c r="C1255" s="187" t="s">
        <v>1040</v>
      </c>
      <c r="D1255" s="175" t="s">
        <v>182</v>
      </c>
      <c r="E1255" s="176">
        <v>54.396000000000001</v>
      </c>
      <c r="F1255" s="177"/>
      <c r="G1255" s="178">
        <f>ROUND(E1255*F1255,2)</f>
        <v>0</v>
      </c>
      <c r="H1255" s="159"/>
      <c r="I1255" s="158">
        <f>ROUND(E1255*H1255,2)</f>
        <v>0</v>
      </c>
      <c r="J1255" s="159"/>
      <c r="K1255" s="158">
        <f>ROUND(E1255*J1255,2)</f>
        <v>0</v>
      </c>
      <c r="L1255" s="158">
        <v>21</v>
      </c>
      <c r="M1255" s="158">
        <f>G1255*(1+L1255/100)</f>
        <v>0</v>
      </c>
      <c r="N1255" s="157">
        <v>7.1000000000000002E-4</v>
      </c>
      <c r="O1255" s="157">
        <f>ROUND(E1255*N1255,2)</f>
        <v>0.04</v>
      </c>
      <c r="P1255" s="157">
        <v>0</v>
      </c>
      <c r="Q1255" s="157">
        <f>ROUND(E1255*P1255,2)</f>
        <v>0</v>
      </c>
      <c r="R1255" s="158"/>
      <c r="S1255" s="158" t="s">
        <v>183</v>
      </c>
      <c r="T1255" s="158" t="s">
        <v>183</v>
      </c>
      <c r="U1255" s="158">
        <v>0.28999999999999998</v>
      </c>
      <c r="V1255" s="158">
        <f>ROUND(E1255*U1255,2)</f>
        <v>15.77</v>
      </c>
      <c r="W1255" s="158"/>
      <c r="X1255" s="158" t="s">
        <v>184</v>
      </c>
      <c r="Y1255" s="147"/>
      <c r="Z1255" s="147"/>
      <c r="AA1255" s="147"/>
      <c r="AB1255" s="147"/>
      <c r="AC1255" s="147"/>
      <c r="AD1255" s="147"/>
      <c r="AE1255" s="147"/>
      <c r="AF1255" s="147"/>
      <c r="AG1255" s="147" t="s">
        <v>185</v>
      </c>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row>
    <row r="1256" spans="1:60" outlineLevel="1">
      <c r="A1256" s="154"/>
      <c r="B1256" s="155"/>
      <c r="C1256" s="188" t="s">
        <v>528</v>
      </c>
      <c r="D1256" s="160"/>
      <c r="E1256" s="161"/>
      <c r="F1256" s="158"/>
      <c r="G1256" s="158"/>
      <c r="H1256" s="158"/>
      <c r="I1256" s="158"/>
      <c r="J1256" s="158"/>
      <c r="K1256" s="158"/>
      <c r="L1256" s="158"/>
      <c r="M1256" s="158"/>
      <c r="N1256" s="157"/>
      <c r="O1256" s="157"/>
      <c r="P1256" s="157"/>
      <c r="Q1256" s="157"/>
      <c r="R1256" s="158"/>
      <c r="S1256" s="158"/>
      <c r="T1256" s="158"/>
      <c r="U1256" s="158"/>
      <c r="V1256" s="158"/>
      <c r="W1256" s="158"/>
      <c r="X1256" s="158"/>
      <c r="Y1256" s="147"/>
      <c r="Z1256" s="147"/>
      <c r="AA1256" s="147"/>
      <c r="AB1256" s="147"/>
      <c r="AC1256" s="147"/>
      <c r="AD1256" s="147"/>
      <c r="AE1256" s="147"/>
      <c r="AF1256" s="147"/>
      <c r="AG1256" s="147" t="s">
        <v>187</v>
      </c>
      <c r="AH1256" s="147">
        <v>0</v>
      </c>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row>
    <row r="1257" spans="1:60" outlineLevel="1">
      <c r="A1257" s="154"/>
      <c r="B1257" s="155"/>
      <c r="C1257" s="188" t="s">
        <v>1026</v>
      </c>
      <c r="D1257" s="160"/>
      <c r="E1257" s="161">
        <v>54.396000000000001</v>
      </c>
      <c r="F1257" s="158"/>
      <c r="G1257" s="158"/>
      <c r="H1257" s="158"/>
      <c r="I1257" s="158"/>
      <c r="J1257" s="158"/>
      <c r="K1257" s="158"/>
      <c r="L1257" s="158"/>
      <c r="M1257" s="158"/>
      <c r="N1257" s="157"/>
      <c r="O1257" s="157"/>
      <c r="P1257" s="157"/>
      <c r="Q1257" s="157"/>
      <c r="R1257" s="158"/>
      <c r="S1257" s="158"/>
      <c r="T1257" s="158"/>
      <c r="U1257" s="158"/>
      <c r="V1257" s="158"/>
      <c r="W1257" s="158"/>
      <c r="X1257" s="158"/>
      <c r="Y1257" s="147"/>
      <c r="Z1257" s="147"/>
      <c r="AA1257" s="147"/>
      <c r="AB1257" s="147"/>
      <c r="AC1257" s="147"/>
      <c r="AD1257" s="147"/>
      <c r="AE1257" s="147"/>
      <c r="AF1257" s="147"/>
      <c r="AG1257" s="147" t="s">
        <v>187</v>
      </c>
      <c r="AH1257" s="147">
        <v>0</v>
      </c>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row>
    <row r="1258" spans="1:60" ht="45" outlineLevel="1">
      <c r="A1258" s="173">
        <v>202</v>
      </c>
      <c r="B1258" s="174" t="s">
        <v>1041</v>
      </c>
      <c r="C1258" s="187" t="s">
        <v>1042</v>
      </c>
      <c r="D1258" s="175" t="s">
        <v>182</v>
      </c>
      <c r="E1258" s="176">
        <v>9.1349999999999998</v>
      </c>
      <c r="F1258" s="177"/>
      <c r="G1258" s="178">
        <f>ROUND(E1258*F1258,2)</f>
        <v>0</v>
      </c>
      <c r="H1258" s="159"/>
      <c r="I1258" s="158">
        <f>ROUND(E1258*H1258,2)</f>
        <v>0</v>
      </c>
      <c r="J1258" s="159"/>
      <c r="K1258" s="158">
        <f>ROUND(E1258*J1258,2)</f>
        <v>0</v>
      </c>
      <c r="L1258" s="158">
        <v>21</v>
      </c>
      <c r="M1258" s="158">
        <f>G1258*(1+L1258/100)</f>
        <v>0</v>
      </c>
      <c r="N1258" s="157">
        <v>3.5E-4</v>
      </c>
      <c r="O1258" s="157">
        <f>ROUND(E1258*N1258,2)</f>
        <v>0</v>
      </c>
      <c r="P1258" s="157">
        <v>0</v>
      </c>
      <c r="Q1258" s="157">
        <f>ROUND(E1258*P1258,2)</f>
        <v>0</v>
      </c>
      <c r="R1258" s="158"/>
      <c r="S1258" s="158" t="s">
        <v>183</v>
      </c>
      <c r="T1258" s="158" t="s">
        <v>183</v>
      </c>
      <c r="U1258" s="158">
        <v>3.5999999999999997E-2</v>
      </c>
      <c r="V1258" s="158">
        <f>ROUND(E1258*U1258,2)</f>
        <v>0.33</v>
      </c>
      <c r="W1258" s="158"/>
      <c r="X1258" s="158" t="s">
        <v>184</v>
      </c>
      <c r="Y1258" s="147"/>
      <c r="Z1258" s="147"/>
      <c r="AA1258" s="147"/>
      <c r="AB1258" s="147"/>
      <c r="AC1258" s="147"/>
      <c r="AD1258" s="147"/>
      <c r="AE1258" s="147"/>
      <c r="AF1258" s="147"/>
      <c r="AG1258" s="147" t="s">
        <v>185</v>
      </c>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row>
    <row r="1259" spans="1:60" outlineLevel="1">
      <c r="A1259" s="154"/>
      <c r="B1259" s="155"/>
      <c r="C1259" s="188" t="s">
        <v>528</v>
      </c>
      <c r="D1259" s="160"/>
      <c r="E1259" s="161"/>
      <c r="F1259" s="158"/>
      <c r="G1259" s="158"/>
      <c r="H1259" s="158"/>
      <c r="I1259" s="158"/>
      <c r="J1259" s="158"/>
      <c r="K1259" s="158"/>
      <c r="L1259" s="158"/>
      <c r="M1259" s="158"/>
      <c r="N1259" s="157"/>
      <c r="O1259" s="157"/>
      <c r="P1259" s="157"/>
      <c r="Q1259" s="157"/>
      <c r="R1259" s="158"/>
      <c r="S1259" s="158"/>
      <c r="T1259" s="158"/>
      <c r="U1259" s="158"/>
      <c r="V1259" s="158"/>
      <c r="W1259" s="158"/>
      <c r="X1259" s="158"/>
      <c r="Y1259" s="147"/>
      <c r="Z1259" s="147"/>
      <c r="AA1259" s="147"/>
      <c r="AB1259" s="147"/>
      <c r="AC1259" s="147"/>
      <c r="AD1259" s="147"/>
      <c r="AE1259" s="147"/>
      <c r="AF1259" s="147"/>
      <c r="AG1259" s="147" t="s">
        <v>187</v>
      </c>
      <c r="AH1259" s="147">
        <v>0</v>
      </c>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row>
    <row r="1260" spans="1:60" outlineLevel="1">
      <c r="A1260" s="154"/>
      <c r="B1260" s="155"/>
      <c r="C1260" s="188" t="s">
        <v>1043</v>
      </c>
      <c r="D1260" s="160"/>
      <c r="E1260" s="161">
        <v>9.1349999999999998</v>
      </c>
      <c r="F1260" s="158"/>
      <c r="G1260" s="158"/>
      <c r="H1260" s="158"/>
      <c r="I1260" s="158"/>
      <c r="J1260" s="158"/>
      <c r="K1260" s="158"/>
      <c r="L1260" s="158"/>
      <c r="M1260" s="158"/>
      <c r="N1260" s="157"/>
      <c r="O1260" s="157"/>
      <c r="P1260" s="157"/>
      <c r="Q1260" s="157"/>
      <c r="R1260" s="158"/>
      <c r="S1260" s="158"/>
      <c r="T1260" s="158"/>
      <c r="U1260" s="158"/>
      <c r="V1260" s="158"/>
      <c r="W1260" s="158"/>
      <c r="X1260" s="158"/>
      <c r="Y1260" s="147"/>
      <c r="Z1260" s="147"/>
      <c r="AA1260" s="147"/>
      <c r="AB1260" s="147"/>
      <c r="AC1260" s="147"/>
      <c r="AD1260" s="147"/>
      <c r="AE1260" s="147"/>
      <c r="AF1260" s="147"/>
      <c r="AG1260" s="147" t="s">
        <v>187</v>
      </c>
      <c r="AH1260" s="147">
        <v>0</v>
      </c>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row>
    <row r="1261" spans="1:60" ht="33.75" outlineLevel="1">
      <c r="A1261" s="173">
        <v>203</v>
      </c>
      <c r="B1261" s="174" t="s">
        <v>1044</v>
      </c>
      <c r="C1261" s="187" t="s">
        <v>1045</v>
      </c>
      <c r="D1261" s="175" t="s">
        <v>182</v>
      </c>
      <c r="E1261" s="176">
        <v>21.923999999999999</v>
      </c>
      <c r="F1261" s="177"/>
      <c r="G1261" s="178">
        <f>ROUND(E1261*F1261,2)</f>
        <v>0</v>
      </c>
      <c r="H1261" s="159"/>
      <c r="I1261" s="158">
        <f>ROUND(E1261*H1261,2)</f>
        <v>0</v>
      </c>
      <c r="J1261" s="159"/>
      <c r="K1261" s="158">
        <f>ROUND(E1261*J1261,2)</f>
        <v>0</v>
      </c>
      <c r="L1261" s="158">
        <v>21</v>
      </c>
      <c r="M1261" s="158">
        <f>G1261*(1+L1261/100)</f>
        <v>0</v>
      </c>
      <c r="N1261" s="157">
        <v>0</v>
      </c>
      <c r="O1261" s="157">
        <f>ROUND(E1261*N1261,2)</f>
        <v>0</v>
      </c>
      <c r="P1261" s="157">
        <v>0</v>
      </c>
      <c r="Q1261" s="157">
        <f>ROUND(E1261*P1261,2)</f>
        <v>0</v>
      </c>
      <c r="R1261" s="158"/>
      <c r="S1261" s="158" t="s">
        <v>183</v>
      </c>
      <c r="T1261" s="158" t="s">
        <v>183</v>
      </c>
      <c r="U1261" s="158">
        <v>7.1999999999999995E-2</v>
      </c>
      <c r="V1261" s="158">
        <f>ROUND(E1261*U1261,2)</f>
        <v>1.58</v>
      </c>
      <c r="W1261" s="158"/>
      <c r="X1261" s="158" t="s">
        <v>184</v>
      </c>
      <c r="Y1261" s="147"/>
      <c r="Z1261" s="147"/>
      <c r="AA1261" s="147"/>
      <c r="AB1261" s="147"/>
      <c r="AC1261" s="147"/>
      <c r="AD1261" s="147"/>
      <c r="AE1261" s="147"/>
      <c r="AF1261" s="147"/>
      <c r="AG1261" s="147" t="s">
        <v>185</v>
      </c>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row>
    <row r="1262" spans="1:60" outlineLevel="1">
      <c r="A1262" s="154"/>
      <c r="B1262" s="155"/>
      <c r="C1262" s="188" t="s">
        <v>528</v>
      </c>
      <c r="D1262" s="160"/>
      <c r="E1262" s="161"/>
      <c r="F1262" s="158"/>
      <c r="G1262" s="158"/>
      <c r="H1262" s="158"/>
      <c r="I1262" s="158"/>
      <c r="J1262" s="158"/>
      <c r="K1262" s="158"/>
      <c r="L1262" s="158"/>
      <c r="M1262" s="158"/>
      <c r="N1262" s="157"/>
      <c r="O1262" s="157"/>
      <c r="P1262" s="157"/>
      <c r="Q1262" s="157"/>
      <c r="R1262" s="158"/>
      <c r="S1262" s="158"/>
      <c r="T1262" s="158"/>
      <c r="U1262" s="158"/>
      <c r="V1262" s="158"/>
      <c r="W1262" s="158"/>
      <c r="X1262" s="158"/>
      <c r="Y1262" s="147"/>
      <c r="Z1262" s="147"/>
      <c r="AA1262" s="147"/>
      <c r="AB1262" s="147"/>
      <c r="AC1262" s="147"/>
      <c r="AD1262" s="147"/>
      <c r="AE1262" s="147"/>
      <c r="AF1262" s="147"/>
      <c r="AG1262" s="147" t="s">
        <v>187</v>
      </c>
      <c r="AH1262" s="147">
        <v>0</v>
      </c>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row>
    <row r="1263" spans="1:60" outlineLevel="1">
      <c r="A1263" s="154"/>
      <c r="B1263" s="155"/>
      <c r="C1263" s="188" t="s">
        <v>1046</v>
      </c>
      <c r="D1263" s="160"/>
      <c r="E1263" s="161">
        <v>21.923999999999999</v>
      </c>
      <c r="F1263" s="158"/>
      <c r="G1263" s="158"/>
      <c r="H1263" s="158"/>
      <c r="I1263" s="158"/>
      <c r="J1263" s="158"/>
      <c r="K1263" s="158"/>
      <c r="L1263" s="158"/>
      <c r="M1263" s="158"/>
      <c r="N1263" s="157"/>
      <c r="O1263" s="157"/>
      <c r="P1263" s="157"/>
      <c r="Q1263" s="157"/>
      <c r="R1263" s="158"/>
      <c r="S1263" s="158"/>
      <c r="T1263" s="158"/>
      <c r="U1263" s="158"/>
      <c r="V1263" s="158"/>
      <c r="W1263" s="158"/>
      <c r="X1263" s="158"/>
      <c r="Y1263" s="147"/>
      <c r="Z1263" s="147"/>
      <c r="AA1263" s="147"/>
      <c r="AB1263" s="147"/>
      <c r="AC1263" s="147"/>
      <c r="AD1263" s="147"/>
      <c r="AE1263" s="147"/>
      <c r="AF1263" s="147"/>
      <c r="AG1263" s="147" t="s">
        <v>187</v>
      </c>
      <c r="AH1263" s="147">
        <v>0</v>
      </c>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row>
    <row r="1264" spans="1:60" ht="33.75" outlineLevel="1">
      <c r="A1264" s="173">
        <v>204</v>
      </c>
      <c r="B1264" s="174" t="s">
        <v>1047</v>
      </c>
      <c r="C1264" s="187" t="s">
        <v>1048</v>
      </c>
      <c r="D1264" s="175" t="s">
        <v>182</v>
      </c>
      <c r="E1264" s="176">
        <v>9.1349999999999998</v>
      </c>
      <c r="F1264" s="177"/>
      <c r="G1264" s="178">
        <f>ROUND(E1264*F1264,2)</f>
        <v>0</v>
      </c>
      <c r="H1264" s="159"/>
      <c r="I1264" s="158">
        <f>ROUND(E1264*H1264,2)</f>
        <v>0</v>
      </c>
      <c r="J1264" s="159"/>
      <c r="K1264" s="158">
        <f>ROUND(E1264*J1264,2)</f>
        <v>0</v>
      </c>
      <c r="L1264" s="158">
        <v>21</v>
      </c>
      <c r="M1264" s="158">
        <f>G1264*(1+L1264/100)</f>
        <v>0</v>
      </c>
      <c r="N1264" s="157">
        <v>4.2000000000000002E-4</v>
      </c>
      <c r="O1264" s="157">
        <f>ROUND(E1264*N1264,2)</f>
        <v>0</v>
      </c>
      <c r="P1264" s="157">
        <v>0</v>
      </c>
      <c r="Q1264" s="157">
        <f>ROUND(E1264*P1264,2)</f>
        <v>0</v>
      </c>
      <c r="R1264" s="158"/>
      <c r="S1264" s="158" t="s">
        <v>183</v>
      </c>
      <c r="T1264" s="158" t="s">
        <v>183</v>
      </c>
      <c r="U1264" s="158">
        <v>0.28999999999999998</v>
      </c>
      <c r="V1264" s="158">
        <f>ROUND(E1264*U1264,2)</f>
        <v>2.65</v>
      </c>
      <c r="W1264" s="158"/>
      <c r="X1264" s="158" t="s">
        <v>184</v>
      </c>
      <c r="Y1264" s="147"/>
      <c r="Z1264" s="147"/>
      <c r="AA1264" s="147"/>
      <c r="AB1264" s="147"/>
      <c r="AC1264" s="147"/>
      <c r="AD1264" s="147"/>
      <c r="AE1264" s="147"/>
      <c r="AF1264" s="147"/>
      <c r="AG1264" s="147" t="s">
        <v>185</v>
      </c>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row>
    <row r="1265" spans="1:60" outlineLevel="1">
      <c r="A1265" s="154"/>
      <c r="B1265" s="155"/>
      <c r="C1265" s="188" t="s">
        <v>528</v>
      </c>
      <c r="D1265" s="160"/>
      <c r="E1265" s="161"/>
      <c r="F1265" s="158"/>
      <c r="G1265" s="158"/>
      <c r="H1265" s="158"/>
      <c r="I1265" s="158"/>
      <c r="J1265" s="158"/>
      <c r="K1265" s="158"/>
      <c r="L1265" s="158"/>
      <c r="M1265" s="158"/>
      <c r="N1265" s="157"/>
      <c r="O1265" s="157"/>
      <c r="P1265" s="157"/>
      <c r="Q1265" s="157"/>
      <c r="R1265" s="158"/>
      <c r="S1265" s="158"/>
      <c r="T1265" s="158"/>
      <c r="U1265" s="158"/>
      <c r="V1265" s="158"/>
      <c r="W1265" s="158"/>
      <c r="X1265" s="158"/>
      <c r="Y1265" s="147"/>
      <c r="Z1265" s="147"/>
      <c r="AA1265" s="147"/>
      <c r="AB1265" s="147"/>
      <c r="AC1265" s="147"/>
      <c r="AD1265" s="147"/>
      <c r="AE1265" s="147"/>
      <c r="AF1265" s="147"/>
      <c r="AG1265" s="147" t="s">
        <v>187</v>
      </c>
      <c r="AH1265" s="147">
        <v>0</v>
      </c>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row>
    <row r="1266" spans="1:60" outlineLevel="1">
      <c r="A1266" s="154"/>
      <c r="B1266" s="155"/>
      <c r="C1266" s="188" t="s">
        <v>1043</v>
      </c>
      <c r="D1266" s="160"/>
      <c r="E1266" s="161">
        <v>9.1349999999999998</v>
      </c>
      <c r="F1266" s="158"/>
      <c r="G1266" s="158"/>
      <c r="H1266" s="158"/>
      <c r="I1266" s="158"/>
      <c r="J1266" s="158"/>
      <c r="K1266" s="158"/>
      <c r="L1266" s="158"/>
      <c r="M1266" s="158"/>
      <c r="N1266" s="157"/>
      <c r="O1266" s="157"/>
      <c r="P1266" s="157"/>
      <c r="Q1266" s="157"/>
      <c r="R1266" s="158"/>
      <c r="S1266" s="158"/>
      <c r="T1266" s="158"/>
      <c r="U1266" s="158"/>
      <c r="V1266" s="158"/>
      <c r="W1266" s="158"/>
      <c r="X1266" s="158"/>
      <c r="Y1266" s="147"/>
      <c r="Z1266" s="147"/>
      <c r="AA1266" s="147"/>
      <c r="AB1266" s="147"/>
      <c r="AC1266" s="147"/>
      <c r="AD1266" s="147"/>
      <c r="AE1266" s="147"/>
      <c r="AF1266" s="147"/>
      <c r="AG1266" s="147" t="s">
        <v>187</v>
      </c>
      <c r="AH1266" s="147">
        <v>0</v>
      </c>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row>
    <row r="1267" spans="1:60" ht="22.5" outlineLevel="1">
      <c r="A1267" s="173">
        <v>205</v>
      </c>
      <c r="B1267" s="174" t="s">
        <v>1049</v>
      </c>
      <c r="C1267" s="187" t="s">
        <v>1050</v>
      </c>
      <c r="D1267" s="175" t="s">
        <v>182</v>
      </c>
      <c r="E1267" s="176">
        <v>9.1349999999999998</v>
      </c>
      <c r="F1267" s="177"/>
      <c r="G1267" s="178">
        <f>ROUND(E1267*F1267,2)</f>
        <v>0</v>
      </c>
      <c r="H1267" s="159"/>
      <c r="I1267" s="158">
        <f>ROUND(E1267*H1267,2)</f>
        <v>0</v>
      </c>
      <c r="J1267" s="159"/>
      <c r="K1267" s="158">
        <f>ROUND(E1267*J1267,2)</f>
        <v>0</v>
      </c>
      <c r="L1267" s="158">
        <v>21</v>
      </c>
      <c r="M1267" s="158">
        <f>G1267*(1+L1267/100)</f>
        <v>0</v>
      </c>
      <c r="N1267" s="157">
        <v>5.5000000000000003E-4</v>
      </c>
      <c r="O1267" s="157">
        <f>ROUND(E1267*N1267,2)</f>
        <v>0.01</v>
      </c>
      <c r="P1267" s="157">
        <v>0</v>
      </c>
      <c r="Q1267" s="157">
        <f>ROUND(E1267*P1267,2)</f>
        <v>0</v>
      </c>
      <c r="R1267" s="158"/>
      <c r="S1267" s="158" t="s">
        <v>183</v>
      </c>
      <c r="T1267" s="158" t="s">
        <v>183</v>
      </c>
      <c r="U1267" s="158">
        <v>0.17799999999999999</v>
      </c>
      <c r="V1267" s="158">
        <f>ROUND(E1267*U1267,2)</f>
        <v>1.63</v>
      </c>
      <c r="W1267" s="158"/>
      <c r="X1267" s="158" t="s">
        <v>184</v>
      </c>
      <c r="Y1267" s="147"/>
      <c r="Z1267" s="147"/>
      <c r="AA1267" s="147"/>
      <c r="AB1267" s="147"/>
      <c r="AC1267" s="147"/>
      <c r="AD1267" s="147"/>
      <c r="AE1267" s="147"/>
      <c r="AF1267" s="147"/>
      <c r="AG1267" s="147" t="s">
        <v>185</v>
      </c>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row>
    <row r="1268" spans="1:60" outlineLevel="1">
      <c r="A1268" s="154"/>
      <c r="B1268" s="155"/>
      <c r="C1268" s="188" t="s">
        <v>528</v>
      </c>
      <c r="D1268" s="160"/>
      <c r="E1268" s="161"/>
      <c r="F1268" s="158"/>
      <c r="G1268" s="158"/>
      <c r="H1268" s="158"/>
      <c r="I1268" s="158"/>
      <c r="J1268" s="158"/>
      <c r="K1268" s="158"/>
      <c r="L1268" s="158"/>
      <c r="M1268" s="158"/>
      <c r="N1268" s="157"/>
      <c r="O1268" s="157"/>
      <c r="P1268" s="157"/>
      <c r="Q1268" s="157"/>
      <c r="R1268" s="158"/>
      <c r="S1268" s="158"/>
      <c r="T1268" s="158"/>
      <c r="U1268" s="158"/>
      <c r="V1268" s="158"/>
      <c r="W1268" s="158"/>
      <c r="X1268" s="158"/>
      <c r="Y1268" s="147"/>
      <c r="Z1268" s="147"/>
      <c r="AA1268" s="147"/>
      <c r="AB1268" s="147"/>
      <c r="AC1268" s="147"/>
      <c r="AD1268" s="147"/>
      <c r="AE1268" s="147"/>
      <c r="AF1268" s="147"/>
      <c r="AG1268" s="147" t="s">
        <v>187</v>
      </c>
      <c r="AH1268" s="147">
        <v>0</v>
      </c>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row>
    <row r="1269" spans="1:60" outlineLevel="1">
      <c r="A1269" s="154"/>
      <c r="B1269" s="155"/>
      <c r="C1269" s="188" t="s">
        <v>1043</v>
      </c>
      <c r="D1269" s="160"/>
      <c r="E1269" s="161">
        <v>9.1349999999999998</v>
      </c>
      <c r="F1269" s="158"/>
      <c r="G1269" s="158"/>
      <c r="H1269" s="158"/>
      <c r="I1269" s="158"/>
      <c r="J1269" s="158"/>
      <c r="K1269" s="158"/>
      <c r="L1269" s="158"/>
      <c r="M1269" s="158"/>
      <c r="N1269" s="157"/>
      <c r="O1269" s="157"/>
      <c r="P1269" s="157"/>
      <c r="Q1269" s="157"/>
      <c r="R1269" s="158"/>
      <c r="S1269" s="158"/>
      <c r="T1269" s="158"/>
      <c r="U1269" s="158"/>
      <c r="V1269" s="158"/>
      <c r="W1269" s="158"/>
      <c r="X1269" s="158"/>
      <c r="Y1269" s="147"/>
      <c r="Z1269" s="147"/>
      <c r="AA1269" s="147"/>
      <c r="AB1269" s="147"/>
      <c r="AC1269" s="147"/>
      <c r="AD1269" s="147"/>
      <c r="AE1269" s="147"/>
      <c r="AF1269" s="147"/>
      <c r="AG1269" s="147" t="s">
        <v>187</v>
      </c>
      <c r="AH1269" s="147">
        <v>0</v>
      </c>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row>
    <row r="1270" spans="1:60" ht="22.5" outlineLevel="1">
      <c r="A1270" s="179">
        <v>206</v>
      </c>
      <c r="B1270" s="180" t="s">
        <v>1051</v>
      </c>
      <c r="C1270" s="189" t="s">
        <v>1052</v>
      </c>
      <c r="D1270" s="181" t="s">
        <v>572</v>
      </c>
      <c r="E1270" s="182">
        <v>1</v>
      </c>
      <c r="F1270" s="183"/>
      <c r="G1270" s="184">
        <f>ROUND(E1270*F1270,2)</f>
        <v>0</v>
      </c>
      <c r="H1270" s="159"/>
      <c r="I1270" s="158">
        <f>ROUND(E1270*H1270,2)</f>
        <v>0</v>
      </c>
      <c r="J1270" s="159"/>
      <c r="K1270" s="158">
        <f>ROUND(E1270*J1270,2)</f>
        <v>0</v>
      </c>
      <c r="L1270" s="158">
        <v>21</v>
      </c>
      <c r="M1270" s="158">
        <f>G1270*(1+L1270/100)</f>
        <v>0</v>
      </c>
      <c r="N1270" s="157">
        <v>0</v>
      </c>
      <c r="O1270" s="157">
        <f>ROUND(E1270*N1270,2)</f>
        <v>0</v>
      </c>
      <c r="P1270" s="157">
        <v>0</v>
      </c>
      <c r="Q1270" s="157">
        <f>ROUND(E1270*P1270,2)</f>
        <v>0</v>
      </c>
      <c r="R1270" s="158"/>
      <c r="S1270" s="158" t="s">
        <v>341</v>
      </c>
      <c r="T1270" s="158" t="s">
        <v>342</v>
      </c>
      <c r="U1270" s="158">
        <v>0</v>
      </c>
      <c r="V1270" s="158">
        <f>ROUND(E1270*U1270,2)</f>
        <v>0</v>
      </c>
      <c r="W1270" s="158"/>
      <c r="X1270" s="158" t="s">
        <v>184</v>
      </c>
      <c r="Y1270" s="147"/>
      <c r="Z1270" s="147"/>
      <c r="AA1270" s="147"/>
      <c r="AB1270" s="147"/>
      <c r="AC1270" s="147"/>
      <c r="AD1270" s="147"/>
      <c r="AE1270" s="147"/>
      <c r="AF1270" s="147"/>
      <c r="AG1270" s="147" t="s">
        <v>185</v>
      </c>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row>
    <row r="1271" spans="1:60" outlineLevel="1">
      <c r="A1271" s="173">
        <v>207</v>
      </c>
      <c r="B1271" s="174" t="s">
        <v>1053</v>
      </c>
      <c r="C1271" s="187" t="s">
        <v>1054</v>
      </c>
      <c r="D1271" s="175" t="s">
        <v>1055</v>
      </c>
      <c r="E1271" s="176">
        <v>4.35168</v>
      </c>
      <c r="F1271" s="177"/>
      <c r="G1271" s="178">
        <f>ROUND(E1271*F1271,2)</f>
        <v>0</v>
      </c>
      <c r="H1271" s="159"/>
      <c r="I1271" s="158">
        <f>ROUND(E1271*H1271,2)</f>
        <v>0</v>
      </c>
      <c r="J1271" s="159"/>
      <c r="K1271" s="158">
        <f>ROUND(E1271*J1271,2)</f>
        <v>0</v>
      </c>
      <c r="L1271" s="158">
        <v>21</v>
      </c>
      <c r="M1271" s="158">
        <f>G1271*(1+L1271/100)</f>
        <v>0</v>
      </c>
      <c r="N1271" s="157">
        <v>0</v>
      </c>
      <c r="O1271" s="157">
        <f>ROUND(E1271*N1271,2)</f>
        <v>0</v>
      </c>
      <c r="P1271" s="157">
        <v>0</v>
      </c>
      <c r="Q1271" s="157">
        <f>ROUND(E1271*P1271,2)</f>
        <v>0</v>
      </c>
      <c r="R1271" s="158"/>
      <c r="S1271" s="158" t="s">
        <v>341</v>
      </c>
      <c r="T1271" s="158" t="s">
        <v>342</v>
      </c>
      <c r="U1271" s="158">
        <v>0</v>
      </c>
      <c r="V1271" s="158">
        <f>ROUND(E1271*U1271,2)</f>
        <v>0</v>
      </c>
      <c r="W1271" s="158"/>
      <c r="X1271" s="158" t="s">
        <v>184</v>
      </c>
      <c r="Y1271" s="147"/>
      <c r="Z1271" s="147"/>
      <c r="AA1271" s="147"/>
      <c r="AB1271" s="147"/>
      <c r="AC1271" s="147"/>
      <c r="AD1271" s="147"/>
      <c r="AE1271" s="147"/>
      <c r="AF1271" s="147"/>
      <c r="AG1271" s="147" t="s">
        <v>185</v>
      </c>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row>
    <row r="1272" spans="1:60" outlineLevel="1">
      <c r="A1272" s="154"/>
      <c r="B1272" s="155"/>
      <c r="C1272" s="188" t="s">
        <v>528</v>
      </c>
      <c r="D1272" s="160"/>
      <c r="E1272" s="161"/>
      <c r="F1272" s="158"/>
      <c r="G1272" s="158"/>
      <c r="H1272" s="158"/>
      <c r="I1272" s="158"/>
      <c r="J1272" s="158"/>
      <c r="K1272" s="158"/>
      <c r="L1272" s="158"/>
      <c r="M1272" s="158"/>
      <c r="N1272" s="157"/>
      <c r="O1272" s="157"/>
      <c r="P1272" s="157"/>
      <c r="Q1272" s="157"/>
      <c r="R1272" s="158"/>
      <c r="S1272" s="158"/>
      <c r="T1272" s="158"/>
      <c r="U1272" s="158"/>
      <c r="V1272" s="158"/>
      <c r="W1272" s="158"/>
      <c r="X1272" s="158"/>
      <c r="Y1272" s="147"/>
      <c r="Z1272" s="147"/>
      <c r="AA1272" s="147"/>
      <c r="AB1272" s="147"/>
      <c r="AC1272" s="147"/>
      <c r="AD1272" s="147"/>
      <c r="AE1272" s="147"/>
      <c r="AF1272" s="147"/>
      <c r="AG1272" s="147" t="s">
        <v>187</v>
      </c>
      <c r="AH1272" s="147">
        <v>0</v>
      </c>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row>
    <row r="1273" spans="1:60" outlineLevel="1">
      <c r="A1273" s="154"/>
      <c r="B1273" s="155"/>
      <c r="C1273" s="188" t="s">
        <v>1056</v>
      </c>
      <c r="D1273" s="160"/>
      <c r="E1273" s="161">
        <v>4.35168</v>
      </c>
      <c r="F1273" s="158"/>
      <c r="G1273" s="158"/>
      <c r="H1273" s="158"/>
      <c r="I1273" s="158"/>
      <c r="J1273" s="158"/>
      <c r="K1273" s="158"/>
      <c r="L1273" s="158"/>
      <c r="M1273" s="158"/>
      <c r="N1273" s="157"/>
      <c r="O1273" s="157"/>
      <c r="P1273" s="157"/>
      <c r="Q1273" s="157"/>
      <c r="R1273" s="158"/>
      <c r="S1273" s="158"/>
      <c r="T1273" s="158"/>
      <c r="U1273" s="158"/>
      <c r="V1273" s="158"/>
      <c r="W1273" s="158"/>
      <c r="X1273" s="158"/>
      <c r="Y1273" s="147"/>
      <c r="Z1273" s="147"/>
      <c r="AA1273" s="147"/>
      <c r="AB1273" s="147"/>
      <c r="AC1273" s="147"/>
      <c r="AD1273" s="147"/>
      <c r="AE1273" s="147"/>
      <c r="AF1273" s="147"/>
      <c r="AG1273" s="147" t="s">
        <v>187</v>
      </c>
      <c r="AH1273" s="147">
        <v>0</v>
      </c>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row>
    <row r="1274" spans="1:60" outlineLevel="1">
      <c r="A1274" s="173">
        <v>208</v>
      </c>
      <c r="B1274" s="174" t="s">
        <v>1057</v>
      </c>
      <c r="C1274" s="187" t="s">
        <v>1058</v>
      </c>
      <c r="D1274" s="175" t="s">
        <v>340</v>
      </c>
      <c r="E1274" s="176">
        <v>74.396000000000001</v>
      </c>
      <c r="F1274" s="177"/>
      <c r="G1274" s="178">
        <f>ROUND(E1274*F1274,2)</f>
        <v>0</v>
      </c>
      <c r="H1274" s="159"/>
      <c r="I1274" s="158">
        <f>ROUND(E1274*H1274,2)</f>
        <v>0</v>
      </c>
      <c r="J1274" s="159"/>
      <c r="K1274" s="158">
        <f>ROUND(E1274*J1274,2)</f>
        <v>0</v>
      </c>
      <c r="L1274" s="158">
        <v>21</v>
      </c>
      <c r="M1274" s="158">
        <f>G1274*(1+L1274/100)</f>
        <v>0</v>
      </c>
      <c r="N1274" s="157">
        <v>0</v>
      </c>
      <c r="O1274" s="157">
        <f>ROUND(E1274*N1274,2)</f>
        <v>0</v>
      </c>
      <c r="P1274" s="157">
        <v>0</v>
      </c>
      <c r="Q1274" s="157">
        <f>ROUND(E1274*P1274,2)</f>
        <v>0</v>
      </c>
      <c r="R1274" s="158"/>
      <c r="S1274" s="158" t="s">
        <v>341</v>
      </c>
      <c r="T1274" s="158" t="s">
        <v>342</v>
      </c>
      <c r="U1274" s="158">
        <v>0</v>
      </c>
      <c r="V1274" s="158">
        <f>ROUND(E1274*U1274,2)</f>
        <v>0</v>
      </c>
      <c r="W1274" s="158"/>
      <c r="X1274" s="158" t="s">
        <v>184</v>
      </c>
      <c r="Y1274" s="147"/>
      <c r="Z1274" s="147"/>
      <c r="AA1274" s="147"/>
      <c r="AB1274" s="147"/>
      <c r="AC1274" s="147"/>
      <c r="AD1274" s="147"/>
      <c r="AE1274" s="147"/>
      <c r="AF1274" s="147"/>
      <c r="AG1274" s="147" t="s">
        <v>185</v>
      </c>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row>
    <row r="1275" spans="1:60" outlineLevel="1">
      <c r="A1275" s="154"/>
      <c r="B1275" s="155"/>
      <c r="C1275" s="188" t="s">
        <v>528</v>
      </c>
      <c r="D1275" s="160"/>
      <c r="E1275" s="161"/>
      <c r="F1275" s="158"/>
      <c r="G1275" s="158"/>
      <c r="H1275" s="158"/>
      <c r="I1275" s="158"/>
      <c r="J1275" s="158"/>
      <c r="K1275" s="158"/>
      <c r="L1275" s="158"/>
      <c r="M1275" s="158"/>
      <c r="N1275" s="157"/>
      <c r="O1275" s="157"/>
      <c r="P1275" s="157"/>
      <c r="Q1275" s="157"/>
      <c r="R1275" s="158"/>
      <c r="S1275" s="158"/>
      <c r="T1275" s="158"/>
      <c r="U1275" s="158"/>
      <c r="V1275" s="158"/>
      <c r="W1275" s="158"/>
      <c r="X1275" s="158"/>
      <c r="Y1275" s="147"/>
      <c r="Z1275" s="147"/>
      <c r="AA1275" s="147"/>
      <c r="AB1275" s="147"/>
      <c r="AC1275" s="147"/>
      <c r="AD1275" s="147"/>
      <c r="AE1275" s="147"/>
      <c r="AF1275" s="147"/>
      <c r="AG1275" s="147" t="s">
        <v>187</v>
      </c>
      <c r="AH1275" s="147">
        <v>0</v>
      </c>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row>
    <row r="1276" spans="1:60" outlineLevel="1">
      <c r="A1276" s="154"/>
      <c r="B1276" s="155"/>
      <c r="C1276" s="188" t="s">
        <v>1026</v>
      </c>
      <c r="D1276" s="160"/>
      <c r="E1276" s="161">
        <v>54.396000000000001</v>
      </c>
      <c r="F1276" s="158"/>
      <c r="G1276" s="158"/>
      <c r="H1276" s="158"/>
      <c r="I1276" s="158"/>
      <c r="J1276" s="158"/>
      <c r="K1276" s="158"/>
      <c r="L1276" s="158"/>
      <c r="M1276" s="158"/>
      <c r="N1276" s="157"/>
      <c r="O1276" s="157"/>
      <c r="P1276" s="157"/>
      <c r="Q1276" s="157"/>
      <c r="R1276" s="158"/>
      <c r="S1276" s="158"/>
      <c r="T1276" s="158"/>
      <c r="U1276" s="158"/>
      <c r="V1276" s="158"/>
      <c r="W1276" s="158"/>
      <c r="X1276" s="158"/>
      <c r="Y1276" s="147"/>
      <c r="Z1276" s="147"/>
      <c r="AA1276" s="147"/>
      <c r="AB1276" s="147"/>
      <c r="AC1276" s="147"/>
      <c r="AD1276" s="147"/>
      <c r="AE1276" s="147"/>
      <c r="AF1276" s="147"/>
      <c r="AG1276" s="147" t="s">
        <v>187</v>
      </c>
      <c r="AH1276" s="147">
        <v>0</v>
      </c>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row>
    <row r="1277" spans="1:60" outlineLevel="1">
      <c r="A1277" s="154"/>
      <c r="B1277" s="155"/>
      <c r="C1277" s="188" t="s">
        <v>1059</v>
      </c>
      <c r="D1277" s="160"/>
      <c r="E1277" s="161"/>
      <c r="F1277" s="158"/>
      <c r="G1277" s="158"/>
      <c r="H1277" s="158"/>
      <c r="I1277" s="158"/>
      <c r="J1277" s="158"/>
      <c r="K1277" s="158"/>
      <c r="L1277" s="158"/>
      <c r="M1277" s="158"/>
      <c r="N1277" s="157"/>
      <c r="O1277" s="157"/>
      <c r="P1277" s="157"/>
      <c r="Q1277" s="157"/>
      <c r="R1277" s="158"/>
      <c r="S1277" s="158"/>
      <c r="T1277" s="158"/>
      <c r="U1277" s="158"/>
      <c r="V1277" s="158"/>
      <c r="W1277" s="158"/>
      <c r="X1277" s="158"/>
      <c r="Y1277" s="147"/>
      <c r="Z1277" s="147"/>
      <c r="AA1277" s="147"/>
      <c r="AB1277" s="147"/>
      <c r="AC1277" s="147"/>
      <c r="AD1277" s="147"/>
      <c r="AE1277" s="147"/>
      <c r="AF1277" s="147"/>
      <c r="AG1277" s="147" t="s">
        <v>187</v>
      </c>
      <c r="AH1277" s="147">
        <v>0</v>
      </c>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row>
    <row r="1278" spans="1:60" outlineLevel="1">
      <c r="A1278" s="154"/>
      <c r="B1278" s="155"/>
      <c r="C1278" s="188" t="s">
        <v>188</v>
      </c>
      <c r="D1278" s="160"/>
      <c r="E1278" s="161">
        <v>20</v>
      </c>
      <c r="F1278" s="158"/>
      <c r="G1278" s="158"/>
      <c r="H1278" s="158"/>
      <c r="I1278" s="158"/>
      <c r="J1278" s="158"/>
      <c r="K1278" s="158"/>
      <c r="L1278" s="158"/>
      <c r="M1278" s="158"/>
      <c r="N1278" s="157"/>
      <c r="O1278" s="157"/>
      <c r="P1278" s="157"/>
      <c r="Q1278" s="157"/>
      <c r="R1278" s="158"/>
      <c r="S1278" s="158"/>
      <c r="T1278" s="158"/>
      <c r="U1278" s="158"/>
      <c r="V1278" s="158"/>
      <c r="W1278" s="158"/>
      <c r="X1278" s="158"/>
      <c r="Y1278" s="147"/>
      <c r="Z1278" s="147"/>
      <c r="AA1278" s="147"/>
      <c r="AB1278" s="147"/>
      <c r="AC1278" s="147"/>
      <c r="AD1278" s="147"/>
      <c r="AE1278" s="147"/>
      <c r="AF1278" s="147"/>
      <c r="AG1278" s="147" t="s">
        <v>187</v>
      </c>
      <c r="AH1278" s="147">
        <v>0</v>
      </c>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row>
    <row r="1279" spans="1:60" outlineLevel="1">
      <c r="A1279" s="179">
        <v>209</v>
      </c>
      <c r="B1279" s="180" t="s">
        <v>1060</v>
      </c>
      <c r="C1279" s="189" t="s">
        <v>1061</v>
      </c>
      <c r="D1279" s="181" t="s">
        <v>340</v>
      </c>
      <c r="E1279" s="182">
        <v>4</v>
      </c>
      <c r="F1279" s="183"/>
      <c r="G1279" s="184">
        <f>ROUND(E1279*F1279,2)</f>
        <v>0</v>
      </c>
      <c r="H1279" s="159"/>
      <c r="I1279" s="158">
        <f>ROUND(E1279*H1279,2)</f>
        <v>0</v>
      </c>
      <c r="J1279" s="159"/>
      <c r="K1279" s="158">
        <f>ROUND(E1279*J1279,2)</f>
        <v>0</v>
      </c>
      <c r="L1279" s="158">
        <v>21</v>
      </c>
      <c r="M1279" s="158">
        <f>G1279*(1+L1279/100)</f>
        <v>0</v>
      </c>
      <c r="N1279" s="157">
        <v>0</v>
      </c>
      <c r="O1279" s="157">
        <f>ROUND(E1279*N1279,2)</f>
        <v>0</v>
      </c>
      <c r="P1279" s="157">
        <v>0</v>
      </c>
      <c r="Q1279" s="157">
        <f>ROUND(E1279*P1279,2)</f>
        <v>0</v>
      </c>
      <c r="R1279" s="158"/>
      <c r="S1279" s="158" t="s">
        <v>341</v>
      </c>
      <c r="T1279" s="158" t="s">
        <v>342</v>
      </c>
      <c r="U1279" s="158">
        <v>0</v>
      </c>
      <c r="V1279" s="158">
        <f>ROUND(E1279*U1279,2)</f>
        <v>0</v>
      </c>
      <c r="W1279" s="158"/>
      <c r="X1279" s="158" t="s">
        <v>184</v>
      </c>
      <c r="Y1279" s="147"/>
      <c r="Z1279" s="147"/>
      <c r="AA1279" s="147"/>
      <c r="AB1279" s="147"/>
      <c r="AC1279" s="147"/>
      <c r="AD1279" s="147"/>
      <c r="AE1279" s="147"/>
      <c r="AF1279" s="147"/>
      <c r="AG1279" s="147" t="s">
        <v>185</v>
      </c>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row>
    <row r="1280" spans="1:60" outlineLevel="1">
      <c r="A1280" s="173">
        <v>210</v>
      </c>
      <c r="B1280" s="174" t="s">
        <v>1062</v>
      </c>
      <c r="C1280" s="187" t="s">
        <v>1063</v>
      </c>
      <c r="D1280" s="175" t="s">
        <v>182</v>
      </c>
      <c r="E1280" s="176">
        <v>73.517399999999995</v>
      </c>
      <c r="F1280" s="177"/>
      <c r="G1280" s="178">
        <f>ROUND(E1280*F1280,2)</f>
        <v>0</v>
      </c>
      <c r="H1280" s="159"/>
      <c r="I1280" s="158">
        <f>ROUND(E1280*H1280,2)</f>
        <v>0</v>
      </c>
      <c r="J1280" s="159"/>
      <c r="K1280" s="158">
        <f>ROUND(E1280*J1280,2)</f>
        <v>0</v>
      </c>
      <c r="L1280" s="158">
        <v>21</v>
      </c>
      <c r="M1280" s="158">
        <f>G1280*(1+L1280/100)</f>
        <v>0</v>
      </c>
      <c r="N1280" s="157">
        <v>2E-3</v>
      </c>
      <c r="O1280" s="157">
        <f>ROUND(E1280*N1280,2)</f>
        <v>0.15</v>
      </c>
      <c r="P1280" s="157">
        <v>0</v>
      </c>
      <c r="Q1280" s="157">
        <f>ROUND(E1280*P1280,2)</f>
        <v>0</v>
      </c>
      <c r="R1280" s="158" t="s">
        <v>324</v>
      </c>
      <c r="S1280" s="158" t="s">
        <v>183</v>
      </c>
      <c r="T1280" s="158" t="s">
        <v>183</v>
      </c>
      <c r="U1280" s="158">
        <v>0</v>
      </c>
      <c r="V1280" s="158">
        <f>ROUND(E1280*U1280,2)</f>
        <v>0</v>
      </c>
      <c r="W1280" s="158"/>
      <c r="X1280" s="158" t="s">
        <v>325</v>
      </c>
      <c r="Y1280" s="147"/>
      <c r="Z1280" s="147"/>
      <c r="AA1280" s="147"/>
      <c r="AB1280" s="147"/>
      <c r="AC1280" s="147"/>
      <c r="AD1280" s="147"/>
      <c r="AE1280" s="147"/>
      <c r="AF1280" s="147"/>
      <c r="AG1280" s="147" t="s">
        <v>326</v>
      </c>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row>
    <row r="1281" spans="1:60" outlineLevel="1">
      <c r="A1281" s="154"/>
      <c r="B1281" s="155"/>
      <c r="C1281" s="188" t="s">
        <v>528</v>
      </c>
      <c r="D1281" s="160"/>
      <c r="E1281" s="161"/>
      <c r="F1281" s="158"/>
      <c r="G1281" s="158"/>
      <c r="H1281" s="158"/>
      <c r="I1281" s="158"/>
      <c r="J1281" s="158"/>
      <c r="K1281" s="158"/>
      <c r="L1281" s="158"/>
      <c r="M1281" s="158"/>
      <c r="N1281" s="157"/>
      <c r="O1281" s="157"/>
      <c r="P1281" s="157"/>
      <c r="Q1281" s="157"/>
      <c r="R1281" s="158"/>
      <c r="S1281" s="158"/>
      <c r="T1281" s="158"/>
      <c r="U1281" s="158"/>
      <c r="V1281" s="158"/>
      <c r="W1281" s="158"/>
      <c r="X1281" s="158"/>
      <c r="Y1281" s="147"/>
      <c r="Z1281" s="147"/>
      <c r="AA1281" s="147"/>
      <c r="AB1281" s="147"/>
      <c r="AC1281" s="147"/>
      <c r="AD1281" s="147"/>
      <c r="AE1281" s="147"/>
      <c r="AF1281" s="147"/>
      <c r="AG1281" s="147" t="s">
        <v>187</v>
      </c>
      <c r="AH1281" s="147">
        <v>0</v>
      </c>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row>
    <row r="1282" spans="1:60" outlineLevel="1">
      <c r="A1282" s="154"/>
      <c r="B1282" s="155"/>
      <c r="C1282" s="188" t="s">
        <v>1064</v>
      </c>
      <c r="D1282" s="160"/>
      <c r="E1282" s="161">
        <v>62.555399999999999</v>
      </c>
      <c r="F1282" s="158"/>
      <c r="G1282" s="158"/>
      <c r="H1282" s="158"/>
      <c r="I1282" s="158"/>
      <c r="J1282" s="158"/>
      <c r="K1282" s="158"/>
      <c r="L1282" s="158"/>
      <c r="M1282" s="158"/>
      <c r="N1282" s="157"/>
      <c r="O1282" s="157"/>
      <c r="P1282" s="157"/>
      <c r="Q1282" s="157"/>
      <c r="R1282" s="158"/>
      <c r="S1282" s="158"/>
      <c r="T1282" s="158"/>
      <c r="U1282" s="158"/>
      <c r="V1282" s="158"/>
      <c r="W1282" s="158"/>
      <c r="X1282" s="158"/>
      <c r="Y1282" s="147"/>
      <c r="Z1282" s="147"/>
      <c r="AA1282" s="147"/>
      <c r="AB1282" s="147"/>
      <c r="AC1282" s="147"/>
      <c r="AD1282" s="147"/>
      <c r="AE1282" s="147"/>
      <c r="AF1282" s="147"/>
      <c r="AG1282" s="147" t="s">
        <v>187</v>
      </c>
      <c r="AH1282" s="147">
        <v>0</v>
      </c>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row>
    <row r="1283" spans="1:60" outlineLevel="1">
      <c r="A1283" s="154"/>
      <c r="B1283" s="155"/>
      <c r="C1283" s="188" t="s">
        <v>528</v>
      </c>
      <c r="D1283" s="160"/>
      <c r="E1283" s="161"/>
      <c r="F1283" s="158"/>
      <c r="G1283" s="158"/>
      <c r="H1283" s="158"/>
      <c r="I1283" s="158"/>
      <c r="J1283" s="158"/>
      <c r="K1283" s="158"/>
      <c r="L1283" s="158"/>
      <c r="M1283" s="158"/>
      <c r="N1283" s="157"/>
      <c r="O1283" s="157"/>
      <c r="P1283" s="157"/>
      <c r="Q1283" s="157"/>
      <c r="R1283" s="158"/>
      <c r="S1283" s="158"/>
      <c r="T1283" s="158"/>
      <c r="U1283" s="158"/>
      <c r="V1283" s="158"/>
      <c r="W1283" s="158"/>
      <c r="X1283" s="158"/>
      <c r="Y1283" s="147"/>
      <c r="Z1283" s="147"/>
      <c r="AA1283" s="147"/>
      <c r="AB1283" s="147"/>
      <c r="AC1283" s="147"/>
      <c r="AD1283" s="147"/>
      <c r="AE1283" s="147"/>
      <c r="AF1283" s="147"/>
      <c r="AG1283" s="147" t="s">
        <v>187</v>
      </c>
      <c r="AH1283" s="147">
        <v>0</v>
      </c>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row>
    <row r="1284" spans="1:60" outlineLevel="1">
      <c r="A1284" s="154"/>
      <c r="B1284" s="155"/>
      <c r="C1284" s="188" t="s">
        <v>1065</v>
      </c>
      <c r="D1284" s="160"/>
      <c r="E1284" s="161">
        <v>10.962</v>
      </c>
      <c r="F1284" s="158"/>
      <c r="G1284" s="158"/>
      <c r="H1284" s="158"/>
      <c r="I1284" s="158"/>
      <c r="J1284" s="158"/>
      <c r="K1284" s="158"/>
      <c r="L1284" s="158"/>
      <c r="M1284" s="158"/>
      <c r="N1284" s="157"/>
      <c r="O1284" s="157"/>
      <c r="P1284" s="157"/>
      <c r="Q1284" s="157"/>
      <c r="R1284" s="158"/>
      <c r="S1284" s="158"/>
      <c r="T1284" s="158"/>
      <c r="U1284" s="158"/>
      <c r="V1284" s="158"/>
      <c r="W1284" s="158"/>
      <c r="X1284" s="158"/>
      <c r="Y1284" s="147"/>
      <c r="Z1284" s="147"/>
      <c r="AA1284" s="147"/>
      <c r="AB1284" s="147"/>
      <c r="AC1284" s="147"/>
      <c r="AD1284" s="147"/>
      <c r="AE1284" s="147"/>
      <c r="AF1284" s="147"/>
      <c r="AG1284" s="147" t="s">
        <v>187</v>
      </c>
      <c r="AH1284" s="147">
        <v>0</v>
      </c>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row>
    <row r="1285" spans="1:60" ht="22.5" outlineLevel="1">
      <c r="A1285" s="173">
        <v>211</v>
      </c>
      <c r="B1285" s="174" t="s">
        <v>1066</v>
      </c>
      <c r="C1285" s="187" t="s">
        <v>1067</v>
      </c>
      <c r="D1285" s="175" t="s">
        <v>182</v>
      </c>
      <c r="E1285" s="176">
        <v>73.517399999999995</v>
      </c>
      <c r="F1285" s="177"/>
      <c r="G1285" s="178">
        <f>ROUND(E1285*F1285,2)</f>
        <v>0</v>
      </c>
      <c r="H1285" s="159"/>
      <c r="I1285" s="158">
        <f>ROUND(E1285*H1285,2)</f>
        <v>0</v>
      </c>
      <c r="J1285" s="159"/>
      <c r="K1285" s="158">
        <f>ROUND(E1285*J1285,2)</f>
        <v>0</v>
      </c>
      <c r="L1285" s="158">
        <v>21</v>
      </c>
      <c r="M1285" s="158">
        <f>G1285*(1+L1285/100)</f>
        <v>0</v>
      </c>
      <c r="N1285" s="157">
        <v>4.6499999999999996E-3</v>
      </c>
      <c r="O1285" s="157">
        <f>ROUND(E1285*N1285,2)</f>
        <v>0.34</v>
      </c>
      <c r="P1285" s="157">
        <v>0</v>
      </c>
      <c r="Q1285" s="157">
        <f>ROUND(E1285*P1285,2)</f>
        <v>0</v>
      </c>
      <c r="R1285" s="158" t="s">
        <v>324</v>
      </c>
      <c r="S1285" s="158" t="s">
        <v>183</v>
      </c>
      <c r="T1285" s="158" t="s">
        <v>183</v>
      </c>
      <c r="U1285" s="158">
        <v>0</v>
      </c>
      <c r="V1285" s="158">
        <f>ROUND(E1285*U1285,2)</f>
        <v>0</v>
      </c>
      <c r="W1285" s="158"/>
      <c r="X1285" s="158" t="s">
        <v>325</v>
      </c>
      <c r="Y1285" s="147"/>
      <c r="Z1285" s="147"/>
      <c r="AA1285" s="147"/>
      <c r="AB1285" s="147"/>
      <c r="AC1285" s="147"/>
      <c r="AD1285" s="147"/>
      <c r="AE1285" s="147"/>
      <c r="AF1285" s="147"/>
      <c r="AG1285" s="147" t="s">
        <v>326</v>
      </c>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row>
    <row r="1286" spans="1:60" outlineLevel="1">
      <c r="A1286" s="154"/>
      <c r="B1286" s="155"/>
      <c r="C1286" s="188" t="s">
        <v>528</v>
      </c>
      <c r="D1286" s="160"/>
      <c r="E1286" s="161"/>
      <c r="F1286" s="158"/>
      <c r="G1286" s="158"/>
      <c r="H1286" s="158"/>
      <c r="I1286" s="158"/>
      <c r="J1286" s="158"/>
      <c r="K1286" s="158"/>
      <c r="L1286" s="158"/>
      <c r="M1286" s="158"/>
      <c r="N1286" s="157"/>
      <c r="O1286" s="157"/>
      <c r="P1286" s="157"/>
      <c r="Q1286" s="157"/>
      <c r="R1286" s="158"/>
      <c r="S1286" s="158"/>
      <c r="T1286" s="158"/>
      <c r="U1286" s="158"/>
      <c r="V1286" s="158"/>
      <c r="W1286" s="158"/>
      <c r="X1286" s="158"/>
      <c r="Y1286" s="147"/>
      <c r="Z1286" s="147"/>
      <c r="AA1286" s="147"/>
      <c r="AB1286" s="147"/>
      <c r="AC1286" s="147"/>
      <c r="AD1286" s="147"/>
      <c r="AE1286" s="147"/>
      <c r="AF1286" s="147"/>
      <c r="AG1286" s="147" t="s">
        <v>187</v>
      </c>
      <c r="AH1286" s="147">
        <v>0</v>
      </c>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row>
    <row r="1287" spans="1:60" outlineLevel="1">
      <c r="A1287" s="154"/>
      <c r="B1287" s="155"/>
      <c r="C1287" s="188" t="s">
        <v>1064</v>
      </c>
      <c r="D1287" s="160"/>
      <c r="E1287" s="161">
        <v>62.555399999999999</v>
      </c>
      <c r="F1287" s="158"/>
      <c r="G1287" s="158"/>
      <c r="H1287" s="158"/>
      <c r="I1287" s="158"/>
      <c r="J1287" s="158"/>
      <c r="K1287" s="158"/>
      <c r="L1287" s="158"/>
      <c r="M1287" s="158"/>
      <c r="N1287" s="157"/>
      <c r="O1287" s="157"/>
      <c r="P1287" s="157"/>
      <c r="Q1287" s="157"/>
      <c r="R1287" s="158"/>
      <c r="S1287" s="158"/>
      <c r="T1287" s="158"/>
      <c r="U1287" s="158"/>
      <c r="V1287" s="158"/>
      <c r="W1287" s="158"/>
      <c r="X1287" s="158"/>
      <c r="Y1287" s="147"/>
      <c r="Z1287" s="147"/>
      <c r="AA1287" s="147"/>
      <c r="AB1287" s="147"/>
      <c r="AC1287" s="147"/>
      <c r="AD1287" s="147"/>
      <c r="AE1287" s="147"/>
      <c r="AF1287" s="147"/>
      <c r="AG1287" s="147" t="s">
        <v>187</v>
      </c>
      <c r="AH1287" s="147">
        <v>0</v>
      </c>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row>
    <row r="1288" spans="1:60" outlineLevel="1">
      <c r="A1288" s="154"/>
      <c r="B1288" s="155"/>
      <c r="C1288" s="188" t="s">
        <v>528</v>
      </c>
      <c r="D1288" s="160"/>
      <c r="E1288" s="161"/>
      <c r="F1288" s="158"/>
      <c r="G1288" s="158"/>
      <c r="H1288" s="158"/>
      <c r="I1288" s="158"/>
      <c r="J1288" s="158"/>
      <c r="K1288" s="158"/>
      <c r="L1288" s="158"/>
      <c r="M1288" s="158"/>
      <c r="N1288" s="157"/>
      <c r="O1288" s="157"/>
      <c r="P1288" s="157"/>
      <c r="Q1288" s="157"/>
      <c r="R1288" s="158"/>
      <c r="S1288" s="158"/>
      <c r="T1288" s="158"/>
      <c r="U1288" s="158"/>
      <c r="V1288" s="158"/>
      <c r="W1288" s="158"/>
      <c r="X1288" s="158"/>
      <c r="Y1288" s="147"/>
      <c r="Z1288" s="147"/>
      <c r="AA1288" s="147"/>
      <c r="AB1288" s="147"/>
      <c r="AC1288" s="147"/>
      <c r="AD1288" s="147"/>
      <c r="AE1288" s="147"/>
      <c r="AF1288" s="147"/>
      <c r="AG1288" s="147" t="s">
        <v>187</v>
      </c>
      <c r="AH1288" s="147">
        <v>0</v>
      </c>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row>
    <row r="1289" spans="1:60" outlineLevel="1">
      <c r="A1289" s="154"/>
      <c r="B1289" s="155"/>
      <c r="C1289" s="188" t="s">
        <v>1065</v>
      </c>
      <c r="D1289" s="160"/>
      <c r="E1289" s="161">
        <v>10.962</v>
      </c>
      <c r="F1289" s="158"/>
      <c r="G1289" s="158"/>
      <c r="H1289" s="158"/>
      <c r="I1289" s="158"/>
      <c r="J1289" s="158"/>
      <c r="K1289" s="158"/>
      <c r="L1289" s="158"/>
      <c r="M1289" s="158"/>
      <c r="N1289" s="157"/>
      <c r="O1289" s="157"/>
      <c r="P1289" s="157"/>
      <c r="Q1289" s="157"/>
      <c r="R1289" s="158"/>
      <c r="S1289" s="158"/>
      <c r="T1289" s="158"/>
      <c r="U1289" s="158"/>
      <c r="V1289" s="158"/>
      <c r="W1289" s="158"/>
      <c r="X1289" s="158"/>
      <c r="Y1289" s="147"/>
      <c r="Z1289" s="147"/>
      <c r="AA1289" s="147"/>
      <c r="AB1289" s="147"/>
      <c r="AC1289" s="147"/>
      <c r="AD1289" s="147"/>
      <c r="AE1289" s="147"/>
      <c r="AF1289" s="147"/>
      <c r="AG1289" s="147" t="s">
        <v>187</v>
      </c>
      <c r="AH1289" s="147">
        <v>0</v>
      </c>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row>
    <row r="1290" spans="1:60" outlineLevel="1">
      <c r="A1290" s="173">
        <v>212</v>
      </c>
      <c r="B1290" s="174" t="s">
        <v>1068</v>
      </c>
      <c r="C1290" s="187" t="s">
        <v>1069</v>
      </c>
      <c r="D1290" s="175" t="s">
        <v>182</v>
      </c>
      <c r="E1290" s="176">
        <v>154.23480000000001</v>
      </c>
      <c r="F1290" s="177"/>
      <c r="G1290" s="178">
        <f>ROUND(E1290*F1290,2)</f>
        <v>0</v>
      </c>
      <c r="H1290" s="159"/>
      <c r="I1290" s="158">
        <f>ROUND(E1290*H1290,2)</f>
        <v>0</v>
      </c>
      <c r="J1290" s="159"/>
      <c r="K1290" s="158">
        <f>ROUND(E1290*J1290,2)</f>
        <v>0</v>
      </c>
      <c r="L1290" s="158">
        <v>21</v>
      </c>
      <c r="M1290" s="158">
        <f>G1290*(1+L1290/100)</f>
        <v>0</v>
      </c>
      <c r="N1290" s="157">
        <v>2.9999999999999997E-4</v>
      </c>
      <c r="O1290" s="157">
        <f>ROUND(E1290*N1290,2)</f>
        <v>0.05</v>
      </c>
      <c r="P1290" s="157">
        <v>0</v>
      </c>
      <c r="Q1290" s="157">
        <f>ROUND(E1290*P1290,2)</f>
        <v>0</v>
      </c>
      <c r="R1290" s="158" t="s">
        <v>324</v>
      </c>
      <c r="S1290" s="158" t="s">
        <v>183</v>
      </c>
      <c r="T1290" s="158" t="s">
        <v>183</v>
      </c>
      <c r="U1290" s="158">
        <v>0</v>
      </c>
      <c r="V1290" s="158">
        <f>ROUND(E1290*U1290,2)</f>
        <v>0</v>
      </c>
      <c r="W1290" s="158"/>
      <c r="X1290" s="158" t="s">
        <v>325</v>
      </c>
      <c r="Y1290" s="147"/>
      <c r="Z1290" s="147"/>
      <c r="AA1290" s="147"/>
      <c r="AB1290" s="147"/>
      <c r="AC1290" s="147"/>
      <c r="AD1290" s="147"/>
      <c r="AE1290" s="147"/>
      <c r="AF1290" s="147"/>
      <c r="AG1290" s="147" t="s">
        <v>326</v>
      </c>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row>
    <row r="1291" spans="1:60" outlineLevel="1">
      <c r="A1291" s="154"/>
      <c r="B1291" s="155"/>
      <c r="C1291" s="188" t="s">
        <v>528</v>
      </c>
      <c r="D1291" s="160"/>
      <c r="E1291" s="161"/>
      <c r="F1291" s="158"/>
      <c r="G1291" s="158"/>
      <c r="H1291" s="158"/>
      <c r="I1291" s="158"/>
      <c r="J1291" s="158"/>
      <c r="K1291" s="158"/>
      <c r="L1291" s="158"/>
      <c r="M1291" s="158"/>
      <c r="N1291" s="157"/>
      <c r="O1291" s="157"/>
      <c r="P1291" s="157"/>
      <c r="Q1291" s="157"/>
      <c r="R1291" s="158"/>
      <c r="S1291" s="158"/>
      <c r="T1291" s="158"/>
      <c r="U1291" s="158"/>
      <c r="V1291" s="158"/>
      <c r="W1291" s="158"/>
      <c r="X1291" s="158"/>
      <c r="Y1291" s="147"/>
      <c r="Z1291" s="147"/>
      <c r="AA1291" s="147"/>
      <c r="AB1291" s="147"/>
      <c r="AC1291" s="147"/>
      <c r="AD1291" s="147"/>
      <c r="AE1291" s="147"/>
      <c r="AF1291" s="147"/>
      <c r="AG1291" s="147" t="s">
        <v>187</v>
      </c>
      <c r="AH1291" s="147">
        <v>0</v>
      </c>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row>
    <row r="1292" spans="1:60" outlineLevel="1">
      <c r="A1292" s="154"/>
      <c r="B1292" s="155"/>
      <c r="C1292" s="188" t="s">
        <v>1070</v>
      </c>
      <c r="D1292" s="160"/>
      <c r="E1292" s="161">
        <v>125.1108</v>
      </c>
      <c r="F1292" s="158"/>
      <c r="G1292" s="158"/>
      <c r="H1292" s="158"/>
      <c r="I1292" s="158"/>
      <c r="J1292" s="158"/>
      <c r="K1292" s="158"/>
      <c r="L1292" s="158"/>
      <c r="M1292" s="158"/>
      <c r="N1292" s="157"/>
      <c r="O1292" s="157"/>
      <c r="P1292" s="157"/>
      <c r="Q1292" s="157"/>
      <c r="R1292" s="158"/>
      <c r="S1292" s="158"/>
      <c r="T1292" s="158"/>
      <c r="U1292" s="158"/>
      <c r="V1292" s="158"/>
      <c r="W1292" s="158"/>
      <c r="X1292" s="158"/>
      <c r="Y1292" s="147"/>
      <c r="Z1292" s="147"/>
      <c r="AA1292" s="147"/>
      <c r="AB1292" s="147"/>
      <c r="AC1292" s="147"/>
      <c r="AD1292" s="147"/>
      <c r="AE1292" s="147"/>
      <c r="AF1292" s="147"/>
      <c r="AG1292" s="147" t="s">
        <v>187</v>
      </c>
      <c r="AH1292" s="147">
        <v>0</v>
      </c>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row>
    <row r="1293" spans="1:60" outlineLevel="1">
      <c r="A1293" s="154"/>
      <c r="B1293" s="155"/>
      <c r="C1293" s="188" t="s">
        <v>528</v>
      </c>
      <c r="D1293" s="160"/>
      <c r="E1293" s="161"/>
      <c r="F1293" s="158"/>
      <c r="G1293" s="158"/>
      <c r="H1293" s="158"/>
      <c r="I1293" s="158"/>
      <c r="J1293" s="158"/>
      <c r="K1293" s="158"/>
      <c r="L1293" s="158"/>
      <c r="M1293" s="158"/>
      <c r="N1293" s="157"/>
      <c r="O1293" s="157"/>
      <c r="P1293" s="157"/>
      <c r="Q1293" s="157"/>
      <c r="R1293" s="158"/>
      <c r="S1293" s="158"/>
      <c r="T1293" s="158"/>
      <c r="U1293" s="158"/>
      <c r="V1293" s="158"/>
      <c r="W1293" s="158"/>
      <c r="X1293" s="158"/>
      <c r="Y1293" s="147"/>
      <c r="Z1293" s="147"/>
      <c r="AA1293" s="147"/>
      <c r="AB1293" s="147"/>
      <c r="AC1293" s="147"/>
      <c r="AD1293" s="147"/>
      <c r="AE1293" s="147"/>
      <c r="AF1293" s="147"/>
      <c r="AG1293" s="147" t="s">
        <v>187</v>
      </c>
      <c r="AH1293" s="147">
        <v>0</v>
      </c>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row>
    <row r="1294" spans="1:60" outlineLevel="1">
      <c r="A1294" s="154"/>
      <c r="B1294" s="155"/>
      <c r="C1294" s="188" t="s">
        <v>1046</v>
      </c>
      <c r="D1294" s="160"/>
      <c r="E1294" s="161">
        <v>21.923999999999999</v>
      </c>
      <c r="F1294" s="158"/>
      <c r="G1294" s="158"/>
      <c r="H1294" s="158"/>
      <c r="I1294" s="158"/>
      <c r="J1294" s="158"/>
      <c r="K1294" s="158"/>
      <c r="L1294" s="158"/>
      <c r="M1294" s="158"/>
      <c r="N1294" s="157"/>
      <c r="O1294" s="157"/>
      <c r="P1294" s="157"/>
      <c r="Q1294" s="157"/>
      <c r="R1294" s="158"/>
      <c r="S1294" s="158"/>
      <c r="T1294" s="158"/>
      <c r="U1294" s="158"/>
      <c r="V1294" s="158"/>
      <c r="W1294" s="158"/>
      <c r="X1294" s="158"/>
      <c r="Y1294" s="147"/>
      <c r="Z1294" s="147"/>
      <c r="AA1294" s="147"/>
      <c r="AB1294" s="147"/>
      <c r="AC1294" s="147"/>
      <c r="AD1294" s="147"/>
      <c r="AE1294" s="147"/>
      <c r="AF1294" s="147"/>
      <c r="AG1294" s="147" t="s">
        <v>187</v>
      </c>
      <c r="AH1294" s="147">
        <v>0</v>
      </c>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row>
    <row r="1295" spans="1:60" outlineLevel="1">
      <c r="A1295" s="154"/>
      <c r="B1295" s="155"/>
      <c r="C1295" s="188" t="s">
        <v>251</v>
      </c>
      <c r="D1295" s="160"/>
      <c r="E1295" s="161"/>
      <c r="F1295" s="158"/>
      <c r="G1295" s="158"/>
      <c r="H1295" s="158"/>
      <c r="I1295" s="158"/>
      <c r="J1295" s="158"/>
      <c r="K1295" s="158"/>
      <c r="L1295" s="158"/>
      <c r="M1295" s="158"/>
      <c r="N1295" s="157"/>
      <c r="O1295" s="157"/>
      <c r="P1295" s="157"/>
      <c r="Q1295" s="157"/>
      <c r="R1295" s="158"/>
      <c r="S1295" s="158"/>
      <c r="T1295" s="158"/>
      <c r="U1295" s="158"/>
      <c r="V1295" s="158"/>
      <c r="W1295" s="158"/>
      <c r="X1295" s="158"/>
      <c r="Y1295" s="147"/>
      <c r="Z1295" s="147"/>
      <c r="AA1295" s="147"/>
      <c r="AB1295" s="147"/>
      <c r="AC1295" s="147"/>
      <c r="AD1295" s="147"/>
      <c r="AE1295" s="147"/>
      <c r="AF1295" s="147"/>
      <c r="AG1295" s="147" t="s">
        <v>187</v>
      </c>
      <c r="AH1295" s="147">
        <v>0</v>
      </c>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row>
    <row r="1296" spans="1:60" outlineLevel="1">
      <c r="A1296" s="154"/>
      <c r="B1296" s="155"/>
      <c r="C1296" s="188" t="s">
        <v>1071</v>
      </c>
      <c r="D1296" s="160"/>
      <c r="E1296" s="161">
        <v>7.2</v>
      </c>
      <c r="F1296" s="158"/>
      <c r="G1296" s="158"/>
      <c r="H1296" s="158"/>
      <c r="I1296" s="158"/>
      <c r="J1296" s="158"/>
      <c r="K1296" s="158"/>
      <c r="L1296" s="158"/>
      <c r="M1296" s="158"/>
      <c r="N1296" s="157"/>
      <c r="O1296" s="157"/>
      <c r="P1296" s="157"/>
      <c r="Q1296" s="157"/>
      <c r="R1296" s="158"/>
      <c r="S1296" s="158"/>
      <c r="T1296" s="158"/>
      <c r="U1296" s="158"/>
      <c r="V1296" s="158"/>
      <c r="W1296" s="158"/>
      <c r="X1296" s="158"/>
      <c r="Y1296" s="147"/>
      <c r="Z1296" s="147"/>
      <c r="AA1296" s="147"/>
      <c r="AB1296" s="147"/>
      <c r="AC1296" s="147"/>
      <c r="AD1296" s="147"/>
      <c r="AE1296" s="147"/>
      <c r="AF1296" s="147"/>
      <c r="AG1296" s="147" t="s">
        <v>187</v>
      </c>
      <c r="AH1296" s="147">
        <v>0</v>
      </c>
      <c r="AI1296" s="147"/>
      <c r="AJ1296" s="147"/>
      <c r="AK1296" s="147"/>
      <c r="AL1296" s="147"/>
      <c r="AM1296" s="147"/>
      <c r="AN1296" s="147"/>
      <c r="AO1296" s="147"/>
      <c r="AP1296" s="147"/>
      <c r="AQ1296" s="147"/>
      <c r="AR1296" s="147"/>
      <c r="AS1296" s="147"/>
      <c r="AT1296" s="147"/>
      <c r="AU1296" s="147"/>
      <c r="AV1296" s="147"/>
      <c r="AW1296" s="147"/>
      <c r="AX1296" s="147"/>
      <c r="AY1296" s="147"/>
      <c r="AZ1296" s="147"/>
      <c r="BA1296" s="147"/>
      <c r="BB1296" s="147"/>
      <c r="BC1296" s="147"/>
      <c r="BD1296" s="147"/>
      <c r="BE1296" s="147"/>
      <c r="BF1296" s="147"/>
      <c r="BG1296" s="147"/>
      <c r="BH1296" s="147"/>
    </row>
    <row r="1297" spans="1:60" outlineLevel="1">
      <c r="A1297" s="154">
        <v>213</v>
      </c>
      <c r="B1297" s="155" t="s">
        <v>1072</v>
      </c>
      <c r="C1297" s="191" t="s">
        <v>1073</v>
      </c>
      <c r="D1297" s="156" t="s">
        <v>0</v>
      </c>
      <c r="E1297" s="185"/>
      <c r="F1297" s="159"/>
      <c r="G1297" s="158">
        <f>ROUND(E1297*F1297,2)</f>
        <v>0</v>
      </c>
      <c r="H1297" s="159"/>
      <c r="I1297" s="158">
        <f>ROUND(E1297*H1297,2)</f>
        <v>0</v>
      </c>
      <c r="J1297" s="159"/>
      <c r="K1297" s="158">
        <f>ROUND(E1297*J1297,2)</f>
        <v>0</v>
      </c>
      <c r="L1297" s="158">
        <v>21</v>
      </c>
      <c r="M1297" s="158">
        <f>G1297*(1+L1297/100)</f>
        <v>0</v>
      </c>
      <c r="N1297" s="157">
        <v>0</v>
      </c>
      <c r="O1297" s="157">
        <f>ROUND(E1297*N1297,2)</f>
        <v>0</v>
      </c>
      <c r="P1297" s="157">
        <v>0</v>
      </c>
      <c r="Q1297" s="157">
        <f>ROUND(E1297*P1297,2)</f>
        <v>0</v>
      </c>
      <c r="R1297" s="158"/>
      <c r="S1297" s="158" t="s">
        <v>183</v>
      </c>
      <c r="T1297" s="158" t="s">
        <v>183</v>
      </c>
      <c r="U1297" s="158">
        <v>0</v>
      </c>
      <c r="V1297" s="158">
        <f>ROUND(E1297*U1297,2)</f>
        <v>0</v>
      </c>
      <c r="W1297" s="158"/>
      <c r="X1297" s="158" t="s">
        <v>958</v>
      </c>
      <c r="Y1297" s="147"/>
      <c r="Z1297" s="147"/>
      <c r="AA1297" s="147"/>
      <c r="AB1297" s="147"/>
      <c r="AC1297" s="147"/>
      <c r="AD1297" s="147"/>
      <c r="AE1297" s="147"/>
      <c r="AF1297" s="147"/>
      <c r="AG1297" s="147" t="s">
        <v>959</v>
      </c>
      <c r="AH1297" s="147"/>
      <c r="AI1297" s="147"/>
      <c r="AJ1297" s="147"/>
      <c r="AK1297" s="147"/>
      <c r="AL1297" s="147"/>
      <c r="AM1297" s="147"/>
      <c r="AN1297" s="147"/>
      <c r="AO1297" s="147"/>
      <c r="AP1297" s="147"/>
      <c r="AQ1297" s="147"/>
      <c r="AR1297" s="147"/>
      <c r="AS1297" s="147"/>
      <c r="AT1297" s="147"/>
      <c r="AU1297" s="147"/>
      <c r="AV1297" s="147"/>
      <c r="AW1297" s="147"/>
      <c r="AX1297" s="147"/>
      <c r="AY1297" s="147"/>
      <c r="AZ1297" s="147"/>
      <c r="BA1297" s="147"/>
      <c r="BB1297" s="147"/>
      <c r="BC1297" s="147"/>
      <c r="BD1297" s="147"/>
      <c r="BE1297" s="147"/>
      <c r="BF1297" s="147"/>
      <c r="BG1297" s="147"/>
      <c r="BH1297" s="147"/>
    </row>
    <row r="1298" spans="1:60">
      <c r="A1298" s="166" t="s">
        <v>178</v>
      </c>
      <c r="B1298" s="167" t="s">
        <v>102</v>
      </c>
      <c r="C1298" s="186" t="s">
        <v>103</v>
      </c>
      <c r="D1298" s="168"/>
      <c r="E1298" s="169"/>
      <c r="F1298" s="170"/>
      <c r="G1298" s="171">
        <f>SUMIF(AG1299:AG1363,"&lt;&gt;NOR",G1299:G1363)</f>
        <v>0</v>
      </c>
      <c r="H1298" s="165"/>
      <c r="I1298" s="165">
        <f>SUM(I1299:I1363)</f>
        <v>0</v>
      </c>
      <c r="J1298" s="165"/>
      <c r="K1298" s="165">
        <f>SUM(K1299:K1363)</f>
        <v>0</v>
      </c>
      <c r="L1298" s="165"/>
      <c r="M1298" s="165">
        <f>SUM(M1299:M1363)</f>
        <v>0</v>
      </c>
      <c r="N1298" s="164"/>
      <c r="O1298" s="164">
        <f>SUM(O1299:O1363)</f>
        <v>0.63000000000000012</v>
      </c>
      <c r="P1298" s="164"/>
      <c r="Q1298" s="164">
        <f>SUM(Q1299:Q1363)</f>
        <v>0.05</v>
      </c>
      <c r="R1298" s="165"/>
      <c r="S1298" s="165"/>
      <c r="T1298" s="165"/>
      <c r="U1298" s="165"/>
      <c r="V1298" s="165">
        <f>SUM(V1299:V1363)</f>
        <v>32.339999999999996</v>
      </c>
      <c r="W1298" s="165"/>
      <c r="X1298" s="165"/>
      <c r="AG1298" t="s">
        <v>179</v>
      </c>
    </row>
    <row r="1299" spans="1:60" ht="22.5" outlineLevel="1">
      <c r="A1299" s="173">
        <v>214</v>
      </c>
      <c r="B1299" s="174" t="s">
        <v>1074</v>
      </c>
      <c r="C1299" s="187" t="s">
        <v>1075</v>
      </c>
      <c r="D1299" s="175" t="s">
        <v>182</v>
      </c>
      <c r="E1299" s="176">
        <v>24.2</v>
      </c>
      <c r="F1299" s="177"/>
      <c r="G1299" s="178">
        <f>ROUND(E1299*F1299,2)</f>
        <v>0</v>
      </c>
      <c r="H1299" s="159"/>
      <c r="I1299" s="158">
        <f>ROUND(E1299*H1299,2)</f>
        <v>0</v>
      </c>
      <c r="J1299" s="159"/>
      <c r="K1299" s="158">
        <f>ROUND(E1299*J1299,2)</f>
        <v>0</v>
      </c>
      <c r="L1299" s="158">
        <v>21</v>
      </c>
      <c r="M1299" s="158">
        <f>G1299*(1+L1299/100)</f>
        <v>0</v>
      </c>
      <c r="N1299" s="157">
        <v>0</v>
      </c>
      <c r="O1299" s="157">
        <f>ROUND(E1299*N1299,2)</f>
        <v>0</v>
      </c>
      <c r="P1299" s="157">
        <v>2E-3</v>
      </c>
      <c r="Q1299" s="157">
        <f>ROUND(E1299*P1299,2)</f>
        <v>0.05</v>
      </c>
      <c r="R1299" s="158"/>
      <c r="S1299" s="158" t="s">
        <v>183</v>
      </c>
      <c r="T1299" s="158" t="s">
        <v>183</v>
      </c>
      <c r="U1299" s="158">
        <v>3.7999999999999999E-2</v>
      </c>
      <c r="V1299" s="158">
        <f>ROUND(E1299*U1299,2)</f>
        <v>0.92</v>
      </c>
      <c r="W1299" s="158"/>
      <c r="X1299" s="158" t="s">
        <v>184</v>
      </c>
      <c r="Y1299" s="147"/>
      <c r="Z1299" s="147"/>
      <c r="AA1299" s="147"/>
      <c r="AB1299" s="147"/>
      <c r="AC1299" s="147"/>
      <c r="AD1299" s="147"/>
      <c r="AE1299" s="147"/>
      <c r="AF1299" s="147"/>
      <c r="AG1299" s="147" t="s">
        <v>185</v>
      </c>
      <c r="AH1299" s="147"/>
      <c r="AI1299" s="147"/>
      <c r="AJ1299" s="147"/>
      <c r="AK1299" s="147"/>
      <c r="AL1299" s="147"/>
      <c r="AM1299" s="147"/>
      <c r="AN1299" s="147"/>
      <c r="AO1299" s="147"/>
      <c r="AP1299" s="147"/>
      <c r="AQ1299" s="147"/>
      <c r="AR1299" s="147"/>
      <c r="AS1299" s="147"/>
      <c r="AT1299" s="147"/>
      <c r="AU1299" s="147"/>
      <c r="AV1299" s="147"/>
      <c r="AW1299" s="147"/>
      <c r="AX1299" s="147"/>
      <c r="AY1299" s="147"/>
      <c r="AZ1299" s="147"/>
      <c r="BA1299" s="147"/>
      <c r="BB1299" s="147"/>
      <c r="BC1299" s="147"/>
      <c r="BD1299" s="147"/>
      <c r="BE1299" s="147"/>
      <c r="BF1299" s="147"/>
      <c r="BG1299" s="147"/>
      <c r="BH1299" s="147"/>
    </row>
    <row r="1300" spans="1:60" outlineLevel="1">
      <c r="A1300" s="154"/>
      <c r="B1300" s="155"/>
      <c r="C1300" s="188" t="s">
        <v>192</v>
      </c>
      <c r="D1300" s="160"/>
      <c r="E1300" s="161"/>
      <c r="F1300" s="158"/>
      <c r="G1300" s="158"/>
      <c r="H1300" s="158"/>
      <c r="I1300" s="158"/>
      <c r="J1300" s="158"/>
      <c r="K1300" s="158"/>
      <c r="L1300" s="158"/>
      <c r="M1300" s="158"/>
      <c r="N1300" s="157"/>
      <c r="O1300" s="157"/>
      <c r="P1300" s="157"/>
      <c r="Q1300" s="157"/>
      <c r="R1300" s="158"/>
      <c r="S1300" s="158"/>
      <c r="T1300" s="158"/>
      <c r="U1300" s="158"/>
      <c r="V1300" s="158"/>
      <c r="W1300" s="158"/>
      <c r="X1300" s="158"/>
      <c r="Y1300" s="147"/>
      <c r="Z1300" s="147"/>
      <c r="AA1300" s="147"/>
      <c r="AB1300" s="147"/>
      <c r="AC1300" s="147"/>
      <c r="AD1300" s="147"/>
      <c r="AE1300" s="147"/>
      <c r="AF1300" s="147"/>
      <c r="AG1300" s="147" t="s">
        <v>187</v>
      </c>
      <c r="AH1300" s="147">
        <v>0</v>
      </c>
      <c r="AI1300" s="147"/>
      <c r="AJ1300" s="147"/>
      <c r="AK1300" s="147"/>
      <c r="AL1300" s="147"/>
      <c r="AM1300" s="147"/>
      <c r="AN1300" s="147"/>
      <c r="AO1300" s="147"/>
      <c r="AP1300" s="147"/>
      <c r="AQ1300" s="147"/>
      <c r="AR1300" s="147"/>
      <c r="AS1300" s="147"/>
      <c r="AT1300" s="147"/>
      <c r="AU1300" s="147"/>
      <c r="AV1300" s="147"/>
      <c r="AW1300" s="147"/>
      <c r="AX1300" s="147"/>
      <c r="AY1300" s="147"/>
      <c r="AZ1300" s="147"/>
      <c r="BA1300" s="147"/>
      <c r="BB1300" s="147"/>
      <c r="BC1300" s="147"/>
      <c r="BD1300" s="147"/>
      <c r="BE1300" s="147"/>
      <c r="BF1300" s="147"/>
      <c r="BG1300" s="147"/>
      <c r="BH1300" s="147"/>
    </row>
    <row r="1301" spans="1:60" outlineLevel="1">
      <c r="A1301" s="154"/>
      <c r="B1301" s="155"/>
      <c r="C1301" s="188" t="s">
        <v>756</v>
      </c>
      <c r="D1301" s="160"/>
      <c r="E1301" s="161"/>
      <c r="F1301" s="158"/>
      <c r="G1301" s="158"/>
      <c r="H1301" s="158"/>
      <c r="I1301" s="158"/>
      <c r="J1301" s="158"/>
      <c r="K1301" s="158"/>
      <c r="L1301" s="158"/>
      <c r="M1301" s="158"/>
      <c r="N1301" s="157"/>
      <c r="O1301" s="157"/>
      <c r="P1301" s="157"/>
      <c r="Q1301" s="157"/>
      <c r="R1301" s="158"/>
      <c r="S1301" s="158"/>
      <c r="T1301" s="158"/>
      <c r="U1301" s="158"/>
      <c r="V1301" s="158"/>
      <c r="W1301" s="158"/>
      <c r="X1301" s="158"/>
      <c r="Y1301" s="147"/>
      <c r="Z1301" s="147"/>
      <c r="AA1301" s="147"/>
      <c r="AB1301" s="147"/>
      <c r="AC1301" s="147"/>
      <c r="AD1301" s="147"/>
      <c r="AE1301" s="147"/>
      <c r="AF1301" s="147"/>
      <c r="AG1301" s="147" t="s">
        <v>187</v>
      </c>
      <c r="AH1301" s="147">
        <v>0</v>
      </c>
      <c r="AI1301" s="147"/>
      <c r="AJ1301" s="147"/>
      <c r="AK1301" s="147"/>
      <c r="AL1301" s="147"/>
      <c r="AM1301" s="147"/>
      <c r="AN1301" s="147"/>
      <c r="AO1301" s="147"/>
      <c r="AP1301" s="147"/>
      <c r="AQ1301" s="147"/>
      <c r="AR1301" s="147"/>
      <c r="AS1301" s="147"/>
      <c r="AT1301" s="147"/>
      <c r="AU1301" s="147"/>
      <c r="AV1301" s="147"/>
      <c r="AW1301" s="147"/>
      <c r="AX1301" s="147"/>
      <c r="AY1301" s="147"/>
      <c r="AZ1301" s="147"/>
      <c r="BA1301" s="147"/>
      <c r="BB1301" s="147"/>
      <c r="BC1301" s="147"/>
      <c r="BD1301" s="147"/>
      <c r="BE1301" s="147"/>
      <c r="BF1301" s="147"/>
      <c r="BG1301" s="147"/>
      <c r="BH1301" s="147"/>
    </row>
    <row r="1302" spans="1:60" outlineLevel="1">
      <c r="A1302" s="154"/>
      <c r="B1302" s="155"/>
      <c r="C1302" s="188" t="s">
        <v>929</v>
      </c>
      <c r="D1302" s="160"/>
      <c r="E1302" s="161">
        <v>24.2</v>
      </c>
      <c r="F1302" s="158"/>
      <c r="G1302" s="158"/>
      <c r="H1302" s="158"/>
      <c r="I1302" s="158"/>
      <c r="J1302" s="158"/>
      <c r="K1302" s="158"/>
      <c r="L1302" s="158"/>
      <c r="M1302" s="158"/>
      <c r="N1302" s="157"/>
      <c r="O1302" s="157"/>
      <c r="P1302" s="157"/>
      <c r="Q1302" s="157"/>
      <c r="R1302" s="158"/>
      <c r="S1302" s="158"/>
      <c r="T1302" s="158"/>
      <c r="U1302" s="158"/>
      <c r="V1302" s="158"/>
      <c r="W1302" s="158"/>
      <c r="X1302" s="158"/>
      <c r="Y1302" s="147"/>
      <c r="Z1302" s="147"/>
      <c r="AA1302" s="147"/>
      <c r="AB1302" s="147"/>
      <c r="AC1302" s="147"/>
      <c r="AD1302" s="147"/>
      <c r="AE1302" s="147"/>
      <c r="AF1302" s="147"/>
      <c r="AG1302" s="147" t="s">
        <v>187</v>
      </c>
      <c r="AH1302" s="147">
        <v>0</v>
      </c>
      <c r="AI1302" s="147"/>
      <c r="AJ1302" s="147"/>
      <c r="AK1302" s="147"/>
      <c r="AL1302" s="147"/>
      <c r="AM1302" s="147"/>
      <c r="AN1302" s="147"/>
      <c r="AO1302" s="147"/>
      <c r="AP1302" s="147"/>
      <c r="AQ1302" s="147"/>
      <c r="AR1302" s="147"/>
      <c r="AS1302" s="147"/>
      <c r="AT1302" s="147"/>
      <c r="AU1302" s="147"/>
      <c r="AV1302" s="147"/>
      <c r="AW1302" s="147"/>
      <c r="AX1302" s="147"/>
      <c r="AY1302" s="147"/>
      <c r="AZ1302" s="147"/>
      <c r="BA1302" s="147"/>
      <c r="BB1302" s="147"/>
      <c r="BC1302" s="147"/>
      <c r="BD1302" s="147"/>
      <c r="BE1302" s="147"/>
      <c r="BF1302" s="147"/>
      <c r="BG1302" s="147"/>
      <c r="BH1302" s="147"/>
    </row>
    <row r="1303" spans="1:60" ht="22.5" outlineLevel="1">
      <c r="A1303" s="173">
        <v>215</v>
      </c>
      <c r="B1303" s="174" t="s">
        <v>1076</v>
      </c>
      <c r="C1303" s="187" t="s">
        <v>1077</v>
      </c>
      <c r="D1303" s="175" t="s">
        <v>182</v>
      </c>
      <c r="E1303" s="176">
        <v>145.26</v>
      </c>
      <c r="F1303" s="177"/>
      <c r="G1303" s="178">
        <f>ROUND(E1303*F1303,2)</f>
        <v>0</v>
      </c>
      <c r="H1303" s="159"/>
      <c r="I1303" s="158">
        <f>ROUND(E1303*H1303,2)</f>
        <v>0</v>
      </c>
      <c r="J1303" s="159"/>
      <c r="K1303" s="158">
        <f>ROUND(E1303*J1303,2)</f>
        <v>0</v>
      </c>
      <c r="L1303" s="158">
        <v>21</v>
      </c>
      <c r="M1303" s="158">
        <f>G1303*(1+L1303/100)</f>
        <v>0</v>
      </c>
      <c r="N1303" s="157">
        <v>0</v>
      </c>
      <c r="O1303" s="157">
        <f>ROUND(E1303*N1303,2)</f>
        <v>0</v>
      </c>
      <c r="P1303" s="157">
        <v>0</v>
      </c>
      <c r="Q1303" s="157">
        <f>ROUND(E1303*P1303,2)</f>
        <v>0</v>
      </c>
      <c r="R1303" s="158"/>
      <c r="S1303" s="158" t="s">
        <v>183</v>
      </c>
      <c r="T1303" s="158" t="s">
        <v>183</v>
      </c>
      <c r="U1303" s="158">
        <v>0.08</v>
      </c>
      <c r="V1303" s="158">
        <f>ROUND(E1303*U1303,2)</f>
        <v>11.62</v>
      </c>
      <c r="W1303" s="158"/>
      <c r="X1303" s="158" t="s">
        <v>184</v>
      </c>
      <c r="Y1303" s="147"/>
      <c r="Z1303" s="147"/>
      <c r="AA1303" s="147"/>
      <c r="AB1303" s="147"/>
      <c r="AC1303" s="147"/>
      <c r="AD1303" s="147"/>
      <c r="AE1303" s="147"/>
      <c r="AF1303" s="147"/>
      <c r="AG1303" s="147" t="s">
        <v>185</v>
      </c>
      <c r="AH1303" s="147"/>
      <c r="AI1303" s="147"/>
      <c r="AJ1303" s="147"/>
      <c r="AK1303" s="147"/>
      <c r="AL1303" s="147"/>
      <c r="AM1303" s="147"/>
      <c r="AN1303" s="147"/>
      <c r="AO1303" s="147"/>
      <c r="AP1303" s="147"/>
      <c r="AQ1303" s="147"/>
      <c r="AR1303" s="147"/>
      <c r="AS1303" s="147"/>
      <c r="AT1303" s="147"/>
      <c r="AU1303" s="147"/>
      <c r="AV1303" s="147"/>
      <c r="AW1303" s="147"/>
      <c r="AX1303" s="147"/>
      <c r="AY1303" s="147"/>
      <c r="AZ1303" s="147"/>
      <c r="BA1303" s="147"/>
      <c r="BB1303" s="147"/>
      <c r="BC1303" s="147"/>
      <c r="BD1303" s="147"/>
      <c r="BE1303" s="147"/>
      <c r="BF1303" s="147"/>
      <c r="BG1303" s="147"/>
      <c r="BH1303" s="147"/>
    </row>
    <row r="1304" spans="1:60" outlineLevel="1">
      <c r="A1304" s="154"/>
      <c r="B1304" s="155"/>
      <c r="C1304" s="188" t="s">
        <v>192</v>
      </c>
      <c r="D1304" s="160"/>
      <c r="E1304" s="161"/>
      <c r="F1304" s="158"/>
      <c r="G1304" s="158"/>
      <c r="H1304" s="158"/>
      <c r="I1304" s="158"/>
      <c r="J1304" s="158"/>
      <c r="K1304" s="158"/>
      <c r="L1304" s="158"/>
      <c r="M1304" s="158"/>
      <c r="N1304" s="157"/>
      <c r="O1304" s="157"/>
      <c r="P1304" s="157"/>
      <c r="Q1304" s="157"/>
      <c r="R1304" s="158"/>
      <c r="S1304" s="158"/>
      <c r="T1304" s="158"/>
      <c r="U1304" s="158"/>
      <c r="V1304" s="158"/>
      <c r="W1304" s="158"/>
      <c r="X1304" s="158"/>
      <c r="Y1304" s="147"/>
      <c r="Z1304" s="147"/>
      <c r="AA1304" s="147"/>
      <c r="AB1304" s="147"/>
      <c r="AC1304" s="147"/>
      <c r="AD1304" s="147"/>
      <c r="AE1304" s="147"/>
      <c r="AF1304" s="147"/>
      <c r="AG1304" s="147" t="s">
        <v>187</v>
      </c>
      <c r="AH1304" s="147">
        <v>0</v>
      </c>
      <c r="AI1304" s="147"/>
      <c r="AJ1304" s="147"/>
      <c r="AK1304" s="147"/>
      <c r="AL1304" s="147"/>
      <c r="AM1304" s="147"/>
      <c r="AN1304" s="147"/>
      <c r="AO1304" s="147"/>
      <c r="AP1304" s="147"/>
      <c r="AQ1304" s="147"/>
      <c r="AR1304" s="147"/>
      <c r="AS1304" s="147"/>
      <c r="AT1304" s="147"/>
      <c r="AU1304" s="147"/>
      <c r="AV1304" s="147"/>
      <c r="AW1304" s="147"/>
      <c r="AX1304" s="147"/>
      <c r="AY1304" s="147"/>
      <c r="AZ1304" s="147"/>
      <c r="BA1304" s="147"/>
      <c r="BB1304" s="147"/>
      <c r="BC1304" s="147"/>
      <c r="BD1304" s="147"/>
      <c r="BE1304" s="147"/>
      <c r="BF1304" s="147"/>
      <c r="BG1304" s="147"/>
      <c r="BH1304" s="147"/>
    </row>
    <row r="1305" spans="1:60" outlineLevel="1">
      <c r="A1305" s="154"/>
      <c r="B1305" s="155"/>
      <c r="C1305" s="188" t="s">
        <v>490</v>
      </c>
      <c r="D1305" s="160"/>
      <c r="E1305" s="161"/>
      <c r="F1305" s="158"/>
      <c r="G1305" s="158"/>
      <c r="H1305" s="158"/>
      <c r="I1305" s="158"/>
      <c r="J1305" s="158"/>
      <c r="K1305" s="158"/>
      <c r="L1305" s="158"/>
      <c r="M1305" s="158"/>
      <c r="N1305" s="157"/>
      <c r="O1305" s="157"/>
      <c r="P1305" s="157"/>
      <c r="Q1305" s="157"/>
      <c r="R1305" s="158"/>
      <c r="S1305" s="158"/>
      <c r="T1305" s="158"/>
      <c r="U1305" s="158"/>
      <c r="V1305" s="158"/>
      <c r="W1305" s="158"/>
      <c r="X1305" s="158"/>
      <c r="Y1305" s="147"/>
      <c r="Z1305" s="147"/>
      <c r="AA1305" s="147"/>
      <c r="AB1305" s="147"/>
      <c r="AC1305" s="147"/>
      <c r="AD1305" s="147"/>
      <c r="AE1305" s="147"/>
      <c r="AF1305" s="147"/>
      <c r="AG1305" s="147" t="s">
        <v>187</v>
      </c>
      <c r="AH1305" s="147">
        <v>0</v>
      </c>
      <c r="AI1305" s="147"/>
      <c r="AJ1305" s="147"/>
      <c r="AK1305" s="147"/>
      <c r="AL1305" s="147"/>
      <c r="AM1305" s="147"/>
      <c r="AN1305" s="147"/>
      <c r="AO1305" s="147"/>
      <c r="AP1305" s="147"/>
      <c r="AQ1305" s="147"/>
      <c r="AR1305" s="147"/>
      <c r="AS1305" s="147"/>
      <c r="AT1305" s="147"/>
      <c r="AU1305" s="147"/>
      <c r="AV1305" s="147"/>
      <c r="AW1305" s="147"/>
      <c r="AX1305" s="147"/>
      <c r="AY1305" s="147"/>
      <c r="AZ1305" s="147"/>
      <c r="BA1305" s="147"/>
      <c r="BB1305" s="147"/>
      <c r="BC1305" s="147"/>
      <c r="BD1305" s="147"/>
      <c r="BE1305" s="147"/>
      <c r="BF1305" s="147"/>
      <c r="BG1305" s="147"/>
      <c r="BH1305" s="147"/>
    </row>
    <row r="1306" spans="1:60" outlineLevel="1">
      <c r="A1306" s="154"/>
      <c r="B1306" s="155"/>
      <c r="C1306" s="188" t="s">
        <v>632</v>
      </c>
      <c r="D1306" s="160"/>
      <c r="E1306" s="161">
        <v>61.83</v>
      </c>
      <c r="F1306" s="158"/>
      <c r="G1306" s="158"/>
      <c r="H1306" s="158"/>
      <c r="I1306" s="158"/>
      <c r="J1306" s="158"/>
      <c r="K1306" s="158"/>
      <c r="L1306" s="158"/>
      <c r="M1306" s="158"/>
      <c r="N1306" s="157"/>
      <c r="O1306" s="157"/>
      <c r="P1306" s="157"/>
      <c r="Q1306" s="157"/>
      <c r="R1306" s="158"/>
      <c r="S1306" s="158"/>
      <c r="T1306" s="158"/>
      <c r="U1306" s="158"/>
      <c r="V1306" s="158"/>
      <c r="W1306" s="158"/>
      <c r="X1306" s="158"/>
      <c r="Y1306" s="147"/>
      <c r="Z1306" s="147"/>
      <c r="AA1306" s="147"/>
      <c r="AB1306" s="147"/>
      <c r="AC1306" s="147"/>
      <c r="AD1306" s="147"/>
      <c r="AE1306" s="147"/>
      <c r="AF1306" s="147"/>
      <c r="AG1306" s="147" t="s">
        <v>187</v>
      </c>
      <c r="AH1306" s="147">
        <v>0</v>
      </c>
      <c r="AI1306" s="147"/>
      <c r="AJ1306" s="147"/>
      <c r="AK1306" s="147"/>
      <c r="AL1306" s="147"/>
      <c r="AM1306" s="147"/>
      <c r="AN1306" s="147"/>
      <c r="AO1306" s="147"/>
      <c r="AP1306" s="147"/>
      <c r="AQ1306" s="147"/>
      <c r="AR1306" s="147"/>
      <c r="AS1306" s="147"/>
      <c r="AT1306" s="147"/>
      <c r="AU1306" s="147"/>
      <c r="AV1306" s="147"/>
      <c r="AW1306" s="147"/>
      <c r="AX1306" s="147"/>
      <c r="AY1306" s="147"/>
      <c r="AZ1306" s="147"/>
      <c r="BA1306" s="147"/>
      <c r="BB1306" s="147"/>
      <c r="BC1306" s="147"/>
      <c r="BD1306" s="147"/>
      <c r="BE1306" s="147"/>
      <c r="BF1306" s="147"/>
      <c r="BG1306" s="147"/>
      <c r="BH1306" s="147"/>
    </row>
    <row r="1307" spans="1:60" outlineLevel="1">
      <c r="A1307" s="154"/>
      <c r="B1307" s="155"/>
      <c r="C1307" s="188" t="s">
        <v>492</v>
      </c>
      <c r="D1307" s="160"/>
      <c r="E1307" s="161"/>
      <c r="F1307" s="158"/>
      <c r="G1307" s="158"/>
      <c r="H1307" s="158"/>
      <c r="I1307" s="158"/>
      <c r="J1307" s="158"/>
      <c r="K1307" s="158"/>
      <c r="L1307" s="158"/>
      <c r="M1307" s="158"/>
      <c r="N1307" s="157"/>
      <c r="O1307" s="157"/>
      <c r="P1307" s="157"/>
      <c r="Q1307" s="157"/>
      <c r="R1307" s="158"/>
      <c r="S1307" s="158"/>
      <c r="T1307" s="158"/>
      <c r="U1307" s="158"/>
      <c r="V1307" s="158"/>
      <c r="W1307" s="158"/>
      <c r="X1307" s="158"/>
      <c r="Y1307" s="147"/>
      <c r="Z1307" s="147"/>
      <c r="AA1307" s="147"/>
      <c r="AB1307" s="147"/>
      <c r="AC1307" s="147"/>
      <c r="AD1307" s="147"/>
      <c r="AE1307" s="147"/>
      <c r="AF1307" s="147"/>
      <c r="AG1307" s="147" t="s">
        <v>187</v>
      </c>
      <c r="AH1307" s="147">
        <v>0</v>
      </c>
      <c r="AI1307" s="147"/>
      <c r="AJ1307" s="147"/>
      <c r="AK1307" s="147"/>
      <c r="AL1307" s="147"/>
      <c r="AM1307" s="147"/>
      <c r="AN1307" s="147"/>
      <c r="AO1307" s="147"/>
      <c r="AP1307" s="147"/>
      <c r="AQ1307" s="147"/>
      <c r="AR1307" s="147"/>
      <c r="AS1307" s="147"/>
      <c r="AT1307" s="147"/>
      <c r="AU1307" s="147"/>
      <c r="AV1307" s="147"/>
      <c r="AW1307" s="147"/>
      <c r="AX1307" s="147"/>
      <c r="AY1307" s="147"/>
      <c r="AZ1307" s="147"/>
      <c r="BA1307" s="147"/>
      <c r="BB1307" s="147"/>
      <c r="BC1307" s="147"/>
      <c r="BD1307" s="147"/>
      <c r="BE1307" s="147"/>
      <c r="BF1307" s="147"/>
      <c r="BG1307" s="147"/>
      <c r="BH1307" s="147"/>
    </row>
    <row r="1308" spans="1:60" outlineLevel="1">
      <c r="A1308" s="154"/>
      <c r="B1308" s="155"/>
      <c r="C1308" s="188" t="s">
        <v>633</v>
      </c>
      <c r="D1308" s="160"/>
      <c r="E1308" s="161">
        <v>29.65</v>
      </c>
      <c r="F1308" s="158"/>
      <c r="G1308" s="158"/>
      <c r="H1308" s="158"/>
      <c r="I1308" s="158"/>
      <c r="J1308" s="158"/>
      <c r="K1308" s="158"/>
      <c r="L1308" s="158"/>
      <c r="M1308" s="158"/>
      <c r="N1308" s="157"/>
      <c r="O1308" s="157"/>
      <c r="P1308" s="157"/>
      <c r="Q1308" s="157"/>
      <c r="R1308" s="158"/>
      <c r="S1308" s="158"/>
      <c r="T1308" s="158"/>
      <c r="U1308" s="158"/>
      <c r="V1308" s="158"/>
      <c r="W1308" s="158"/>
      <c r="X1308" s="158"/>
      <c r="Y1308" s="147"/>
      <c r="Z1308" s="147"/>
      <c r="AA1308" s="147"/>
      <c r="AB1308" s="147"/>
      <c r="AC1308" s="147"/>
      <c r="AD1308" s="147"/>
      <c r="AE1308" s="147"/>
      <c r="AF1308" s="147"/>
      <c r="AG1308" s="147" t="s">
        <v>187</v>
      </c>
      <c r="AH1308" s="147">
        <v>0</v>
      </c>
      <c r="AI1308" s="147"/>
      <c r="AJ1308" s="147"/>
      <c r="AK1308" s="147"/>
      <c r="AL1308" s="147"/>
      <c r="AM1308" s="147"/>
      <c r="AN1308" s="147"/>
      <c r="AO1308" s="147"/>
      <c r="AP1308" s="147"/>
      <c r="AQ1308" s="147"/>
      <c r="AR1308" s="147"/>
      <c r="AS1308" s="147"/>
      <c r="AT1308" s="147"/>
      <c r="AU1308" s="147"/>
      <c r="AV1308" s="147"/>
      <c r="AW1308" s="147"/>
      <c r="AX1308" s="147"/>
      <c r="AY1308" s="147"/>
      <c r="AZ1308" s="147"/>
      <c r="BA1308" s="147"/>
      <c r="BB1308" s="147"/>
      <c r="BC1308" s="147"/>
      <c r="BD1308" s="147"/>
      <c r="BE1308" s="147"/>
      <c r="BF1308" s="147"/>
      <c r="BG1308" s="147"/>
      <c r="BH1308" s="147"/>
    </row>
    <row r="1309" spans="1:60" outlineLevel="1">
      <c r="A1309" s="154"/>
      <c r="B1309" s="155"/>
      <c r="C1309" s="188" t="s">
        <v>494</v>
      </c>
      <c r="D1309" s="160"/>
      <c r="E1309" s="161"/>
      <c r="F1309" s="158"/>
      <c r="G1309" s="158"/>
      <c r="H1309" s="158"/>
      <c r="I1309" s="158"/>
      <c r="J1309" s="158"/>
      <c r="K1309" s="158"/>
      <c r="L1309" s="158"/>
      <c r="M1309" s="158"/>
      <c r="N1309" s="157"/>
      <c r="O1309" s="157"/>
      <c r="P1309" s="157"/>
      <c r="Q1309" s="157"/>
      <c r="R1309" s="158"/>
      <c r="S1309" s="158"/>
      <c r="T1309" s="158"/>
      <c r="U1309" s="158"/>
      <c r="V1309" s="158"/>
      <c r="W1309" s="158"/>
      <c r="X1309" s="158"/>
      <c r="Y1309" s="147"/>
      <c r="Z1309" s="147"/>
      <c r="AA1309" s="147"/>
      <c r="AB1309" s="147"/>
      <c r="AC1309" s="147"/>
      <c r="AD1309" s="147"/>
      <c r="AE1309" s="147"/>
      <c r="AF1309" s="147"/>
      <c r="AG1309" s="147" t="s">
        <v>187</v>
      </c>
      <c r="AH1309" s="147">
        <v>0</v>
      </c>
      <c r="AI1309" s="147"/>
      <c r="AJ1309" s="147"/>
      <c r="AK1309" s="147"/>
      <c r="AL1309" s="147"/>
      <c r="AM1309" s="147"/>
      <c r="AN1309" s="147"/>
      <c r="AO1309" s="147"/>
      <c r="AP1309" s="147"/>
      <c r="AQ1309" s="147"/>
      <c r="AR1309" s="147"/>
      <c r="AS1309" s="147"/>
      <c r="AT1309" s="147"/>
      <c r="AU1309" s="147"/>
      <c r="AV1309" s="147"/>
      <c r="AW1309" s="147"/>
      <c r="AX1309" s="147"/>
      <c r="AY1309" s="147"/>
      <c r="AZ1309" s="147"/>
      <c r="BA1309" s="147"/>
      <c r="BB1309" s="147"/>
      <c r="BC1309" s="147"/>
      <c r="BD1309" s="147"/>
      <c r="BE1309" s="147"/>
      <c r="BF1309" s="147"/>
      <c r="BG1309" s="147"/>
      <c r="BH1309" s="147"/>
    </row>
    <row r="1310" spans="1:60" outlineLevel="1">
      <c r="A1310" s="154"/>
      <c r="B1310" s="155"/>
      <c r="C1310" s="188" t="s">
        <v>634</v>
      </c>
      <c r="D1310" s="160"/>
      <c r="E1310" s="161">
        <v>9.1</v>
      </c>
      <c r="F1310" s="158"/>
      <c r="G1310" s="158"/>
      <c r="H1310" s="158"/>
      <c r="I1310" s="158"/>
      <c r="J1310" s="158"/>
      <c r="K1310" s="158"/>
      <c r="L1310" s="158"/>
      <c r="M1310" s="158"/>
      <c r="N1310" s="157"/>
      <c r="O1310" s="157"/>
      <c r="P1310" s="157"/>
      <c r="Q1310" s="157"/>
      <c r="R1310" s="158"/>
      <c r="S1310" s="158"/>
      <c r="T1310" s="158"/>
      <c r="U1310" s="158"/>
      <c r="V1310" s="158"/>
      <c r="W1310" s="158"/>
      <c r="X1310" s="158"/>
      <c r="Y1310" s="147"/>
      <c r="Z1310" s="147"/>
      <c r="AA1310" s="147"/>
      <c r="AB1310" s="147"/>
      <c r="AC1310" s="147"/>
      <c r="AD1310" s="147"/>
      <c r="AE1310" s="147"/>
      <c r="AF1310" s="147"/>
      <c r="AG1310" s="147" t="s">
        <v>187</v>
      </c>
      <c r="AH1310" s="147">
        <v>0</v>
      </c>
      <c r="AI1310" s="147"/>
      <c r="AJ1310" s="147"/>
      <c r="AK1310" s="147"/>
      <c r="AL1310" s="147"/>
      <c r="AM1310" s="147"/>
      <c r="AN1310" s="147"/>
      <c r="AO1310" s="147"/>
      <c r="AP1310" s="147"/>
      <c r="AQ1310" s="147"/>
      <c r="AR1310" s="147"/>
      <c r="AS1310" s="147"/>
      <c r="AT1310" s="147"/>
      <c r="AU1310" s="147"/>
      <c r="AV1310" s="147"/>
      <c r="AW1310" s="147"/>
      <c r="AX1310" s="147"/>
      <c r="AY1310" s="147"/>
      <c r="AZ1310" s="147"/>
      <c r="BA1310" s="147"/>
      <c r="BB1310" s="147"/>
      <c r="BC1310" s="147"/>
      <c r="BD1310" s="147"/>
      <c r="BE1310" s="147"/>
      <c r="BF1310" s="147"/>
      <c r="BG1310" s="147"/>
      <c r="BH1310" s="147"/>
    </row>
    <row r="1311" spans="1:60" outlineLevel="1">
      <c r="A1311" s="154"/>
      <c r="B1311" s="155"/>
      <c r="C1311" s="188" t="s">
        <v>496</v>
      </c>
      <c r="D1311" s="160"/>
      <c r="E1311" s="161"/>
      <c r="F1311" s="158"/>
      <c r="G1311" s="158"/>
      <c r="H1311" s="158"/>
      <c r="I1311" s="158"/>
      <c r="J1311" s="158"/>
      <c r="K1311" s="158"/>
      <c r="L1311" s="158"/>
      <c r="M1311" s="158"/>
      <c r="N1311" s="157"/>
      <c r="O1311" s="157"/>
      <c r="P1311" s="157"/>
      <c r="Q1311" s="157"/>
      <c r="R1311" s="158"/>
      <c r="S1311" s="158"/>
      <c r="T1311" s="158"/>
      <c r="U1311" s="158"/>
      <c r="V1311" s="158"/>
      <c r="W1311" s="158"/>
      <c r="X1311" s="158"/>
      <c r="Y1311" s="147"/>
      <c r="Z1311" s="147"/>
      <c r="AA1311" s="147"/>
      <c r="AB1311" s="147"/>
      <c r="AC1311" s="147"/>
      <c r="AD1311" s="147"/>
      <c r="AE1311" s="147"/>
      <c r="AF1311" s="147"/>
      <c r="AG1311" s="147" t="s">
        <v>187</v>
      </c>
      <c r="AH1311" s="147">
        <v>0</v>
      </c>
      <c r="AI1311" s="147"/>
      <c r="AJ1311" s="147"/>
      <c r="AK1311" s="147"/>
      <c r="AL1311" s="147"/>
      <c r="AM1311" s="147"/>
      <c r="AN1311" s="147"/>
      <c r="AO1311" s="147"/>
      <c r="AP1311" s="147"/>
      <c r="AQ1311" s="147"/>
      <c r="AR1311" s="147"/>
      <c r="AS1311" s="147"/>
      <c r="AT1311" s="147"/>
      <c r="AU1311" s="147"/>
      <c r="AV1311" s="147"/>
      <c r="AW1311" s="147"/>
      <c r="AX1311" s="147"/>
      <c r="AY1311" s="147"/>
      <c r="AZ1311" s="147"/>
      <c r="BA1311" s="147"/>
      <c r="BB1311" s="147"/>
      <c r="BC1311" s="147"/>
      <c r="BD1311" s="147"/>
      <c r="BE1311" s="147"/>
      <c r="BF1311" s="147"/>
      <c r="BG1311" s="147"/>
      <c r="BH1311" s="147"/>
    </row>
    <row r="1312" spans="1:60" outlineLevel="1">
      <c r="A1312" s="154"/>
      <c r="B1312" s="155"/>
      <c r="C1312" s="188" t="s">
        <v>635</v>
      </c>
      <c r="D1312" s="160"/>
      <c r="E1312" s="161">
        <v>15.2</v>
      </c>
      <c r="F1312" s="158"/>
      <c r="G1312" s="158"/>
      <c r="H1312" s="158"/>
      <c r="I1312" s="158"/>
      <c r="J1312" s="158"/>
      <c r="K1312" s="158"/>
      <c r="L1312" s="158"/>
      <c r="M1312" s="158"/>
      <c r="N1312" s="157"/>
      <c r="O1312" s="157"/>
      <c r="P1312" s="157"/>
      <c r="Q1312" s="157"/>
      <c r="R1312" s="158"/>
      <c r="S1312" s="158"/>
      <c r="T1312" s="158"/>
      <c r="U1312" s="158"/>
      <c r="V1312" s="158"/>
      <c r="W1312" s="158"/>
      <c r="X1312" s="158"/>
      <c r="Y1312" s="147"/>
      <c r="Z1312" s="147"/>
      <c r="AA1312" s="147"/>
      <c r="AB1312" s="147"/>
      <c r="AC1312" s="147"/>
      <c r="AD1312" s="147"/>
      <c r="AE1312" s="147"/>
      <c r="AF1312" s="147"/>
      <c r="AG1312" s="147" t="s">
        <v>187</v>
      </c>
      <c r="AH1312" s="147">
        <v>0</v>
      </c>
      <c r="AI1312" s="147"/>
      <c r="AJ1312" s="147"/>
      <c r="AK1312" s="147"/>
      <c r="AL1312" s="147"/>
      <c r="AM1312" s="147"/>
      <c r="AN1312" s="147"/>
      <c r="AO1312" s="147"/>
      <c r="AP1312" s="147"/>
      <c r="AQ1312" s="147"/>
      <c r="AR1312" s="147"/>
      <c r="AS1312" s="147"/>
      <c r="AT1312" s="147"/>
      <c r="AU1312" s="147"/>
      <c r="AV1312" s="147"/>
      <c r="AW1312" s="147"/>
      <c r="AX1312" s="147"/>
      <c r="AY1312" s="147"/>
      <c r="AZ1312" s="147"/>
      <c r="BA1312" s="147"/>
      <c r="BB1312" s="147"/>
      <c r="BC1312" s="147"/>
      <c r="BD1312" s="147"/>
      <c r="BE1312" s="147"/>
      <c r="BF1312" s="147"/>
      <c r="BG1312" s="147"/>
      <c r="BH1312" s="147"/>
    </row>
    <row r="1313" spans="1:60" outlineLevel="1">
      <c r="A1313" s="154"/>
      <c r="B1313" s="155"/>
      <c r="C1313" s="188" t="s">
        <v>564</v>
      </c>
      <c r="D1313" s="160"/>
      <c r="E1313" s="161"/>
      <c r="F1313" s="158"/>
      <c r="G1313" s="158"/>
      <c r="H1313" s="158"/>
      <c r="I1313" s="158"/>
      <c r="J1313" s="158"/>
      <c r="K1313" s="158"/>
      <c r="L1313" s="158"/>
      <c r="M1313" s="158"/>
      <c r="N1313" s="157"/>
      <c r="O1313" s="157"/>
      <c r="P1313" s="157"/>
      <c r="Q1313" s="157"/>
      <c r="R1313" s="158"/>
      <c r="S1313" s="158"/>
      <c r="T1313" s="158"/>
      <c r="U1313" s="158"/>
      <c r="V1313" s="158"/>
      <c r="W1313" s="158"/>
      <c r="X1313" s="158"/>
      <c r="Y1313" s="147"/>
      <c r="Z1313" s="147"/>
      <c r="AA1313" s="147"/>
      <c r="AB1313" s="147"/>
      <c r="AC1313" s="147"/>
      <c r="AD1313" s="147"/>
      <c r="AE1313" s="147"/>
      <c r="AF1313" s="147"/>
      <c r="AG1313" s="147" t="s">
        <v>187</v>
      </c>
      <c r="AH1313" s="147">
        <v>0</v>
      </c>
      <c r="AI1313" s="147"/>
      <c r="AJ1313" s="147"/>
      <c r="AK1313" s="147"/>
      <c r="AL1313" s="147"/>
      <c r="AM1313" s="147"/>
      <c r="AN1313" s="147"/>
      <c r="AO1313" s="147"/>
      <c r="AP1313" s="147"/>
      <c r="AQ1313" s="147"/>
      <c r="AR1313" s="147"/>
      <c r="AS1313" s="147"/>
      <c r="AT1313" s="147"/>
      <c r="AU1313" s="147"/>
      <c r="AV1313" s="147"/>
      <c r="AW1313" s="147"/>
      <c r="AX1313" s="147"/>
      <c r="AY1313" s="147"/>
      <c r="AZ1313" s="147"/>
      <c r="BA1313" s="147"/>
      <c r="BB1313" s="147"/>
      <c r="BC1313" s="147"/>
      <c r="BD1313" s="147"/>
      <c r="BE1313" s="147"/>
      <c r="BF1313" s="147"/>
      <c r="BG1313" s="147"/>
      <c r="BH1313" s="147"/>
    </row>
    <row r="1314" spans="1:60" outlineLevel="1">
      <c r="A1314" s="154"/>
      <c r="B1314" s="155"/>
      <c r="C1314" s="188" t="s">
        <v>565</v>
      </c>
      <c r="D1314" s="160"/>
      <c r="E1314" s="161">
        <v>17.48</v>
      </c>
      <c r="F1314" s="158"/>
      <c r="G1314" s="158"/>
      <c r="H1314" s="158"/>
      <c r="I1314" s="158"/>
      <c r="J1314" s="158"/>
      <c r="K1314" s="158"/>
      <c r="L1314" s="158"/>
      <c r="M1314" s="158"/>
      <c r="N1314" s="157"/>
      <c r="O1314" s="157"/>
      <c r="P1314" s="157"/>
      <c r="Q1314" s="157"/>
      <c r="R1314" s="158"/>
      <c r="S1314" s="158"/>
      <c r="T1314" s="158"/>
      <c r="U1314" s="158"/>
      <c r="V1314" s="158"/>
      <c r="W1314" s="158"/>
      <c r="X1314" s="158"/>
      <c r="Y1314" s="147"/>
      <c r="Z1314" s="147"/>
      <c r="AA1314" s="147"/>
      <c r="AB1314" s="147"/>
      <c r="AC1314" s="147"/>
      <c r="AD1314" s="147"/>
      <c r="AE1314" s="147"/>
      <c r="AF1314" s="147"/>
      <c r="AG1314" s="147" t="s">
        <v>187</v>
      </c>
      <c r="AH1314" s="147">
        <v>0</v>
      </c>
      <c r="AI1314" s="147"/>
      <c r="AJ1314" s="147"/>
      <c r="AK1314" s="147"/>
      <c r="AL1314" s="147"/>
      <c r="AM1314" s="147"/>
      <c r="AN1314" s="147"/>
      <c r="AO1314" s="147"/>
      <c r="AP1314" s="147"/>
      <c r="AQ1314" s="147"/>
      <c r="AR1314" s="147"/>
      <c r="AS1314" s="147"/>
      <c r="AT1314" s="147"/>
      <c r="AU1314" s="147"/>
      <c r="AV1314" s="147"/>
      <c r="AW1314" s="147"/>
      <c r="AX1314" s="147"/>
      <c r="AY1314" s="147"/>
      <c r="AZ1314" s="147"/>
      <c r="BA1314" s="147"/>
      <c r="BB1314" s="147"/>
      <c r="BC1314" s="147"/>
      <c r="BD1314" s="147"/>
      <c r="BE1314" s="147"/>
      <c r="BF1314" s="147"/>
      <c r="BG1314" s="147"/>
      <c r="BH1314" s="147"/>
    </row>
    <row r="1315" spans="1:60" outlineLevel="1">
      <c r="A1315" s="154"/>
      <c r="B1315" s="155"/>
      <c r="C1315" s="188" t="s">
        <v>251</v>
      </c>
      <c r="D1315" s="160"/>
      <c r="E1315" s="161"/>
      <c r="F1315" s="158"/>
      <c r="G1315" s="158"/>
      <c r="H1315" s="158"/>
      <c r="I1315" s="158"/>
      <c r="J1315" s="158"/>
      <c r="K1315" s="158"/>
      <c r="L1315" s="158"/>
      <c r="M1315" s="158"/>
      <c r="N1315" s="157"/>
      <c r="O1315" s="157"/>
      <c r="P1315" s="157"/>
      <c r="Q1315" s="157"/>
      <c r="R1315" s="158"/>
      <c r="S1315" s="158"/>
      <c r="T1315" s="158"/>
      <c r="U1315" s="158"/>
      <c r="V1315" s="158"/>
      <c r="W1315" s="158"/>
      <c r="X1315" s="158"/>
      <c r="Y1315" s="147"/>
      <c r="Z1315" s="147"/>
      <c r="AA1315" s="147"/>
      <c r="AB1315" s="147"/>
      <c r="AC1315" s="147"/>
      <c r="AD1315" s="147"/>
      <c r="AE1315" s="147"/>
      <c r="AF1315" s="147"/>
      <c r="AG1315" s="147" t="s">
        <v>187</v>
      </c>
      <c r="AH1315" s="147">
        <v>0</v>
      </c>
      <c r="AI1315" s="147"/>
      <c r="AJ1315" s="147"/>
      <c r="AK1315" s="147"/>
      <c r="AL1315" s="147"/>
      <c r="AM1315" s="147"/>
      <c r="AN1315" s="147"/>
      <c r="AO1315" s="147"/>
      <c r="AP1315" s="147"/>
      <c r="AQ1315" s="147"/>
      <c r="AR1315" s="147"/>
      <c r="AS1315" s="147"/>
      <c r="AT1315" s="147"/>
      <c r="AU1315" s="147"/>
      <c r="AV1315" s="147"/>
      <c r="AW1315" s="147"/>
      <c r="AX1315" s="147"/>
      <c r="AY1315" s="147"/>
      <c r="AZ1315" s="147"/>
      <c r="BA1315" s="147"/>
      <c r="BB1315" s="147"/>
      <c r="BC1315" s="147"/>
      <c r="BD1315" s="147"/>
      <c r="BE1315" s="147"/>
      <c r="BF1315" s="147"/>
      <c r="BG1315" s="147"/>
      <c r="BH1315" s="147"/>
    </row>
    <row r="1316" spans="1:60" outlineLevel="1">
      <c r="A1316" s="154"/>
      <c r="B1316" s="155"/>
      <c r="C1316" s="188" t="s">
        <v>1038</v>
      </c>
      <c r="D1316" s="160"/>
      <c r="E1316" s="161">
        <v>6</v>
      </c>
      <c r="F1316" s="158"/>
      <c r="G1316" s="158"/>
      <c r="H1316" s="158"/>
      <c r="I1316" s="158"/>
      <c r="J1316" s="158"/>
      <c r="K1316" s="158"/>
      <c r="L1316" s="158"/>
      <c r="M1316" s="158"/>
      <c r="N1316" s="157"/>
      <c r="O1316" s="157"/>
      <c r="P1316" s="157"/>
      <c r="Q1316" s="157"/>
      <c r="R1316" s="158"/>
      <c r="S1316" s="158"/>
      <c r="T1316" s="158"/>
      <c r="U1316" s="158"/>
      <c r="V1316" s="158"/>
      <c r="W1316" s="158"/>
      <c r="X1316" s="158"/>
      <c r="Y1316" s="147"/>
      <c r="Z1316" s="147"/>
      <c r="AA1316" s="147"/>
      <c r="AB1316" s="147"/>
      <c r="AC1316" s="147"/>
      <c r="AD1316" s="147"/>
      <c r="AE1316" s="147"/>
      <c r="AF1316" s="147"/>
      <c r="AG1316" s="147" t="s">
        <v>187</v>
      </c>
      <c r="AH1316" s="147">
        <v>0</v>
      </c>
      <c r="AI1316" s="147"/>
      <c r="AJ1316" s="147"/>
      <c r="AK1316" s="147"/>
      <c r="AL1316" s="147"/>
      <c r="AM1316" s="147"/>
      <c r="AN1316" s="147"/>
      <c r="AO1316" s="147"/>
      <c r="AP1316" s="147"/>
      <c r="AQ1316" s="147"/>
      <c r="AR1316" s="147"/>
      <c r="AS1316" s="147"/>
      <c r="AT1316" s="147"/>
      <c r="AU1316" s="147"/>
      <c r="AV1316" s="147"/>
      <c r="AW1316" s="147"/>
      <c r="AX1316" s="147"/>
      <c r="AY1316" s="147"/>
      <c r="AZ1316" s="147"/>
      <c r="BA1316" s="147"/>
      <c r="BB1316" s="147"/>
      <c r="BC1316" s="147"/>
      <c r="BD1316" s="147"/>
      <c r="BE1316" s="147"/>
      <c r="BF1316" s="147"/>
      <c r="BG1316" s="147"/>
      <c r="BH1316" s="147"/>
    </row>
    <row r="1317" spans="1:60" outlineLevel="1">
      <c r="A1317" s="154"/>
      <c r="B1317" s="155"/>
      <c r="C1317" s="188" t="s">
        <v>1078</v>
      </c>
      <c r="D1317" s="160"/>
      <c r="E1317" s="161"/>
      <c r="F1317" s="158"/>
      <c r="G1317" s="158"/>
      <c r="H1317" s="158"/>
      <c r="I1317" s="158"/>
      <c r="J1317" s="158"/>
      <c r="K1317" s="158"/>
      <c r="L1317" s="158"/>
      <c r="M1317" s="158"/>
      <c r="N1317" s="157"/>
      <c r="O1317" s="157"/>
      <c r="P1317" s="157"/>
      <c r="Q1317" s="157"/>
      <c r="R1317" s="158"/>
      <c r="S1317" s="158"/>
      <c r="T1317" s="158"/>
      <c r="U1317" s="158"/>
      <c r="V1317" s="158"/>
      <c r="W1317" s="158"/>
      <c r="X1317" s="158"/>
      <c r="Y1317" s="147"/>
      <c r="Z1317" s="147"/>
      <c r="AA1317" s="147"/>
      <c r="AB1317" s="147"/>
      <c r="AC1317" s="147"/>
      <c r="AD1317" s="147"/>
      <c r="AE1317" s="147"/>
      <c r="AF1317" s="147"/>
      <c r="AG1317" s="147" t="s">
        <v>187</v>
      </c>
      <c r="AH1317" s="147">
        <v>0</v>
      </c>
      <c r="AI1317" s="147"/>
      <c r="AJ1317" s="147"/>
      <c r="AK1317" s="147"/>
      <c r="AL1317" s="147"/>
      <c r="AM1317" s="147"/>
      <c r="AN1317" s="147"/>
      <c r="AO1317" s="147"/>
      <c r="AP1317" s="147"/>
      <c r="AQ1317" s="147"/>
      <c r="AR1317" s="147"/>
      <c r="AS1317" s="147"/>
      <c r="AT1317" s="147"/>
      <c r="AU1317" s="147"/>
      <c r="AV1317" s="147"/>
      <c r="AW1317" s="147"/>
      <c r="AX1317" s="147"/>
      <c r="AY1317" s="147"/>
      <c r="AZ1317" s="147"/>
      <c r="BA1317" s="147"/>
      <c r="BB1317" s="147"/>
      <c r="BC1317" s="147"/>
      <c r="BD1317" s="147"/>
      <c r="BE1317" s="147"/>
      <c r="BF1317" s="147"/>
      <c r="BG1317" s="147"/>
      <c r="BH1317" s="147"/>
    </row>
    <row r="1318" spans="1:60" outlineLevel="1">
      <c r="A1318" s="154"/>
      <c r="B1318" s="155"/>
      <c r="C1318" s="188" t="s">
        <v>1038</v>
      </c>
      <c r="D1318" s="160"/>
      <c r="E1318" s="161">
        <v>6</v>
      </c>
      <c r="F1318" s="158"/>
      <c r="G1318" s="158"/>
      <c r="H1318" s="158"/>
      <c r="I1318" s="158"/>
      <c r="J1318" s="158"/>
      <c r="K1318" s="158"/>
      <c r="L1318" s="158"/>
      <c r="M1318" s="158"/>
      <c r="N1318" s="157"/>
      <c r="O1318" s="157"/>
      <c r="P1318" s="157"/>
      <c r="Q1318" s="157"/>
      <c r="R1318" s="158"/>
      <c r="S1318" s="158"/>
      <c r="T1318" s="158"/>
      <c r="U1318" s="158"/>
      <c r="V1318" s="158"/>
      <c r="W1318" s="158"/>
      <c r="X1318" s="158"/>
      <c r="Y1318" s="147"/>
      <c r="Z1318" s="147"/>
      <c r="AA1318" s="147"/>
      <c r="AB1318" s="147"/>
      <c r="AC1318" s="147"/>
      <c r="AD1318" s="147"/>
      <c r="AE1318" s="147"/>
      <c r="AF1318" s="147"/>
      <c r="AG1318" s="147" t="s">
        <v>187</v>
      </c>
      <c r="AH1318" s="147">
        <v>0</v>
      </c>
      <c r="AI1318" s="147"/>
      <c r="AJ1318" s="147"/>
      <c r="AK1318" s="147"/>
      <c r="AL1318" s="147"/>
      <c r="AM1318" s="147"/>
      <c r="AN1318" s="147"/>
      <c r="AO1318" s="147"/>
      <c r="AP1318" s="147"/>
      <c r="AQ1318" s="147"/>
      <c r="AR1318" s="147"/>
      <c r="AS1318" s="147"/>
      <c r="AT1318" s="147"/>
      <c r="AU1318" s="147"/>
      <c r="AV1318" s="147"/>
      <c r="AW1318" s="147"/>
      <c r="AX1318" s="147"/>
      <c r="AY1318" s="147"/>
      <c r="AZ1318" s="147"/>
      <c r="BA1318" s="147"/>
      <c r="BB1318" s="147"/>
      <c r="BC1318" s="147"/>
      <c r="BD1318" s="147"/>
      <c r="BE1318" s="147"/>
      <c r="BF1318" s="147"/>
      <c r="BG1318" s="147"/>
      <c r="BH1318" s="147"/>
    </row>
    <row r="1319" spans="1:60" outlineLevel="1">
      <c r="A1319" s="173">
        <v>216</v>
      </c>
      <c r="B1319" s="174" t="s">
        <v>1079</v>
      </c>
      <c r="C1319" s="187" t="s">
        <v>1080</v>
      </c>
      <c r="D1319" s="175" t="s">
        <v>507</v>
      </c>
      <c r="E1319" s="176">
        <v>133.26</v>
      </c>
      <c r="F1319" s="177"/>
      <c r="G1319" s="178">
        <f>ROUND(E1319*F1319,2)</f>
        <v>0</v>
      </c>
      <c r="H1319" s="159"/>
      <c r="I1319" s="158">
        <f>ROUND(E1319*H1319,2)</f>
        <v>0</v>
      </c>
      <c r="J1319" s="159"/>
      <c r="K1319" s="158">
        <f>ROUND(E1319*J1319,2)</f>
        <v>0</v>
      </c>
      <c r="L1319" s="158">
        <v>21</v>
      </c>
      <c r="M1319" s="158">
        <f>G1319*(1+L1319/100)</f>
        <v>0</v>
      </c>
      <c r="N1319" s="157">
        <v>3.2000000000000003E-4</v>
      </c>
      <c r="O1319" s="157">
        <f>ROUND(E1319*N1319,2)</f>
        <v>0.04</v>
      </c>
      <c r="P1319" s="157">
        <v>0</v>
      </c>
      <c r="Q1319" s="157">
        <f>ROUND(E1319*P1319,2)</f>
        <v>0</v>
      </c>
      <c r="R1319" s="158"/>
      <c r="S1319" s="158" t="s">
        <v>183</v>
      </c>
      <c r="T1319" s="158" t="s">
        <v>183</v>
      </c>
      <c r="U1319" s="158">
        <v>0.05</v>
      </c>
      <c r="V1319" s="158">
        <f>ROUND(E1319*U1319,2)</f>
        <v>6.66</v>
      </c>
      <c r="W1319" s="158"/>
      <c r="X1319" s="158" t="s">
        <v>184</v>
      </c>
      <c r="Y1319" s="147"/>
      <c r="Z1319" s="147"/>
      <c r="AA1319" s="147"/>
      <c r="AB1319" s="147"/>
      <c r="AC1319" s="147"/>
      <c r="AD1319" s="147"/>
      <c r="AE1319" s="147"/>
      <c r="AF1319" s="147"/>
      <c r="AG1319" s="147" t="s">
        <v>185</v>
      </c>
      <c r="AH1319" s="147"/>
      <c r="AI1319" s="147"/>
      <c r="AJ1319" s="147"/>
      <c r="AK1319" s="147"/>
      <c r="AL1319" s="147"/>
      <c r="AM1319" s="147"/>
      <c r="AN1319" s="147"/>
      <c r="AO1319" s="147"/>
      <c r="AP1319" s="147"/>
      <c r="AQ1319" s="147"/>
      <c r="AR1319" s="147"/>
      <c r="AS1319" s="147"/>
      <c r="AT1319" s="147"/>
      <c r="AU1319" s="147"/>
      <c r="AV1319" s="147"/>
      <c r="AW1319" s="147"/>
      <c r="AX1319" s="147"/>
      <c r="AY1319" s="147"/>
      <c r="AZ1319" s="147"/>
      <c r="BA1319" s="147"/>
      <c r="BB1319" s="147"/>
      <c r="BC1319" s="147"/>
      <c r="BD1319" s="147"/>
      <c r="BE1319" s="147"/>
      <c r="BF1319" s="147"/>
      <c r="BG1319" s="147"/>
      <c r="BH1319" s="147"/>
    </row>
    <row r="1320" spans="1:60" outlineLevel="1">
      <c r="A1320" s="154"/>
      <c r="B1320" s="155"/>
      <c r="C1320" s="188" t="s">
        <v>192</v>
      </c>
      <c r="D1320" s="160"/>
      <c r="E1320" s="161"/>
      <c r="F1320" s="158"/>
      <c r="G1320" s="158"/>
      <c r="H1320" s="158"/>
      <c r="I1320" s="158"/>
      <c r="J1320" s="158"/>
      <c r="K1320" s="158"/>
      <c r="L1320" s="158"/>
      <c r="M1320" s="158"/>
      <c r="N1320" s="157"/>
      <c r="O1320" s="157"/>
      <c r="P1320" s="157"/>
      <c r="Q1320" s="157"/>
      <c r="R1320" s="158"/>
      <c r="S1320" s="158"/>
      <c r="T1320" s="158"/>
      <c r="U1320" s="158"/>
      <c r="V1320" s="158"/>
      <c r="W1320" s="158"/>
      <c r="X1320" s="158"/>
      <c r="Y1320" s="147"/>
      <c r="Z1320" s="147"/>
      <c r="AA1320" s="147"/>
      <c r="AB1320" s="147"/>
      <c r="AC1320" s="147"/>
      <c r="AD1320" s="147"/>
      <c r="AE1320" s="147"/>
      <c r="AF1320" s="147"/>
      <c r="AG1320" s="147" t="s">
        <v>187</v>
      </c>
      <c r="AH1320" s="147">
        <v>0</v>
      </c>
      <c r="AI1320" s="147"/>
      <c r="AJ1320" s="147"/>
      <c r="AK1320" s="147"/>
      <c r="AL1320" s="147"/>
      <c r="AM1320" s="147"/>
      <c r="AN1320" s="147"/>
      <c r="AO1320" s="147"/>
      <c r="AP1320" s="147"/>
      <c r="AQ1320" s="147"/>
      <c r="AR1320" s="147"/>
      <c r="AS1320" s="147"/>
      <c r="AT1320" s="147"/>
      <c r="AU1320" s="147"/>
      <c r="AV1320" s="147"/>
      <c r="AW1320" s="147"/>
      <c r="AX1320" s="147"/>
      <c r="AY1320" s="147"/>
      <c r="AZ1320" s="147"/>
      <c r="BA1320" s="147"/>
      <c r="BB1320" s="147"/>
      <c r="BC1320" s="147"/>
      <c r="BD1320" s="147"/>
      <c r="BE1320" s="147"/>
      <c r="BF1320" s="147"/>
      <c r="BG1320" s="147"/>
      <c r="BH1320" s="147"/>
    </row>
    <row r="1321" spans="1:60" outlineLevel="1">
      <c r="A1321" s="154"/>
      <c r="B1321" s="155"/>
      <c r="C1321" s="188" t="s">
        <v>490</v>
      </c>
      <c r="D1321" s="160"/>
      <c r="E1321" s="161"/>
      <c r="F1321" s="158"/>
      <c r="G1321" s="158"/>
      <c r="H1321" s="158"/>
      <c r="I1321" s="158"/>
      <c r="J1321" s="158"/>
      <c r="K1321" s="158"/>
      <c r="L1321" s="158"/>
      <c r="M1321" s="158"/>
      <c r="N1321" s="157"/>
      <c r="O1321" s="157"/>
      <c r="P1321" s="157"/>
      <c r="Q1321" s="157"/>
      <c r="R1321" s="158"/>
      <c r="S1321" s="158"/>
      <c r="T1321" s="158"/>
      <c r="U1321" s="158"/>
      <c r="V1321" s="158"/>
      <c r="W1321" s="158"/>
      <c r="X1321" s="158"/>
      <c r="Y1321" s="147"/>
      <c r="Z1321" s="147"/>
      <c r="AA1321" s="147"/>
      <c r="AB1321" s="147"/>
      <c r="AC1321" s="147"/>
      <c r="AD1321" s="147"/>
      <c r="AE1321" s="147"/>
      <c r="AF1321" s="147"/>
      <c r="AG1321" s="147" t="s">
        <v>187</v>
      </c>
      <c r="AH1321" s="147">
        <v>0</v>
      </c>
      <c r="AI1321" s="147"/>
      <c r="AJ1321" s="147"/>
      <c r="AK1321" s="147"/>
      <c r="AL1321" s="147"/>
      <c r="AM1321" s="147"/>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row>
    <row r="1322" spans="1:60" outlineLevel="1">
      <c r="A1322" s="154"/>
      <c r="B1322" s="155"/>
      <c r="C1322" s="188" t="s">
        <v>632</v>
      </c>
      <c r="D1322" s="160"/>
      <c r="E1322" s="161">
        <v>61.83</v>
      </c>
      <c r="F1322" s="158"/>
      <c r="G1322" s="158"/>
      <c r="H1322" s="158"/>
      <c r="I1322" s="158"/>
      <c r="J1322" s="158"/>
      <c r="K1322" s="158"/>
      <c r="L1322" s="158"/>
      <c r="M1322" s="158"/>
      <c r="N1322" s="157"/>
      <c r="O1322" s="157"/>
      <c r="P1322" s="157"/>
      <c r="Q1322" s="157"/>
      <c r="R1322" s="158"/>
      <c r="S1322" s="158"/>
      <c r="T1322" s="158"/>
      <c r="U1322" s="158"/>
      <c r="V1322" s="158"/>
      <c r="W1322" s="158"/>
      <c r="X1322" s="158"/>
      <c r="Y1322" s="147"/>
      <c r="Z1322" s="147"/>
      <c r="AA1322" s="147"/>
      <c r="AB1322" s="147"/>
      <c r="AC1322" s="147"/>
      <c r="AD1322" s="147"/>
      <c r="AE1322" s="147"/>
      <c r="AF1322" s="147"/>
      <c r="AG1322" s="147" t="s">
        <v>187</v>
      </c>
      <c r="AH1322" s="147">
        <v>0</v>
      </c>
      <c r="AI1322" s="147"/>
      <c r="AJ1322" s="147"/>
      <c r="AK1322" s="147"/>
      <c r="AL1322" s="147"/>
      <c r="AM1322" s="147"/>
      <c r="AN1322" s="147"/>
      <c r="AO1322" s="147"/>
      <c r="AP1322" s="147"/>
      <c r="AQ1322" s="147"/>
      <c r="AR1322" s="147"/>
      <c r="AS1322" s="147"/>
      <c r="AT1322" s="147"/>
      <c r="AU1322" s="147"/>
      <c r="AV1322" s="147"/>
      <c r="AW1322" s="147"/>
      <c r="AX1322" s="147"/>
      <c r="AY1322" s="147"/>
      <c r="AZ1322" s="147"/>
      <c r="BA1322" s="147"/>
      <c r="BB1322" s="147"/>
      <c r="BC1322" s="147"/>
      <c r="BD1322" s="147"/>
      <c r="BE1322" s="147"/>
      <c r="BF1322" s="147"/>
      <c r="BG1322" s="147"/>
      <c r="BH1322" s="147"/>
    </row>
    <row r="1323" spans="1:60" outlineLevel="1">
      <c r="A1323" s="154"/>
      <c r="B1323" s="155"/>
      <c r="C1323" s="188" t="s">
        <v>492</v>
      </c>
      <c r="D1323" s="160"/>
      <c r="E1323" s="161"/>
      <c r="F1323" s="158"/>
      <c r="G1323" s="158"/>
      <c r="H1323" s="158"/>
      <c r="I1323" s="158"/>
      <c r="J1323" s="158"/>
      <c r="K1323" s="158"/>
      <c r="L1323" s="158"/>
      <c r="M1323" s="158"/>
      <c r="N1323" s="157"/>
      <c r="O1323" s="157"/>
      <c r="P1323" s="157"/>
      <c r="Q1323" s="157"/>
      <c r="R1323" s="158"/>
      <c r="S1323" s="158"/>
      <c r="T1323" s="158"/>
      <c r="U1323" s="158"/>
      <c r="V1323" s="158"/>
      <c r="W1323" s="158"/>
      <c r="X1323" s="158"/>
      <c r="Y1323" s="147"/>
      <c r="Z1323" s="147"/>
      <c r="AA1323" s="147"/>
      <c r="AB1323" s="147"/>
      <c r="AC1323" s="147"/>
      <c r="AD1323" s="147"/>
      <c r="AE1323" s="147"/>
      <c r="AF1323" s="147"/>
      <c r="AG1323" s="147" t="s">
        <v>187</v>
      </c>
      <c r="AH1323" s="147">
        <v>0</v>
      </c>
      <c r="AI1323" s="147"/>
      <c r="AJ1323" s="147"/>
      <c r="AK1323" s="147"/>
      <c r="AL1323" s="147"/>
      <c r="AM1323" s="147"/>
      <c r="AN1323" s="147"/>
      <c r="AO1323" s="147"/>
      <c r="AP1323" s="147"/>
      <c r="AQ1323" s="147"/>
      <c r="AR1323" s="147"/>
      <c r="AS1323" s="147"/>
      <c r="AT1323" s="147"/>
      <c r="AU1323" s="147"/>
      <c r="AV1323" s="147"/>
      <c r="AW1323" s="147"/>
      <c r="AX1323" s="147"/>
      <c r="AY1323" s="147"/>
      <c r="AZ1323" s="147"/>
      <c r="BA1323" s="147"/>
      <c r="BB1323" s="147"/>
      <c r="BC1323" s="147"/>
      <c r="BD1323" s="147"/>
      <c r="BE1323" s="147"/>
      <c r="BF1323" s="147"/>
      <c r="BG1323" s="147"/>
      <c r="BH1323" s="147"/>
    </row>
    <row r="1324" spans="1:60" outlineLevel="1">
      <c r="A1324" s="154"/>
      <c r="B1324" s="155"/>
      <c r="C1324" s="188" t="s">
        <v>633</v>
      </c>
      <c r="D1324" s="160"/>
      <c r="E1324" s="161">
        <v>29.65</v>
      </c>
      <c r="F1324" s="158"/>
      <c r="G1324" s="158"/>
      <c r="H1324" s="158"/>
      <c r="I1324" s="158"/>
      <c r="J1324" s="158"/>
      <c r="K1324" s="158"/>
      <c r="L1324" s="158"/>
      <c r="M1324" s="158"/>
      <c r="N1324" s="157"/>
      <c r="O1324" s="157"/>
      <c r="P1324" s="157"/>
      <c r="Q1324" s="157"/>
      <c r="R1324" s="158"/>
      <c r="S1324" s="158"/>
      <c r="T1324" s="158"/>
      <c r="U1324" s="158"/>
      <c r="V1324" s="158"/>
      <c r="W1324" s="158"/>
      <c r="X1324" s="158"/>
      <c r="Y1324" s="147"/>
      <c r="Z1324" s="147"/>
      <c r="AA1324" s="147"/>
      <c r="AB1324" s="147"/>
      <c r="AC1324" s="147"/>
      <c r="AD1324" s="147"/>
      <c r="AE1324" s="147"/>
      <c r="AF1324" s="147"/>
      <c r="AG1324" s="147" t="s">
        <v>187</v>
      </c>
      <c r="AH1324" s="147">
        <v>0</v>
      </c>
      <c r="AI1324" s="147"/>
      <c r="AJ1324" s="147"/>
      <c r="AK1324" s="147"/>
      <c r="AL1324" s="147"/>
      <c r="AM1324" s="147"/>
      <c r="AN1324" s="147"/>
      <c r="AO1324" s="147"/>
      <c r="AP1324" s="147"/>
      <c r="AQ1324" s="147"/>
      <c r="AR1324" s="147"/>
      <c r="AS1324" s="147"/>
      <c r="AT1324" s="147"/>
      <c r="AU1324" s="147"/>
      <c r="AV1324" s="147"/>
      <c r="AW1324" s="147"/>
      <c r="AX1324" s="147"/>
      <c r="AY1324" s="147"/>
      <c r="AZ1324" s="147"/>
      <c r="BA1324" s="147"/>
      <c r="BB1324" s="147"/>
      <c r="BC1324" s="147"/>
      <c r="BD1324" s="147"/>
      <c r="BE1324" s="147"/>
      <c r="BF1324" s="147"/>
      <c r="BG1324" s="147"/>
      <c r="BH1324" s="147"/>
    </row>
    <row r="1325" spans="1:60" outlineLevel="1">
      <c r="A1325" s="154"/>
      <c r="B1325" s="155"/>
      <c r="C1325" s="188" t="s">
        <v>494</v>
      </c>
      <c r="D1325" s="160"/>
      <c r="E1325" s="161"/>
      <c r="F1325" s="158"/>
      <c r="G1325" s="158"/>
      <c r="H1325" s="158"/>
      <c r="I1325" s="158"/>
      <c r="J1325" s="158"/>
      <c r="K1325" s="158"/>
      <c r="L1325" s="158"/>
      <c r="M1325" s="158"/>
      <c r="N1325" s="157"/>
      <c r="O1325" s="157"/>
      <c r="P1325" s="157"/>
      <c r="Q1325" s="157"/>
      <c r="R1325" s="158"/>
      <c r="S1325" s="158"/>
      <c r="T1325" s="158"/>
      <c r="U1325" s="158"/>
      <c r="V1325" s="158"/>
      <c r="W1325" s="158"/>
      <c r="X1325" s="158"/>
      <c r="Y1325" s="147"/>
      <c r="Z1325" s="147"/>
      <c r="AA1325" s="147"/>
      <c r="AB1325" s="147"/>
      <c r="AC1325" s="147"/>
      <c r="AD1325" s="147"/>
      <c r="AE1325" s="147"/>
      <c r="AF1325" s="147"/>
      <c r="AG1325" s="147" t="s">
        <v>187</v>
      </c>
      <c r="AH1325" s="147">
        <v>0</v>
      </c>
      <c r="AI1325" s="147"/>
      <c r="AJ1325" s="147"/>
      <c r="AK1325" s="147"/>
      <c r="AL1325" s="147"/>
      <c r="AM1325" s="147"/>
      <c r="AN1325" s="147"/>
      <c r="AO1325" s="147"/>
      <c r="AP1325" s="147"/>
      <c r="AQ1325" s="147"/>
      <c r="AR1325" s="147"/>
      <c r="AS1325" s="147"/>
      <c r="AT1325" s="147"/>
      <c r="AU1325" s="147"/>
      <c r="AV1325" s="147"/>
      <c r="AW1325" s="147"/>
      <c r="AX1325" s="147"/>
      <c r="AY1325" s="147"/>
      <c r="AZ1325" s="147"/>
      <c r="BA1325" s="147"/>
      <c r="BB1325" s="147"/>
      <c r="BC1325" s="147"/>
      <c r="BD1325" s="147"/>
      <c r="BE1325" s="147"/>
      <c r="BF1325" s="147"/>
      <c r="BG1325" s="147"/>
      <c r="BH1325" s="147"/>
    </row>
    <row r="1326" spans="1:60" outlineLevel="1">
      <c r="A1326" s="154"/>
      <c r="B1326" s="155"/>
      <c r="C1326" s="188" t="s">
        <v>634</v>
      </c>
      <c r="D1326" s="160"/>
      <c r="E1326" s="161">
        <v>9.1</v>
      </c>
      <c r="F1326" s="158"/>
      <c r="G1326" s="158"/>
      <c r="H1326" s="158"/>
      <c r="I1326" s="158"/>
      <c r="J1326" s="158"/>
      <c r="K1326" s="158"/>
      <c r="L1326" s="158"/>
      <c r="M1326" s="158"/>
      <c r="N1326" s="157"/>
      <c r="O1326" s="157"/>
      <c r="P1326" s="157"/>
      <c r="Q1326" s="157"/>
      <c r="R1326" s="158"/>
      <c r="S1326" s="158"/>
      <c r="T1326" s="158"/>
      <c r="U1326" s="158"/>
      <c r="V1326" s="158"/>
      <c r="W1326" s="158"/>
      <c r="X1326" s="158"/>
      <c r="Y1326" s="147"/>
      <c r="Z1326" s="147"/>
      <c r="AA1326" s="147"/>
      <c r="AB1326" s="147"/>
      <c r="AC1326" s="147"/>
      <c r="AD1326" s="147"/>
      <c r="AE1326" s="147"/>
      <c r="AF1326" s="147"/>
      <c r="AG1326" s="147" t="s">
        <v>187</v>
      </c>
      <c r="AH1326" s="147">
        <v>0</v>
      </c>
      <c r="AI1326" s="147"/>
      <c r="AJ1326" s="147"/>
      <c r="AK1326" s="147"/>
      <c r="AL1326" s="147"/>
      <c r="AM1326" s="147"/>
      <c r="AN1326" s="147"/>
      <c r="AO1326" s="147"/>
      <c r="AP1326" s="147"/>
      <c r="AQ1326" s="147"/>
      <c r="AR1326" s="147"/>
      <c r="AS1326" s="147"/>
      <c r="AT1326" s="147"/>
      <c r="AU1326" s="147"/>
      <c r="AV1326" s="147"/>
      <c r="AW1326" s="147"/>
      <c r="AX1326" s="147"/>
      <c r="AY1326" s="147"/>
      <c r="AZ1326" s="147"/>
      <c r="BA1326" s="147"/>
      <c r="BB1326" s="147"/>
      <c r="BC1326" s="147"/>
      <c r="BD1326" s="147"/>
      <c r="BE1326" s="147"/>
      <c r="BF1326" s="147"/>
      <c r="BG1326" s="147"/>
      <c r="BH1326" s="147"/>
    </row>
    <row r="1327" spans="1:60" outlineLevel="1">
      <c r="A1327" s="154"/>
      <c r="B1327" s="155"/>
      <c r="C1327" s="188" t="s">
        <v>496</v>
      </c>
      <c r="D1327" s="160"/>
      <c r="E1327" s="161"/>
      <c r="F1327" s="158"/>
      <c r="G1327" s="158"/>
      <c r="H1327" s="158"/>
      <c r="I1327" s="158"/>
      <c r="J1327" s="158"/>
      <c r="K1327" s="158"/>
      <c r="L1327" s="158"/>
      <c r="M1327" s="158"/>
      <c r="N1327" s="157"/>
      <c r="O1327" s="157"/>
      <c r="P1327" s="157"/>
      <c r="Q1327" s="157"/>
      <c r="R1327" s="158"/>
      <c r="S1327" s="158"/>
      <c r="T1327" s="158"/>
      <c r="U1327" s="158"/>
      <c r="V1327" s="158"/>
      <c r="W1327" s="158"/>
      <c r="X1327" s="158"/>
      <c r="Y1327" s="147"/>
      <c r="Z1327" s="147"/>
      <c r="AA1327" s="147"/>
      <c r="AB1327" s="147"/>
      <c r="AC1327" s="147"/>
      <c r="AD1327" s="147"/>
      <c r="AE1327" s="147"/>
      <c r="AF1327" s="147"/>
      <c r="AG1327" s="147" t="s">
        <v>187</v>
      </c>
      <c r="AH1327" s="147">
        <v>0</v>
      </c>
      <c r="AI1327" s="147"/>
      <c r="AJ1327" s="147"/>
      <c r="AK1327" s="147"/>
      <c r="AL1327" s="147"/>
      <c r="AM1327" s="147"/>
      <c r="AN1327" s="147"/>
      <c r="AO1327" s="147"/>
      <c r="AP1327" s="147"/>
      <c r="AQ1327" s="147"/>
      <c r="AR1327" s="147"/>
      <c r="AS1327" s="147"/>
      <c r="AT1327" s="147"/>
      <c r="AU1327" s="147"/>
      <c r="AV1327" s="147"/>
      <c r="AW1327" s="147"/>
      <c r="AX1327" s="147"/>
      <c r="AY1327" s="147"/>
      <c r="AZ1327" s="147"/>
      <c r="BA1327" s="147"/>
      <c r="BB1327" s="147"/>
      <c r="BC1327" s="147"/>
      <c r="BD1327" s="147"/>
      <c r="BE1327" s="147"/>
      <c r="BF1327" s="147"/>
      <c r="BG1327" s="147"/>
      <c r="BH1327" s="147"/>
    </row>
    <row r="1328" spans="1:60" outlineLevel="1">
      <c r="A1328" s="154"/>
      <c r="B1328" s="155"/>
      <c r="C1328" s="188" t="s">
        <v>635</v>
      </c>
      <c r="D1328" s="160"/>
      <c r="E1328" s="161">
        <v>15.2</v>
      </c>
      <c r="F1328" s="158"/>
      <c r="G1328" s="158"/>
      <c r="H1328" s="158"/>
      <c r="I1328" s="158"/>
      <c r="J1328" s="158"/>
      <c r="K1328" s="158"/>
      <c r="L1328" s="158"/>
      <c r="M1328" s="158"/>
      <c r="N1328" s="157"/>
      <c r="O1328" s="157"/>
      <c r="P1328" s="157"/>
      <c r="Q1328" s="157"/>
      <c r="R1328" s="158"/>
      <c r="S1328" s="158"/>
      <c r="T1328" s="158"/>
      <c r="U1328" s="158"/>
      <c r="V1328" s="158"/>
      <c r="W1328" s="158"/>
      <c r="X1328" s="158"/>
      <c r="Y1328" s="147"/>
      <c r="Z1328" s="147"/>
      <c r="AA1328" s="147"/>
      <c r="AB1328" s="147"/>
      <c r="AC1328" s="147"/>
      <c r="AD1328" s="147"/>
      <c r="AE1328" s="147"/>
      <c r="AF1328" s="147"/>
      <c r="AG1328" s="147" t="s">
        <v>187</v>
      </c>
      <c r="AH1328" s="147">
        <v>0</v>
      </c>
      <c r="AI1328" s="147"/>
      <c r="AJ1328" s="147"/>
      <c r="AK1328" s="147"/>
      <c r="AL1328" s="147"/>
      <c r="AM1328" s="147"/>
      <c r="AN1328" s="147"/>
      <c r="AO1328" s="147"/>
      <c r="AP1328" s="147"/>
      <c r="AQ1328" s="147"/>
      <c r="AR1328" s="147"/>
      <c r="AS1328" s="147"/>
      <c r="AT1328" s="147"/>
      <c r="AU1328" s="147"/>
      <c r="AV1328" s="147"/>
      <c r="AW1328" s="147"/>
      <c r="AX1328" s="147"/>
      <c r="AY1328" s="147"/>
      <c r="AZ1328" s="147"/>
      <c r="BA1328" s="147"/>
      <c r="BB1328" s="147"/>
      <c r="BC1328" s="147"/>
      <c r="BD1328" s="147"/>
      <c r="BE1328" s="147"/>
      <c r="BF1328" s="147"/>
      <c r="BG1328" s="147"/>
      <c r="BH1328" s="147"/>
    </row>
    <row r="1329" spans="1:60" outlineLevel="1">
      <c r="A1329" s="154"/>
      <c r="B1329" s="155"/>
      <c r="C1329" s="188" t="s">
        <v>564</v>
      </c>
      <c r="D1329" s="160"/>
      <c r="E1329" s="161"/>
      <c r="F1329" s="158"/>
      <c r="G1329" s="158"/>
      <c r="H1329" s="158"/>
      <c r="I1329" s="158"/>
      <c r="J1329" s="158"/>
      <c r="K1329" s="158"/>
      <c r="L1329" s="158"/>
      <c r="M1329" s="158"/>
      <c r="N1329" s="157"/>
      <c r="O1329" s="157"/>
      <c r="P1329" s="157"/>
      <c r="Q1329" s="157"/>
      <c r="R1329" s="158"/>
      <c r="S1329" s="158"/>
      <c r="T1329" s="158"/>
      <c r="U1329" s="158"/>
      <c r="V1329" s="158"/>
      <c r="W1329" s="158"/>
      <c r="X1329" s="158"/>
      <c r="Y1329" s="147"/>
      <c r="Z1329" s="147"/>
      <c r="AA1329" s="147"/>
      <c r="AB1329" s="147"/>
      <c r="AC1329" s="147"/>
      <c r="AD1329" s="147"/>
      <c r="AE1329" s="147"/>
      <c r="AF1329" s="147"/>
      <c r="AG1329" s="147" t="s">
        <v>187</v>
      </c>
      <c r="AH1329" s="147">
        <v>0</v>
      </c>
      <c r="AI1329" s="147"/>
      <c r="AJ1329" s="147"/>
      <c r="AK1329" s="147"/>
      <c r="AL1329" s="147"/>
      <c r="AM1329" s="147"/>
      <c r="AN1329" s="147"/>
      <c r="AO1329" s="147"/>
      <c r="AP1329" s="147"/>
      <c r="AQ1329" s="147"/>
      <c r="AR1329" s="147"/>
      <c r="AS1329" s="147"/>
      <c r="AT1329" s="147"/>
      <c r="AU1329" s="147"/>
      <c r="AV1329" s="147"/>
      <c r="AW1329" s="147"/>
      <c r="AX1329" s="147"/>
      <c r="AY1329" s="147"/>
      <c r="AZ1329" s="147"/>
      <c r="BA1329" s="147"/>
      <c r="BB1329" s="147"/>
      <c r="BC1329" s="147"/>
      <c r="BD1329" s="147"/>
      <c r="BE1329" s="147"/>
      <c r="BF1329" s="147"/>
      <c r="BG1329" s="147"/>
      <c r="BH1329" s="147"/>
    </row>
    <row r="1330" spans="1:60" outlineLevel="1">
      <c r="A1330" s="154"/>
      <c r="B1330" s="155"/>
      <c r="C1330" s="188" t="s">
        <v>565</v>
      </c>
      <c r="D1330" s="160"/>
      <c r="E1330" s="161">
        <v>17.48</v>
      </c>
      <c r="F1330" s="158"/>
      <c r="G1330" s="158"/>
      <c r="H1330" s="158"/>
      <c r="I1330" s="158"/>
      <c r="J1330" s="158"/>
      <c r="K1330" s="158"/>
      <c r="L1330" s="158"/>
      <c r="M1330" s="158"/>
      <c r="N1330" s="157"/>
      <c r="O1330" s="157"/>
      <c r="P1330" s="157"/>
      <c r="Q1330" s="157"/>
      <c r="R1330" s="158"/>
      <c r="S1330" s="158"/>
      <c r="T1330" s="158"/>
      <c r="U1330" s="158"/>
      <c r="V1330" s="158"/>
      <c r="W1330" s="158"/>
      <c r="X1330" s="158"/>
      <c r="Y1330" s="147"/>
      <c r="Z1330" s="147"/>
      <c r="AA1330" s="147"/>
      <c r="AB1330" s="147"/>
      <c r="AC1330" s="147"/>
      <c r="AD1330" s="147"/>
      <c r="AE1330" s="147"/>
      <c r="AF1330" s="147"/>
      <c r="AG1330" s="147" t="s">
        <v>187</v>
      </c>
      <c r="AH1330" s="147">
        <v>0</v>
      </c>
      <c r="AI1330" s="147"/>
      <c r="AJ1330" s="147"/>
      <c r="AK1330" s="147"/>
      <c r="AL1330" s="147"/>
      <c r="AM1330" s="147"/>
      <c r="AN1330" s="147"/>
      <c r="AO1330" s="147"/>
      <c r="AP1330" s="147"/>
      <c r="AQ1330" s="147"/>
      <c r="AR1330" s="147"/>
      <c r="AS1330" s="147"/>
      <c r="AT1330" s="147"/>
      <c r="AU1330" s="147"/>
      <c r="AV1330" s="147"/>
      <c r="AW1330" s="147"/>
      <c r="AX1330" s="147"/>
      <c r="AY1330" s="147"/>
      <c r="AZ1330" s="147"/>
      <c r="BA1330" s="147"/>
      <c r="BB1330" s="147"/>
      <c r="BC1330" s="147"/>
      <c r="BD1330" s="147"/>
      <c r="BE1330" s="147"/>
      <c r="BF1330" s="147"/>
      <c r="BG1330" s="147"/>
      <c r="BH1330" s="147"/>
    </row>
    <row r="1331" spans="1:60" ht="22.5" outlineLevel="1">
      <c r="A1331" s="173">
        <v>217</v>
      </c>
      <c r="B1331" s="174" t="s">
        <v>1081</v>
      </c>
      <c r="C1331" s="187" t="s">
        <v>1082</v>
      </c>
      <c r="D1331" s="175" t="s">
        <v>182</v>
      </c>
      <c r="E1331" s="176">
        <v>54.396000000000001</v>
      </c>
      <c r="F1331" s="177"/>
      <c r="G1331" s="178">
        <f>ROUND(E1331*F1331,2)</f>
        <v>0</v>
      </c>
      <c r="H1331" s="159"/>
      <c r="I1331" s="158">
        <f>ROUND(E1331*H1331,2)</f>
        <v>0</v>
      </c>
      <c r="J1331" s="159"/>
      <c r="K1331" s="158">
        <f>ROUND(E1331*J1331,2)</f>
        <v>0</v>
      </c>
      <c r="L1331" s="158">
        <v>21</v>
      </c>
      <c r="M1331" s="158">
        <f>G1331*(1+L1331/100)</f>
        <v>0</v>
      </c>
      <c r="N1331" s="157">
        <v>0</v>
      </c>
      <c r="O1331" s="157">
        <f>ROUND(E1331*N1331,2)</f>
        <v>0</v>
      </c>
      <c r="P1331" s="157">
        <v>0</v>
      </c>
      <c r="Q1331" s="157">
        <f>ROUND(E1331*P1331,2)</f>
        <v>0</v>
      </c>
      <c r="R1331" s="158"/>
      <c r="S1331" s="158" t="s">
        <v>183</v>
      </c>
      <c r="T1331" s="158" t="s">
        <v>183</v>
      </c>
      <c r="U1331" s="158">
        <v>7.0000000000000007E-2</v>
      </c>
      <c r="V1331" s="158">
        <f>ROUND(E1331*U1331,2)</f>
        <v>3.81</v>
      </c>
      <c r="W1331" s="158"/>
      <c r="X1331" s="158" t="s">
        <v>184</v>
      </c>
      <c r="Y1331" s="147"/>
      <c r="Z1331" s="147"/>
      <c r="AA1331" s="147"/>
      <c r="AB1331" s="147"/>
      <c r="AC1331" s="147"/>
      <c r="AD1331" s="147"/>
      <c r="AE1331" s="147"/>
      <c r="AF1331" s="147"/>
      <c r="AG1331" s="147" t="s">
        <v>185</v>
      </c>
      <c r="AH1331" s="147"/>
      <c r="AI1331" s="147"/>
      <c r="AJ1331" s="147"/>
      <c r="AK1331" s="147"/>
      <c r="AL1331" s="147"/>
      <c r="AM1331" s="147"/>
      <c r="AN1331" s="147"/>
      <c r="AO1331" s="147"/>
      <c r="AP1331" s="147"/>
      <c r="AQ1331" s="147"/>
      <c r="AR1331" s="147"/>
      <c r="AS1331" s="147"/>
      <c r="AT1331" s="147"/>
      <c r="AU1331" s="147"/>
      <c r="AV1331" s="147"/>
      <c r="AW1331" s="147"/>
      <c r="AX1331" s="147"/>
      <c r="AY1331" s="147"/>
      <c r="AZ1331" s="147"/>
      <c r="BA1331" s="147"/>
      <c r="BB1331" s="147"/>
      <c r="BC1331" s="147"/>
      <c r="BD1331" s="147"/>
      <c r="BE1331" s="147"/>
      <c r="BF1331" s="147"/>
      <c r="BG1331" s="147"/>
      <c r="BH1331" s="147"/>
    </row>
    <row r="1332" spans="1:60" outlineLevel="1">
      <c r="A1332" s="154"/>
      <c r="B1332" s="155"/>
      <c r="C1332" s="188" t="s">
        <v>528</v>
      </c>
      <c r="D1332" s="160"/>
      <c r="E1332" s="161"/>
      <c r="F1332" s="158"/>
      <c r="G1332" s="158"/>
      <c r="H1332" s="158"/>
      <c r="I1332" s="158"/>
      <c r="J1332" s="158"/>
      <c r="K1332" s="158"/>
      <c r="L1332" s="158"/>
      <c r="M1332" s="158"/>
      <c r="N1332" s="157"/>
      <c r="O1332" s="157"/>
      <c r="P1332" s="157"/>
      <c r="Q1332" s="157"/>
      <c r="R1332" s="158"/>
      <c r="S1332" s="158"/>
      <c r="T1332" s="158"/>
      <c r="U1332" s="158"/>
      <c r="V1332" s="158"/>
      <c r="W1332" s="158"/>
      <c r="X1332" s="158"/>
      <c r="Y1332" s="147"/>
      <c r="Z1332" s="147"/>
      <c r="AA1332" s="147"/>
      <c r="AB1332" s="147"/>
      <c r="AC1332" s="147"/>
      <c r="AD1332" s="147"/>
      <c r="AE1332" s="147"/>
      <c r="AF1332" s="147"/>
      <c r="AG1332" s="147" t="s">
        <v>187</v>
      </c>
      <c r="AH1332" s="147">
        <v>0</v>
      </c>
      <c r="AI1332" s="147"/>
      <c r="AJ1332" s="147"/>
      <c r="AK1332" s="147"/>
      <c r="AL1332" s="147"/>
      <c r="AM1332" s="147"/>
      <c r="AN1332" s="147"/>
      <c r="AO1332" s="147"/>
      <c r="AP1332" s="147"/>
      <c r="AQ1332" s="147"/>
      <c r="AR1332" s="147"/>
      <c r="AS1332" s="147"/>
      <c r="AT1332" s="147"/>
      <c r="AU1332" s="147"/>
      <c r="AV1332" s="147"/>
      <c r="AW1332" s="147"/>
      <c r="AX1332" s="147"/>
      <c r="AY1332" s="147"/>
      <c r="AZ1332" s="147"/>
      <c r="BA1332" s="147"/>
      <c r="BB1332" s="147"/>
      <c r="BC1332" s="147"/>
      <c r="BD1332" s="147"/>
      <c r="BE1332" s="147"/>
      <c r="BF1332" s="147"/>
      <c r="BG1332" s="147"/>
      <c r="BH1332" s="147"/>
    </row>
    <row r="1333" spans="1:60" outlineLevel="1">
      <c r="A1333" s="154"/>
      <c r="B1333" s="155"/>
      <c r="C1333" s="188" t="s">
        <v>1026</v>
      </c>
      <c r="D1333" s="160"/>
      <c r="E1333" s="161">
        <v>54.396000000000001</v>
      </c>
      <c r="F1333" s="158"/>
      <c r="G1333" s="158"/>
      <c r="H1333" s="158"/>
      <c r="I1333" s="158"/>
      <c r="J1333" s="158"/>
      <c r="K1333" s="158"/>
      <c r="L1333" s="158"/>
      <c r="M1333" s="158"/>
      <c r="N1333" s="157"/>
      <c r="O1333" s="157"/>
      <c r="P1333" s="157"/>
      <c r="Q1333" s="157"/>
      <c r="R1333" s="158"/>
      <c r="S1333" s="158"/>
      <c r="T1333" s="158"/>
      <c r="U1333" s="158"/>
      <c r="V1333" s="158"/>
      <c r="W1333" s="158"/>
      <c r="X1333" s="158"/>
      <c r="Y1333" s="147"/>
      <c r="Z1333" s="147"/>
      <c r="AA1333" s="147"/>
      <c r="AB1333" s="147"/>
      <c r="AC1333" s="147"/>
      <c r="AD1333" s="147"/>
      <c r="AE1333" s="147"/>
      <c r="AF1333" s="147"/>
      <c r="AG1333" s="147" t="s">
        <v>187</v>
      </c>
      <c r="AH1333" s="147">
        <v>0</v>
      </c>
      <c r="AI1333" s="147"/>
      <c r="AJ1333" s="147"/>
      <c r="AK1333" s="147"/>
      <c r="AL1333" s="147"/>
      <c r="AM1333" s="147"/>
      <c r="AN1333" s="147"/>
      <c r="AO1333" s="147"/>
      <c r="AP1333" s="147"/>
      <c r="AQ1333" s="147"/>
      <c r="AR1333" s="147"/>
      <c r="AS1333" s="147"/>
      <c r="AT1333" s="147"/>
      <c r="AU1333" s="147"/>
      <c r="AV1333" s="147"/>
      <c r="AW1333" s="147"/>
      <c r="AX1333" s="147"/>
      <c r="AY1333" s="147"/>
      <c r="AZ1333" s="147"/>
      <c r="BA1333" s="147"/>
      <c r="BB1333" s="147"/>
      <c r="BC1333" s="147"/>
      <c r="BD1333" s="147"/>
      <c r="BE1333" s="147"/>
      <c r="BF1333" s="147"/>
      <c r="BG1333" s="147"/>
      <c r="BH1333" s="147"/>
    </row>
    <row r="1334" spans="1:60" outlineLevel="1">
      <c r="A1334" s="173">
        <v>218</v>
      </c>
      <c r="B1334" s="174" t="s">
        <v>1083</v>
      </c>
      <c r="C1334" s="187" t="s">
        <v>1084</v>
      </c>
      <c r="D1334" s="175" t="s">
        <v>182</v>
      </c>
      <c r="E1334" s="176">
        <v>133.26</v>
      </c>
      <c r="F1334" s="177"/>
      <c r="G1334" s="178">
        <f>ROUND(E1334*F1334,2)</f>
        <v>0</v>
      </c>
      <c r="H1334" s="159"/>
      <c r="I1334" s="158">
        <f>ROUND(E1334*H1334,2)</f>
        <v>0</v>
      </c>
      <c r="J1334" s="159"/>
      <c r="K1334" s="158">
        <f>ROUND(E1334*J1334,2)</f>
        <v>0</v>
      </c>
      <c r="L1334" s="158">
        <v>21</v>
      </c>
      <c r="M1334" s="158">
        <f>G1334*(1+L1334/100)</f>
        <v>0</v>
      </c>
      <c r="N1334" s="157">
        <v>1.0000000000000001E-5</v>
      </c>
      <c r="O1334" s="157">
        <f>ROUND(E1334*N1334,2)</f>
        <v>0</v>
      </c>
      <c r="P1334" s="157">
        <v>0</v>
      </c>
      <c r="Q1334" s="157">
        <f>ROUND(E1334*P1334,2)</f>
        <v>0</v>
      </c>
      <c r="R1334" s="158"/>
      <c r="S1334" s="158" t="s">
        <v>183</v>
      </c>
      <c r="T1334" s="158" t="s">
        <v>183</v>
      </c>
      <c r="U1334" s="158">
        <v>7.0000000000000007E-2</v>
      </c>
      <c r="V1334" s="158">
        <f>ROUND(E1334*U1334,2)</f>
        <v>9.33</v>
      </c>
      <c r="W1334" s="158"/>
      <c r="X1334" s="158" t="s">
        <v>184</v>
      </c>
      <c r="Y1334" s="147"/>
      <c r="Z1334" s="147"/>
      <c r="AA1334" s="147"/>
      <c r="AB1334" s="147"/>
      <c r="AC1334" s="147"/>
      <c r="AD1334" s="147"/>
      <c r="AE1334" s="147"/>
      <c r="AF1334" s="147"/>
      <c r="AG1334" s="147" t="s">
        <v>185</v>
      </c>
      <c r="AH1334" s="147"/>
      <c r="AI1334" s="147"/>
      <c r="AJ1334" s="147"/>
      <c r="AK1334" s="147"/>
      <c r="AL1334" s="147"/>
      <c r="AM1334" s="147"/>
      <c r="AN1334" s="147"/>
      <c r="AO1334" s="147"/>
      <c r="AP1334" s="147"/>
      <c r="AQ1334" s="147"/>
      <c r="AR1334" s="147"/>
      <c r="AS1334" s="147"/>
      <c r="AT1334" s="147"/>
      <c r="AU1334" s="147"/>
      <c r="AV1334" s="147"/>
      <c r="AW1334" s="147"/>
      <c r="AX1334" s="147"/>
      <c r="AY1334" s="147"/>
      <c r="AZ1334" s="147"/>
      <c r="BA1334" s="147"/>
      <c r="BB1334" s="147"/>
      <c r="BC1334" s="147"/>
      <c r="BD1334" s="147"/>
      <c r="BE1334" s="147"/>
      <c r="BF1334" s="147"/>
      <c r="BG1334" s="147"/>
      <c r="BH1334" s="147"/>
    </row>
    <row r="1335" spans="1:60" outlineLevel="1">
      <c r="A1335" s="154"/>
      <c r="B1335" s="155"/>
      <c r="C1335" s="188" t="s">
        <v>192</v>
      </c>
      <c r="D1335" s="160"/>
      <c r="E1335" s="161"/>
      <c r="F1335" s="158"/>
      <c r="G1335" s="158"/>
      <c r="H1335" s="158"/>
      <c r="I1335" s="158"/>
      <c r="J1335" s="158"/>
      <c r="K1335" s="158"/>
      <c r="L1335" s="158"/>
      <c r="M1335" s="158"/>
      <c r="N1335" s="157"/>
      <c r="O1335" s="157"/>
      <c r="P1335" s="157"/>
      <c r="Q1335" s="157"/>
      <c r="R1335" s="158"/>
      <c r="S1335" s="158"/>
      <c r="T1335" s="158"/>
      <c r="U1335" s="158"/>
      <c r="V1335" s="158"/>
      <c r="W1335" s="158"/>
      <c r="X1335" s="158"/>
      <c r="Y1335" s="147"/>
      <c r="Z1335" s="147"/>
      <c r="AA1335" s="147"/>
      <c r="AB1335" s="147"/>
      <c r="AC1335" s="147"/>
      <c r="AD1335" s="147"/>
      <c r="AE1335" s="147"/>
      <c r="AF1335" s="147"/>
      <c r="AG1335" s="147" t="s">
        <v>187</v>
      </c>
      <c r="AH1335" s="147">
        <v>0</v>
      </c>
      <c r="AI1335" s="147"/>
      <c r="AJ1335" s="147"/>
      <c r="AK1335" s="147"/>
      <c r="AL1335" s="147"/>
      <c r="AM1335" s="147"/>
      <c r="AN1335" s="147"/>
      <c r="AO1335" s="147"/>
      <c r="AP1335" s="147"/>
      <c r="AQ1335" s="147"/>
      <c r="AR1335" s="147"/>
      <c r="AS1335" s="147"/>
      <c r="AT1335" s="147"/>
      <c r="AU1335" s="147"/>
      <c r="AV1335" s="147"/>
      <c r="AW1335" s="147"/>
      <c r="AX1335" s="147"/>
      <c r="AY1335" s="147"/>
      <c r="AZ1335" s="147"/>
      <c r="BA1335" s="147"/>
      <c r="BB1335" s="147"/>
      <c r="BC1335" s="147"/>
      <c r="BD1335" s="147"/>
      <c r="BE1335" s="147"/>
      <c r="BF1335" s="147"/>
      <c r="BG1335" s="147"/>
      <c r="BH1335" s="147"/>
    </row>
    <row r="1336" spans="1:60" outlineLevel="1">
      <c r="A1336" s="154"/>
      <c r="B1336" s="155"/>
      <c r="C1336" s="188" t="s">
        <v>490</v>
      </c>
      <c r="D1336" s="160"/>
      <c r="E1336" s="161"/>
      <c r="F1336" s="158"/>
      <c r="G1336" s="158"/>
      <c r="H1336" s="158"/>
      <c r="I1336" s="158"/>
      <c r="J1336" s="158"/>
      <c r="K1336" s="158"/>
      <c r="L1336" s="158"/>
      <c r="M1336" s="158"/>
      <c r="N1336" s="157"/>
      <c r="O1336" s="157"/>
      <c r="P1336" s="157"/>
      <c r="Q1336" s="157"/>
      <c r="R1336" s="158"/>
      <c r="S1336" s="158"/>
      <c r="T1336" s="158"/>
      <c r="U1336" s="158"/>
      <c r="V1336" s="158"/>
      <c r="W1336" s="158"/>
      <c r="X1336" s="158"/>
      <c r="Y1336" s="147"/>
      <c r="Z1336" s="147"/>
      <c r="AA1336" s="147"/>
      <c r="AB1336" s="147"/>
      <c r="AC1336" s="147"/>
      <c r="AD1336" s="147"/>
      <c r="AE1336" s="147"/>
      <c r="AF1336" s="147"/>
      <c r="AG1336" s="147" t="s">
        <v>187</v>
      </c>
      <c r="AH1336" s="147">
        <v>0</v>
      </c>
      <c r="AI1336" s="147"/>
      <c r="AJ1336" s="147"/>
      <c r="AK1336" s="147"/>
      <c r="AL1336" s="147"/>
      <c r="AM1336" s="147"/>
      <c r="AN1336" s="147"/>
      <c r="AO1336" s="147"/>
      <c r="AP1336" s="147"/>
      <c r="AQ1336" s="147"/>
      <c r="AR1336" s="147"/>
      <c r="AS1336" s="147"/>
      <c r="AT1336" s="147"/>
      <c r="AU1336" s="147"/>
      <c r="AV1336" s="147"/>
      <c r="AW1336" s="147"/>
      <c r="AX1336" s="147"/>
      <c r="AY1336" s="147"/>
      <c r="AZ1336" s="147"/>
      <c r="BA1336" s="147"/>
      <c r="BB1336" s="147"/>
      <c r="BC1336" s="147"/>
      <c r="BD1336" s="147"/>
      <c r="BE1336" s="147"/>
      <c r="BF1336" s="147"/>
      <c r="BG1336" s="147"/>
      <c r="BH1336" s="147"/>
    </row>
    <row r="1337" spans="1:60" outlineLevel="1">
      <c r="A1337" s="154"/>
      <c r="B1337" s="155"/>
      <c r="C1337" s="188" t="s">
        <v>632</v>
      </c>
      <c r="D1337" s="160"/>
      <c r="E1337" s="161">
        <v>61.83</v>
      </c>
      <c r="F1337" s="158"/>
      <c r="G1337" s="158"/>
      <c r="H1337" s="158"/>
      <c r="I1337" s="158"/>
      <c r="J1337" s="158"/>
      <c r="K1337" s="158"/>
      <c r="L1337" s="158"/>
      <c r="M1337" s="158"/>
      <c r="N1337" s="157"/>
      <c r="O1337" s="157"/>
      <c r="P1337" s="157"/>
      <c r="Q1337" s="157"/>
      <c r="R1337" s="158"/>
      <c r="S1337" s="158"/>
      <c r="T1337" s="158"/>
      <c r="U1337" s="158"/>
      <c r="V1337" s="158"/>
      <c r="W1337" s="158"/>
      <c r="X1337" s="158"/>
      <c r="Y1337" s="147"/>
      <c r="Z1337" s="147"/>
      <c r="AA1337" s="147"/>
      <c r="AB1337" s="147"/>
      <c r="AC1337" s="147"/>
      <c r="AD1337" s="147"/>
      <c r="AE1337" s="147"/>
      <c r="AF1337" s="147"/>
      <c r="AG1337" s="147" t="s">
        <v>187</v>
      </c>
      <c r="AH1337" s="147">
        <v>0</v>
      </c>
      <c r="AI1337" s="147"/>
      <c r="AJ1337" s="147"/>
      <c r="AK1337" s="147"/>
      <c r="AL1337" s="147"/>
      <c r="AM1337" s="147"/>
      <c r="AN1337" s="147"/>
      <c r="AO1337" s="147"/>
      <c r="AP1337" s="147"/>
      <c r="AQ1337" s="147"/>
      <c r="AR1337" s="147"/>
      <c r="AS1337" s="147"/>
      <c r="AT1337" s="147"/>
      <c r="AU1337" s="147"/>
      <c r="AV1337" s="147"/>
      <c r="AW1337" s="147"/>
      <c r="AX1337" s="147"/>
      <c r="AY1337" s="147"/>
      <c r="AZ1337" s="147"/>
      <c r="BA1337" s="147"/>
      <c r="BB1337" s="147"/>
      <c r="BC1337" s="147"/>
      <c r="BD1337" s="147"/>
      <c r="BE1337" s="147"/>
      <c r="BF1337" s="147"/>
      <c r="BG1337" s="147"/>
      <c r="BH1337" s="147"/>
    </row>
    <row r="1338" spans="1:60" outlineLevel="1">
      <c r="A1338" s="154"/>
      <c r="B1338" s="155"/>
      <c r="C1338" s="188" t="s">
        <v>492</v>
      </c>
      <c r="D1338" s="160"/>
      <c r="E1338" s="161"/>
      <c r="F1338" s="158"/>
      <c r="G1338" s="158"/>
      <c r="H1338" s="158"/>
      <c r="I1338" s="158"/>
      <c r="J1338" s="158"/>
      <c r="K1338" s="158"/>
      <c r="L1338" s="158"/>
      <c r="M1338" s="158"/>
      <c r="N1338" s="157"/>
      <c r="O1338" s="157"/>
      <c r="P1338" s="157"/>
      <c r="Q1338" s="157"/>
      <c r="R1338" s="158"/>
      <c r="S1338" s="158"/>
      <c r="T1338" s="158"/>
      <c r="U1338" s="158"/>
      <c r="V1338" s="158"/>
      <c r="W1338" s="158"/>
      <c r="X1338" s="158"/>
      <c r="Y1338" s="147"/>
      <c r="Z1338" s="147"/>
      <c r="AA1338" s="147"/>
      <c r="AB1338" s="147"/>
      <c r="AC1338" s="147"/>
      <c r="AD1338" s="147"/>
      <c r="AE1338" s="147"/>
      <c r="AF1338" s="147"/>
      <c r="AG1338" s="147" t="s">
        <v>187</v>
      </c>
      <c r="AH1338" s="147">
        <v>0</v>
      </c>
      <c r="AI1338" s="147"/>
      <c r="AJ1338" s="147"/>
      <c r="AK1338" s="147"/>
      <c r="AL1338" s="147"/>
      <c r="AM1338" s="147"/>
      <c r="AN1338" s="147"/>
      <c r="AO1338" s="147"/>
      <c r="AP1338" s="147"/>
      <c r="AQ1338" s="147"/>
      <c r="AR1338" s="147"/>
      <c r="AS1338" s="147"/>
      <c r="AT1338" s="147"/>
      <c r="AU1338" s="147"/>
      <c r="AV1338" s="147"/>
      <c r="AW1338" s="147"/>
      <c r="AX1338" s="147"/>
      <c r="AY1338" s="147"/>
      <c r="AZ1338" s="147"/>
      <c r="BA1338" s="147"/>
      <c r="BB1338" s="147"/>
      <c r="BC1338" s="147"/>
      <c r="BD1338" s="147"/>
      <c r="BE1338" s="147"/>
      <c r="BF1338" s="147"/>
      <c r="BG1338" s="147"/>
      <c r="BH1338" s="147"/>
    </row>
    <row r="1339" spans="1:60" outlineLevel="1">
      <c r="A1339" s="154"/>
      <c r="B1339" s="155"/>
      <c r="C1339" s="188" t="s">
        <v>633</v>
      </c>
      <c r="D1339" s="160"/>
      <c r="E1339" s="161">
        <v>29.65</v>
      </c>
      <c r="F1339" s="158"/>
      <c r="G1339" s="158"/>
      <c r="H1339" s="158"/>
      <c r="I1339" s="158"/>
      <c r="J1339" s="158"/>
      <c r="K1339" s="158"/>
      <c r="L1339" s="158"/>
      <c r="M1339" s="158"/>
      <c r="N1339" s="157"/>
      <c r="O1339" s="157"/>
      <c r="P1339" s="157"/>
      <c r="Q1339" s="157"/>
      <c r="R1339" s="158"/>
      <c r="S1339" s="158"/>
      <c r="T1339" s="158"/>
      <c r="U1339" s="158"/>
      <c r="V1339" s="158"/>
      <c r="W1339" s="158"/>
      <c r="X1339" s="158"/>
      <c r="Y1339" s="147"/>
      <c r="Z1339" s="147"/>
      <c r="AA1339" s="147"/>
      <c r="AB1339" s="147"/>
      <c r="AC1339" s="147"/>
      <c r="AD1339" s="147"/>
      <c r="AE1339" s="147"/>
      <c r="AF1339" s="147"/>
      <c r="AG1339" s="147" t="s">
        <v>187</v>
      </c>
      <c r="AH1339" s="147">
        <v>0</v>
      </c>
      <c r="AI1339" s="147"/>
      <c r="AJ1339" s="147"/>
      <c r="AK1339" s="147"/>
      <c r="AL1339" s="147"/>
      <c r="AM1339" s="147"/>
      <c r="AN1339" s="147"/>
      <c r="AO1339" s="147"/>
      <c r="AP1339" s="147"/>
      <c r="AQ1339" s="147"/>
      <c r="AR1339" s="147"/>
      <c r="AS1339" s="147"/>
      <c r="AT1339" s="147"/>
      <c r="AU1339" s="147"/>
      <c r="AV1339" s="147"/>
      <c r="AW1339" s="147"/>
      <c r="AX1339" s="147"/>
      <c r="AY1339" s="147"/>
      <c r="AZ1339" s="147"/>
      <c r="BA1339" s="147"/>
      <c r="BB1339" s="147"/>
      <c r="BC1339" s="147"/>
      <c r="BD1339" s="147"/>
      <c r="BE1339" s="147"/>
      <c r="BF1339" s="147"/>
      <c r="BG1339" s="147"/>
      <c r="BH1339" s="147"/>
    </row>
    <row r="1340" spans="1:60" outlineLevel="1">
      <c r="A1340" s="154"/>
      <c r="B1340" s="155"/>
      <c r="C1340" s="188" t="s">
        <v>494</v>
      </c>
      <c r="D1340" s="160"/>
      <c r="E1340" s="161"/>
      <c r="F1340" s="158"/>
      <c r="G1340" s="158"/>
      <c r="H1340" s="158"/>
      <c r="I1340" s="158"/>
      <c r="J1340" s="158"/>
      <c r="K1340" s="158"/>
      <c r="L1340" s="158"/>
      <c r="M1340" s="158"/>
      <c r="N1340" s="157"/>
      <c r="O1340" s="157"/>
      <c r="P1340" s="157"/>
      <c r="Q1340" s="157"/>
      <c r="R1340" s="158"/>
      <c r="S1340" s="158"/>
      <c r="T1340" s="158"/>
      <c r="U1340" s="158"/>
      <c r="V1340" s="158"/>
      <c r="W1340" s="158"/>
      <c r="X1340" s="158"/>
      <c r="Y1340" s="147"/>
      <c r="Z1340" s="147"/>
      <c r="AA1340" s="147"/>
      <c r="AB1340" s="147"/>
      <c r="AC1340" s="147"/>
      <c r="AD1340" s="147"/>
      <c r="AE1340" s="147"/>
      <c r="AF1340" s="147"/>
      <c r="AG1340" s="147" t="s">
        <v>187</v>
      </c>
      <c r="AH1340" s="147">
        <v>0</v>
      </c>
      <c r="AI1340" s="147"/>
      <c r="AJ1340" s="147"/>
      <c r="AK1340" s="147"/>
      <c r="AL1340" s="147"/>
      <c r="AM1340" s="147"/>
      <c r="AN1340" s="147"/>
      <c r="AO1340" s="147"/>
      <c r="AP1340" s="147"/>
      <c r="AQ1340" s="147"/>
      <c r="AR1340" s="147"/>
      <c r="AS1340" s="147"/>
      <c r="AT1340" s="147"/>
      <c r="AU1340" s="147"/>
      <c r="AV1340" s="147"/>
      <c r="AW1340" s="147"/>
      <c r="AX1340" s="147"/>
      <c r="AY1340" s="147"/>
      <c r="AZ1340" s="147"/>
      <c r="BA1340" s="147"/>
      <c r="BB1340" s="147"/>
      <c r="BC1340" s="147"/>
      <c r="BD1340" s="147"/>
      <c r="BE1340" s="147"/>
      <c r="BF1340" s="147"/>
      <c r="BG1340" s="147"/>
      <c r="BH1340" s="147"/>
    </row>
    <row r="1341" spans="1:60" outlineLevel="1">
      <c r="A1341" s="154"/>
      <c r="B1341" s="155"/>
      <c r="C1341" s="188" t="s">
        <v>634</v>
      </c>
      <c r="D1341" s="160"/>
      <c r="E1341" s="161">
        <v>9.1</v>
      </c>
      <c r="F1341" s="158"/>
      <c r="G1341" s="158"/>
      <c r="H1341" s="158"/>
      <c r="I1341" s="158"/>
      <c r="J1341" s="158"/>
      <c r="K1341" s="158"/>
      <c r="L1341" s="158"/>
      <c r="M1341" s="158"/>
      <c r="N1341" s="157"/>
      <c r="O1341" s="157"/>
      <c r="P1341" s="157"/>
      <c r="Q1341" s="157"/>
      <c r="R1341" s="158"/>
      <c r="S1341" s="158"/>
      <c r="T1341" s="158"/>
      <c r="U1341" s="158"/>
      <c r="V1341" s="158"/>
      <c r="W1341" s="158"/>
      <c r="X1341" s="158"/>
      <c r="Y1341" s="147"/>
      <c r="Z1341" s="147"/>
      <c r="AA1341" s="147"/>
      <c r="AB1341" s="147"/>
      <c r="AC1341" s="147"/>
      <c r="AD1341" s="147"/>
      <c r="AE1341" s="147"/>
      <c r="AF1341" s="147"/>
      <c r="AG1341" s="147" t="s">
        <v>187</v>
      </c>
      <c r="AH1341" s="147">
        <v>0</v>
      </c>
      <c r="AI1341" s="147"/>
      <c r="AJ1341" s="147"/>
      <c r="AK1341" s="147"/>
      <c r="AL1341" s="147"/>
      <c r="AM1341" s="147"/>
      <c r="AN1341" s="147"/>
      <c r="AO1341" s="147"/>
      <c r="AP1341" s="147"/>
      <c r="AQ1341" s="147"/>
      <c r="AR1341" s="147"/>
      <c r="AS1341" s="147"/>
      <c r="AT1341" s="147"/>
      <c r="AU1341" s="147"/>
      <c r="AV1341" s="147"/>
      <c r="AW1341" s="147"/>
      <c r="AX1341" s="147"/>
      <c r="AY1341" s="147"/>
      <c r="AZ1341" s="147"/>
      <c r="BA1341" s="147"/>
      <c r="BB1341" s="147"/>
      <c r="BC1341" s="147"/>
      <c r="BD1341" s="147"/>
      <c r="BE1341" s="147"/>
      <c r="BF1341" s="147"/>
      <c r="BG1341" s="147"/>
      <c r="BH1341" s="147"/>
    </row>
    <row r="1342" spans="1:60" outlineLevel="1">
      <c r="A1342" s="154"/>
      <c r="B1342" s="155"/>
      <c r="C1342" s="188" t="s">
        <v>496</v>
      </c>
      <c r="D1342" s="160"/>
      <c r="E1342" s="161"/>
      <c r="F1342" s="158"/>
      <c r="G1342" s="158"/>
      <c r="H1342" s="158"/>
      <c r="I1342" s="158"/>
      <c r="J1342" s="158"/>
      <c r="K1342" s="158"/>
      <c r="L1342" s="158"/>
      <c r="M1342" s="158"/>
      <c r="N1342" s="157"/>
      <c r="O1342" s="157"/>
      <c r="P1342" s="157"/>
      <c r="Q1342" s="157"/>
      <c r="R1342" s="158"/>
      <c r="S1342" s="158"/>
      <c r="T1342" s="158"/>
      <c r="U1342" s="158"/>
      <c r="V1342" s="158"/>
      <c r="W1342" s="158"/>
      <c r="X1342" s="158"/>
      <c r="Y1342" s="147"/>
      <c r="Z1342" s="147"/>
      <c r="AA1342" s="147"/>
      <c r="AB1342" s="147"/>
      <c r="AC1342" s="147"/>
      <c r="AD1342" s="147"/>
      <c r="AE1342" s="147"/>
      <c r="AF1342" s="147"/>
      <c r="AG1342" s="147" t="s">
        <v>187</v>
      </c>
      <c r="AH1342" s="147">
        <v>0</v>
      </c>
      <c r="AI1342" s="147"/>
      <c r="AJ1342" s="147"/>
      <c r="AK1342" s="147"/>
      <c r="AL1342" s="147"/>
      <c r="AM1342" s="147"/>
      <c r="AN1342" s="147"/>
      <c r="AO1342" s="147"/>
      <c r="AP1342" s="147"/>
      <c r="AQ1342" s="147"/>
      <c r="AR1342" s="147"/>
      <c r="AS1342" s="147"/>
      <c r="AT1342" s="147"/>
      <c r="AU1342" s="147"/>
      <c r="AV1342" s="147"/>
      <c r="AW1342" s="147"/>
      <c r="AX1342" s="147"/>
      <c r="AY1342" s="147"/>
      <c r="AZ1342" s="147"/>
      <c r="BA1342" s="147"/>
      <c r="BB1342" s="147"/>
      <c r="BC1342" s="147"/>
      <c r="BD1342" s="147"/>
      <c r="BE1342" s="147"/>
      <c r="BF1342" s="147"/>
      <c r="BG1342" s="147"/>
      <c r="BH1342" s="147"/>
    </row>
    <row r="1343" spans="1:60" outlineLevel="1">
      <c r="A1343" s="154"/>
      <c r="B1343" s="155"/>
      <c r="C1343" s="188" t="s">
        <v>635</v>
      </c>
      <c r="D1343" s="160"/>
      <c r="E1343" s="161">
        <v>15.2</v>
      </c>
      <c r="F1343" s="158"/>
      <c r="G1343" s="158"/>
      <c r="H1343" s="158"/>
      <c r="I1343" s="158"/>
      <c r="J1343" s="158"/>
      <c r="K1343" s="158"/>
      <c r="L1343" s="158"/>
      <c r="M1343" s="158"/>
      <c r="N1343" s="157"/>
      <c r="O1343" s="157"/>
      <c r="P1343" s="157"/>
      <c r="Q1343" s="157"/>
      <c r="R1343" s="158"/>
      <c r="S1343" s="158"/>
      <c r="T1343" s="158"/>
      <c r="U1343" s="158"/>
      <c r="V1343" s="158"/>
      <c r="W1343" s="158"/>
      <c r="X1343" s="158"/>
      <c r="Y1343" s="147"/>
      <c r="Z1343" s="147"/>
      <c r="AA1343" s="147"/>
      <c r="AB1343" s="147"/>
      <c r="AC1343" s="147"/>
      <c r="AD1343" s="147"/>
      <c r="AE1343" s="147"/>
      <c r="AF1343" s="147"/>
      <c r="AG1343" s="147" t="s">
        <v>187</v>
      </c>
      <c r="AH1343" s="147">
        <v>0</v>
      </c>
      <c r="AI1343" s="147"/>
      <c r="AJ1343" s="147"/>
      <c r="AK1343" s="147"/>
      <c r="AL1343" s="147"/>
      <c r="AM1343" s="147"/>
      <c r="AN1343" s="147"/>
      <c r="AO1343" s="147"/>
      <c r="AP1343" s="147"/>
      <c r="AQ1343" s="147"/>
      <c r="AR1343" s="147"/>
      <c r="AS1343" s="147"/>
      <c r="AT1343" s="147"/>
      <c r="AU1343" s="147"/>
      <c r="AV1343" s="147"/>
      <c r="AW1343" s="147"/>
      <c r="AX1343" s="147"/>
      <c r="AY1343" s="147"/>
      <c r="AZ1343" s="147"/>
      <c r="BA1343" s="147"/>
      <c r="BB1343" s="147"/>
      <c r="BC1343" s="147"/>
      <c r="BD1343" s="147"/>
      <c r="BE1343" s="147"/>
      <c r="BF1343" s="147"/>
      <c r="BG1343" s="147"/>
      <c r="BH1343" s="147"/>
    </row>
    <row r="1344" spans="1:60" outlineLevel="1">
      <c r="A1344" s="154"/>
      <c r="B1344" s="155"/>
      <c r="C1344" s="188" t="s">
        <v>564</v>
      </c>
      <c r="D1344" s="160"/>
      <c r="E1344" s="161"/>
      <c r="F1344" s="158"/>
      <c r="G1344" s="158"/>
      <c r="H1344" s="158"/>
      <c r="I1344" s="158"/>
      <c r="J1344" s="158"/>
      <c r="K1344" s="158"/>
      <c r="L1344" s="158"/>
      <c r="M1344" s="158"/>
      <c r="N1344" s="157"/>
      <c r="O1344" s="157"/>
      <c r="P1344" s="157"/>
      <c r="Q1344" s="157"/>
      <c r="R1344" s="158"/>
      <c r="S1344" s="158"/>
      <c r="T1344" s="158"/>
      <c r="U1344" s="158"/>
      <c r="V1344" s="158"/>
      <c r="W1344" s="158"/>
      <c r="X1344" s="158"/>
      <c r="Y1344" s="147"/>
      <c r="Z1344" s="147"/>
      <c r="AA1344" s="147"/>
      <c r="AB1344" s="147"/>
      <c r="AC1344" s="147"/>
      <c r="AD1344" s="147"/>
      <c r="AE1344" s="147"/>
      <c r="AF1344" s="147"/>
      <c r="AG1344" s="147" t="s">
        <v>187</v>
      </c>
      <c r="AH1344" s="147">
        <v>0</v>
      </c>
      <c r="AI1344" s="147"/>
      <c r="AJ1344" s="147"/>
      <c r="AK1344" s="147"/>
      <c r="AL1344" s="147"/>
      <c r="AM1344" s="147"/>
      <c r="AN1344" s="147"/>
      <c r="AO1344" s="147"/>
      <c r="AP1344" s="147"/>
      <c r="AQ1344" s="147"/>
      <c r="AR1344" s="147"/>
      <c r="AS1344" s="147"/>
      <c r="AT1344" s="147"/>
      <c r="AU1344" s="147"/>
      <c r="AV1344" s="147"/>
      <c r="AW1344" s="147"/>
      <c r="AX1344" s="147"/>
      <c r="AY1344" s="147"/>
      <c r="AZ1344" s="147"/>
      <c r="BA1344" s="147"/>
      <c r="BB1344" s="147"/>
      <c r="BC1344" s="147"/>
      <c r="BD1344" s="147"/>
      <c r="BE1344" s="147"/>
      <c r="BF1344" s="147"/>
      <c r="BG1344" s="147"/>
      <c r="BH1344" s="147"/>
    </row>
    <row r="1345" spans="1:60" outlineLevel="1">
      <c r="A1345" s="154"/>
      <c r="B1345" s="155"/>
      <c r="C1345" s="188" t="s">
        <v>565</v>
      </c>
      <c r="D1345" s="160"/>
      <c r="E1345" s="161">
        <v>17.48</v>
      </c>
      <c r="F1345" s="158"/>
      <c r="G1345" s="158"/>
      <c r="H1345" s="158"/>
      <c r="I1345" s="158"/>
      <c r="J1345" s="158"/>
      <c r="K1345" s="158"/>
      <c r="L1345" s="158"/>
      <c r="M1345" s="158"/>
      <c r="N1345" s="157"/>
      <c r="O1345" s="157"/>
      <c r="P1345" s="157"/>
      <c r="Q1345" s="157"/>
      <c r="R1345" s="158"/>
      <c r="S1345" s="158"/>
      <c r="T1345" s="158"/>
      <c r="U1345" s="158"/>
      <c r="V1345" s="158"/>
      <c r="W1345" s="158"/>
      <c r="X1345" s="158"/>
      <c r="Y1345" s="147"/>
      <c r="Z1345" s="147"/>
      <c r="AA1345" s="147"/>
      <c r="AB1345" s="147"/>
      <c r="AC1345" s="147"/>
      <c r="AD1345" s="147"/>
      <c r="AE1345" s="147"/>
      <c r="AF1345" s="147"/>
      <c r="AG1345" s="147" t="s">
        <v>187</v>
      </c>
      <c r="AH1345" s="147">
        <v>0</v>
      </c>
      <c r="AI1345" s="147"/>
      <c r="AJ1345" s="147"/>
      <c r="AK1345" s="147"/>
      <c r="AL1345" s="147"/>
      <c r="AM1345" s="147"/>
      <c r="AN1345" s="147"/>
      <c r="AO1345" s="147"/>
      <c r="AP1345" s="147"/>
      <c r="AQ1345" s="147"/>
      <c r="AR1345" s="147"/>
      <c r="AS1345" s="147"/>
      <c r="AT1345" s="147"/>
      <c r="AU1345" s="147"/>
      <c r="AV1345" s="147"/>
      <c r="AW1345" s="147"/>
      <c r="AX1345" s="147"/>
      <c r="AY1345" s="147"/>
      <c r="AZ1345" s="147"/>
      <c r="BA1345" s="147"/>
      <c r="BB1345" s="147"/>
      <c r="BC1345" s="147"/>
      <c r="BD1345" s="147"/>
      <c r="BE1345" s="147"/>
      <c r="BF1345" s="147"/>
      <c r="BG1345" s="147"/>
      <c r="BH1345" s="147"/>
    </row>
    <row r="1346" spans="1:60" outlineLevel="1">
      <c r="A1346" s="173">
        <v>219</v>
      </c>
      <c r="B1346" s="174" t="s">
        <v>1085</v>
      </c>
      <c r="C1346" s="187" t="s">
        <v>1086</v>
      </c>
      <c r="D1346" s="175" t="s">
        <v>191</v>
      </c>
      <c r="E1346" s="176">
        <v>21.412040000000001</v>
      </c>
      <c r="F1346" s="177"/>
      <c r="G1346" s="178">
        <f>ROUND(E1346*F1346,2)</f>
        <v>0</v>
      </c>
      <c r="H1346" s="159"/>
      <c r="I1346" s="158">
        <f>ROUND(E1346*H1346,2)</f>
        <v>0</v>
      </c>
      <c r="J1346" s="159"/>
      <c r="K1346" s="158">
        <f>ROUND(E1346*J1346,2)</f>
        <v>0</v>
      </c>
      <c r="L1346" s="158">
        <v>21</v>
      </c>
      <c r="M1346" s="158">
        <f>G1346*(1+L1346/100)</f>
        <v>0</v>
      </c>
      <c r="N1346" s="157">
        <v>2.5000000000000001E-2</v>
      </c>
      <c r="O1346" s="157">
        <f>ROUND(E1346*N1346,2)</f>
        <v>0.54</v>
      </c>
      <c r="P1346" s="157">
        <v>0</v>
      </c>
      <c r="Q1346" s="157">
        <f>ROUND(E1346*P1346,2)</f>
        <v>0</v>
      </c>
      <c r="R1346" s="158" t="s">
        <v>324</v>
      </c>
      <c r="S1346" s="158" t="s">
        <v>183</v>
      </c>
      <c r="T1346" s="158" t="s">
        <v>183</v>
      </c>
      <c r="U1346" s="158">
        <v>0</v>
      </c>
      <c r="V1346" s="158">
        <f>ROUND(E1346*U1346,2)</f>
        <v>0</v>
      </c>
      <c r="W1346" s="158"/>
      <c r="X1346" s="158" t="s">
        <v>325</v>
      </c>
      <c r="Y1346" s="147"/>
      <c r="Z1346" s="147"/>
      <c r="AA1346" s="147"/>
      <c r="AB1346" s="147"/>
      <c r="AC1346" s="147"/>
      <c r="AD1346" s="147"/>
      <c r="AE1346" s="147"/>
      <c r="AF1346" s="147"/>
      <c r="AG1346" s="147" t="s">
        <v>326</v>
      </c>
      <c r="AH1346" s="147"/>
      <c r="AI1346" s="147"/>
      <c r="AJ1346" s="147"/>
      <c r="AK1346" s="147"/>
      <c r="AL1346" s="147"/>
      <c r="AM1346" s="147"/>
      <c r="AN1346" s="147"/>
      <c r="AO1346" s="147"/>
      <c r="AP1346" s="147"/>
      <c r="AQ1346" s="147"/>
      <c r="AR1346" s="147"/>
      <c r="AS1346" s="147"/>
      <c r="AT1346" s="147"/>
      <c r="AU1346" s="147"/>
      <c r="AV1346" s="147"/>
      <c r="AW1346" s="147"/>
      <c r="AX1346" s="147"/>
      <c r="AY1346" s="147"/>
      <c r="AZ1346" s="147"/>
      <c r="BA1346" s="147"/>
      <c r="BB1346" s="147"/>
      <c r="BC1346" s="147"/>
      <c r="BD1346" s="147"/>
      <c r="BE1346" s="147"/>
      <c r="BF1346" s="147"/>
      <c r="BG1346" s="147"/>
      <c r="BH1346" s="147"/>
    </row>
    <row r="1347" spans="1:60" outlineLevel="1">
      <c r="A1347" s="154"/>
      <c r="B1347" s="155"/>
      <c r="C1347" s="188" t="s">
        <v>528</v>
      </c>
      <c r="D1347" s="160"/>
      <c r="E1347" s="161"/>
      <c r="F1347" s="158"/>
      <c r="G1347" s="158"/>
      <c r="H1347" s="158"/>
      <c r="I1347" s="158"/>
      <c r="J1347" s="158"/>
      <c r="K1347" s="158"/>
      <c r="L1347" s="158"/>
      <c r="M1347" s="158"/>
      <c r="N1347" s="157"/>
      <c r="O1347" s="157"/>
      <c r="P1347" s="157"/>
      <c r="Q1347" s="157"/>
      <c r="R1347" s="158"/>
      <c r="S1347" s="158"/>
      <c r="T1347" s="158"/>
      <c r="U1347" s="158"/>
      <c r="V1347" s="158"/>
      <c r="W1347" s="158"/>
      <c r="X1347" s="158"/>
      <c r="Y1347" s="147"/>
      <c r="Z1347" s="147"/>
      <c r="AA1347" s="147"/>
      <c r="AB1347" s="147"/>
      <c r="AC1347" s="147"/>
      <c r="AD1347" s="147"/>
      <c r="AE1347" s="147"/>
      <c r="AF1347" s="147"/>
      <c r="AG1347" s="147" t="s">
        <v>187</v>
      </c>
      <c r="AH1347" s="147">
        <v>0</v>
      </c>
      <c r="AI1347" s="147"/>
      <c r="AJ1347" s="147"/>
      <c r="AK1347" s="147"/>
      <c r="AL1347" s="147"/>
      <c r="AM1347" s="147"/>
      <c r="AN1347" s="147"/>
      <c r="AO1347" s="147"/>
      <c r="AP1347" s="147"/>
      <c r="AQ1347" s="147"/>
      <c r="AR1347" s="147"/>
      <c r="AS1347" s="147"/>
      <c r="AT1347" s="147"/>
      <c r="AU1347" s="147"/>
      <c r="AV1347" s="147"/>
      <c r="AW1347" s="147"/>
      <c r="AX1347" s="147"/>
      <c r="AY1347" s="147"/>
      <c r="AZ1347" s="147"/>
      <c r="BA1347" s="147"/>
      <c r="BB1347" s="147"/>
      <c r="BC1347" s="147"/>
      <c r="BD1347" s="147"/>
      <c r="BE1347" s="147"/>
      <c r="BF1347" s="147"/>
      <c r="BG1347" s="147"/>
      <c r="BH1347" s="147"/>
    </row>
    <row r="1348" spans="1:60" outlineLevel="1">
      <c r="A1348" s="154"/>
      <c r="B1348" s="155"/>
      <c r="C1348" s="188" t="s">
        <v>1087</v>
      </c>
      <c r="D1348" s="160"/>
      <c r="E1348" s="161">
        <v>16.64518</v>
      </c>
      <c r="F1348" s="158"/>
      <c r="G1348" s="158"/>
      <c r="H1348" s="158"/>
      <c r="I1348" s="158"/>
      <c r="J1348" s="158"/>
      <c r="K1348" s="158"/>
      <c r="L1348" s="158"/>
      <c r="M1348" s="158"/>
      <c r="N1348" s="157"/>
      <c r="O1348" s="157"/>
      <c r="P1348" s="157"/>
      <c r="Q1348" s="157"/>
      <c r="R1348" s="158"/>
      <c r="S1348" s="158"/>
      <c r="T1348" s="158"/>
      <c r="U1348" s="158"/>
      <c r="V1348" s="158"/>
      <c r="W1348" s="158"/>
      <c r="X1348" s="158"/>
      <c r="Y1348" s="147"/>
      <c r="Z1348" s="147"/>
      <c r="AA1348" s="147"/>
      <c r="AB1348" s="147"/>
      <c r="AC1348" s="147"/>
      <c r="AD1348" s="147"/>
      <c r="AE1348" s="147"/>
      <c r="AF1348" s="147"/>
      <c r="AG1348" s="147" t="s">
        <v>187</v>
      </c>
      <c r="AH1348" s="147">
        <v>0</v>
      </c>
      <c r="AI1348" s="147"/>
      <c r="AJ1348" s="147"/>
      <c r="AK1348" s="147"/>
      <c r="AL1348" s="147"/>
      <c r="AM1348" s="147"/>
      <c r="AN1348" s="147"/>
      <c r="AO1348" s="147"/>
      <c r="AP1348" s="147"/>
      <c r="AQ1348" s="147"/>
      <c r="AR1348" s="147"/>
      <c r="AS1348" s="147"/>
      <c r="AT1348" s="147"/>
      <c r="AU1348" s="147"/>
      <c r="AV1348" s="147"/>
      <c r="AW1348" s="147"/>
      <c r="AX1348" s="147"/>
      <c r="AY1348" s="147"/>
      <c r="AZ1348" s="147"/>
      <c r="BA1348" s="147"/>
      <c r="BB1348" s="147"/>
      <c r="BC1348" s="147"/>
      <c r="BD1348" s="147"/>
      <c r="BE1348" s="147"/>
      <c r="BF1348" s="147"/>
      <c r="BG1348" s="147"/>
      <c r="BH1348" s="147"/>
    </row>
    <row r="1349" spans="1:60" outlineLevel="1">
      <c r="A1349" s="154"/>
      <c r="B1349" s="155"/>
      <c r="C1349" s="188" t="s">
        <v>192</v>
      </c>
      <c r="D1349" s="160"/>
      <c r="E1349" s="161"/>
      <c r="F1349" s="158"/>
      <c r="G1349" s="158"/>
      <c r="H1349" s="158"/>
      <c r="I1349" s="158"/>
      <c r="J1349" s="158"/>
      <c r="K1349" s="158"/>
      <c r="L1349" s="158"/>
      <c r="M1349" s="158"/>
      <c r="N1349" s="157"/>
      <c r="O1349" s="157"/>
      <c r="P1349" s="157"/>
      <c r="Q1349" s="157"/>
      <c r="R1349" s="158"/>
      <c r="S1349" s="158"/>
      <c r="T1349" s="158"/>
      <c r="U1349" s="158"/>
      <c r="V1349" s="158"/>
      <c r="W1349" s="158"/>
      <c r="X1349" s="158"/>
      <c r="Y1349" s="147"/>
      <c r="Z1349" s="147"/>
      <c r="AA1349" s="147"/>
      <c r="AB1349" s="147"/>
      <c r="AC1349" s="147"/>
      <c r="AD1349" s="147"/>
      <c r="AE1349" s="147"/>
      <c r="AF1349" s="147"/>
      <c r="AG1349" s="147" t="s">
        <v>187</v>
      </c>
      <c r="AH1349" s="147">
        <v>0</v>
      </c>
      <c r="AI1349" s="147"/>
      <c r="AJ1349" s="147"/>
      <c r="AK1349" s="147"/>
      <c r="AL1349" s="147"/>
      <c r="AM1349" s="147"/>
      <c r="AN1349" s="147"/>
      <c r="AO1349" s="147"/>
      <c r="AP1349" s="147"/>
      <c r="AQ1349" s="147"/>
      <c r="AR1349" s="147"/>
      <c r="AS1349" s="147"/>
      <c r="AT1349" s="147"/>
      <c r="AU1349" s="147"/>
      <c r="AV1349" s="147"/>
      <c r="AW1349" s="147"/>
      <c r="AX1349" s="147"/>
      <c r="AY1349" s="147"/>
      <c r="AZ1349" s="147"/>
      <c r="BA1349" s="147"/>
      <c r="BB1349" s="147"/>
      <c r="BC1349" s="147"/>
      <c r="BD1349" s="147"/>
      <c r="BE1349" s="147"/>
      <c r="BF1349" s="147"/>
      <c r="BG1349" s="147"/>
      <c r="BH1349" s="147"/>
    </row>
    <row r="1350" spans="1:60" outlineLevel="1">
      <c r="A1350" s="154"/>
      <c r="B1350" s="155"/>
      <c r="C1350" s="188" t="s">
        <v>490</v>
      </c>
      <c r="D1350" s="160"/>
      <c r="E1350" s="161"/>
      <c r="F1350" s="158"/>
      <c r="G1350" s="158"/>
      <c r="H1350" s="158"/>
      <c r="I1350" s="158"/>
      <c r="J1350" s="158"/>
      <c r="K1350" s="158"/>
      <c r="L1350" s="158"/>
      <c r="M1350" s="158"/>
      <c r="N1350" s="157"/>
      <c r="O1350" s="157"/>
      <c r="P1350" s="157"/>
      <c r="Q1350" s="157"/>
      <c r="R1350" s="158"/>
      <c r="S1350" s="158"/>
      <c r="T1350" s="158"/>
      <c r="U1350" s="158"/>
      <c r="V1350" s="158"/>
      <c r="W1350" s="158"/>
      <c r="X1350" s="158"/>
      <c r="Y1350" s="147"/>
      <c r="Z1350" s="147"/>
      <c r="AA1350" s="147"/>
      <c r="AB1350" s="147"/>
      <c r="AC1350" s="147"/>
      <c r="AD1350" s="147"/>
      <c r="AE1350" s="147"/>
      <c r="AF1350" s="147"/>
      <c r="AG1350" s="147" t="s">
        <v>187</v>
      </c>
      <c r="AH1350" s="147">
        <v>0</v>
      </c>
      <c r="AI1350" s="147"/>
      <c r="AJ1350" s="147"/>
      <c r="AK1350" s="147"/>
      <c r="AL1350" s="147"/>
      <c r="AM1350" s="147"/>
      <c r="AN1350" s="147"/>
      <c r="AO1350" s="147"/>
      <c r="AP1350" s="147"/>
      <c r="AQ1350" s="147"/>
      <c r="AR1350" s="147"/>
      <c r="AS1350" s="147"/>
      <c r="AT1350" s="147"/>
      <c r="AU1350" s="147"/>
      <c r="AV1350" s="147"/>
      <c r="AW1350" s="147"/>
      <c r="AX1350" s="147"/>
      <c r="AY1350" s="147"/>
      <c r="AZ1350" s="147"/>
      <c r="BA1350" s="147"/>
      <c r="BB1350" s="147"/>
      <c r="BC1350" s="147"/>
      <c r="BD1350" s="147"/>
      <c r="BE1350" s="147"/>
      <c r="BF1350" s="147"/>
      <c r="BG1350" s="147"/>
      <c r="BH1350" s="147"/>
    </row>
    <row r="1351" spans="1:60" outlineLevel="1">
      <c r="A1351" s="154"/>
      <c r="B1351" s="155"/>
      <c r="C1351" s="188" t="s">
        <v>1088</v>
      </c>
      <c r="D1351" s="160"/>
      <c r="E1351" s="161">
        <v>1.8919999999999999</v>
      </c>
      <c r="F1351" s="158"/>
      <c r="G1351" s="158"/>
      <c r="H1351" s="158"/>
      <c r="I1351" s="158"/>
      <c r="J1351" s="158"/>
      <c r="K1351" s="158"/>
      <c r="L1351" s="158"/>
      <c r="M1351" s="158"/>
      <c r="N1351" s="157"/>
      <c r="O1351" s="157"/>
      <c r="P1351" s="157"/>
      <c r="Q1351" s="157"/>
      <c r="R1351" s="158"/>
      <c r="S1351" s="158"/>
      <c r="T1351" s="158"/>
      <c r="U1351" s="158"/>
      <c r="V1351" s="158"/>
      <c r="W1351" s="158"/>
      <c r="X1351" s="158"/>
      <c r="Y1351" s="147"/>
      <c r="Z1351" s="147"/>
      <c r="AA1351" s="147"/>
      <c r="AB1351" s="147"/>
      <c r="AC1351" s="147"/>
      <c r="AD1351" s="147"/>
      <c r="AE1351" s="147"/>
      <c r="AF1351" s="147"/>
      <c r="AG1351" s="147" t="s">
        <v>187</v>
      </c>
      <c r="AH1351" s="147">
        <v>0</v>
      </c>
      <c r="AI1351" s="147"/>
      <c r="AJ1351" s="147"/>
      <c r="AK1351" s="147"/>
      <c r="AL1351" s="147"/>
      <c r="AM1351" s="147"/>
      <c r="AN1351" s="147"/>
      <c r="AO1351" s="147"/>
      <c r="AP1351" s="147"/>
      <c r="AQ1351" s="147"/>
      <c r="AR1351" s="147"/>
      <c r="AS1351" s="147"/>
      <c r="AT1351" s="147"/>
      <c r="AU1351" s="147"/>
      <c r="AV1351" s="147"/>
      <c r="AW1351" s="147"/>
      <c r="AX1351" s="147"/>
      <c r="AY1351" s="147"/>
      <c r="AZ1351" s="147"/>
      <c r="BA1351" s="147"/>
      <c r="BB1351" s="147"/>
      <c r="BC1351" s="147"/>
      <c r="BD1351" s="147"/>
      <c r="BE1351" s="147"/>
      <c r="BF1351" s="147"/>
      <c r="BG1351" s="147"/>
      <c r="BH1351" s="147"/>
    </row>
    <row r="1352" spans="1:60" outlineLevel="1">
      <c r="A1352" s="154"/>
      <c r="B1352" s="155"/>
      <c r="C1352" s="188" t="s">
        <v>492</v>
      </c>
      <c r="D1352" s="160"/>
      <c r="E1352" s="161"/>
      <c r="F1352" s="158"/>
      <c r="G1352" s="158"/>
      <c r="H1352" s="158"/>
      <c r="I1352" s="158"/>
      <c r="J1352" s="158"/>
      <c r="K1352" s="158"/>
      <c r="L1352" s="158"/>
      <c r="M1352" s="158"/>
      <c r="N1352" s="157"/>
      <c r="O1352" s="157"/>
      <c r="P1352" s="157"/>
      <c r="Q1352" s="157"/>
      <c r="R1352" s="158"/>
      <c r="S1352" s="158"/>
      <c r="T1352" s="158"/>
      <c r="U1352" s="158"/>
      <c r="V1352" s="158"/>
      <c r="W1352" s="158"/>
      <c r="X1352" s="158"/>
      <c r="Y1352" s="147"/>
      <c r="Z1352" s="147"/>
      <c r="AA1352" s="147"/>
      <c r="AB1352" s="147"/>
      <c r="AC1352" s="147"/>
      <c r="AD1352" s="147"/>
      <c r="AE1352" s="147"/>
      <c r="AF1352" s="147"/>
      <c r="AG1352" s="147" t="s">
        <v>187</v>
      </c>
      <c r="AH1352" s="147">
        <v>0</v>
      </c>
      <c r="AI1352" s="147"/>
      <c r="AJ1352" s="147"/>
      <c r="AK1352" s="147"/>
      <c r="AL1352" s="147"/>
      <c r="AM1352" s="147"/>
      <c r="AN1352" s="147"/>
      <c r="AO1352" s="147"/>
      <c r="AP1352" s="147"/>
      <c r="AQ1352" s="147"/>
      <c r="AR1352" s="147"/>
      <c r="AS1352" s="147"/>
      <c r="AT1352" s="147"/>
      <c r="AU1352" s="147"/>
      <c r="AV1352" s="147"/>
      <c r="AW1352" s="147"/>
      <c r="AX1352" s="147"/>
      <c r="AY1352" s="147"/>
      <c r="AZ1352" s="147"/>
      <c r="BA1352" s="147"/>
      <c r="BB1352" s="147"/>
      <c r="BC1352" s="147"/>
      <c r="BD1352" s="147"/>
      <c r="BE1352" s="147"/>
      <c r="BF1352" s="147"/>
      <c r="BG1352" s="147"/>
      <c r="BH1352" s="147"/>
    </row>
    <row r="1353" spans="1:60" outlineLevel="1">
      <c r="A1353" s="154"/>
      <c r="B1353" s="155"/>
      <c r="C1353" s="188" t="s">
        <v>1089</v>
      </c>
      <c r="D1353" s="160"/>
      <c r="E1353" s="161">
        <v>0.90729000000000004</v>
      </c>
      <c r="F1353" s="158"/>
      <c r="G1353" s="158"/>
      <c r="H1353" s="158"/>
      <c r="I1353" s="158"/>
      <c r="J1353" s="158"/>
      <c r="K1353" s="158"/>
      <c r="L1353" s="158"/>
      <c r="M1353" s="158"/>
      <c r="N1353" s="157"/>
      <c r="O1353" s="157"/>
      <c r="P1353" s="157"/>
      <c r="Q1353" s="157"/>
      <c r="R1353" s="158"/>
      <c r="S1353" s="158"/>
      <c r="T1353" s="158"/>
      <c r="U1353" s="158"/>
      <c r="V1353" s="158"/>
      <c r="W1353" s="158"/>
      <c r="X1353" s="158"/>
      <c r="Y1353" s="147"/>
      <c r="Z1353" s="147"/>
      <c r="AA1353" s="147"/>
      <c r="AB1353" s="147"/>
      <c r="AC1353" s="147"/>
      <c r="AD1353" s="147"/>
      <c r="AE1353" s="147"/>
      <c r="AF1353" s="147"/>
      <c r="AG1353" s="147" t="s">
        <v>187</v>
      </c>
      <c r="AH1353" s="147">
        <v>0</v>
      </c>
      <c r="AI1353" s="147"/>
      <c r="AJ1353" s="147"/>
      <c r="AK1353" s="147"/>
      <c r="AL1353" s="147"/>
      <c r="AM1353" s="147"/>
      <c r="AN1353" s="147"/>
      <c r="AO1353" s="147"/>
      <c r="AP1353" s="147"/>
      <c r="AQ1353" s="147"/>
      <c r="AR1353" s="147"/>
      <c r="AS1353" s="147"/>
      <c r="AT1353" s="147"/>
      <c r="AU1353" s="147"/>
      <c r="AV1353" s="147"/>
      <c r="AW1353" s="147"/>
      <c r="AX1353" s="147"/>
      <c r="AY1353" s="147"/>
      <c r="AZ1353" s="147"/>
      <c r="BA1353" s="147"/>
      <c r="BB1353" s="147"/>
      <c r="BC1353" s="147"/>
      <c r="BD1353" s="147"/>
      <c r="BE1353" s="147"/>
      <c r="BF1353" s="147"/>
      <c r="BG1353" s="147"/>
      <c r="BH1353" s="147"/>
    </row>
    <row r="1354" spans="1:60" outlineLevel="1">
      <c r="A1354" s="154"/>
      <c r="B1354" s="155"/>
      <c r="C1354" s="188" t="s">
        <v>494</v>
      </c>
      <c r="D1354" s="160"/>
      <c r="E1354" s="161"/>
      <c r="F1354" s="158"/>
      <c r="G1354" s="158"/>
      <c r="H1354" s="158"/>
      <c r="I1354" s="158"/>
      <c r="J1354" s="158"/>
      <c r="K1354" s="158"/>
      <c r="L1354" s="158"/>
      <c r="M1354" s="158"/>
      <c r="N1354" s="157"/>
      <c r="O1354" s="157"/>
      <c r="P1354" s="157"/>
      <c r="Q1354" s="157"/>
      <c r="R1354" s="158"/>
      <c r="S1354" s="158"/>
      <c r="T1354" s="158"/>
      <c r="U1354" s="158"/>
      <c r="V1354" s="158"/>
      <c r="W1354" s="158"/>
      <c r="X1354" s="158"/>
      <c r="Y1354" s="147"/>
      <c r="Z1354" s="147"/>
      <c r="AA1354" s="147"/>
      <c r="AB1354" s="147"/>
      <c r="AC1354" s="147"/>
      <c r="AD1354" s="147"/>
      <c r="AE1354" s="147"/>
      <c r="AF1354" s="147"/>
      <c r="AG1354" s="147" t="s">
        <v>187</v>
      </c>
      <c r="AH1354" s="147">
        <v>0</v>
      </c>
      <c r="AI1354" s="147"/>
      <c r="AJ1354" s="147"/>
      <c r="AK1354" s="147"/>
      <c r="AL1354" s="147"/>
      <c r="AM1354" s="147"/>
      <c r="AN1354" s="147"/>
      <c r="AO1354" s="147"/>
      <c r="AP1354" s="147"/>
      <c r="AQ1354" s="147"/>
      <c r="AR1354" s="147"/>
      <c r="AS1354" s="147"/>
      <c r="AT1354" s="147"/>
      <c r="AU1354" s="147"/>
      <c r="AV1354" s="147"/>
      <c r="AW1354" s="147"/>
      <c r="AX1354" s="147"/>
      <c r="AY1354" s="147"/>
      <c r="AZ1354" s="147"/>
      <c r="BA1354" s="147"/>
      <c r="BB1354" s="147"/>
      <c r="BC1354" s="147"/>
      <c r="BD1354" s="147"/>
      <c r="BE1354" s="147"/>
      <c r="BF1354" s="147"/>
      <c r="BG1354" s="147"/>
      <c r="BH1354" s="147"/>
    </row>
    <row r="1355" spans="1:60" outlineLevel="1">
      <c r="A1355" s="154"/>
      <c r="B1355" s="155"/>
      <c r="C1355" s="188" t="s">
        <v>1090</v>
      </c>
      <c r="D1355" s="160"/>
      <c r="E1355" s="161">
        <v>0.27845999999999999</v>
      </c>
      <c r="F1355" s="158"/>
      <c r="G1355" s="158"/>
      <c r="H1355" s="158"/>
      <c r="I1355" s="158"/>
      <c r="J1355" s="158"/>
      <c r="K1355" s="158"/>
      <c r="L1355" s="158"/>
      <c r="M1355" s="158"/>
      <c r="N1355" s="157"/>
      <c r="O1355" s="157"/>
      <c r="P1355" s="157"/>
      <c r="Q1355" s="157"/>
      <c r="R1355" s="158"/>
      <c r="S1355" s="158"/>
      <c r="T1355" s="158"/>
      <c r="U1355" s="158"/>
      <c r="V1355" s="158"/>
      <c r="W1355" s="158"/>
      <c r="X1355" s="158"/>
      <c r="Y1355" s="147"/>
      <c r="Z1355" s="147"/>
      <c r="AA1355" s="147"/>
      <c r="AB1355" s="147"/>
      <c r="AC1355" s="147"/>
      <c r="AD1355" s="147"/>
      <c r="AE1355" s="147"/>
      <c r="AF1355" s="147"/>
      <c r="AG1355" s="147" t="s">
        <v>187</v>
      </c>
      <c r="AH1355" s="147">
        <v>0</v>
      </c>
      <c r="AI1355" s="147"/>
      <c r="AJ1355" s="147"/>
      <c r="AK1355" s="147"/>
      <c r="AL1355" s="147"/>
      <c r="AM1355" s="147"/>
      <c r="AN1355" s="147"/>
      <c r="AO1355" s="147"/>
      <c r="AP1355" s="147"/>
      <c r="AQ1355" s="147"/>
      <c r="AR1355" s="147"/>
      <c r="AS1355" s="147"/>
      <c r="AT1355" s="147"/>
      <c r="AU1355" s="147"/>
      <c r="AV1355" s="147"/>
      <c r="AW1355" s="147"/>
      <c r="AX1355" s="147"/>
      <c r="AY1355" s="147"/>
      <c r="AZ1355" s="147"/>
      <c r="BA1355" s="147"/>
      <c r="BB1355" s="147"/>
      <c r="BC1355" s="147"/>
      <c r="BD1355" s="147"/>
      <c r="BE1355" s="147"/>
      <c r="BF1355" s="147"/>
      <c r="BG1355" s="147"/>
      <c r="BH1355" s="147"/>
    </row>
    <row r="1356" spans="1:60" outlineLevel="1">
      <c r="A1356" s="154"/>
      <c r="B1356" s="155"/>
      <c r="C1356" s="188" t="s">
        <v>496</v>
      </c>
      <c r="D1356" s="160"/>
      <c r="E1356" s="161"/>
      <c r="F1356" s="158"/>
      <c r="G1356" s="158"/>
      <c r="H1356" s="158"/>
      <c r="I1356" s="158"/>
      <c r="J1356" s="158"/>
      <c r="K1356" s="158"/>
      <c r="L1356" s="158"/>
      <c r="M1356" s="158"/>
      <c r="N1356" s="157"/>
      <c r="O1356" s="157"/>
      <c r="P1356" s="157"/>
      <c r="Q1356" s="157"/>
      <c r="R1356" s="158"/>
      <c r="S1356" s="158"/>
      <c r="T1356" s="158"/>
      <c r="U1356" s="158"/>
      <c r="V1356" s="158"/>
      <c r="W1356" s="158"/>
      <c r="X1356" s="158"/>
      <c r="Y1356" s="147"/>
      <c r="Z1356" s="147"/>
      <c r="AA1356" s="147"/>
      <c r="AB1356" s="147"/>
      <c r="AC1356" s="147"/>
      <c r="AD1356" s="147"/>
      <c r="AE1356" s="147"/>
      <c r="AF1356" s="147"/>
      <c r="AG1356" s="147" t="s">
        <v>187</v>
      </c>
      <c r="AH1356" s="147">
        <v>0</v>
      </c>
      <c r="AI1356" s="147"/>
      <c r="AJ1356" s="147"/>
      <c r="AK1356" s="147"/>
      <c r="AL1356" s="147"/>
      <c r="AM1356" s="147"/>
      <c r="AN1356" s="147"/>
      <c r="AO1356" s="147"/>
      <c r="AP1356" s="147"/>
      <c r="AQ1356" s="147"/>
      <c r="AR1356" s="147"/>
      <c r="AS1356" s="147"/>
      <c r="AT1356" s="147"/>
      <c r="AU1356" s="147"/>
      <c r="AV1356" s="147"/>
      <c r="AW1356" s="147"/>
      <c r="AX1356" s="147"/>
      <c r="AY1356" s="147"/>
      <c r="AZ1356" s="147"/>
      <c r="BA1356" s="147"/>
      <c r="BB1356" s="147"/>
      <c r="BC1356" s="147"/>
      <c r="BD1356" s="147"/>
      <c r="BE1356" s="147"/>
      <c r="BF1356" s="147"/>
      <c r="BG1356" s="147"/>
      <c r="BH1356" s="147"/>
    </row>
    <row r="1357" spans="1:60" outlineLevel="1">
      <c r="A1357" s="154"/>
      <c r="B1357" s="155"/>
      <c r="C1357" s="188" t="s">
        <v>1091</v>
      </c>
      <c r="D1357" s="160"/>
      <c r="E1357" s="161">
        <v>0.46511999999999998</v>
      </c>
      <c r="F1357" s="158"/>
      <c r="G1357" s="158"/>
      <c r="H1357" s="158"/>
      <c r="I1357" s="158"/>
      <c r="J1357" s="158"/>
      <c r="K1357" s="158"/>
      <c r="L1357" s="158"/>
      <c r="M1357" s="158"/>
      <c r="N1357" s="157"/>
      <c r="O1357" s="157"/>
      <c r="P1357" s="157"/>
      <c r="Q1357" s="157"/>
      <c r="R1357" s="158"/>
      <c r="S1357" s="158"/>
      <c r="T1357" s="158"/>
      <c r="U1357" s="158"/>
      <c r="V1357" s="158"/>
      <c r="W1357" s="158"/>
      <c r="X1357" s="158"/>
      <c r="Y1357" s="147"/>
      <c r="Z1357" s="147"/>
      <c r="AA1357" s="147"/>
      <c r="AB1357" s="147"/>
      <c r="AC1357" s="147"/>
      <c r="AD1357" s="147"/>
      <c r="AE1357" s="147"/>
      <c r="AF1357" s="147"/>
      <c r="AG1357" s="147" t="s">
        <v>187</v>
      </c>
      <c r="AH1357" s="147">
        <v>0</v>
      </c>
      <c r="AI1357" s="147"/>
      <c r="AJ1357" s="147"/>
      <c r="AK1357" s="147"/>
      <c r="AL1357" s="147"/>
      <c r="AM1357" s="147"/>
      <c r="AN1357" s="147"/>
      <c r="AO1357" s="147"/>
      <c r="AP1357" s="147"/>
      <c r="AQ1357" s="147"/>
      <c r="AR1357" s="147"/>
      <c r="AS1357" s="147"/>
      <c r="AT1357" s="147"/>
      <c r="AU1357" s="147"/>
      <c r="AV1357" s="147"/>
      <c r="AW1357" s="147"/>
      <c r="AX1357" s="147"/>
      <c r="AY1357" s="147"/>
      <c r="AZ1357" s="147"/>
      <c r="BA1357" s="147"/>
      <c r="BB1357" s="147"/>
      <c r="BC1357" s="147"/>
      <c r="BD1357" s="147"/>
      <c r="BE1357" s="147"/>
      <c r="BF1357" s="147"/>
      <c r="BG1357" s="147"/>
      <c r="BH1357" s="147"/>
    </row>
    <row r="1358" spans="1:60" outlineLevel="1">
      <c r="A1358" s="154"/>
      <c r="B1358" s="155"/>
      <c r="C1358" s="188" t="s">
        <v>251</v>
      </c>
      <c r="D1358" s="160"/>
      <c r="E1358" s="161"/>
      <c r="F1358" s="158"/>
      <c r="G1358" s="158"/>
      <c r="H1358" s="158"/>
      <c r="I1358" s="158"/>
      <c r="J1358" s="158"/>
      <c r="K1358" s="158"/>
      <c r="L1358" s="158"/>
      <c r="M1358" s="158"/>
      <c r="N1358" s="157"/>
      <c r="O1358" s="157"/>
      <c r="P1358" s="157"/>
      <c r="Q1358" s="157"/>
      <c r="R1358" s="158"/>
      <c r="S1358" s="158"/>
      <c r="T1358" s="158"/>
      <c r="U1358" s="158"/>
      <c r="V1358" s="158"/>
      <c r="W1358" s="158"/>
      <c r="X1358" s="158"/>
      <c r="Y1358" s="147"/>
      <c r="Z1358" s="147"/>
      <c r="AA1358" s="147"/>
      <c r="AB1358" s="147"/>
      <c r="AC1358" s="147"/>
      <c r="AD1358" s="147"/>
      <c r="AE1358" s="147"/>
      <c r="AF1358" s="147"/>
      <c r="AG1358" s="147" t="s">
        <v>187</v>
      </c>
      <c r="AH1358" s="147">
        <v>0</v>
      </c>
      <c r="AI1358" s="147"/>
      <c r="AJ1358" s="147"/>
      <c r="AK1358" s="147"/>
      <c r="AL1358" s="147"/>
      <c r="AM1358" s="147"/>
      <c r="AN1358" s="147"/>
      <c r="AO1358" s="147"/>
      <c r="AP1358" s="147"/>
      <c r="AQ1358" s="147"/>
      <c r="AR1358" s="147"/>
      <c r="AS1358" s="147"/>
      <c r="AT1358" s="147"/>
      <c r="AU1358" s="147"/>
      <c r="AV1358" s="147"/>
      <c r="AW1358" s="147"/>
      <c r="AX1358" s="147"/>
      <c r="AY1358" s="147"/>
      <c r="AZ1358" s="147"/>
      <c r="BA1358" s="147"/>
      <c r="BB1358" s="147"/>
      <c r="BC1358" s="147"/>
      <c r="BD1358" s="147"/>
      <c r="BE1358" s="147"/>
      <c r="BF1358" s="147"/>
      <c r="BG1358" s="147"/>
      <c r="BH1358" s="147"/>
    </row>
    <row r="1359" spans="1:60" outlineLevel="1">
      <c r="A1359" s="154"/>
      <c r="B1359" s="155"/>
      <c r="C1359" s="188" t="s">
        <v>1092</v>
      </c>
      <c r="D1359" s="160"/>
      <c r="E1359" s="161">
        <v>1.224</v>
      </c>
      <c r="F1359" s="158"/>
      <c r="G1359" s="158"/>
      <c r="H1359" s="158"/>
      <c r="I1359" s="158"/>
      <c r="J1359" s="158"/>
      <c r="K1359" s="158"/>
      <c r="L1359" s="158"/>
      <c r="M1359" s="158"/>
      <c r="N1359" s="157"/>
      <c r="O1359" s="157"/>
      <c r="P1359" s="157"/>
      <c r="Q1359" s="157"/>
      <c r="R1359" s="158"/>
      <c r="S1359" s="158"/>
      <c r="T1359" s="158"/>
      <c r="U1359" s="158"/>
      <c r="V1359" s="158"/>
      <c r="W1359" s="158"/>
      <c r="X1359" s="158"/>
      <c r="Y1359" s="147"/>
      <c r="Z1359" s="147"/>
      <c r="AA1359" s="147"/>
      <c r="AB1359" s="147"/>
      <c r="AC1359" s="147"/>
      <c r="AD1359" s="147"/>
      <c r="AE1359" s="147"/>
      <c r="AF1359" s="147"/>
      <c r="AG1359" s="147" t="s">
        <v>187</v>
      </c>
      <c r="AH1359" s="147">
        <v>0</v>
      </c>
      <c r="AI1359" s="147"/>
      <c r="AJ1359" s="147"/>
      <c r="AK1359" s="147"/>
      <c r="AL1359" s="147"/>
      <c r="AM1359" s="147"/>
      <c r="AN1359" s="147"/>
      <c r="AO1359" s="147"/>
      <c r="AP1359" s="147"/>
      <c r="AQ1359" s="147"/>
      <c r="AR1359" s="147"/>
      <c r="AS1359" s="147"/>
      <c r="AT1359" s="147"/>
      <c r="AU1359" s="147"/>
      <c r="AV1359" s="147"/>
      <c r="AW1359" s="147"/>
      <c r="AX1359" s="147"/>
      <c r="AY1359" s="147"/>
      <c r="AZ1359" s="147"/>
      <c r="BA1359" s="147"/>
      <c r="BB1359" s="147"/>
      <c r="BC1359" s="147"/>
      <c r="BD1359" s="147"/>
      <c r="BE1359" s="147"/>
      <c r="BF1359" s="147"/>
      <c r="BG1359" s="147"/>
      <c r="BH1359" s="147"/>
    </row>
    <row r="1360" spans="1:60" outlineLevel="1">
      <c r="A1360" s="173">
        <v>220</v>
      </c>
      <c r="B1360" s="174" t="s">
        <v>1093</v>
      </c>
      <c r="C1360" s="187" t="s">
        <v>1094</v>
      </c>
      <c r="D1360" s="175" t="s">
        <v>182</v>
      </c>
      <c r="E1360" s="176">
        <v>6.12</v>
      </c>
      <c r="F1360" s="177"/>
      <c r="G1360" s="178">
        <f>ROUND(E1360*F1360,2)</f>
        <v>0</v>
      </c>
      <c r="H1360" s="159"/>
      <c r="I1360" s="158">
        <f>ROUND(E1360*H1360,2)</f>
        <v>0</v>
      </c>
      <c r="J1360" s="159"/>
      <c r="K1360" s="158">
        <f>ROUND(E1360*J1360,2)</f>
        <v>0</v>
      </c>
      <c r="L1360" s="158">
        <v>21</v>
      </c>
      <c r="M1360" s="158">
        <f>G1360*(1+L1360/100)</f>
        <v>0</v>
      </c>
      <c r="N1360" s="157">
        <v>8.0000000000000002E-3</v>
      </c>
      <c r="O1360" s="157">
        <f>ROUND(E1360*N1360,2)</f>
        <v>0.05</v>
      </c>
      <c r="P1360" s="157">
        <v>0</v>
      </c>
      <c r="Q1360" s="157">
        <f>ROUND(E1360*P1360,2)</f>
        <v>0</v>
      </c>
      <c r="R1360" s="158" t="s">
        <v>324</v>
      </c>
      <c r="S1360" s="158" t="s">
        <v>183</v>
      </c>
      <c r="T1360" s="158" t="s">
        <v>183</v>
      </c>
      <c r="U1360" s="158">
        <v>0</v>
      </c>
      <c r="V1360" s="158">
        <f>ROUND(E1360*U1360,2)</f>
        <v>0</v>
      </c>
      <c r="W1360" s="158"/>
      <c r="X1360" s="158" t="s">
        <v>325</v>
      </c>
      <c r="Y1360" s="147"/>
      <c r="Z1360" s="147"/>
      <c r="AA1360" s="147"/>
      <c r="AB1360" s="147"/>
      <c r="AC1360" s="147"/>
      <c r="AD1360" s="147"/>
      <c r="AE1360" s="147"/>
      <c r="AF1360" s="147"/>
      <c r="AG1360" s="147" t="s">
        <v>326</v>
      </c>
      <c r="AH1360" s="147"/>
      <c r="AI1360" s="147"/>
      <c r="AJ1360" s="147"/>
      <c r="AK1360" s="147"/>
      <c r="AL1360" s="147"/>
      <c r="AM1360" s="147"/>
      <c r="AN1360" s="147"/>
      <c r="AO1360" s="147"/>
      <c r="AP1360" s="147"/>
      <c r="AQ1360" s="147"/>
      <c r="AR1360" s="147"/>
      <c r="AS1360" s="147"/>
      <c r="AT1360" s="147"/>
      <c r="AU1360" s="147"/>
      <c r="AV1360" s="147"/>
      <c r="AW1360" s="147"/>
      <c r="AX1360" s="147"/>
      <c r="AY1360" s="147"/>
      <c r="AZ1360" s="147"/>
      <c r="BA1360" s="147"/>
      <c r="BB1360" s="147"/>
      <c r="BC1360" s="147"/>
      <c r="BD1360" s="147"/>
      <c r="BE1360" s="147"/>
      <c r="BF1360" s="147"/>
      <c r="BG1360" s="147"/>
      <c r="BH1360" s="147"/>
    </row>
    <row r="1361" spans="1:60" outlineLevel="1">
      <c r="A1361" s="154"/>
      <c r="B1361" s="155"/>
      <c r="C1361" s="188" t="s">
        <v>1078</v>
      </c>
      <c r="D1361" s="160"/>
      <c r="E1361" s="161"/>
      <c r="F1361" s="158"/>
      <c r="G1361" s="158"/>
      <c r="H1361" s="158"/>
      <c r="I1361" s="158"/>
      <c r="J1361" s="158"/>
      <c r="K1361" s="158"/>
      <c r="L1361" s="158"/>
      <c r="M1361" s="158"/>
      <c r="N1361" s="157"/>
      <c r="O1361" s="157"/>
      <c r="P1361" s="157"/>
      <c r="Q1361" s="157"/>
      <c r="R1361" s="158"/>
      <c r="S1361" s="158"/>
      <c r="T1361" s="158"/>
      <c r="U1361" s="158"/>
      <c r="V1361" s="158"/>
      <c r="W1361" s="158"/>
      <c r="X1361" s="158"/>
      <c r="Y1361" s="147"/>
      <c r="Z1361" s="147"/>
      <c r="AA1361" s="147"/>
      <c r="AB1361" s="147"/>
      <c r="AC1361" s="147"/>
      <c r="AD1361" s="147"/>
      <c r="AE1361" s="147"/>
      <c r="AF1361" s="147"/>
      <c r="AG1361" s="147" t="s">
        <v>187</v>
      </c>
      <c r="AH1361" s="147">
        <v>0</v>
      </c>
      <c r="AI1361" s="147"/>
      <c r="AJ1361" s="147"/>
      <c r="AK1361" s="147"/>
      <c r="AL1361" s="147"/>
      <c r="AM1361" s="147"/>
      <c r="AN1361" s="147"/>
      <c r="AO1361" s="147"/>
      <c r="AP1361" s="147"/>
      <c r="AQ1361" s="147"/>
      <c r="AR1361" s="147"/>
      <c r="AS1361" s="147"/>
      <c r="AT1361" s="147"/>
      <c r="AU1361" s="147"/>
      <c r="AV1361" s="147"/>
      <c r="AW1361" s="147"/>
      <c r="AX1361" s="147"/>
      <c r="AY1361" s="147"/>
      <c r="AZ1361" s="147"/>
      <c r="BA1361" s="147"/>
      <c r="BB1361" s="147"/>
      <c r="BC1361" s="147"/>
      <c r="BD1361" s="147"/>
      <c r="BE1361" s="147"/>
      <c r="BF1361" s="147"/>
      <c r="BG1361" s="147"/>
      <c r="BH1361" s="147"/>
    </row>
    <row r="1362" spans="1:60" outlineLevel="1">
      <c r="A1362" s="154"/>
      <c r="B1362" s="155"/>
      <c r="C1362" s="188" t="s">
        <v>1095</v>
      </c>
      <c r="D1362" s="160"/>
      <c r="E1362" s="161">
        <v>6.12</v>
      </c>
      <c r="F1362" s="158"/>
      <c r="G1362" s="158"/>
      <c r="H1362" s="158"/>
      <c r="I1362" s="158"/>
      <c r="J1362" s="158"/>
      <c r="K1362" s="158"/>
      <c r="L1362" s="158"/>
      <c r="M1362" s="158"/>
      <c r="N1362" s="157"/>
      <c r="O1362" s="157"/>
      <c r="P1362" s="157"/>
      <c r="Q1362" s="157"/>
      <c r="R1362" s="158"/>
      <c r="S1362" s="158"/>
      <c r="T1362" s="158"/>
      <c r="U1362" s="158"/>
      <c r="V1362" s="158"/>
      <c r="W1362" s="158"/>
      <c r="X1362" s="158"/>
      <c r="Y1362" s="147"/>
      <c r="Z1362" s="147"/>
      <c r="AA1362" s="147"/>
      <c r="AB1362" s="147"/>
      <c r="AC1362" s="147"/>
      <c r="AD1362" s="147"/>
      <c r="AE1362" s="147"/>
      <c r="AF1362" s="147"/>
      <c r="AG1362" s="147" t="s">
        <v>187</v>
      </c>
      <c r="AH1362" s="147">
        <v>0</v>
      </c>
      <c r="AI1362" s="147"/>
      <c r="AJ1362" s="147"/>
      <c r="AK1362" s="147"/>
      <c r="AL1362" s="147"/>
      <c r="AM1362" s="147"/>
      <c r="AN1362" s="147"/>
      <c r="AO1362" s="147"/>
      <c r="AP1362" s="147"/>
      <c r="AQ1362" s="147"/>
      <c r="AR1362" s="147"/>
      <c r="AS1362" s="147"/>
      <c r="AT1362" s="147"/>
      <c r="AU1362" s="147"/>
      <c r="AV1362" s="147"/>
      <c r="AW1362" s="147"/>
      <c r="AX1362" s="147"/>
      <c r="AY1362" s="147"/>
      <c r="AZ1362" s="147"/>
      <c r="BA1362" s="147"/>
      <c r="BB1362" s="147"/>
      <c r="BC1362" s="147"/>
      <c r="BD1362" s="147"/>
      <c r="BE1362" s="147"/>
      <c r="BF1362" s="147"/>
      <c r="BG1362" s="147"/>
      <c r="BH1362" s="147"/>
    </row>
    <row r="1363" spans="1:60" outlineLevel="1">
      <c r="A1363" s="154">
        <v>221</v>
      </c>
      <c r="B1363" s="155" t="s">
        <v>1096</v>
      </c>
      <c r="C1363" s="191" t="s">
        <v>1097</v>
      </c>
      <c r="D1363" s="156" t="s">
        <v>0</v>
      </c>
      <c r="E1363" s="185"/>
      <c r="F1363" s="159"/>
      <c r="G1363" s="158">
        <f>ROUND(E1363*F1363,2)</f>
        <v>0</v>
      </c>
      <c r="H1363" s="159"/>
      <c r="I1363" s="158">
        <f>ROUND(E1363*H1363,2)</f>
        <v>0</v>
      </c>
      <c r="J1363" s="159"/>
      <c r="K1363" s="158">
        <f>ROUND(E1363*J1363,2)</f>
        <v>0</v>
      </c>
      <c r="L1363" s="158">
        <v>21</v>
      </c>
      <c r="M1363" s="158">
        <f>G1363*(1+L1363/100)</f>
        <v>0</v>
      </c>
      <c r="N1363" s="157">
        <v>0</v>
      </c>
      <c r="O1363" s="157">
        <f>ROUND(E1363*N1363,2)</f>
        <v>0</v>
      </c>
      <c r="P1363" s="157">
        <v>0</v>
      </c>
      <c r="Q1363" s="157">
        <f>ROUND(E1363*P1363,2)</f>
        <v>0</v>
      </c>
      <c r="R1363" s="158"/>
      <c r="S1363" s="158" t="s">
        <v>183</v>
      </c>
      <c r="T1363" s="158" t="s">
        <v>183</v>
      </c>
      <c r="U1363" s="158">
        <v>0</v>
      </c>
      <c r="V1363" s="158">
        <f>ROUND(E1363*U1363,2)</f>
        <v>0</v>
      </c>
      <c r="W1363" s="158"/>
      <c r="X1363" s="158" t="s">
        <v>958</v>
      </c>
      <c r="Y1363" s="147"/>
      <c r="Z1363" s="147"/>
      <c r="AA1363" s="147"/>
      <c r="AB1363" s="147"/>
      <c r="AC1363" s="147"/>
      <c r="AD1363" s="147"/>
      <c r="AE1363" s="147"/>
      <c r="AF1363" s="147"/>
      <c r="AG1363" s="147" t="s">
        <v>959</v>
      </c>
      <c r="AH1363" s="147"/>
      <c r="AI1363" s="147"/>
      <c r="AJ1363" s="147"/>
      <c r="AK1363" s="147"/>
      <c r="AL1363" s="147"/>
      <c r="AM1363" s="147"/>
      <c r="AN1363" s="147"/>
      <c r="AO1363" s="147"/>
      <c r="AP1363" s="147"/>
      <c r="AQ1363" s="147"/>
      <c r="AR1363" s="147"/>
      <c r="AS1363" s="147"/>
      <c r="AT1363" s="147"/>
      <c r="AU1363" s="147"/>
      <c r="AV1363" s="147"/>
      <c r="AW1363" s="147"/>
      <c r="AX1363" s="147"/>
      <c r="AY1363" s="147"/>
      <c r="AZ1363" s="147"/>
      <c r="BA1363" s="147"/>
      <c r="BB1363" s="147"/>
      <c r="BC1363" s="147"/>
      <c r="BD1363" s="147"/>
      <c r="BE1363" s="147"/>
      <c r="BF1363" s="147"/>
      <c r="BG1363" s="147"/>
      <c r="BH1363" s="147"/>
    </row>
    <row r="1364" spans="1:60">
      <c r="A1364" s="166" t="s">
        <v>178</v>
      </c>
      <c r="B1364" s="167" t="s">
        <v>104</v>
      </c>
      <c r="C1364" s="186" t="s">
        <v>105</v>
      </c>
      <c r="D1364" s="168"/>
      <c r="E1364" s="169"/>
      <c r="F1364" s="170"/>
      <c r="G1364" s="171">
        <f>SUMIF(AG1365:AG1374,"&lt;&gt;NOR",G1365:G1374)</f>
        <v>0</v>
      </c>
      <c r="H1364" s="165"/>
      <c r="I1364" s="165">
        <f>SUM(I1365:I1374)</f>
        <v>0</v>
      </c>
      <c r="J1364" s="165"/>
      <c r="K1364" s="165">
        <f>SUM(K1365:K1374)</f>
        <v>0</v>
      </c>
      <c r="L1364" s="165"/>
      <c r="M1364" s="165">
        <f>SUM(M1365:M1374)</f>
        <v>0</v>
      </c>
      <c r="N1364" s="164"/>
      <c r="O1364" s="164">
        <f>SUM(O1365:O1374)</f>
        <v>0</v>
      </c>
      <c r="P1364" s="164"/>
      <c r="Q1364" s="164">
        <f>SUM(Q1365:Q1374)</f>
        <v>0</v>
      </c>
      <c r="R1364" s="165"/>
      <c r="S1364" s="165"/>
      <c r="T1364" s="165"/>
      <c r="U1364" s="165"/>
      <c r="V1364" s="165">
        <f>SUM(V1365:V1374)</f>
        <v>0</v>
      </c>
      <c r="W1364" s="165"/>
      <c r="X1364" s="165"/>
      <c r="AG1364" t="s">
        <v>179</v>
      </c>
    </row>
    <row r="1365" spans="1:60" outlineLevel="1">
      <c r="A1365" s="179">
        <v>222</v>
      </c>
      <c r="B1365" s="180" t="s">
        <v>1098</v>
      </c>
      <c r="C1365" s="189" t="s">
        <v>1099</v>
      </c>
      <c r="D1365" s="181" t="s">
        <v>1100</v>
      </c>
      <c r="E1365" s="182">
        <v>1</v>
      </c>
      <c r="F1365" s="183">
        <f>ZTI!F6</f>
        <v>0</v>
      </c>
      <c r="G1365" s="184">
        <f t="shared" ref="G1365:G1374" si="7">ROUND(E1365*F1365,2)</f>
        <v>0</v>
      </c>
      <c r="H1365" s="159"/>
      <c r="I1365" s="158">
        <f t="shared" ref="I1365:I1374" si="8">ROUND(E1365*H1365,2)</f>
        <v>0</v>
      </c>
      <c r="J1365" s="159"/>
      <c r="K1365" s="158">
        <f t="shared" ref="K1365:K1374" si="9">ROUND(E1365*J1365,2)</f>
        <v>0</v>
      </c>
      <c r="L1365" s="158">
        <v>21</v>
      </c>
      <c r="M1365" s="158">
        <f t="shared" ref="M1365:M1374" si="10">G1365*(1+L1365/100)</f>
        <v>0</v>
      </c>
      <c r="N1365" s="157">
        <v>0</v>
      </c>
      <c r="O1365" s="157">
        <f t="shared" ref="O1365:O1374" si="11">ROUND(E1365*N1365,2)</f>
        <v>0</v>
      </c>
      <c r="P1365" s="157">
        <v>0</v>
      </c>
      <c r="Q1365" s="157">
        <f t="shared" ref="Q1365:Q1374" si="12">ROUND(E1365*P1365,2)</f>
        <v>0</v>
      </c>
      <c r="R1365" s="158"/>
      <c r="S1365" s="158" t="s">
        <v>341</v>
      </c>
      <c r="T1365" s="158" t="s">
        <v>342</v>
      </c>
      <c r="U1365" s="158">
        <v>0</v>
      </c>
      <c r="V1365" s="158">
        <f t="shared" ref="V1365:V1374" si="13">ROUND(E1365*U1365,2)</f>
        <v>0</v>
      </c>
      <c r="W1365" s="158"/>
      <c r="X1365" s="158" t="s">
        <v>184</v>
      </c>
      <c r="Y1365" s="147"/>
      <c r="Z1365" s="147"/>
      <c r="AA1365" s="147"/>
      <c r="AB1365" s="147"/>
      <c r="AC1365" s="147"/>
      <c r="AD1365" s="147"/>
      <c r="AE1365" s="147"/>
      <c r="AF1365" s="147"/>
      <c r="AG1365" s="147" t="s">
        <v>1101</v>
      </c>
      <c r="AH1365" s="147"/>
      <c r="AI1365" s="147"/>
      <c r="AJ1365" s="147"/>
      <c r="AK1365" s="147"/>
      <c r="AL1365" s="147"/>
      <c r="AM1365" s="147"/>
      <c r="AN1365" s="147"/>
      <c r="AO1365" s="147"/>
      <c r="AP1365" s="147"/>
      <c r="AQ1365" s="147"/>
      <c r="AR1365" s="147"/>
      <c r="AS1365" s="147"/>
      <c r="AT1365" s="147"/>
      <c r="AU1365" s="147"/>
      <c r="AV1365" s="147"/>
      <c r="AW1365" s="147"/>
      <c r="AX1365" s="147"/>
      <c r="AY1365" s="147"/>
      <c r="AZ1365" s="147"/>
      <c r="BA1365" s="147"/>
      <c r="BB1365" s="147"/>
      <c r="BC1365" s="147"/>
      <c r="BD1365" s="147"/>
      <c r="BE1365" s="147"/>
      <c r="BF1365" s="147"/>
      <c r="BG1365" s="147"/>
      <c r="BH1365" s="147"/>
    </row>
    <row r="1366" spans="1:60" ht="22.5" outlineLevel="1">
      <c r="A1366" s="179">
        <v>223</v>
      </c>
      <c r="B1366" s="180" t="s">
        <v>1102</v>
      </c>
      <c r="C1366" s="189" t="s">
        <v>1103</v>
      </c>
      <c r="D1366" s="181" t="s">
        <v>572</v>
      </c>
      <c r="E1366" s="182">
        <v>1</v>
      </c>
      <c r="F1366" s="183">
        <f>ZTI!F123</f>
        <v>0</v>
      </c>
      <c r="G1366" s="184">
        <f t="shared" si="7"/>
        <v>0</v>
      </c>
      <c r="H1366" s="159"/>
      <c r="I1366" s="158">
        <f t="shared" si="8"/>
        <v>0</v>
      </c>
      <c r="J1366" s="159"/>
      <c r="K1366" s="158">
        <f t="shared" si="9"/>
        <v>0</v>
      </c>
      <c r="L1366" s="158">
        <v>21</v>
      </c>
      <c r="M1366" s="158">
        <f t="shared" si="10"/>
        <v>0</v>
      </c>
      <c r="N1366" s="157">
        <v>0</v>
      </c>
      <c r="O1366" s="157">
        <f t="shared" si="11"/>
        <v>0</v>
      </c>
      <c r="P1366" s="157">
        <v>0</v>
      </c>
      <c r="Q1366" s="157">
        <f t="shared" si="12"/>
        <v>0</v>
      </c>
      <c r="R1366" s="158"/>
      <c r="S1366" s="158" t="s">
        <v>341</v>
      </c>
      <c r="T1366" s="158" t="s">
        <v>342</v>
      </c>
      <c r="U1366" s="158">
        <v>0</v>
      </c>
      <c r="V1366" s="158">
        <f t="shared" si="13"/>
        <v>0</v>
      </c>
      <c r="W1366" s="158"/>
      <c r="X1366" s="158" t="s">
        <v>184</v>
      </c>
      <c r="Y1366" s="147"/>
      <c r="Z1366" s="147"/>
      <c r="AA1366" s="147"/>
      <c r="AB1366" s="147"/>
      <c r="AC1366" s="147"/>
      <c r="AD1366" s="147"/>
      <c r="AE1366" s="147"/>
      <c r="AF1366" s="147"/>
      <c r="AG1366" s="147" t="s">
        <v>185</v>
      </c>
      <c r="AH1366" s="147"/>
      <c r="AI1366" s="147"/>
      <c r="AJ1366" s="147"/>
      <c r="AK1366" s="147"/>
      <c r="AL1366" s="147"/>
      <c r="AM1366" s="147"/>
      <c r="AN1366" s="147"/>
      <c r="AO1366" s="147"/>
      <c r="AP1366" s="147"/>
      <c r="AQ1366" s="147"/>
      <c r="AR1366" s="147"/>
      <c r="AS1366" s="147"/>
      <c r="AT1366" s="147"/>
      <c r="AU1366" s="147"/>
      <c r="AV1366" s="147"/>
      <c r="AW1366" s="147"/>
      <c r="AX1366" s="147"/>
      <c r="AY1366" s="147"/>
      <c r="AZ1366" s="147"/>
      <c r="BA1366" s="147"/>
      <c r="BB1366" s="147"/>
      <c r="BC1366" s="147"/>
      <c r="BD1366" s="147"/>
      <c r="BE1366" s="147"/>
      <c r="BF1366" s="147"/>
      <c r="BG1366" s="147"/>
      <c r="BH1366" s="147"/>
    </row>
    <row r="1367" spans="1:60" ht="22.5" outlineLevel="1">
      <c r="A1367" s="179">
        <v>224</v>
      </c>
      <c r="B1367" s="180" t="s">
        <v>1104</v>
      </c>
      <c r="C1367" s="189" t="s">
        <v>1105</v>
      </c>
      <c r="D1367" s="181" t="s">
        <v>1100</v>
      </c>
      <c r="E1367" s="182">
        <v>1</v>
      </c>
      <c r="F1367" s="183">
        <f>ZTI!F142</f>
        <v>0</v>
      </c>
      <c r="G1367" s="184">
        <f t="shared" si="7"/>
        <v>0</v>
      </c>
      <c r="H1367" s="159"/>
      <c r="I1367" s="158">
        <f t="shared" si="8"/>
        <v>0</v>
      </c>
      <c r="J1367" s="159"/>
      <c r="K1367" s="158">
        <f t="shared" si="9"/>
        <v>0</v>
      </c>
      <c r="L1367" s="158">
        <v>21</v>
      </c>
      <c r="M1367" s="158">
        <f t="shared" si="10"/>
        <v>0</v>
      </c>
      <c r="N1367" s="157">
        <v>0</v>
      </c>
      <c r="O1367" s="157">
        <f t="shared" si="11"/>
        <v>0</v>
      </c>
      <c r="P1367" s="157">
        <v>0</v>
      </c>
      <c r="Q1367" s="157">
        <f t="shared" si="12"/>
        <v>0</v>
      </c>
      <c r="R1367" s="158"/>
      <c r="S1367" s="158" t="s">
        <v>341</v>
      </c>
      <c r="T1367" s="158" t="s">
        <v>342</v>
      </c>
      <c r="U1367" s="158">
        <v>0</v>
      </c>
      <c r="V1367" s="158">
        <f t="shared" si="13"/>
        <v>0</v>
      </c>
      <c r="W1367" s="158"/>
      <c r="X1367" s="158" t="s">
        <v>184</v>
      </c>
      <c r="Y1367" s="147"/>
      <c r="Z1367" s="147"/>
      <c r="AA1367" s="147"/>
      <c r="AB1367" s="147"/>
      <c r="AC1367" s="147"/>
      <c r="AD1367" s="147"/>
      <c r="AE1367" s="147"/>
      <c r="AF1367" s="147"/>
      <c r="AG1367" s="147" t="s">
        <v>1101</v>
      </c>
      <c r="AH1367" s="147"/>
      <c r="AI1367" s="147"/>
      <c r="AJ1367" s="147"/>
      <c r="AK1367" s="147"/>
      <c r="AL1367" s="147"/>
      <c r="AM1367" s="147"/>
      <c r="AN1367" s="147"/>
      <c r="AO1367" s="147"/>
      <c r="AP1367" s="147"/>
      <c r="AQ1367" s="147"/>
      <c r="AR1367" s="147"/>
      <c r="AS1367" s="147"/>
      <c r="AT1367" s="147"/>
      <c r="AU1367" s="147"/>
      <c r="AV1367" s="147"/>
      <c r="AW1367" s="147"/>
      <c r="AX1367" s="147"/>
      <c r="AY1367" s="147"/>
      <c r="AZ1367" s="147"/>
      <c r="BA1367" s="147"/>
      <c r="BB1367" s="147"/>
      <c r="BC1367" s="147"/>
      <c r="BD1367" s="147"/>
      <c r="BE1367" s="147"/>
      <c r="BF1367" s="147"/>
      <c r="BG1367" s="147"/>
      <c r="BH1367" s="147"/>
    </row>
    <row r="1368" spans="1:60" outlineLevel="1">
      <c r="A1368" s="179">
        <v>225</v>
      </c>
      <c r="B1368" s="180" t="s">
        <v>1106</v>
      </c>
      <c r="C1368" s="189" t="s">
        <v>1107</v>
      </c>
      <c r="D1368" s="181" t="s">
        <v>1100</v>
      </c>
      <c r="E1368" s="182">
        <v>1</v>
      </c>
      <c r="F1368" s="183">
        <f>ZTI!F44</f>
        <v>0</v>
      </c>
      <c r="G1368" s="184">
        <f t="shared" si="7"/>
        <v>0</v>
      </c>
      <c r="H1368" s="159"/>
      <c r="I1368" s="158">
        <f t="shared" si="8"/>
        <v>0</v>
      </c>
      <c r="J1368" s="159"/>
      <c r="K1368" s="158">
        <f t="shared" si="9"/>
        <v>0</v>
      </c>
      <c r="L1368" s="158">
        <v>21</v>
      </c>
      <c r="M1368" s="158">
        <f t="shared" si="10"/>
        <v>0</v>
      </c>
      <c r="N1368" s="157">
        <v>0</v>
      </c>
      <c r="O1368" s="157">
        <f t="shared" si="11"/>
        <v>0</v>
      </c>
      <c r="P1368" s="157">
        <v>0</v>
      </c>
      <c r="Q1368" s="157">
        <f t="shared" si="12"/>
        <v>0</v>
      </c>
      <c r="R1368" s="158"/>
      <c r="S1368" s="158" t="s">
        <v>341</v>
      </c>
      <c r="T1368" s="158" t="s">
        <v>342</v>
      </c>
      <c r="U1368" s="158">
        <v>0</v>
      </c>
      <c r="V1368" s="158">
        <f t="shared" si="13"/>
        <v>0</v>
      </c>
      <c r="W1368" s="158"/>
      <c r="X1368" s="158" t="s">
        <v>184</v>
      </c>
      <c r="Y1368" s="147"/>
      <c r="Z1368" s="147"/>
      <c r="AA1368" s="147"/>
      <c r="AB1368" s="147"/>
      <c r="AC1368" s="147"/>
      <c r="AD1368" s="147"/>
      <c r="AE1368" s="147"/>
      <c r="AF1368" s="147"/>
      <c r="AG1368" s="147" t="s">
        <v>1101</v>
      </c>
      <c r="AH1368" s="147"/>
      <c r="AI1368" s="147"/>
      <c r="AJ1368" s="147"/>
      <c r="AK1368" s="147"/>
      <c r="AL1368" s="147"/>
      <c r="AM1368" s="147"/>
      <c r="AN1368" s="147"/>
      <c r="AO1368" s="147"/>
      <c r="AP1368" s="147"/>
      <c r="AQ1368" s="147"/>
      <c r="AR1368" s="147"/>
      <c r="AS1368" s="147"/>
      <c r="AT1368" s="147"/>
      <c r="AU1368" s="147"/>
      <c r="AV1368" s="147"/>
      <c r="AW1368" s="147"/>
      <c r="AX1368" s="147"/>
      <c r="AY1368" s="147"/>
      <c r="AZ1368" s="147"/>
      <c r="BA1368" s="147"/>
      <c r="BB1368" s="147"/>
      <c r="BC1368" s="147"/>
      <c r="BD1368" s="147"/>
      <c r="BE1368" s="147"/>
      <c r="BF1368" s="147"/>
      <c r="BG1368" s="147"/>
      <c r="BH1368" s="147"/>
    </row>
    <row r="1369" spans="1:60" ht="22.5" outlineLevel="1">
      <c r="A1369" s="179">
        <v>226</v>
      </c>
      <c r="B1369" s="180" t="s">
        <v>1108</v>
      </c>
      <c r="C1369" s="189" t="s">
        <v>1109</v>
      </c>
      <c r="D1369" s="181" t="s">
        <v>572</v>
      </c>
      <c r="E1369" s="182">
        <v>1</v>
      </c>
      <c r="F1369" s="183">
        <f>ZTI!F134</f>
        <v>0</v>
      </c>
      <c r="G1369" s="184">
        <f t="shared" si="7"/>
        <v>0</v>
      </c>
      <c r="H1369" s="159"/>
      <c r="I1369" s="158">
        <f t="shared" si="8"/>
        <v>0</v>
      </c>
      <c r="J1369" s="159"/>
      <c r="K1369" s="158">
        <f t="shared" si="9"/>
        <v>0</v>
      </c>
      <c r="L1369" s="158">
        <v>21</v>
      </c>
      <c r="M1369" s="158">
        <f t="shared" si="10"/>
        <v>0</v>
      </c>
      <c r="N1369" s="157">
        <v>0</v>
      </c>
      <c r="O1369" s="157">
        <f t="shared" si="11"/>
        <v>0</v>
      </c>
      <c r="P1369" s="157">
        <v>0</v>
      </c>
      <c r="Q1369" s="157">
        <f t="shared" si="12"/>
        <v>0</v>
      </c>
      <c r="R1369" s="158"/>
      <c r="S1369" s="158" t="s">
        <v>341</v>
      </c>
      <c r="T1369" s="158" t="s">
        <v>342</v>
      </c>
      <c r="U1369" s="158">
        <v>0</v>
      </c>
      <c r="V1369" s="158">
        <f t="shared" si="13"/>
        <v>0</v>
      </c>
      <c r="W1369" s="158"/>
      <c r="X1369" s="158" t="s">
        <v>184</v>
      </c>
      <c r="Y1369" s="147"/>
      <c r="Z1369" s="147"/>
      <c r="AA1369" s="147"/>
      <c r="AB1369" s="147"/>
      <c r="AC1369" s="147"/>
      <c r="AD1369" s="147"/>
      <c r="AE1369" s="147"/>
      <c r="AF1369" s="147"/>
      <c r="AG1369" s="147" t="s">
        <v>185</v>
      </c>
      <c r="AH1369" s="147"/>
      <c r="AI1369" s="147"/>
      <c r="AJ1369" s="147"/>
      <c r="AK1369" s="147"/>
      <c r="AL1369" s="147"/>
      <c r="AM1369" s="147"/>
      <c r="AN1369" s="147"/>
      <c r="AO1369" s="147"/>
      <c r="AP1369" s="147"/>
      <c r="AQ1369" s="147"/>
      <c r="AR1369" s="147"/>
      <c r="AS1369" s="147"/>
      <c r="AT1369" s="147"/>
      <c r="AU1369" s="147"/>
      <c r="AV1369" s="147"/>
      <c r="AW1369" s="147"/>
      <c r="AX1369" s="147"/>
      <c r="AY1369" s="147"/>
      <c r="AZ1369" s="147"/>
      <c r="BA1369" s="147"/>
      <c r="BB1369" s="147"/>
      <c r="BC1369" s="147"/>
      <c r="BD1369" s="147"/>
      <c r="BE1369" s="147"/>
      <c r="BF1369" s="147"/>
      <c r="BG1369" s="147"/>
      <c r="BH1369" s="147"/>
    </row>
    <row r="1370" spans="1:60" ht="22.5" outlineLevel="1">
      <c r="A1370" s="179">
        <v>227</v>
      </c>
      <c r="B1370" s="180" t="s">
        <v>1110</v>
      </c>
      <c r="C1370" s="189" t="s">
        <v>1111</v>
      </c>
      <c r="D1370" s="181" t="s">
        <v>572</v>
      </c>
      <c r="E1370" s="182">
        <v>1</v>
      </c>
      <c r="F1370" s="183">
        <f>ZTI!F151</f>
        <v>0</v>
      </c>
      <c r="G1370" s="184">
        <f t="shared" si="7"/>
        <v>0</v>
      </c>
      <c r="H1370" s="159"/>
      <c r="I1370" s="158">
        <f t="shared" si="8"/>
        <v>0</v>
      </c>
      <c r="J1370" s="159"/>
      <c r="K1370" s="158">
        <f t="shared" si="9"/>
        <v>0</v>
      </c>
      <c r="L1370" s="158">
        <v>21</v>
      </c>
      <c r="M1370" s="158">
        <f t="shared" si="10"/>
        <v>0</v>
      </c>
      <c r="N1370" s="157">
        <v>0</v>
      </c>
      <c r="O1370" s="157">
        <f t="shared" si="11"/>
        <v>0</v>
      </c>
      <c r="P1370" s="157">
        <v>0</v>
      </c>
      <c r="Q1370" s="157">
        <f t="shared" si="12"/>
        <v>0</v>
      </c>
      <c r="R1370" s="158"/>
      <c r="S1370" s="158" t="s">
        <v>341</v>
      </c>
      <c r="T1370" s="158" t="s">
        <v>342</v>
      </c>
      <c r="U1370" s="158">
        <v>0</v>
      </c>
      <c r="V1370" s="158">
        <f t="shared" si="13"/>
        <v>0</v>
      </c>
      <c r="W1370" s="158"/>
      <c r="X1370" s="158" t="s">
        <v>184</v>
      </c>
      <c r="Y1370" s="147"/>
      <c r="Z1370" s="147"/>
      <c r="AA1370" s="147"/>
      <c r="AB1370" s="147"/>
      <c r="AC1370" s="147"/>
      <c r="AD1370" s="147"/>
      <c r="AE1370" s="147"/>
      <c r="AF1370" s="147"/>
      <c r="AG1370" s="147" t="s">
        <v>185</v>
      </c>
      <c r="AH1370" s="147"/>
      <c r="AI1370" s="147"/>
      <c r="AJ1370" s="147"/>
      <c r="AK1370" s="147"/>
      <c r="AL1370" s="147"/>
      <c r="AM1370" s="147"/>
      <c r="AN1370" s="147"/>
      <c r="AO1370" s="147"/>
      <c r="AP1370" s="147"/>
      <c r="AQ1370" s="147"/>
      <c r="AR1370" s="147"/>
      <c r="AS1370" s="147"/>
      <c r="AT1370" s="147"/>
      <c r="AU1370" s="147"/>
      <c r="AV1370" s="147"/>
      <c r="AW1370" s="147"/>
      <c r="AX1370" s="147"/>
      <c r="AY1370" s="147"/>
      <c r="AZ1370" s="147"/>
      <c r="BA1370" s="147"/>
      <c r="BB1370" s="147"/>
      <c r="BC1370" s="147"/>
      <c r="BD1370" s="147"/>
      <c r="BE1370" s="147"/>
      <c r="BF1370" s="147"/>
      <c r="BG1370" s="147"/>
      <c r="BH1370" s="147"/>
    </row>
    <row r="1371" spans="1:60" ht="22.5" outlineLevel="1">
      <c r="A1371" s="179">
        <v>228</v>
      </c>
      <c r="B1371" s="180" t="s">
        <v>1112</v>
      </c>
      <c r="C1371" s="189" t="s">
        <v>1113</v>
      </c>
      <c r="D1371" s="181" t="s">
        <v>1100</v>
      </c>
      <c r="E1371" s="182">
        <v>1</v>
      </c>
      <c r="F1371" s="183">
        <f>ZTI!F86</f>
        <v>0</v>
      </c>
      <c r="G1371" s="184">
        <f t="shared" si="7"/>
        <v>0</v>
      </c>
      <c r="H1371" s="159"/>
      <c r="I1371" s="158">
        <f t="shared" si="8"/>
        <v>0</v>
      </c>
      <c r="J1371" s="159"/>
      <c r="K1371" s="158">
        <f t="shared" si="9"/>
        <v>0</v>
      </c>
      <c r="L1371" s="158">
        <v>21</v>
      </c>
      <c r="M1371" s="158">
        <f t="shared" si="10"/>
        <v>0</v>
      </c>
      <c r="N1371" s="157">
        <v>0</v>
      </c>
      <c r="O1371" s="157">
        <f t="shared" si="11"/>
        <v>0</v>
      </c>
      <c r="P1371" s="157">
        <v>0</v>
      </c>
      <c r="Q1371" s="157">
        <f t="shared" si="12"/>
        <v>0</v>
      </c>
      <c r="R1371" s="158"/>
      <c r="S1371" s="158" t="s">
        <v>341</v>
      </c>
      <c r="T1371" s="158" t="s">
        <v>342</v>
      </c>
      <c r="U1371" s="158">
        <v>0</v>
      </c>
      <c r="V1371" s="158">
        <f t="shared" si="13"/>
        <v>0</v>
      </c>
      <c r="W1371" s="158"/>
      <c r="X1371" s="158" t="s">
        <v>184</v>
      </c>
      <c r="Y1371" s="147"/>
      <c r="Z1371" s="147"/>
      <c r="AA1371" s="147"/>
      <c r="AB1371" s="147"/>
      <c r="AC1371" s="147"/>
      <c r="AD1371" s="147"/>
      <c r="AE1371" s="147"/>
      <c r="AF1371" s="147"/>
      <c r="AG1371" s="147" t="s">
        <v>1101</v>
      </c>
      <c r="AH1371" s="147"/>
      <c r="AI1371" s="147"/>
      <c r="AJ1371" s="147"/>
      <c r="AK1371" s="147"/>
      <c r="AL1371" s="147"/>
      <c r="AM1371" s="147"/>
      <c r="AN1371" s="147"/>
      <c r="AO1371" s="147"/>
      <c r="AP1371" s="147"/>
      <c r="AQ1371" s="147"/>
      <c r="AR1371" s="147"/>
      <c r="AS1371" s="147"/>
      <c r="AT1371" s="147"/>
      <c r="AU1371" s="147"/>
      <c r="AV1371" s="147"/>
      <c r="AW1371" s="147"/>
      <c r="AX1371" s="147"/>
      <c r="AY1371" s="147"/>
      <c r="AZ1371" s="147"/>
      <c r="BA1371" s="147"/>
      <c r="BB1371" s="147"/>
      <c r="BC1371" s="147"/>
      <c r="BD1371" s="147"/>
      <c r="BE1371" s="147"/>
      <c r="BF1371" s="147"/>
      <c r="BG1371" s="147"/>
      <c r="BH1371" s="147"/>
    </row>
    <row r="1372" spans="1:60" ht="22.5" outlineLevel="1">
      <c r="A1372" s="179">
        <v>229</v>
      </c>
      <c r="B1372" s="180" t="s">
        <v>1114</v>
      </c>
      <c r="C1372" s="189" t="s">
        <v>1115</v>
      </c>
      <c r="D1372" s="181" t="s">
        <v>1100</v>
      </c>
      <c r="E1372" s="182">
        <v>1</v>
      </c>
      <c r="F1372" s="183">
        <f>ZTI!F157</f>
        <v>0</v>
      </c>
      <c r="G1372" s="184">
        <f t="shared" si="7"/>
        <v>0</v>
      </c>
      <c r="H1372" s="159"/>
      <c r="I1372" s="158">
        <f t="shared" si="8"/>
        <v>0</v>
      </c>
      <c r="J1372" s="159"/>
      <c r="K1372" s="158">
        <f t="shared" si="9"/>
        <v>0</v>
      </c>
      <c r="L1372" s="158">
        <v>21</v>
      </c>
      <c r="M1372" s="158">
        <f t="shared" si="10"/>
        <v>0</v>
      </c>
      <c r="N1372" s="157">
        <v>0</v>
      </c>
      <c r="O1372" s="157">
        <f t="shared" si="11"/>
        <v>0</v>
      </c>
      <c r="P1372" s="157">
        <v>0</v>
      </c>
      <c r="Q1372" s="157">
        <f t="shared" si="12"/>
        <v>0</v>
      </c>
      <c r="R1372" s="158"/>
      <c r="S1372" s="158" t="s">
        <v>341</v>
      </c>
      <c r="T1372" s="158" t="s">
        <v>342</v>
      </c>
      <c r="U1372" s="158">
        <v>0</v>
      </c>
      <c r="V1372" s="158">
        <f t="shared" si="13"/>
        <v>0</v>
      </c>
      <c r="W1372" s="158"/>
      <c r="X1372" s="158" t="s">
        <v>184</v>
      </c>
      <c r="Y1372" s="147"/>
      <c r="Z1372" s="147"/>
      <c r="AA1372" s="147"/>
      <c r="AB1372" s="147"/>
      <c r="AC1372" s="147"/>
      <c r="AD1372" s="147"/>
      <c r="AE1372" s="147"/>
      <c r="AF1372" s="147"/>
      <c r="AG1372" s="147" t="s">
        <v>1101</v>
      </c>
      <c r="AH1372" s="147"/>
      <c r="AI1372" s="147"/>
      <c r="AJ1372" s="147"/>
      <c r="AK1372" s="147"/>
      <c r="AL1372" s="147"/>
      <c r="AM1372" s="147"/>
      <c r="AN1372" s="147"/>
      <c r="AO1372" s="147"/>
      <c r="AP1372" s="147"/>
      <c r="AQ1372" s="147"/>
      <c r="AR1372" s="147"/>
      <c r="AS1372" s="147"/>
      <c r="AT1372" s="147"/>
      <c r="AU1372" s="147"/>
      <c r="AV1372" s="147"/>
      <c r="AW1372" s="147"/>
      <c r="AX1372" s="147"/>
      <c r="AY1372" s="147"/>
      <c r="AZ1372" s="147"/>
      <c r="BA1372" s="147"/>
      <c r="BB1372" s="147"/>
      <c r="BC1372" s="147"/>
      <c r="BD1372" s="147"/>
      <c r="BE1372" s="147"/>
      <c r="BF1372" s="147"/>
      <c r="BG1372" s="147"/>
      <c r="BH1372" s="147"/>
    </row>
    <row r="1373" spans="1:60" ht="22.5" outlineLevel="1">
      <c r="A1373" s="179">
        <v>230</v>
      </c>
      <c r="B1373" s="180" t="s">
        <v>1116</v>
      </c>
      <c r="C1373" s="189" t="s">
        <v>1117</v>
      </c>
      <c r="D1373" s="181" t="s">
        <v>572</v>
      </c>
      <c r="E1373" s="182">
        <v>1</v>
      </c>
      <c r="F1373" s="183">
        <f>ZTI!F172</f>
        <v>0</v>
      </c>
      <c r="G1373" s="184">
        <f t="shared" si="7"/>
        <v>0</v>
      </c>
      <c r="H1373" s="159"/>
      <c r="I1373" s="158">
        <f t="shared" si="8"/>
        <v>0</v>
      </c>
      <c r="J1373" s="159"/>
      <c r="K1373" s="158">
        <f t="shared" si="9"/>
        <v>0</v>
      </c>
      <c r="L1373" s="158">
        <v>21</v>
      </c>
      <c r="M1373" s="158">
        <f t="shared" si="10"/>
        <v>0</v>
      </c>
      <c r="N1373" s="157">
        <v>0</v>
      </c>
      <c r="O1373" s="157">
        <f t="shared" si="11"/>
        <v>0</v>
      </c>
      <c r="P1373" s="157">
        <v>0</v>
      </c>
      <c r="Q1373" s="157">
        <f t="shared" si="12"/>
        <v>0</v>
      </c>
      <c r="R1373" s="158"/>
      <c r="S1373" s="158" t="s">
        <v>341</v>
      </c>
      <c r="T1373" s="158" t="s">
        <v>342</v>
      </c>
      <c r="U1373" s="158">
        <v>0</v>
      </c>
      <c r="V1373" s="158">
        <f t="shared" si="13"/>
        <v>0</v>
      </c>
      <c r="W1373" s="158"/>
      <c r="X1373" s="158" t="s">
        <v>184</v>
      </c>
      <c r="Y1373" s="147"/>
      <c r="Z1373" s="147"/>
      <c r="AA1373" s="147"/>
      <c r="AB1373" s="147"/>
      <c r="AC1373" s="147"/>
      <c r="AD1373" s="147"/>
      <c r="AE1373" s="147"/>
      <c r="AF1373" s="147"/>
      <c r="AG1373" s="147" t="s">
        <v>185</v>
      </c>
      <c r="AH1373" s="147"/>
      <c r="AI1373" s="147"/>
      <c r="AJ1373" s="147"/>
      <c r="AK1373" s="147"/>
      <c r="AL1373" s="147"/>
      <c r="AM1373" s="147"/>
      <c r="AN1373" s="147"/>
      <c r="AO1373" s="147"/>
      <c r="AP1373" s="147"/>
      <c r="AQ1373" s="147"/>
      <c r="AR1373" s="147"/>
      <c r="AS1373" s="147"/>
      <c r="AT1373" s="147"/>
      <c r="AU1373" s="147"/>
      <c r="AV1373" s="147"/>
      <c r="AW1373" s="147"/>
      <c r="AX1373" s="147"/>
      <c r="AY1373" s="147"/>
      <c r="AZ1373" s="147"/>
      <c r="BA1373" s="147"/>
      <c r="BB1373" s="147"/>
      <c r="BC1373" s="147"/>
      <c r="BD1373" s="147"/>
      <c r="BE1373" s="147"/>
      <c r="BF1373" s="147"/>
      <c r="BG1373" s="147"/>
      <c r="BH1373" s="147"/>
    </row>
    <row r="1374" spans="1:60" outlineLevel="1">
      <c r="A1374" s="179">
        <v>231</v>
      </c>
      <c r="B1374" s="180" t="s">
        <v>1118</v>
      </c>
      <c r="C1374" s="189" t="s">
        <v>1119</v>
      </c>
      <c r="D1374" s="181" t="s">
        <v>0</v>
      </c>
      <c r="E1374" s="185"/>
      <c r="F1374" s="183"/>
      <c r="G1374" s="184">
        <f t="shared" si="7"/>
        <v>0</v>
      </c>
      <c r="H1374" s="159"/>
      <c r="I1374" s="158">
        <f t="shared" si="8"/>
        <v>0</v>
      </c>
      <c r="J1374" s="159"/>
      <c r="K1374" s="158">
        <f t="shared" si="9"/>
        <v>0</v>
      </c>
      <c r="L1374" s="158">
        <v>21</v>
      </c>
      <c r="M1374" s="158">
        <f t="shared" si="10"/>
        <v>0</v>
      </c>
      <c r="N1374" s="157">
        <v>0</v>
      </c>
      <c r="O1374" s="157">
        <f t="shared" si="11"/>
        <v>0</v>
      </c>
      <c r="P1374" s="157">
        <v>0</v>
      </c>
      <c r="Q1374" s="157">
        <f t="shared" si="12"/>
        <v>0</v>
      </c>
      <c r="R1374" s="158"/>
      <c r="S1374" s="158" t="s">
        <v>341</v>
      </c>
      <c r="T1374" s="158" t="s">
        <v>342</v>
      </c>
      <c r="U1374" s="158">
        <v>0</v>
      </c>
      <c r="V1374" s="158">
        <f t="shared" si="13"/>
        <v>0</v>
      </c>
      <c r="W1374" s="158"/>
      <c r="X1374" s="158" t="s">
        <v>184</v>
      </c>
      <c r="Y1374" s="147"/>
      <c r="Z1374" s="147"/>
      <c r="AA1374" s="147"/>
      <c r="AB1374" s="147"/>
      <c r="AC1374" s="147"/>
      <c r="AD1374" s="147"/>
      <c r="AE1374" s="147"/>
      <c r="AF1374" s="147"/>
      <c r="AG1374" s="147" t="s">
        <v>185</v>
      </c>
      <c r="AH1374" s="147"/>
      <c r="AI1374" s="147"/>
      <c r="AJ1374" s="147"/>
      <c r="AK1374" s="147"/>
      <c r="AL1374" s="147"/>
      <c r="AM1374" s="147"/>
      <c r="AN1374" s="147"/>
      <c r="AO1374" s="147"/>
      <c r="AP1374" s="147"/>
      <c r="AQ1374" s="147"/>
      <c r="AR1374" s="147"/>
      <c r="AS1374" s="147"/>
      <c r="AT1374" s="147"/>
      <c r="AU1374" s="147"/>
      <c r="AV1374" s="147"/>
      <c r="AW1374" s="147"/>
      <c r="AX1374" s="147"/>
      <c r="AY1374" s="147"/>
      <c r="AZ1374" s="147"/>
      <c r="BA1374" s="147"/>
      <c r="BB1374" s="147"/>
      <c r="BC1374" s="147"/>
      <c r="BD1374" s="147"/>
      <c r="BE1374" s="147"/>
      <c r="BF1374" s="147"/>
      <c r="BG1374" s="147"/>
      <c r="BH1374" s="147"/>
    </row>
    <row r="1375" spans="1:60">
      <c r="A1375" s="166" t="s">
        <v>178</v>
      </c>
      <c r="B1375" s="167" t="s">
        <v>106</v>
      </c>
      <c r="C1375" s="186" t="s">
        <v>107</v>
      </c>
      <c r="D1375" s="168"/>
      <c r="E1375" s="169"/>
      <c r="F1375" s="170"/>
      <c r="G1375" s="171">
        <f>SUMIF(AG1376:AG1384,"&lt;&gt;NOR",G1376:G1384)</f>
        <v>0</v>
      </c>
      <c r="H1375" s="165"/>
      <c r="I1375" s="165">
        <f>SUM(I1376:I1384)</f>
        <v>0</v>
      </c>
      <c r="J1375" s="165"/>
      <c r="K1375" s="165">
        <f>SUM(K1376:K1384)</f>
        <v>0</v>
      </c>
      <c r="L1375" s="165"/>
      <c r="M1375" s="165">
        <f>SUM(M1376:M1384)</f>
        <v>0</v>
      </c>
      <c r="N1375" s="164"/>
      <c r="O1375" s="164">
        <f>SUM(O1376:O1384)</f>
        <v>0</v>
      </c>
      <c r="P1375" s="164"/>
      <c r="Q1375" s="164">
        <f>SUM(Q1376:Q1384)</f>
        <v>0.26</v>
      </c>
      <c r="R1375" s="165"/>
      <c r="S1375" s="165"/>
      <c r="T1375" s="165"/>
      <c r="U1375" s="165"/>
      <c r="V1375" s="165">
        <f>SUM(V1376:V1384)</f>
        <v>30.779999999999998</v>
      </c>
      <c r="W1375" s="165"/>
      <c r="X1375" s="165"/>
      <c r="AG1375" t="s">
        <v>179</v>
      </c>
    </row>
    <row r="1376" spans="1:60" outlineLevel="1">
      <c r="A1376" s="173">
        <v>232</v>
      </c>
      <c r="B1376" s="174" t="s">
        <v>1120</v>
      </c>
      <c r="C1376" s="187" t="s">
        <v>1121</v>
      </c>
      <c r="D1376" s="175" t="s">
        <v>507</v>
      </c>
      <c r="E1376" s="176">
        <v>25</v>
      </c>
      <c r="F1376" s="177"/>
      <c r="G1376" s="178">
        <f>ROUND(E1376*F1376,2)</f>
        <v>0</v>
      </c>
      <c r="H1376" s="159"/>
      <c r="I1376" s="158">
        <f>ROUND(E1376*H1376,2)</f>
        <v>0</v>
      </c>
      <c r="J1376" s="159"/>
      <c r="K1376" s="158">
        <f>ROUND(E1376*J1376,2)</f>
        <v>0</v>
      </c>
      <c r="L1376" s="158">
        <v>21</v>
      </c>
      <c r="M1376" s="158">
        <f>G1376*(1+L1376/100)</f>
        <v>0</v>
      </c>
      <c r="N1376" s="157">
        <v>0</v>
      </c>
      <c r="O1376" s="157">
        <f>ROUND(E1376*N1376,2)</f>
        <v>0</v>
      </c>
      <c r="P1376" s="157">
        <v>6.7000000000000002E-3</v>
      </c>
      <c r="Q1376" s="157">
        <f>ROUND(E1376*P1376,2)</f>
        <v>0.17</v>
      </c>
      <c r="R1376" s="158"/>
      <c r="S1376" s="158" t="s">
        <v>183</v>
      </c>
      <c r="T1376" s="158" t="s">
        <v>183</v>
      </c>
      <c r="U1376" s="158">
        <v>0.23899999999999999</v>
      </c>
      <c r="V1376" s="158">
        <f>ROUND(E1376*U1376,2)</f>
        <v>5.98</v>
      </c>
      <c r="W1376" s="158"/>
      <c r="X1376" s="158" t="s">
        <v>184</v>
      </c>
      <c r="Y1376" s="147"/>
      <c r="Z1376" s="147"/>
      <c r="AA1376" s="147"/>
      <c r="AB1376" s="147"/>
      <c r="AC1376" s="147"/>
      <c r="AD1376" s="147"/>
      <c r="AE1376" s="147"/>
      <c r="AF1376" s="147"/>
      <c r="AG1376" s="147" t="s">
        <v>185</v>
      </c>
      <c r="AH1376" s="147"/>
      <c r="AI1376" s="147"/>
      <c r="AJ1376" s="147"/>
      <c r="AK1376" s="147"/>
      <c r="AL1376" s="147"/>
      <c r="AM1376" s="147"/>
      <c r="AN1376" s="147"/>
      <c r="AO1376" s="147"/>
      <c r="AP1376" s="147"/>
      <c r="AQ1376" s="147"/>
      <c r="AR1376" s="147"/>
      <c r="AS1376" s="147"/>
      <c r="AT1376" s="147"/>
      <c r="AU1376" s="147"/>
      <c r="AV1376" s="147"/>
      <c r="AW1376" s="147"/>
      <c r="AX1376" s="147"/>
      <c r="AY1376" s="147"/>
      <c r="AZ1376" s="147"/>
      <c r="BA1376" s="147"/>
      <c r="BB1376" s="147"/>
      <c r="BC1376" s="147"/>
      <c r="BD1376" s="147"/>
      <c r="BE1376" s="147"/>
      <c r="BF1376" s="147"/>
      <c r="BG1376" s="147"/>
      <c r="BH1376" s="147"/>
    </row>
    <row r="1377" spans="1:60" outlineLevel="1">
      <c r="A1377" s="154"/>
      <c r="B1377" s="155"/>
      <c r="C1377" s="188" t="s">
        <v>192</v>
      </c>
      <c r="D1377" s="160"/>
      <c r="E1377" s="161"/>
      <c r="F1377" s="158"/>
      <c r="G1377" s="158"/>
      <c r="H1377" s="158"/>
      <c r="I1377" s="158"/>
      <c r="J1377" s="158"/>
      <c r="K1377" s="158"/>
      <c r="L1377" s="158"/>
      <c r="M1377" s="158"/>
      <c r="N1377" s="157"/>
      <c r="O1377" s="157"/>
      <c r="P1377" s="157"/>
      <c r="Q1377" s="157"/>
      <c r="R1377" s="158"/>
      <c r="S1377" s="158"/>
      <c r="T1377" s="158"/>
      <c r="U1377" s="158"/>
      <c r="V1377" s="158"/>
      <c r="W1377" s="158"/>
      <c r="X1377" s="158"/>
      <c r="Y1377" s="147"/>
      <c r="Z1377" s="147"/>
      <c r="AA1377" s="147"/>
      <c r="AB1377" s="147"/>
      <c r="AC1377" s="147"/>
      <c r="AD1377" s="147"/>
      <c r="AE1377" s="147"/>
      <c r="AF1377" s="147"/>
      <c r="AG1377" s="147" t="s">
        <v>187</v>
      </c>
      <c r="AH1377" s="147">
        <v>0</v>
      </c>
      <c r="AI1377" s="147"/>
      <c r="AJ1377" s="147"/>
      <c r="AK1377" s="147"/>
      <c r="AL1377" s="147"/>
      <c r="AM1377" s="147"/>
      <c r="AN1377" s="147"/>
      <c r="AO1377" s="147"/>
      <c r="AP1377" s="147"/>
      <c r="AQ1377" s="147"/>
      <c r="AR1377" s="147"/>
      <c r="AS1377" s="147"/>
      <c r="AT1377" s="147"/>
      <c r="AU1377" s="147"/>
      <c r="AV1377" s="147"/>
      <c r="AW1377" s="147"/>
      <c r="AX1377" s="147"/>
      <c r="AY1377" s="147"/>
      <c r="AZ1377" s="147"/>
      <c r="BA1377" s="147"/>
      <c r="BB1377" s="147"/>
      <c r="BC1377" s="147"/>
      <c r="BD1377" s="147"/>
      <c r="BE1377" s="147"/>
      <c r="BF1377" s="147"/>
      <c r="BG1377" s="147"/>
      <c r="BH1377" s="147"/>
    </row>
    <row r="1378" spans="1:60" outlineLevel="1">
      <c r="A1378" s="154"/>
      <c r="B1378" s="155"/>
      <c r="C1378" s="188" t="s">
        <v>1122</v>
      </c>
      <c r="D1378" s="160"/>
      <c r="E1378" s="161"/>
      <c r="F1378" s="158"/>
      <c r="G1378" s="158"/>
      <c r="H1378" s="158"/>
      <c r="I1378" s="158"/>
      <c r="J1378" s="158"/>
      <c r="K1378" s="158"/>
      <c r="L1378" s="158"/>
      <c r="M1378" s="158"/>
      <c r="N1378" s="157"/>
      <c r="O1378" s="157"/>
      <c r="P1378" s="157"/>
      <c r="Q1378" s="157"/>
      <c r="R1378" s="158"/>
      <c r="S1378" s="158"/>
      <c r="T1378" s="158"/>
      <c r="U1378" s="158"/>
      <c r="V1378" s="158"/>
      <c r="W1378" s="158"/>
      <c r="X1378" s="158"/>
      <c r="Y1378" s="147"/>
      <c r="Z1378" s="147"/>
      <c r="AA1378" s="147"/>
      <c r="AB1378" s="147"/>
      <c r="AC1378" s="147"/>
      <c r="AD1378" s="147"/>
      <c r="AE1378" s="147"/>
      <c r="AF1378" s="147"/>
      <c r="AG1378" s="147" t="s">
        <v>187</v>
      </c>
      <c r="AH1378" s="147">
        <v>0</v>
      </c>
      <c r="AI1378" s="147"/>
      <c r="AJ1378" s="147"/>
      <c r="AK1378" s="147"/>
      <c r="AL1378" s="147"/>
      <c r="AM1378" s="147"/>
      <c r="AN1378" s="147"/>
      <c r="AO1378" s="147"/>
      <c r="AP1378" s="147"/>
      <c r="AQ1378" s="147"/>
      <c r="AR1378" s="147"/>
      <c r="AS1378" s="147"/>
      <c r="AT1378" s="147"/>
      <c r="AU1378" s="147"/>
      <c r="AV1378" s="147"/>
      <c r="AW1378" s="147"/>
      <c r="AX1378" s="147"/>
      <c r="AY1378" s="147"/>
      <c r="AZ1378" s="147"/>
      <c r="BA1378" s="147"/>
      <c r="BB1378" s="147"/>
      <c r="BC1378" s="147"/>
      <c r="BD1378" s="147"/>
      <c r="BE1378" s="147"/>
      <c r="BF1378" s="147"/>
      <c r="BG1378" s="147"/>
      <c r="BH1378" s="147"/>
    </row>
    <row r="1379" spans="1:60" outlineLevel="1">
      <c r="A1379" s="154"/>
      <c r="B1379" s="155"/>
      <c r="C1379" s="188" t="s">
        <v>1123</v>
      </c>
      <c r="D1379" s="160"/>
      <c r="E1379" s="161">
        <v>25</v>
      </c>
      <c r="F1379" s="158"/>
      <c r="G1379" s="158"/>
      <c r="H1379" s="158"/>
      <c r="I1379" s="158"/>
      <c r="J1379" s="158"/>
      <c r="K1379" s="158"/>
      <c r="L1379" s="158"/>
      <c r="M1379" s="158"/>
      <c r="N1379" s="157"/>
      <c r="O1379" s="157"/>
      <c r="P1379" s="157"/>
      <c r="Q1379" s="157"/>
      <c r="R1379" s="158"/>
      <c r="S1379" s="158"/>
      <c r="T1379" s="158"/>
      <c r="U1379" s="158"/>
      <c r="V1379" s="158"/>
      <c r="W1379" s="158"/>
      <c r="X1379" s="158"/>
      <c r="Y1379" s="147"/>
      <c r="Z1379" s="147"/>
      <c r="AA1379" s="147"/>
      <c r="AB1379" s="147"/>
      <c r="AC1379" s="147"/>
      <c r="AD1379" s="147"/>
      <c r="AE1379" s="147"/>
      <c r="AF1379" s="147"/>
      <c r="AG1379" s="147" t="s">
        <v>187</v>
      </c>
      <c r="AH1379" s="147">
        <v>0</v>
      </c>
      <c r="AI1379" s="147"/>
      <c r="AJ1379" s="147"/>
      <c r="AK1379" s="147"/>
      <c r="AL1379" s="147"/>
      <c r="AM1379" s="147"/>
      <c r="AN1379" s="147"/>
      <c r="AO1379" s="147"/>
      <c r="AP1379" s="147"/>
      <c r="AQ1379" s="147"/>
      <c r="AR1379" s="147"/>
      <c r="AS1379" s="147"/>
      <c r="AT1379" s="147"/>
      <c r="AU1379" s="147"/>
      <c r="AV1379" s="147"/>
      <c r="AW1379" s="147"/>
      <c r="AX1379" s="147"/>
      <c r="AY1379" s="147"/>
      <c r="AZ1379" s="147"/>
      <c r="BA1379" s="147"/>
      <c r="BB1379" s="147"/>
      <c r="BC1379" s="147"/>
      <c r="BD1379" s="147"/>
      <c r="BE1379" s="147"/>
      <c r="BF1379" s="147"/>
      <c r="BG1379" s="147"/>
      <c r="BH1379" s="147"/>
    </row>
    <row r="1380" spans="1:60" outlineLevel="1">
      <c r="A1380" s="173">
        <v>233</v>
      </c>
      <c r="B1380" s="174" t="s">
        <v>1124</v>
      </c>
      <c r="C1380" s="187" t="s">
        <v>1125</v>
      </c>
      <c r="D1380" s="175" t="s">
        <v>507</v>
      </c>
      <c r="E1380" s="176">
        <v>160</v>
      </c>
      <c r="F1380" s="177"/>
      <c r="G1380" s="178">
        <f>ROUND(E1380*F1380,2)</f>
        <v>0</v>
      </c>
      <c r="H1380" s="159"/>
      <c r="I1380" s="158">
        <f>ROUND(E1380*H1380,2)</f>
        <v>0</v>
      </c>
      <c r="J1380" s="159"/>
      <c r="K1380" s="158">
        <f>ROUND(E1380*J1380,2)</f>
        <v>0</v>
      </c>
      <c r="L1380" s="158">
        <v>21</v>
      </c>
      <c r="M1380" s="158">
        <f>G1380*(1+L1380/100)</f>
        <v>0</v>
      </c>
      <c r="N1380" s="157">
        <v>0</v>
      </c>
      <c r="O1380" s="157">
        <f>ROUND(E1380*N1380,2)</f>
        <v>0</v>
      </c>
      <c r="P1380" s="157">
        <v>2.9E-4</v>
      </c>
      <c r="Q1380" s="157">
        <f>ROUND(E1380*P1380,2)</f>
        <v>0.05</v>
      </c>
      <c r="R1380" s="158"/>
      <c r="S1380" s="158" t="s">
        <v>183</v>
      </c>
      <c r="T1380" s="158" t="s">
        <v>183</v>
      </c>
      <c r="U1380" s="158">
        <v>8.3000000000000004E-2</v>
      </c>
      <c r="V1380" s="158">
        <f>ROUND(E1380*U1380,2)</f>
        <v>13.28</v>
      </c>
      <c r="W1380" s="158"/>
      <c r="X1380" s="158" t="s">
        <v>184</v>
      </c>
      <c r="Y1380" s="147"/>
      <c r="Z1380" s="147"/>
      <c r="AA1380" s="147"/>
      <c r="AB1380" s="147"/>
      <c r="AC1380" s="147"/>
      <c r="AD1380" s="147"/>
      <c r="AE1380" s="147"/>
      <c r="AF1380" s="147"/>
      <c r="AG1380" s="147" t="s">
        <v>185</v>
      </c>
      <c r="AH1380" s="147"/>
      <c r="AI1380" s="147"/>
      <c r="AJ1380" s="147"/>
      <c r="AK1380" s="147"/>
      <c r="AL1380" s="147"/>
      <c r="AM1380" s="147"/>
      <c r="AN1380" s="147"/>
      <c r="AO1380" s="147"/>
      <c r="AP1380" s="147"/>
      <c r="AQ1380" s="147"/>
      <c r="AR1380" s="147"/>
      <c r="AS1380" s="147"/>
      <c r="AT1380" s="147"/>
      <c r="AU1380" s="147"/>
      <c r="AV1380" s="147"/>
      <c r="AW1380" s="147"/>
      <c r="AX1380" s="147"/>
      <c r="AY1380" s="147"/>
      <c r="AZ1380" s="147"/>
      <c r="BA1380" s="147"/>
      <c r="BB1380" s="147"/>
      <c r="BC1380" s="147"/>
      <c r="BD1380" s="147"/>
      <c r="BE1380" s="147"/>
      <c r="BF1380" s="147"/>
      <c r="BG1380" s="147"/>
      <c r="BH1380" s="147"/>
    </row>
    <row r="1381" spans="1:60" outlineLevel="1">
      <c r="A1381" s="154"/>
      <c r="B1381" s="155"/>
      <c r="C1381" s="188" t="s">
        <v>1126</v>
      </c>
      <c r="D1381" s="160"/>
      <c r="E1381" s="161">
        <v>160</v>
      </c>
      <c r="F1381" s="158"/>
      <c r="G1381" s="158"/>
      <c r="H1381" s="158"/>
      <c r="I1381" s="158"/>
      <c r="J1381" s="158"/>
      <c r="K1381" s="158"/>
      <c r="L1381" s="158"/>
      <c r="M1381" s="158"/>
      <c r="N1381" s="157"/>
      <c r="O1381" s="157"/>
      <c r="P1381" s="157"/>
      <c r="Q1381" s="157"/>
      <c r="R1381" s="158"/>
      <c r="S1381" s="158"/>
      <c r="T1381" s="158"/>
      <c r="U1381" s="158"/>
      <c r="V1381" s="158"/>
      <c r="W1381" s="158"/>
      <c r="X1381" s="158"/>
      <c r="Y1381" s="147"/>
      <c r="Z1381" s="147"/>
      <c r="AA1381" s="147"/>
      <c r="AB1381" s="147"/>
      <c r="AC1381" s="147"/>
      <c r="AD1381" s="147"/>
      <c r="AE1381" s="147"/>
      <c r="AF1381" s="147"/>
      <c r="AG1381" s="147" t="s">
        <v>187</v>
      </c>
      <c r="AH1381" s="147">
        <v>0</v>
      </c>
      <c r="AI1381" s="147"/>
      <c r="AJ1381" s="147"/>
      <c r="AK1381" s="147"/>
      <c r="AL1381" s="147"/>
      <c r="AM1381" s="147"/>
      <c r="AN1381" s="147"/>
      <c r="AO1381" s="147"/>
      <c r="AP1381" s="147"/>
      <c r="AQ1381" s="147"/>
      <c r="AR1381" s="147"/>
      <c r="AS1381" s="147"/>
      <c r="AT1381" s="147"/>
      <c r="AU1381" s="147"/>
      <c r="AV1381" s="147"/>
      <c r="AW1381" s="147"/>
      <c r="AX1381" s="147"/>
      <c r="AY1381" s="147"/>
      <c r="AZ1381" s="147"/>
      <c r="BA1381" s="147"/>
      <c r="BB1381" s="147"/>
      <c r="BC1381" s="147"/>
      <c r="BD1381" s="147"/>
      <c r="BE1381" s="147"/>
      <c r="BF1381" s="147"/>
      <c r="BG1381" s="147"/>
      <c r="BH1381" s="147"/>
    </row>
    <row r="1382" spans="1:60" outlineLevel="1">
      <c r="A1382" s="173">
        <v>234</v>
      </c>
      <c r="B1382" s="174" t="s">
        <v>1127</v>
      </c>
      <c r="C1382" s="187" t="s">
        <v>1128</v>
      </c>
      <c r="D1382" s="175" t="s">
        <v>507</v>
      </c>
      <c r="E1382" s="176">
        <v>160</v>
      </c>
      <c r="F1382" s="177"/>
      <c r="G1382" s="178">
        <f>ROUND(E1382*F1382,2)</f>
        <v>0</v>
      </c>
      <c r="H1382" s="159"/>
      <c r="I1382" s="158">
        <f>ROUND(E1382*H1382,2)</f>
        <v>0</v>
      </c>
      <c r="J1382" s="159"/>
      <c r="K1382" s="158">
        <f>ROUND(E1382*J1382,2)</f>
        <v>0</v>
      </c>
      <c r="L1382" s="158">
        <v>21</v>
      </c>
      <c r="M1382" s="158">
        <f>G1382*(1+L1382/100)</f>
        <v>0</v>
      </c>
      <c r="N1382" s="157">
        <v>0</v>
      </c>
      <c r="O1382" s="157">
        <f>ROUND(E1382*N1382,2)</f>
        <v>0</v>
      </c>
      <c r="P1382" s="157">
        <v>2.3000000000000001E-4</v>
      </c>
      <c r="Q1382" s="157">
        <f>ROUND(E1382*P1382,2)</f>
        <v>0.04</v>
      </c>
      <c r="R1382" s="158"/>
      <c r="S1382" s="158" t="s">
        <v>183</v>
      </c>
      <c r="T1382" s="158" t="s">
        <v>183</v>
      </c>
      <c r="U1382" s="158">
        <v>7.1999999999999995E-2</v>
      </c>
      <c r="V1382" s="158">
        <f>ROUND(E1382*U1382,2)</f>
        <v>11.52</v>
      </c>
      <c r="W1382" s="158"/>
      <c r="X1382" s="158" t="s">
        <v>184</v>
      </c>
      <c r="Y1382" s="147"/>
      <c r="Z1382" s="147"/>
      <c r="AA1382" s="147"/>
      <c r="AB1382" s="147"/>
      <c r="AC1382" s="147"/>
      <c r="AD1382" s="147"/>
      <c r="AE1382" s="147"/>
      <c r="AF1382" s="147"/>
      <c r="AG1382" s="147" t="s">
        <v>185</v>
      </c>
      <c r="AH1382" s="147"/>
      <c r="AI1382" s="147"/>
      <c r="AJ1382" s="147"/>
      <c r="AK1382" s="147"/>
      <c r="AL1382" s="147"/>
      <c r="AM1382" s="147"/>
      <c r="AN1382" s="147"/>
      <c r="AO1382" s="147"/>
      <c r="AP1382" s="147"/>
      <c r="AQ1382" s="147"/>
      <c r="AR1382" s="147"/>
      <c r="AS1382" s="147"/>
      <c r="AT1382" s="147"/>
      <c r="AU1382" s="147"/>
      <c r="AV1382" s="147"/>
      <c r="AW1382" s="147"/>
      <c r="AX1382" s="147"/>
      <c r="AY1382" s="147"/>
      <c r="AZ1382" s="147"/>
      <c r="BA1382" s="147"/>
      <c r="BB1382" s="147"/>
      <c r="BC1382" s="147"/>
      <c r="BD1382" s="147"/>
      <c r="BE1382" s="147"/>
      <c r="BF1382" s="147"/>
      <c r="BG1382" s="147"/>
      <c r="BH1382" s="147"/>
    </row>
    <row r="1383" spans="1:60" outlineLevel="1">
      <c r="A1383" s="154"/>
      <c r="B1383" s="155"/>
      <c r="C1383" s="188" t="s">
        <v>1126</v>
      </c>
      <c r="D1383" s="160"/>
      <c r="E1383" s="161">
        <v>160</v>
      </c>
      <c r="F1383" s="158"/>
      <c r="G1383" s="158"/>
      <c r="H1383" s="158"/>
      <c r="I1383" s="158"/>
      <c r="J1383" s="158"/>
      <c r="K1383" s="158"/>
      <c r="L1383" s="158"/>
      <c r="M1383" s="158"/>
      <c r="N1383" s="157"/>
      <c r="O1383" s="157"/>
      <c r="P1383" s="157"/>
      <c r="Q1383" s="157"/>
      <c r="R1383" s="158"/>
      <c r="S1383" s="158"/>
      <c r="T1383" s="158"/>
      <c r="U1383" s="158"/>
      <c r="V1383" s="158"/>
      <c r="W1383" s="158"/>
      <c r="X1383" s="158"/>
      <c r="Y1383" s="147"/>
      <c r="Z1383" s="147"/>
      <c r="AA1383" s="147"/>
      <c r="AB1383" s="147"/>
      <c r="AC1383" s="147"/>
      <c r="AD1383" s="147"/>
      <c r="AE1383" s="147"/>
      <c r="AF1383" s="147"/>
      <c r="AG1383" s="147" t="s">
        <v>187</v>
      </c>
      <c r="AH1383" s="147">
        <v>0</v>
      </c>
      <c r="AI1383" s="147"/>
      <c r="AJ1383" s="147"/>
      <c r="AK1383" s="147"/>
      <c r="AL1383" s="147"/>
      <c r="AM1383" s="147"/>
      <c r="AN1383" s="147"/>
      <c r="AO1383" s="147"/>
      <c r="AP1383" s="147"/>
      <c r="AQ1383" s="147"/>
      <c r="AR1383" s="147"/>
      <c r="AS1383" s="147"/>
      <c r="AT1383" s="147"/>
      <c r="AU1383" s="147"/>
      <c r="AV1383" s="147"/>
      <c r="AW1383" s="147"/>
      <c r="AX1383" s="147"/>
      <c r="AY1383" s="147"/>
      <c r="AZ1383" s="147"/>
      <c r="BA1383" s="147"/>
      <c r="BB1383" s="147"/>
      <c r="BC1383" s="147"/>
      <c r="BD1383" s="147"/>
      <c r="BE1383" s="147"/>
      <c r="BF1383" s="147"/>
      <c r="BG1383" s="147"/>
      <c r="BH1383" s="147"/>
    </row>
    <row r="1384" spans="1:60" outlineLevel="1">
      <c r="A1384" s="154">
        <v>235</v>
      </c>
      <c r="B1384" s="155" t="s">
        <v>1129</v>
      </c>
      <c r="C1384" s="191" t="s">
        <v>1130</v>
      </c>
      <c r="D1384" s="156" t="s">
        <v>0</v>
      </c>
      <c r="E1384" s="185"/>
      <c r="F1384" s="159"/>
      <c r="G1384" s="158">
        <f>ROUND(E1384*F1384,2)</f>
        <v>0</v>
      </c>
      <c r="H1384" s="159"/>
      <c r="I1384" s="158">
        <f>ROUND(E1384*H1384,2)</f>
        <v>0</v>
      </c>
      <c r="J1384" s="159"/>
      <c r="K1384" s="158">
        <f>ROUND(E1384*J1384,2)</f>
        <v>0</v>
      </c>
      <c r="L1384" s="158">
        <v>21</v>
      </c>
      <c r="M1384" s="158">
        <f>G1384*(1+L1384/100)</f>
        <v>0</v>
      </c>
      <c r="N1384" s="157">
        <v>0</v>
      </c>
      <c r="O1384" s="157">
        <f>ROUND(E1384*N1384,2)</f>
        <v>0</v>
      </c>
      <c r="P1384" s="157">
        <v>0</v>
      </c>
      <c r="Q1384" s="157">
        <f>ROUND(E1384*P1384,2)</f>
        <v>0</v>
      </c>
      <c r="R1384" s="158"/>
      <c r="S1384" s="158" t="s">
        <v>183</v>
      </c>
      <c r="T1384" s="158" t="s">
        <v>183</v>
      </c>
      <c r="U1384" s="158">
        <v>0</v>
      </c>
      <c r="V1384" s="158">
        <f>ROUND(E1384*U1384,2)</f>
        <v>0</v>
      </c>
      <c r="W1384" s="158"/>
      <c r="X1384" s="158" t="s">
        <v>958</v>
      </c>
      <c r="Y1384" s="147"/>
      <c r="Z1384" s="147"/>
      <c r="AA1384" s="147"/>
      <c r="AB1384" s="147"/>
      <c r="AC1384" s="147"/>
      <c r="AD1384" s="147"/>
      <c r="AE1384" s="147"/>
      <c r="AF1384" s="147"/>
      <c r="AG1384" s="147" t="s">
        <v>959</v>
      </c>
      <c r="AH1384" s="147"/>
      <c r="AI1384" s="147"/>
      <c r="AJ1384" s="147"/>
      <c r="AK1384" s="147"/>
      <c r="AL1384" s="147"/>
      <c r="AM1384" s="147"/>
      <c r="AN1384" s="147"/>
      <c r="AO1384" s="147"/>
      <c r="AP1384" s="147"/>
      <c r="AQ1384" s="147"/>
      <c r="AR1384" s="147"/>
      <c r="AS1384" s="147"/>
      <c r="AT1384" s="147"/>
      <c r="AU1384" s="147"/>
      <c r="AV1384" s="147"/>
      <c r="AW1384" s="147"/>
      <c r="AX1384" s="147"/>
      <c r="AY1384" s="147"/>
      <c r="AZ1384" s="147"/>
      <c r="BA1384" s="147"/>
      <c r="BB1384" s="147"/>
      <c r="BC1384" s="147"/>
      <c r="BD1384" s="147"/>
      <c r="BE1384" s="147"/>
      <c r="BF1384" s="147"/>
      <c r="BG1384" s="147"/>
      <c r="BH1384" s="147"/>
    </row>
    <row r="1385" spans="1:60">
      <c r="A1385" s="166" t="s">
        <v>178</v>
      </c>
      <c r="B1385" s="167" t="s">
        <v>108</v>
      </c>
      <c r="C1385" s="186" t="s">
        <v>109</v>
      </c>
      <c r="D1385" s="168"/>
      <c r="E1385" s="169"/>
      <c r="F1385" s="170"/>
      <c r="G1385" s="171">
        <f>SUMIF(AG1386:AG1390,"&lt;&gt;NOR",G1386:G1390)</f>
        <v>0</v>
      </c>
      <c r="H1385" s="165"/>
      <c r="I1385" s="165">
        <f>SUM(I1386:I1390)</f>
        <v>0</v>
      </c>
      <c r="J1385" s="165"/>
      <c r="K1385" s="165">
        <f>SUM(K1386:K1390)</f>
        <v>0</v>
      </c>
      <c r="L1385" s="165"/>
      <c r="M1385" s="165">
        <f>SUM(M1386:M1390)</f>
        <v>0</v>
      </c>
      <c r="N1385" s="164"/>
      <c r="O1385" s="164">
        <f>SUM(O1386:O1390)</f>
        <v>0.01</v>
      </c>
      <c r="P1385" s="164"/>
      <c r="Q1385" s="164">
        <f>SUM(Q1386:Q1390)</f>
        <v>0.1</v>
      </c>
      <c r="R1385" s="165"/>
      <c r="S1385" s="165"/>
      <c r="T1385" s="165"/>
      <c r="U1385" s="165"/>
      <c r="V1385" s="165">
        <f>SUM(V1386:V1390)</f>
        <v>1.32</v>
      </c>
      <c r="W1385" s="165"/>
      <c r="X1385" s="165"/>
      <c r="AG1385" t="s">
        <v>179</v>
      </c>
    </row>
    <row r="1386" spans="1:60" ht="22.5" outlineLevel="1">
      <c r="A1386" s="173">
        <v>236</v>
      </c>
      <c r="B1386" s="174" t="s">
        <v>1131</v>
      </c>
      <c r="C1386" s="187" t="s">
        <v>1132</v>
      </c>
      <c r="D1386" s="175" t="s">
        <v>507</v>
      </c>
      <c r="E1386" s="176">
        <v>30</v>
      </c>
      <c r="F1386" s="177"/>
      <c r="G1386" s="178">
        <f>ROUND(E1386*F1386,2)</f>
        <v>0</v>
      </c>
      <c r="H1386" s="159"/>
      <c r="I1386" s="158">
        <f>ROUND(E1386*H1386,2)</f>
        <v>0</v>
      </c>
      <c r="J1386" s="159"/>
      <c r="K1386" s="158">
        <f>ROUND(E1386*J1386,2)</f>
        <v>0</v>
      </c>
      <c r="L1386" s="158">
        <v>21</v>
      </c>
      <c r="M1386" s="158">
        <f>G1386*(1+L1386/100)</f>
        <v>0</v>
      </c>
      <c r="N1386" s="157">
        <v>3.8999999999999999E-4</v>
      </c>
      <c r="O1386" s="157">
        <f>ROUND(E1386*N1386,2)</f>
        <v>0.01</v>
      </c>
      <c r="P1386" s="157">
        <v>3.4199999999999999E-3</v>
      </c>
      <c r="Q1386" s="157">
        <f>ROUND(E1386*P1386,2)</f>
        <v>0.1</v>
      </c>
      <c r="R1386" s="158"/>
      <c r="S1386" s="158" t="s">
        <v>183</v>
      </c>
      <c r="T1386" s="158" t="s">
        <v>183</v>
      </c>
      <c r="U1386" s="158">
        <v>4.3999999999999997E-2</v>
      </c>
      <c r="V1386" s="158">
        <f>ROUND(E1386*U1386,2)</f>
        <v>1.32</v>
      </c>
      <c r="W1386" s="158"/>
      <c r="X1386" s="158" t="s">
        <v>184</v>
      </c>
      <c r="Y1386" s="147"/>
      <c r="Z1386" s="147"/>
      <c r="AA1386" s="147"/>
      <c r="AB1386" s="147"/>
      <c r="AC1386" s="147"/>
      <c r="AD1386" s="147"/>
      <c r="AE1386" s="147"/>
      <c r="AF1386" s="147"/>
      <c r="AG1386" s="147" t="s">
        <v>185</v>
      </c>
      <c r="AH1386" s="147"/>
      <c r="AI1386" s="147"/>
      <c r="AJ1386" s="147"/>
      <c r="AK1386" s="147"/>
      <c r="AL1386" s="147"/>
      <c r="AM1386" s="147"/>
      <c r="AN1386" s="147"/>
      <c r="AO1386" s="147"/>
      <c r="AP1386" s="147"/>
      <c r="AQ1386" s="147"/>
      <c r="AR1386" s="147"/>
      <c r="AS1386" s="147"/>
      <c r="AT1386" s="147"/>
      <c r="AU1386" s="147"/>
      <c r="AV1386" s="147"/>
      <c r="AW1386" s="147"/>
      <c r="AX1386" s="147"/>
      <c r="AY1386" s="147"/>
      <c r="AZ1386" s="147"/>
      <c r="BA1386" s="147"/>
      <c r="BB1386" s="147"/>
      <c r="BC1386" s="147"/>
      <c r="BD1386" s="147"/>
      <c r="BE1386" s="147"/>
      <c r="BF1386" s="147"/>
      <c r="BG1386" s="147"/>
      <c r="BH1386" s="147"/>
    </row>
    <row r="1387" spans="1:60" outlineLevel="1">
      <c r="A1387" s="154"/>
      <c r="B1387" s="155"/>
      <c r="C1387" s="188" t="s">
        <v>192</v>
      </c>
      <c r="D1387" s="160"/>
      <c r="E1387" s="161"/>
      <c r="F1387" s="158"/>
      <c r="G1387" s="158"/>
      <c r="H1387" s="158"/>
      <c r="I1387" s="158"/>
      <c r="J1387" s="158"/>
      <c r="K1387" s="158"/>
      <c r="L1387" s="158"/>
      <c r="M1387" s="158"/>
      <c r="N1387" s="157"/>
      <c r="O1387" s="157"/>
      <c r="P1387" s="157"/>
      <c r="Q1387" s="157"/>
      <c r="R1387" s="158"/>
      <c r="S1387" s="158"/>
      <c r="T1387" s="158"/>
      <c r="U1387" s="158"/>
      <c r="V1387" s="158"/>
      <c r="W1387" s="158"/>
      <c r="X1387" s="158"/>
      <c r="Y1387" s="147"/>
      <c r="Z1387" s="147"/>
      <c r="AA1387" s="147"/>
      <c r="AB1387" s="147"/>
      <c r="AC1387" s="147"/>
      <c r="AD1387" s="147"/>
      <c r="AE1387" s="147"/>
      <c r="AF1387" s="147"/>
      <c r="AG1387" s="147" t="s">
        <v>187</v>
      </c>
      <c r="AH1387" s="147">
        <v>0</v>
      </c>
      <c r="AI1387" s="147"/>
      <c r="AJ1387" s="147"/>
      <c r="AK1387" s="147"/>
      <c r="AL1387" s="147"/>
      <c r="AM1387" s="147"/>
      <c r="AN1387" s="147"/>
      <c r="AO1387" s="147"/>
      <c r="AP1387" s="147"/>
      <c r="AQ1387" s="147"/>
      <c r="AR1387" s="147"/>
      <c r="AS1387" s="147"/>
      <c r="AT1387" s="147"/>
      <c r="AU1387" s="147"/>
      <c r="AV1387" s="147"/>
      <c r="AW1387" s="147"/>
      <c r="AX1387" s="147"/>
      <c r="AY1387" s="147"/>
      <c r="AZ1387" s="147"/>
      <c r="BA1387" s="147"/>
      <c r="BB1387" s="147"/>
      <c r="BC1387" s="147"/>
      <c r="BD1387" s="147"/>
      <c r="BE1387" s="147"/>
      <c r="BF1387" s="147"/>
      <c r="BG1387" s="147"/>
      <c r="BH1387" s="147"/>
    </row>
    <row r="1388" spans="1:60" outlineLevel="1">
      <c r="A1388" s="154"/>
      <c r="B1388" s="155"/>
      <c r="C1388" s="188" t="s">
        <v>1122</v>
      </c>
      <c r="D1388" s="160"/>
      <c r="E1388" s="161"/>
      <c r="F1388" s="158"/>
      <c r="G1388" s="158"/>
      <c r="H1388" s="158"/>
      <c r="I1388" s="158"/>
      <c r="J1388" s="158"/>
      <c r="K1388" s="158"/>
      <c r="L1388" s="158"/>
      <c r="M1388" s="158"/>
      <c r="N1388" s="157"/>
      <c r="O1388" s="157"/>
      <c r="P1388" s="157"/>
      <c r="Q1388" s="157"/>
      <c r="R1388" s="158"/>
      <c r="S1388" s="158"/>
      <c r="T1388" s="158"/>
      <c r="U1388" s="158"/>
      <c r="V1388" s="158"/>
      <c r="W1388" s="158"/>
      <c r="X1388" s="158"/>
      <c r="Y1388" s="147"/>
      <c r="Z1388" s="147"/>
      <c r="AA1388" s="147"/>
      <c r="AB1388" s="147"/>
      <c r="AC1388" s="147"/>
      <c r="AD1388" s="147"/>
      <c r="AE1388" s="147"/>
      <c r="AF1388" s="147"/>
      <c r="AG1388" s="147" t="s">
        <v>187</v>
      </c>
      <c r="AH1388" s="147">
        <v>0</v>
      </c>
      <c r="AI1388" s="147"/>
      <c r="AJ1388" s="147"/>
      <c r="AK1388" s="147"/>
      <c r="AL1388" s="147"/>
      <c r="AM1388" s="147"/>
      <c r="AN1388" s="147"/>
      <c r="AO1388" s="147"/>
      <c r="AP1388" s="147"/>
      <c r="AQ1388" s="147"/>
      <c r="AR1388" s="147"/>
      <c r="AS1388" s="147"/>
      <c r="AT1388" s="147"/>
      <c r="AU1388" s="147"/>
      <c r="AV1388" s="147"/>
      <c r="AW1388" s="147"/>
      <c r="AX1388" s="147"/>
      <c r="AY1388" s="147"/>
      <c r="AZ1388" s="147"/>
      <c r="BA1388" s="147"/>
      <c r="BB1388" s="147"/>
      <c r="BC1388" s="147"/>
      <c r="BD1388" s="147"/>
      <c r="BE1388" s="147"/>
      <c r="BF1388" s="147"/>
      <c r="BG1388" s="147"/>
      <c r="BH1388" s="147"/>
    </row>
    <row r="1389" spans="1:60" outlineLevel="1">
      <c r="A1389" s="154"/>
      <c r="B1389" s="155"/>
      <c r="C1389" s="188" t="s">
        <v>1133</v>
      </c>
      <c r="D1389" s="160"/>
      <c r="E1389" s="161">
        <v>30</v>
      </c>
      <c r="F1389" s="158"/>
      <c r="G1389" s="158"/>
      <c r="H1389" s="158"/>
      <c r="I1389" s="158"/>
      <c r="J1389" s="158"/>
      <c r="K1389" s="158"/>
      <c r="L1389" s="158"/>
      <c r="M1389" s="158"/>
      <c r="N1389" s="157"/>
      <c r="O1389" s="157"/>
      <c r="P1389" s="157"/>
      <c r="Q1389" s="157"/>
      <c r="R1389" s="158"/>
      <c r="S1389" s="158"/>
      <c r="T1389" s="158"/>
      <c r="U1389" s="158"/>
      <c r="V1389" s="158"/>
      <c r="W1389" s="158"/>
      <c r="X1389" s="158"/>
      <c r="Y1389" s="147"/>
      <c r="Z1389" s="147"/>
      <c r="AA1389" s="147"/>
      <c r="AB1389" s="147"/>
      <c r="AC1389" s="147"/>
      <c r="AD1389" s="147"/>
      <c r="AE1389" s="147"/>
      <c r="AF1389" s="147"/>
      <c r="AG1389" s="147" t="s">
        <v>187</v>
      </c>
      <c r="AH1389" s="147">
        <v>0</v>
      </c>
      <c r="AI1389" s="147"/>
      <c r="AJ1389" s="147"/>
      <c r="AK1389" s="147"/>
      <c r="AL1389" s="147"/>
      <c r="AM1389" s="147"/>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row>
    <row r="1390" spans="1:60" outlineLevel="1">
      <c r="A1390" s="154">
        <v>237</v>
      </c>
      <c r="B1390" s="155" t="s">
        <v>1134</v>
      </c>
      <c r="C1390" s="191" t="s">
        <v>1135</v>
      </c>
      <c r="D1390" s="156" t="s">
        <v>0</v>
      </c>
      <c r="E1390" s="185"/>
      <c r="F1390" s="159"/>
      <c r="G1390" s="158">
        <f>ROUND(E1390*F1390,2)</f>
        <v>0</v>
      </c>
      <c r="H1390" s="159"/>
      <c r="I1390" s="158">
        <f>ROUND(E1390*H1390,2)</f>
        <v>0</v>
      </c>
      <c r="J1390" s="159"/>
      <c r="K1390" s="158">
        <f>ROUND(E1390*J1390,2)</f>
        <v>0</v>
      </c>
      <c r="L1390" s="158">
        <v>21</v>
      </c>
      <c r="M1390" s="158">
        <f>G1390*(1+L1390/100)</f>
        <v>0</v>
      </c>
      <c r="N1390" s="157">
        <v>0</v>
      </c>
      <c r="O1390" s="157">
        <f>ROUND(E1390*N1390,2)</f>
        <v>0</v>
      </c>
      <c r="P1390" s="157">
        <v>0</v>
      </c>
      <c r="Q1390" s="157">
        <f>ROUND(E1390*P1390,2)</f>
        <v>0</v>
      </c>
      <c r="R1390" s="158"/>
      <c r="S1390" s="158" t="s">
        <v>183</v>
      </c>
      <c r="T1390" s="158" t="s">
        <v>183</v>
      </c>
      <c r="U1390" s="158">
        <v>0</v>
      </c>
      <c r="V1390" s="158">
        <f>ROUND(E1390*U1390,2)</f>
        <v>0</v>
      </c>
      <c r="W1390" s="158"/>
      <c r="X1390" s="158" t="s">
        <v>958</v>
      </c>
      <c r="Y1390" s="147"/>
      <c r="Z1390" s="147"/>
      <c r="AA1390" s="147"/>
      <c r="AB1390" s="147"/>
      <c r="AC1390" s="147"/>
      <c r="AD1390" s="147"/>
      <c r="AE1390" s="147"/>
      <c r="AF1390" s="147"/>
      <c r="AG1390" s="147" t="s">
        <v>959</v>
      </c>
      <c r="AH1390" s="147"/>
      <c r="AI1390" s="147"/>
      <c r="AJ1390" s="147"/>
      <c r="AK1390" s="147"/>
      <c r="AL1390" s="147"/>
      <c r="AM1390" s="147"/>
      <c r="AN1390" s="147"/>
      <c r="AO1390" s="147"/>
      <c r="AP1390" s="147"/>
      <c r="AQ1390" s="147"/>
      <c r="AR1390" s="147"/>
      <c r="AS1390" s="147"/>
      <c r="AT1390" s="147"/>
      <c r="AU1390" s="147"/>
      <c r="AV1390" s="147"/>
      <c r="AW1390" s="147"/>
      <c r="AX1390" s="147"/>
      <c r="AY1390" s="147"/>
      <c r="AZ1390" s="147"/>
      <c r="BA1390" s="147"/>
      <c r="BB1390" s="147"/>
      <c r="BC1390" s="147"/>
      <c r="BD1390" s="147"/>
      <c r="BE1390" s="147"/>
      <c r="BF1390" s="147"/>
      <c r="BG1390" s="147"/>
      <c r="BH1390" s="147"/>
    </row>
    <row r="1391" spans="1:60">
      <c r="A1391" s="166" t="s">
        <v>178</v>
      </c>
      <c r="B1391" s="167" t="s">
        <v>110</v>
      </c>
      <c r="C1391" s="186" t="s">
        <v>111</v>
      </c>
      <c r="D1391" s="168"/>
      <c r="E1391" s="169"/>
      <c r="F1391" s="170"/>
      <c r="G1391" s="171">
        <f>SUMIF(AG1392:AG1421,"&lt;&gt;NOR",G1392:G1421)</f>
        <v>0</v>
      </c>
      <c r="H1391" s="165"/>
      <c r="I1391" s="165">
        <f>SUM(I1392:I1421)</f>
        <v>0</v>
      </c>
      <c r="J1391" s="165"/>
      <c r="K1391" s="165">
        <f>SUM(K1392:K1421)</f>
        <v>0</v>
      </c>
      <c r="L1391" s="165"/>
      <c r="M1391" s="165">
        <f>SUM(M1392:M1421)</f>
        <v>0</v>
      </c>
      <c r="N1391" s="164"/>
      <c r="O1391" s="164">
        <f>SUM(O1392:O1421)</f>
        <v>0</v>
      </c>
      <c r="P1391" s="164"/>
      <c r="Q1391" s="164">
        <f>SUM(Q1392:Q1421)</f>
        <v>0.15000000000000002</v>
      </c>
      <c r="R1391" s="165"/>
      <c r="S1391" s="165"/>
      <c r="T1391" s="165"/>
      <c r="U1391" s="165"/>
      <c r="V1391" s="165">
        <f>SUM(V1392:V1421)</f>
        <v>3.7199999999999998</v>
      </c>
      <c r="W1391" s="165"/>
      <c r="X1391" s="165"/>
      <c r="AG1391" t="s">
        <v>179</v>
      </c>
    </row>
    <row r="1392" spans="1:60" outlineLevel="1">
      <c r="A1392" s="173">
        <v>238</v>
      </c>
      <c r="B1392" s="174" t="s">
        <v>1136</v>
      </c>
      <c r="C1392" s="187" t="s">
        <v>1137</v>
      </c>
      <c r="D1392" s="175" t="s">
        <v>1138</v>
      </c>
      <c r="E1392" s="176">
        <v>2</v>
      </c>
      <c r="F1392" s="177"/>
      <c r="G1392" s="178">
        <f>ROUND(E1392*F1392,2)</f>
        <v>0</v>
      </c>
      <c r="H1392" s="159"/>
      <c r="I1392" s="158">
        <f>ROUND(E1392*H1392,2)</f>
        <v>0</v>
      </c>
      <c r="J1392" s="159"/>
      <c r="K1392" s="158">
        <f>ROUND(E1392*J1392,2)</f>
        <v>0</v>
      </c>
      <c r="L1392" s="158">
        <v>21</v>
      </c>
      <c r="M1392" s="158">
        <f>G1392*(1+L1392/100)</f>
        <v>0</v>
      </c>
      <c r="N1392" s="157">
        <v>0</v>
      </c>
      <c r="O1392" s="157">
        <f>ROUND(E1392*N1392,2)</f>
        <v>0</v>
      </c>
      <c r="P1392" s="157">
        <v>3.4200000000000001E-2</v>
      </c>
      <c r="Q1392" s="157">
        <f>ROUND(E1392*P1392,2)</f>
        <v>7.0000000000000007E-2</v>
      </c>
      <c r="R1392" s="158"/>
      <c r="S1392" s="158" t="s">
        <v>183</v>
      </c>
      <c r="T1392" s="158" t="s">
        <v>183</v>
      </c>
      <c r="U1392" s="158">
        <v>0.46500000000000002</v>
      </c>
      <c r="V1392" s="158">
        <f>ROUND(E1392*U1392,2)</f>
        <v>0.93</v>
      </c>
      <c r="W1392" s="158"/>
      <c r="X1392" s="158" t="s">
        <v>184</v>
      </c>
      <c r="Y1392" s="147"/>
      <c r="Z1392" s="147"/>
      <c r="AA1392" s="147"/>
      <c r="AB1392" s="147"/>
      <c r="AC1392" s="147"/>
      <c r="AD1392" s="147"/>
      <c r="AE1392" s="147"/>
      <c r="AF1392" s="147"/>
      <c r="AG1392" s="147" t="s">
        <v>185</v>
      </c>
      <c r="AH1392" s="147"/>
      <c r="AI1392" s="147"/>
      <c r="AJ1392" s="147"/>
      <c r="AK1392" s="147"/>
      <c r="AL1392" s="147"/>
      <c r="AM1392" s="147"/>
      <c r="AN1392" s="147"/>
      <c r="AO1392" s="147"/>
      <c r="AP1392" s="147"/>
      <c r="AQ1392" s="147"/>
      <c r="AR1392" s="147"/>
      <c r="AS1392" s="147"/>
      <c r="AT1392" s="147"/>
      <c r="AU1392" s="147"/>
      <c r="AV1392" s="147"/>
      <c r="AW1392" s="147"/>
      <c r="AX1392" s="147"/>
      <c r="AY1392" s="147"/>
      <c r="AZ1392" s="147"/>
      <c r="BA1392" s="147"/>
      <c r="BB1392" s="147"/>
      <c r="BC1392" s="147"/>
      <c r="BD1392" s="147"/>
      <c r="BE1392" s="147"/>
      <c r="BF1392" s="147"/>
      <c r="BG1392" s="147"/>
      <c r="BH1392" s="147"/>
    </row>
    <row r="1393" spans="1:60" outlineLevel="1">
      <c r="A1393" s="154"/>
      <c r="B1393" s="155"/>
      <c r="C1393" s="188" t="s">
        <v>192</v>
      </c>
      <c r="D1393" s="160"/>
      <c r="E1393" s="161"/>
      <c r="F1393" s="158"/>
      <c r="G1393" s="158"/>
      <c r="H1393" s="158"/>
      <c r="I1393" s="158"/>
      <c r="J1393" s="158"/>
      <c r="K1393" s="158"/>
      <c r="L1393" s="158"/>
      <c r="M1393" s="158"/>
      <c r="N1393" s="157"/>
      <c r="O1393" s="157"/>
      <c r="P1393" s="157"/>
      <c r="Q1393" s="157"/>
      <c r="R1393" s="158"/>
      <c r="S1393" s="158"/>
      <c r="T1393" s="158"/>
      <c r="U1393" s="158"/>
      <c r="V1393" s="158"/>
      <c r="W1393" s="158"/>
      <c r="X1393" s="158"/>
      <c r="Y1393" s="147"/>
      <c r="Z1393" s="147"/>
      <c r="AA1393" s="147"/>
      <c r="AB1393" s="147"/>
      <c r="AC1393" s="147"/>
      <c r="AD1393" s="147"/>
      <c r="AE1393" s="147"/>
      <c r="AF1393" s="147"/>
      <c r="AG1393" s="147" t="s">
        <v>187</v>
      </c>
      <c r="AH1393" s="147">
        <v>0</v>
      </c>
      <c r="AI1393" s="147"/>
      <c r="AJ1393" s="147"/>
      <c r="AK1393" s="147"/>
      <c r="AL1393" s="147"/>
      <c r="AM1393" s="147"/>
      <c r="AN1393" s="147"/>
      <c r="AO1393" s="147"/>
      <c r="AP1393" s="147"/>
      <c r="AQ1393" s="147"/>
      <c r="AR1393" s="147"/>
      <c r="AS1393" s="147"/>
      <c r="AT1393" s="147"/>
      <c r="AU1393" s="147"/>
      <c r="AV1393" s="147"/>
      <c r="AW1393" s="147"/>
      <c r="AX1393" s="147"/>
      <c r="AY1393" s="147"/>
      <c r="AZ1393" s="147"/>
      <c r="BA1393" s="147"/>
      <c r="BB1393" s="147"/>
      <c r="BC1393" s="147"/>
      <c r="BD1393" s="147"/>
      <c r="BE1393" s="147"/>
      <c r="BF1393" s="147"/>
      <c r="BG1393" s="147"/>
      <c r="BH1393" s="147"/>
    </row>
    <row r="1394" spans="1:60" outlineLevel="1">
      <c r="A1394" s="154"/>
      <c r="B1394" s="155"/>
      <c r="C1394" s="188" t="s">
        <v>1139</v>
      </c>
      <c r="D1394" s="160"/>
      <c r="E1394" s="161"/>
      <c r="F1394" s="158"/>
      <c r="G1394" s="158"/>
      <c r="H1394" s="158"/>
      <c r="I1394" s="158"/>
      <c r="J1394" s="158"/>
      <c r="K1394" s="158"/>
      <c r="L1394" s="158"/>
      <c r="M1394" s="158"/>
      <c r="N1394" s="157"/>
      <c r="O1394" s="157"/>
      <c r="P1394" s="157"/>
      <c r="Q1394" s="157"/>
      <c r="R1394" s="158"/>
      <c r="S1394" s="158"/>
      <c r="T1394" s="158"/>
      <c r="U1394" s="158"/>
      <c r="V1394" s="158"/>
      <c r="W1394" s="158"/>
      <c r="X1394" s="158"/>
      <c r="Y1394" s="147"/>
      <c r="Z1394" s="147"/>
      <c r="AA1394" s="147"/>
      <c r="AB1394" s="147"/>
      <c r="AC1394" s="147"/>
      <c r="AD1394" s="147"/>
      <c r="AE1394" s="147"/>
      <c r="AF1394" s="147"/>
      <c r="AG1394" s="147" t="s">
        <v>187</v>
      </c>
      <c r="AH1394" s="147">
        <v>0</v>
      </c>
      <c r="AI1394" s="147"/>
      <c r="AJ1394" s="147"/>
      <c r="AK1394" s="147"/>
      <c r="AL1394" s="147"/>
      <c r="AM1394" s="147"/>
      <c r="AN1394" s="147"/>
      <c r="AO1394" s="147"/>
      <c r="AP1394" s="147"/>
      <c r="AQ1394" s="147"/>
      <c r="AR1394" s="147"/>
      <c r="AS1394" s="147"/>
      <c r="AT1394" s="147"/>
      <c r="AU1394" s="147"/>
      <c r="AV1394" s="147"/>
      <c r="AW1394" s="147"/>
      <c r="AX1394" s="147"/>
      <c r="AY1394" s="147"/>
      <c r="AZ1394" s="147"/>
      <c r="BA1394" s="147"/>
      <c r="BB1394" s="147"/>
      <c r="BC1394" s="147"/>
      <c r="BD1394" s="147"/>
      <c r="BE1394" s="147"/>
      <c r="BF1394" s="147"/>
      <c r="BG1394" s="147"/>
      <c r="BH1394" s="147"/>
    </row>
    <row r="1395" spans="1:60" outlineLevel="1">
      <c r="A1395" s="154"/>
      <c r="B1395" s="155"/>
      <c r="C1395" s="188" t="s">
        <v>64</v>
      </c>
      <c r="D1395" s="160"/>
      <c r="E1395" s="161">
        <v>1</v>
      </c>
      <c r="F1395" s="158"/>
      <c r="G1395" s="158"/>
      <c r="H1395" s="158"/>
      <c r="I1395" s="158"/>
      <c r="J1395" s="158"/>
      <c r="K1395" s="158"/>
      <c r="L1395" s="158"/>
      <c r="M1395" s="158"/>
      <c r="N1395" s="157"/>
      <c r="O1395" s="157"/>
      <c r="P1395" s="157"/>
      <c r="Q1395" s="157"/>
      <c r="R1395" s="158"/>
      <c r="S1395" s="158"/>
      <c r="T1395" s="158"/>
      <c r="U1395" s="158"/>
      <c r="V1395" s="158"/>
      <c r="W1395" s="158"/>
      <c r="X1395" s="158"/>
      <c r="Y1395" s="147"/>
      <c r="Z1395" s="147"/>
      <c r="AA1395" s="147"/>
      <c r="AB1395" s="147"/>
      <c r="AC1395" s="147"/>
      <c r="AD1395" s="147"/>
      <c r="AE1395" s="147"/>
      <c r="AF1395" s="147"/>
      <c r="AG1395" s="147" t="s">
        <v>187</v>
      </c>
      <c r="AH1395" s="147">
        <v>0</v>
      </c>
      <c r="AI1395" s="147"/>
      <c r="AJ1395" s="147"/>
      <c r="AK1395" s="147"/>
      <c r="AL1395" s="147"/>
      <c r="AM1395" s="147"/>
      <c r="AN1395" s="147"/>
      <c r="AO1395" s="147"/>
      <c r="AP1395" s="147"/>
      <c r="AQ1395" s="147"/>
      <c r="AR1395" s="147"/>
      <c r="AS1395" s="147"/>
      <c r="AT1395" s="147"/>
      <c r="AU1395" s="147"/>
      <c r="AV1395" s="147"/>
      <c r="AW1395" s="147"/>
      <c r="AX1395" s="147"/>
      <c r="AY1395" s="147"/>
      <c r="AZ1395" s="147"/>
      <c r="BA1395" s="147"/>
      <c r="BB1395" s="147"/>
      <c r="BC1395" s="147"/>
      <c r="BD1395" s="147"/>
      <c r="BE1395" s="147"/>
      <c r="BF1395" s="147"/>
      <c r="BG1395" s="147"/>
      <c r="BH1395" s="147"/>
    </row>
    <row r="1396" spans="1:60" outlineLevel="1">
      <c r="A1396" s="154"/>
      <c r="B1396" s="155"/>
      <c r="C1396" s="188" t="s">
        <v>243</v>
      </c>
      <c r="D1396" s="160"/>
      <c r="E1396" s="161"/>
      <c r="F1396" s="158"/>
      <c r="G1396" s="158"/>
      <c r="H1396" s="158"/>
      <c r="I1396" s="158"/>
      <c r="J1396" s="158"/>
      <c r="K1396" s="158"/>
      <c r="L1396" s="158"/>
      <c r="M1396" s="158"/>
      <c r="N1396" s="157"/>
      <c r="O1396" s="157"/>
      <c r="P1396" s="157"/>
      <c r="Q1396" s="157"/>
      <c r="R1396" s="158"/>
      <c r="S1396" s="158"/>
      <c r="T1396" s="158"/>
      <c r="U1396" s="158"/>
      <c r="V1396" s="158"/>
      <c r="W1396" s="158"/>
      <c r="X1396" s="158"/>
      <c r="Y1396" s="147"/>
      <c r="Z1396" s="147"/>
      <c r="AA1396" s="147"/>
      <c r="AB1396" s="147"/>
      <c r="AC1396" s="147"/>
      <c r="AD1396" s="147"/>
      <c r="AE1396" s="147"/>
      <c r="AF1396" s="147"/>
      <c r="AG1396" s="147" t="s">
        <v>187</v>
      </c>
      <c r="AH1396" s="147">
        <v>0</v>
      </c>
      <c r="AI1396" s="147"/>
      <c r="AJ1396" s="147"/>
      <c r="AK1396" s="147"/>
      <c r="AL1396" s="147"/>
      <c r="AM1396" s="147"/>
      <c r="AN1396" s="147"/>
      <c r="AO1396" s="147"/>
      <c r="AP1396" s="147"/>
      <c r="AQ1396" s="147"/>
      <c r="AR1396" s="147"/>
      <c r="AS1396" s="147"/>
      <c r="AT1396" s="147"/>
      <c r="AU1396" s="147"/>
      <c r="AV1396" s="147"/>
      <c r="AW1396" s="147"/>
      <c r="AX1396" s="147"/>
      <c r="AY1396" s="147"/>
      <c r="AZ1396" s="147"/>
      <c r="BA1396" s="147"/>
      <c r="BB1396" s="147"/>
      <c r="BC1396" s="147"/>
      <c r="BD1396" s="147"/>
      <c r="BE1396" s="147"/>
      <c r="BF1396" s="147"/>
      <c r="BG1396" s="147"/>
      <c r="BH1396" s="147"/>
    </row>
    <row r="1397" spans="1:60" outlineLevel="1">
      <c r="A1397" s="154"/>
      <c r="B1397" s="155"/>
      <c r="C1397" s="188" t="s">
        <v>1139</v>
      </c>
      <c r="D1397" s="160"/>
      <c r="E1397" s="161"/>
      <c r="F1397" s="158"/>
      <c r="G1397" s="158"/>
      <c r="H1397" s="158"/>
      <c r="I1397" s="158"/>
      <c r="J1397" s="158"/>
      <c r="K1397" s="158"/>
      <c r="L1397" s="158"/>
      <c r="M1397" s="158"/>
      <c r="N1397" s="157"/>
      <c r="O1397" s="157"/>
      <c r="P1397" s="157"/>
      <c r="Q1397" s="157"/>
      <c r="R1397" s="158"/>
      <c r="S1397" s="158"/>
      <c r="T1397" s="158"/>
      <c r="U1397" s="158"/>
      <c r="V1397" s="158"/>
      <c r="W1397" s="158"/>
      <c r="X1397" s="158"/>
      <c r="Y1397" s="147"/>
      <c r="Z1397" s="147"/>
      <c r="AA1397" s="147"/>
      <c r="AB1397" s="147"/>
      <c r="AC1397" s="147"/>
      <c r="AD1397" s="147"/>
      <c r="AE1397" s="147"/>
      <c r="AF1397" s="147"/>
      <c r="AG1397" s="147" t="s">
        <v>187</v>
      </c>
      <c r="AH1397" s="147">
        <v>0</v>
      </c>
      <c r="AI1397" s="147"/>
      <c r="AJ1397" s="147"/>
      <c r="AK1397" s="147"/>
      <c r="AL1397" s="147"/>
      <c r="AM1397" s="147"/>
      <c r="AN1397" s="147"/>
      <c r="AO1397" s="147"/>
      <c r="AP1397" s="147"/>
      <c r="AQ1397" s="147"/>
      <c r="AR1397" s="147"/>
      <c r="AS1397" s="147"/>
      <c r="AT1397" s="147"/>
      <c r="AU1397" s="147"/>
      <c r="AV1397" s="147"/>
      <c r="AW1397" s="147"/>
      <c r="AX1397" s="147"/>
      <c r="AY1397" s="147"/>
      <c r="AZ1397" s="147"/>
      <c r="BA1397" s="147"/>
      <c r="BB1397" s="147"/>
      <c r="BC1397" s="147"/>
      <c r="BD1397" s="147"/>
      <c r="BE1397" s="147"/>
      <c r="BF1397" s="147"/>
      <c r="BG1397" s="147"/>
      <c r="BH1397" s="147"/>
    </row>
    <row r="1398" spans="1:60" outlineLevel="1">
      <c r="A1398" s="154"/>
      <c r="B1398" s="155"/>
      <c r="C1398" s="188" t="s">
        <v>64</v>
      </c>
      <c r="D1398" s="160"/>
      <c r="E1398" s="161">
        <v>1</v>
      </c>
      <c r="F1398" s="158"/>
      <c r="G1398" s="158"/>
      <c r="H1398" s="158"/>
      <c r="I1398" s="158"/>
      <c r="J1398" s="158"/>
      <c r="K1398" s="158"/>
      <c r="L1398" s="158"/>
      <c r="M1398" s="158"/>
      <c r="N1398" s="157"/>
      <c r="O1398" s="157"/>
      <c r="P1398" s="157"/>
      <c r="Q1398" s="157"/>
      <c r="R1398" s="158"/>
      <c r="S1398" s="158"/>
      <c r="T1398" s="158"/>
      <c r="U1398" s="158"/>
      <c r="V1398" s="158"/>
      <c r="W1398" s="158"/>
      <c r="X1398" s="158"/>
      <c r="Y1398" s="147"/>
      <c r="Z1398" s="147"/>
      <c r="AA1398" s="147"/>
      <c r="AB1398" s="147"/>
      <c r="AC1398" s="147"/>
      <c r="AD1398" s="147"/>
      <c r="AE1398" s="147"/>
      <c r="AF1398" s="147"/>
      <c r="AG1398" s="147" t="s">
        <v>187</v>
      </c>
      <c r="AH1398" s="147">
        <v>0</v>
      </c>
      <c r="AI1398" s="147"/>
      <c r="AJ1398" s="147"/>
      <c r="AK1398" s="147"/>
      <c r="AL1398" s="147"/>
      <c r="AM1398" s="147"/>
      <c r="AN1398" s="147"/>
      <c r="AO1398" s="147"/>
      <c r="AP1398" s="147"/>
      <c r="AQ1398" s="147"/>
      <c r="AR1398" s="147"/>
      <c r="AS1398" s="147"/>
      <c r="AT1398" s="147"/>
      <c r="AU1398" s="147"/>
      <c r="AV1398" s="147"/>
      <c r="AW1398" s="147"/>
      <c r="AX1398" s="147"/>
      <c r="AY1398" s="147"/>
      <c r="AZ1398" s="147"/>
      <c r="BA1398" s="147"/>
      <c r="BB1398" s="147"/>
      <c r="BC1398" s="147"/>
      <c r="BD1398" s="147"/>
      <c r="BE1398" s="147"/>
      <c r="BF1398" s="147"/>
      <c r="BG1398" s="147"/>
      <c r="BH1398" s="147"/>
    </row>
    <row r="1399" spans="1:60" outlineLevel="1">
      <c r="A1399" s="173">
        <v>239</v>
      </c>
      <c r="B1399" s="174" t="s">
        <v>1140</v>
      </c>
      <c r="C1399" s="187" t="s">
        <v>1141</v>
      </c>
      <c r="D1399" s="175" t="s">
        <v>1138</v>
      </c>
      <c r="E1399" s="176">
        <v>2</v>
      </c>
      <c r="F1399" s="177"/>
      <c r="G1399" s="178">
        <f>ROUND(E1399*F1399,2)</f>
        <v>0</v>
      </c>
      <c r="H1399" s="159"/>
      <c r="I1399" s="158">
        <f>ROUND(E1399*H1399,2)</f>
        <v>0</v>
      </c>
      <c r="J1399" s="159"/>
      <c r="K1399" s="158">
        <f>ROUND(E1399*J1399,2)</f>
        <v>0</v>
      </c>
      <c r="L1399" s="158">
        <v>21</v>
      </c>
      <c r="M1399" s="158">
        <f>G1399*(1+L1399/100)</f>
        <v>0</v>
      </c>
      <c r="N1399" s="157">
        <v>0</v>
      </c>
      <c r="O1399" s="157">
        <f>ROUND(E1399*N1399,2)</f>
        <v>0</v>
      </c>
      <c r="P1399" s="157">
        <v>1.9460000000000002E-2</v>
      </c>
      <c r="Q1399" s="157">
        <f>ROUND(E1399*P1399,2)</f>
        <v>0.04</v>
      </c>
      <c r="R1399" s="158"/>
      <c r="S1399" s="158" t="s">
        <v>183</v>
      </c>
      <c r="T1399" s="158" t="s">
        <v>183</v>
      </c>
      <c r="U1399" s="158">
        <v>0.38200000000000001</v>
      </c>
      <c r="V1399" s="158">
        <f>ROUND(E1399*U1399,2)</f>
        <v>0.76</v>
      </c>
      <c r="W1399" s="158"/>
      <c r="X1399" s="158" t="s">
        <v>184</v>
      </c>
      <c r="Y1399" s="147"/>
      <c r="Z1399" s="147"/>
      <c r="AA1399" s="147"/>
      <c r="AB1399" s="147"/>
      <c r="AC1399" s="147"/>
      <c r="AD1399" s="147"/>
      <c r="AE1399" s="147"/>
      <c r="AF1399" s="147"/>
      <c r="AG1399" s="147" t="s">
        <v>185</v>
      </c>
      <c r="AH1399" s="147"/>
      <c r="AI1399" s="147"/>
      <c r="AJ1399" s="147"/>
      <c r="AK1399" s="147"/>
      <c r="AL1399" s="147"/>
      <c r="AM1399" s="147"/>
      <c r="AN1399" s="147"/>
      <c r="AO1399" s="147"/>
      <c r="AP1399" s="147"/>
      <c r="AQ1399" s="147"/>
      <c r="AR1399" s="147"/>
      <c r="AS1399" s="147"/>
      <c r="AT1399" s="147"/>
      <c r="AU1399" s="147"/>
      <c r="AV1399" s="147"/>
      <c r="AW1399" s="147"/>
      <c r="AX1399" s="147"/>
      <c r="AY1399" s="147"/>
      <c r="AZ1399" s="147"/>
      <c r="BA1399" s="147"/>
      <c r="BB1399" s="147"/>
      <c r="BC1399" s="147"/>
      <c r="BD1399" s="147"/>
      <c r="BE1399" s="147"/>
      <c r="BF1399" s="147"/>
      <c r="BG1399" s="147"/>
      <c r="BH1399" s="147"/>
    </row>
    <row r="1400" spans="1:60" outlineLevel="1">
      <c r="A1400" s="154"/>
      <c r="B1400" s="155"/>
      <c r="C1400" s="188" t="s">
        <v>192</v>
      </c>
      <c r="D1400" s="160"/>
      <c r="E1400" s="161"/>
      <c r="F1400" s="158"/>
      <c r="G1400" s="158"/>
      <c r="H1400" s="158"/>
      <c r="I1400" s="158"/>
      <c r="J1400" s="158"/>
      <c r="K1400" s="158"/>
      <c r="L1400" s="158"/>
      <c r="M1400" s="158"/>
      <c r="N1400" s="157"/>
      <c r="O1400" s="157"/>
      <c r="P1400" s="157"/>
      <c r="Q1400" s="157"/>
      <c r="R1400" s="158"/>
      <c r="S1400" s="158"/>
      <c r="T1400" s="158"/>
      <c r="U1400" s="158"/>
      <c r="V1400" s="158"/>
      <c r="W1400" s="158"/>
      <c r="X1400" s="158"/>
      <c r="Y1400" s="147"/>
      <c r="Z1400" s="147"/>
      <c r="AA1400" s="147"/>
      <c r="AB1400" s="147"/>
      <c r="AC1400" s="147"/>
      <c r="AD1400" s="147"/>
      <c r="AE1400" s="147"/>
      <c r="AF1400" s="147"/>
      <c r="AG1400" s="147" t="s">
        <v>187</v>
      </c>
      <c r="AH1400" s="147">
        <v>0</v>
      </c>
      <c r="AI1400" s="147"/>
      <c r="AJ1400" s="147"/>
      <c r="AK1400" s="147"/>
      <c r="AL1400" s="147"/>
      <c r="AM1400" s="147"/>
      <c r="AN1400" s="147"/>
      <c r="AO1400" s="147"/>
      <c r="AP1400" s="147"/>
      <c r="AQ1400" s="147"/>
      <c r="AR1400" s="147"/>
      <c r="AS1400" s="147"/>
      <c r="AT1400" s="147"/>
      <c r="AU1400" s="147"/>
      <c r="AV1400" s="147"/>
      <c r="AW1400" s="147"/>
      <c r="AX1400" s="147"/>
      <c r="AY1400" s="147"/>
      <c r="AZ1400" s="147"/>
      <c r="BA1400" s="147"/>
      <c r="BB1400" s="147"/>
      <c r="BC1400" s="147"/>
      <c r="BD1400" s="147"/>
      <c r="BE1400" s="147"/>
      <c r="BF1400" s="147"/>
      <c r="BG1400" s="147"/>
      <c r="BH1400" s="147"/>
    </row>
    <row r="1401" spans="1:60" outlineLevel="1">
      <c r="A1401" s="154"/>
      <c r="B1401" s="155"/>
      <c r="C1401" s="188" t="s">
        <v>1139</v>
      </c>
      <c r="D1401" s="160"/>
      <c r="E1401" s="161"/>
      <c r="F1401" s="158"/>
      <c r="G1401" s="158"/>
      <c r="H1401" s="158"/>
      <c r="I1401" s="158"/>
      <c r="J1401" s="158"/>
      <c r="K1401" s="158"/>
      <c r="L1401" s="158"/>
      <c r="M1401" s="158"/>
      <c r="N1401" s="157"/>
      <c r="O1401" s="157"/>
      <c r="P1401" s="157"/>
      <c r="Q1401" s="157"/>
      <c r="R1401" s="158"/>
      <c r="S1401" s="158"/>
      <c r="T1401" s="158"/>
      <c r="U1401" s="158"/>
      <c r="V1401" s="158"/>
      <c r="W1401" s="158"/>
      <c r="X1401" s="158"/>
      <c r="Y1401" s="147"/>
      <c r="Z1401" s="147"/>
      <c r="AA1401" s="147"/>
      <c r="AB1401" s="147"/>
      <c r="AC1401" s="147"/>
      <c r="AD1401" s="147"/>
      <c r="AE1401" s="147"/>
      <c r="AF1401" s="147"/>
      <c r="AG1401" s="147" t="s">
        <v>187</v>
      </c>
      <c r="AH1401" s="147">
        <v>0</v>
      </c>
      <c r="AI1401" s="147"/>
      <c r="AJ1401" s="147"/>
      <c r="AK1401" s="147"/>
      <c r="AL1401" s="147"/>
      <c r="AM1401" s="147"/>
      <c r="AN1401" s="147"/>
      <c r="AO1401" s="147"/>
      <c r="AP1401" s="147"/>
      <c r="AQ1401" s="147"/>
      <c r="AR1401" s="147"/>
      <c r="AS1401" s="147"/>
      <c r="AT1401" s="147"/>
      <c r="AU1401" s="147"/>
      <c r="AV1401" s="147"/>
      <c r="AW1401" s="147"/>
      <c r="AX1401" s="147"/>
      <c r="AY1401" s="147"/>
      <c r="AZ1401" s="147"/>
      <c r="BA1401" s="147"/>
      <c r="BB1401" s="147"/>
      <c r="BC1401" s="147"/>
      <c r="BD1401" s="147"/>
      <c r="BE1401" s="147"/>
      <c r="BF1401" s="147"/>
      <c r="BG1401" s="147"/>
      <c r="BH1401" s="147"/>
    </row>
    <row r="1402" spans="1:60" outlineLevel="1">
      <c r="A1402" s="154"/>
      <c r="B1402" s="155"/>
      <c r="C1402" s="188" t="s">
        <v>64</v>
      </c>
      <c r="D1402" s="160"/>
      <c r="E1402" s="161">
        <v>1</v>
      </c>
      <c r="F1402" s="158"/>
      <c r="G1402" s="158"/>
      <c r="H1402" s="158"/>
      <c r="I1402" s="158"/>
      <c r="J1402" s="158"/>
      <c r="K1402" s="158"/>
      <c r="L1402" s="158"/>
      <c r="M1402" s="158"/>
      <c r="N1402" s="157"/>
      <c r="O1402" s="157"/>
      <c r="P1402" s="157"/>
      <c r="Q1402" s="157"/>
      <c r="R1402" s="158"/>
      <c r="S1402" s="158"/>
      <c r="T1402" s="158"/>
      <c r="U1402" s="158"/>
      <c r="V1402" s="158"/>
      <c r="W1402" s="158"/>
      <c r="X1402" s="158"/>
      <c r="Y1402" s="147"/>
      <c r="Z1402" s="147"/>
      <c r="AA1402" s="147"/>
      <c r="AB1402" s="147"/>
      <c r="AC1402" s="147"/>
      <c r="AD1402" s="147"/>
      <c r="AE1402" s="147"/>
      <c r="AF1402" s="147"/>
      <c r="AG1402" s="147" t="s">
        <v>187</v>
      </c>
      <c r="AH1402" s="147">
        <v>0</v>
      </c>
      <c r="AI1402" s="147"/>
      <c r="AJ1402" s="147"/>
      <c r="AK1402" s="147"/>
      <c r="AL1402" s="147"/>
      <c r="AM1402" s="147"/>
      <c r="AN1402" s="147"/>
      <c r="AO1402" s="147"/>
      <c r="AP1402" s="147"/>
      <c r="AQ1402" s="147"/>
      <c r="AR1402" s="147"/>
      <c r="AS1402" s="147"/>
      <c r="AT1402" s="147"/>
      <c r="AU1402" s="147"/>
      <c r="AV1402" s="147"/>
      <c r="AW1402" s="147"/>
      <c r="AX1402" s="147"/>
      <c r="AY1402" s="147"/>
      <c r="AZ1402" s="147"/>
      <c r="BA1402" s="147"/>
      <c r="BB1402" s="147"/>
      <c r="BC1402" s="147"/>
      <c r="BD1402" s="147"/>
      <c r="BE1402" s="147"/>
      <c r="BF1402" s="147"/>
      <c r="BG1402" s="147"/>
      <c r="BH1402" s="147"/>
    </row>
    <row r="1403" spans="1:60" outlineLevel="1">
      <c r="A1403" s="154"/>
      <c r="B1403" s="155"/>
      <c r="C1403" s="188" t="s">
        <v>243</v>
      </c>
      <c r="D1403" s="160"/>
      <c r="E1403" s="161"/>
      <c r="F1403" s="158"/>
      <c r="G1403" s="158"/>
      <c r="H1403" s="158"/>
      <c r="I1403" s="158"/>
      <c r="J1403" s="158"/>
      <c r="K1403" s="158"/>
      <c r="L1403" s="158"/>
      <c r="M1403" s="158"/>
      <c r="N1403" s="157"/>
      <c r="O1403" s="157"/>
      <c r="P1403" s="157"/>
      <c r="Q1403" s="157"/>
      <c r="R1403" s="158"/>
      <c r="S1403" s="158"/>
      <c r="T1403" s="158"/>
      <c r="U1403" s="158"/>
      <c r="V1403" s="158"/>
      <c r="W1403" s="158"/>
      <c r="X1403" s="158"/>
      <c r="Y1403" s="147"/>
      <c r="Z1403" s="147"/>
      <c r="AA1403" s="147"/>
      <c r="AB1403" s="147"/>
      <c r="AC1403" s="147"/>
      <c r="AD1403" s="147"/>
      <c r="AE1403" s="147"/>
      <c r="AF1403" s="147"/>
      <c r="AG1403" s="147" t="s">
        <v>187</v>
      </c>
      <c r="AH1403" s="147">
        <v>0</v>
      </c>
      <c r="AI1403" s="147"/>
      <c r="AJ1403" s="147"/>
      <c r="AK1403" s="147"/>
      <c r="AL1403" s="147"/>
      <c r="AM1403" s="147"/>
      <c r="AN1403" s="147"/>
      <c r="AO1403" s="147"/>
      <c r="AP1403" s="147"/>
      <c r="AQ1403" s="147"/>
      <c r="AR1403" s="147"/>
      <c r="AS1403" s="147"/>
      <c r="AT1403" s="147"/>
      <c r="AU1403" s="147"/>
      <c r="AV1403" s="147"/>
      <c r="AW1403" s="147"/>
      <c r="AX1403" s="147"/>
      <c r="AY1403" s="147"/>
      <c r="AZ1403" s="147"/>
      <c r="BA1403" s="147"/>
      <c r="BB1403" s="147"/>
      <c r="BC1403" s="147"/>
      <c r="BD1403" s="147"/>
      <c r="BE1403" s="147"/>
      <c r="BF1403" s="147"/>
      <c r="BG1403" s="147"/>
      <c r="BH1403" s="147"/>
    </row>
    <row r="1404" spans="1:60" outlineLevel="1">
      <c r="A1404" s="154"/>
      <c r="B1404" s="155"/>
      <c r="C1404" s="188" t="s">
        <v>1139</v>
      </c>
      <c r="D1404" s="160"/>
      <c r="E1404" s="161"/>
      <c r="F1404" s="158"/>
      <c r="G1404" s="158"/>
      <c r="H1404" s="158"/>
      <c r="I1404" s="158"/>
      <c r="J1404" s="158"/>
      <c r="K1404" s="158"/>
      <c r="L1404" s="158"/>
      <c r="M1404" s="158"/>
      <c r="N1404" s="157"/>
      <c r="O1404" s="157"/>
      <c r="P1404" s="157"/>
      <c r="Q1404" s="157"/>
      <c r="R1404" s="158"/>
      <c r="S1404" s="158"/>
      <c r="T1404" s="158"/>
      <c r="U1404" s="158"/>
      <c r="V1404" s="158"/>
      <c r="W1404" s="158"/>
      <c r="X1404" s="158"/>
      <c r="Y1404" s="147"/>
      <c r="Z1404" s="147"/>
      <c r="AA1404" s="147"/>
      <c r="AB1404" s="147"/>
      <c r="AC1404" s="147"/>
      <c r="AD1404" s="147"/>
      <c r="AE1404" s="147"/>
      <c r="AF1404" s="147"/>
      <c r="AG1404" s="147" t="s">
        <v>187</v>
      </c>
      <c r="AH1404" s="147">
        <v>0</v>
      </c>
      <c r="AI1404" s="147"/>
      <c r="AJ1404" s="147"/>
      <c r="AK1404" s="147"/>
      <c r="AL1404" s="147"/>
      <c r="AM1404" s="147"/>
      <c r="AN1404" s="147"/>
      <c r="AO1404" s="147"/>
      <c r="AP1404" s="147"/>
      <c r="AQ1404" s="147"/>
      <c r="AR1404" s="147"/>
      <c r="AS1404" s="147"/>
      <c r="AT1404" s="147"/>
      <c r="AU1404" s="147"/>
      <c r="AV1404" s="147"/>
      <c r="AW1404" s="147"/>
      <c r="AX1404" s="147"/>
      <c r="AY1404" s="147"/>
      <c r="AZ1404" s="147"/>
      <c r="BA1404" s="147"/>
      <c r="BB1404" s="147"/>
      <c r="BC1404" s="147"/>
      <c r="BD1404" s="147"/>
      <c r="BE1404" s="147"/>
      <c r="BF1404" s="147"/>
      <c r="BG1404" s="147"/>
      <c r="BH1404" s="147"/>
    </row>
    <row r="1405" spans="1:60" outlineLevel="1">
      <c r="A1405" s="154"/>
      <c r="B1405" s="155"/>
      <c r="C1405" s="188" t="s">
        <v>64</v>
      </c>
      <c r="D1405" s="160"/>
      <c r="E1405" s="161">
        <v>1</v>
      </c>
      <c r="F1405" s="158"/>
      <c r="G1405" s="158"/>
      <c r="H1405" s="158"/>
      <c r="I1405" s="158"/>
      <c r="J1405" s="158"/>
      <c r="K1405" s="158"/>
      <c r="L1405" s="158"/>
      <c r="M1405" s="158"/>
      <c r="N1405" s="157"/>
      <c r="O1405" s="157"/>
      <c r="P1405" s="157"/>
      <c r="Q1405" s="157"/>
      <c r="R1405" s="158"/>
      <c r="S1405" s="158"/>
      <c r="T1405" s="158"/>
      <c r="U1405" s="158"/>
      <c r="V1405" s="158"/>
      <c r="W1405" s="158"/>
      <c r="X1405" s="158"/>
      <c r="Y1405" s="147"/>
      <c r="Z1405" s="147"/>
      <c r="AA1405" s="147"/>
      <c r="AB1405" s="147"/>
      <c r="AC1405" s="147"/>
      <c r="AD1405" s="147"/>
      <c r="AE1405" s="147"/>
      <c r="AF1405" s="147"/>
      <c r="AG1405" s="147" t="s">
        <v>187</v>
      </c>
      <c r="AH1405" s="147">
        <v>0</v>
      </c>
      <c r="AI1405" s="147"/>
      <c r="AJ1405" s="147"/>
      <c r="AK1405" s="147"/>
      <c r="AL1405" s="147"/>
      <c r="AM1405" s="147"/>
      <c r="AN1405" s="147"/>
      <c r="AO1405" s="147"/>
      <c r="AP1405" s="147"/>
      <c r="AQ1405" s="147"/>
      <c r="AR1405" s="147"/>
      <c r="AS1405" s="147"/>
      <c r="AT1405" s="147"/>
      <c r="AU1405" s="147"/>
      <c r="AV1405" s="147"/>
      <c r="AW1405" s="147"/>
      <c r="AX1405" s="147"/>
      <c r="AY1405" s="147"/>
      <c r="AZ1405" s="147"/>
      <c r="BA1405" s="147"/>
      <c r="BB1405" s="147"/>
      <c r="BC1405" s="147"/>
      <c r="BD1405" s="147"/>
      <c r="BE1405" s="147"/>
      <c r="BF1405" s="147"/>
      <c r="BG1405" s="147"/>
      <c r="BH1405" s="147"/>
    </row>
    <row r="1406" spans="1:60" outlineLevel="1">
      <c r="A1406" s="173">
        <v>240</v>
      </c>
      <c r="B1406" s="174" t="s">
        <v>1142</v>
      </c>
      <c r="C1406" s="187" t="s">
        <v>1143</v>
      </c>
      <c r="D1406" s="175" t="s">
        <v>1138</v>
      </c>
      <c r="E1406" s="176">
        <v>2</v>
      </c>
      <c r="F1406" s="177"/>
      <c r="G1406" s="178">
        <f>ROUND(E1406*F1406,2)</f>
        <v>0</v>
      </c>
      <c r="H1406" s="159"/>
      <c r="I1406" s="158">
        <f>ROUND(E1406*H1406,2)</f>
        <v>0</v>
      </c>
      <c r="J1406" s="159"/>
      <c r="K1406" s="158">
        <f>ROUND(E1406*J1406,2)</f>
        <v>0</v>
      </c>
      <c r="L1406" s="158">
        <v>21</v>
      </c>
      <c r="M1406" s="158">
        <f>G1406*(1+L1406/100)</f>
        <v>0</v>
      </c>
      <c r="N1406" s="157">
        <v>0</v>
      </c>
      <c r="O1406" s="157">
        <f>ROUND(E1406*N1406,2)</f>
        <v>0</v>
      </c>
      <c r="P1406" s="157">
        <v>1.8800000000000001E-2</v>
      </c>
      <c r="Q1406" s="157">
        <f>ROUND(E1406*P1406,2)</f>
        <v>0.04</v>
      </c>
      <c r="R1406" s="158"/>
      <c r="S1406" s="158" t="s">
        <v>183</v>
      </c>
      <c r="T1406" s="158" t="s">
        <v>183</v>
      </c>
      <c r="U1406" s="158">
        <v>0.57899999999999996</v>
      </c>
      <c r="V1406" s="158">
        <f>ROUND(E1406*U1406,2)</f>
        <v>1.1599999999999999</v>
      </c>
      <c r="W1406" s="158"/>
      <c r="X1406" s="158" t="s">
        <v>184</v>
      </c>
      <c r="Y1406" s="147"/>
      <c r="Z1406" s="147"/>
      <c r="AA1406" s="147"/>
      <c r="AB1406" s="147"/>
      <c r="AC1406" s="147"/>
      <c r="AD1406" s="147"/>
      <c r="AE1406" s="147"/>
      <c r="AF1406" s="147"/>
      <c r="AG1406" s="147" t="s">
        <v>185</v>
      </c>
      <c r="AH1406" s="147"/>
      <c r="AI1406" s="147"/>
      <c r="AJ1406" s="147"/>
      <c r="AK1406" s="147"/>
      <c r="AL1406" s="147"/>
      <c r="AM1406" s="147"/>
      <c r="AN1406" s="147"/>
      <c r="AO1406" s="147"/>
      <c r="AP1406" s="147"/>
      <c r="AQ1406" s="147"/>
      <c r="AR1406" s="147"/>
      <c r="AS1406" s="147"/>
      <c r="AT1406" s="147"/>
      <c r="AU1406" s="147"/>
      <c r="AV1406" s="147"/>
      <c r="AW1406" s="147"/>
      <c r="AX1406" s="147"/>
      <c r="AY1406" s="147"/>
      <c r="AZ1406" s="147"/>
      <c r="BA1406" s="147"/>
      <c r="BB1406" s="147"/>
      <c r="BC1406" s="147"/>
      <c r="BD1406" s="147"/>
      <c r="BE1406" s="147"/>
      <c r="BF1406" s="147"/>
      <c r="BG1406" s="147"/>
      <c r="BH1406" s="147"/>
    </row>
    <row r="1407" spans="1:60" outlineLevel="1">
      <c r="A1407" s="154"/>
      <c r="B1407" s="155"/>
      <c r="C1407" s="188" t="s">
        <v>243</v>
      </c>
      <c r="D1407" s="160"/>
      <c r="E1407" s="161"/>
      <c r="F1407" s="158"/>
      <c r="G1407" s="158"/>
      <c r="H1407" s="158"/>
      <c r="I1407" s="158"/>
      <c r="J1407" s="158"/>
      <c r="K1407" s="158"/>
      <c r="L1407" s="158"/>
      <c r="M1407" s="158"/>
      <c r="N1407" s="157"/>
      <c r="O1407" s="157"/>
      <c r="P1407" s="157"/>
      <c r="Q1407" s="157"/>
      <c r="R1407" s="158"/>
      <c r="S1407" s="158"/>
      <c r="T1407" s="158"/>
      <c r="U1407" s="158"/>
      <c r="V1407" s="158"/>
      <c r="W1407" s="158"/>
      <c r="X1407" s="158"/>
      <c r="Y1407" s="147"/>
      <c r="Z1407" s="147"/>
      <c r="AA1407" s="147"/>
      <c r="AB1407" s="147"/>
      <c r="AC1407" s="147"/>
      <c r="AD1407" s="147"/>
      <c r="AE1407" s="147"/>
      <c r="AF1407" s="147"/>
      <c r="AG1407" s="147" t="s">
        <v>187</v>
      </c>
      <c r="AH1407" s="147">
        <v>0</v>
      </c>
      <c r="AI1407" s="147"/>
      <c r="AJ1407" s="147"/>
      <c r="AK1407" s="147"/>
      <c r="AL1407" s="147"/>
      <c r="AM1407" s="147"/>
      <c r="AN1407" s="147"/>
      <c r="AO1407" s="147"/>
      <c r="AP1407" s="147"/>
      <c r="AQ1407" s="147"/>
      <c r="AR1407" s="147"/>
      <c r="AS1407" s="147"/>
      <c r="AT1407" s="147"/>
      <c r="AU1407" s="147"/>
      <c r="AV1407" s="147"/>
      <c r="AW1407" s="147"/>
      <c r="AX1407" s="147"/>
      <c r="AY1407" s="147"/>
      <c r="AZ1407" s="147"/>
      <c r="BA1407" s="147"/>
      <c r="BB1407" s="147"/>
      <c r="BC1407" s="147"/>
      <c r="BD1407" s="147"/>
      <c r="BE1407" s="147"/>
      <c r="BF1407" s="147"/>
      <c r="BG1407" s="147"/>
      <c r="BH1407" s="147"/>
    </row>
    <row r="1408" spans="1:60" outlineLevel="1">
      <c r="A1408" s="154"/>
      <c r="B1408" s="155"/>
      <c r="C1408" s="188" t="s">
        <v>1139</v>
      </c>
      <c r="D1408" s="160"/>
      <c r="E1408" s="161"/>
      <c r="F1408" s="158"/>
      <c r="G1408" s="158"/>
      <c r="H1408" s="158"/>
      <c r="I1408" s="158"/>
      <c r="J1408" s="158"/>
      <c r="K1408" s="158"/>
      <c r="L1408" s="158"/>
      <c r="M1408" s="158"/>
      <c r="N1408" s="157"/>
      <c r="O1408" s="157"/>
      <c r="P1408" s="157"/>
      <c r="Q1408" s="157"/>
      <c r="R1408" s="158"/>
      <c r="S1408" s="158"/>
      <c r="T1408" s="158"/>
      <c r="U1408" s="158"/>
      <c r="V1408" s="158"/>
      <c r="W1408" s="158"/>
      <c r="X1408" s="158"/>
      <c r="Y1408" s="147"/>
      <c r="Z1408" s="147"/>
      <c r="AA1408" s="147"/>
      <c r="AB1408" s="147"/>
      <c r="AC1408" s="147"/>
      <c r="AD1408" s="147"/>
      <c r="AE1408" s="147"/>
      <c r="AF1408" s="147"/>
      <c r="AG1408" s="147" t="s">
        <v>187</v>
      </c>
      <c r="AH1408" s="147">
        <v>0</v>
      </c>
      <c r="AI1408" s="147"/>
      <c r="AJ1408" s="147"/>
      <c r="AK1408" s="147"/>
      <c r="AL1408" s="147"/>
      <c r="AM1408" s="147"/>
      <c r="AN1408" s="147"/>
      <c r="AO1408" s="147"/>
      <c r="AP1408" s="147"/>
      <c r="AQ1408" s="147"/>
      <c r="AR1408" s="147"/>
      <c r="AS1408" s="147"/>
      <c r="AT1408" s="147"/>
      <c r="AU1408" s="147"/>
      <c r="AV1408" s="147"/>
      <c r="AW1408" s="147"/>
      <c r="AX1408" s="147"/>
      <c r="AY1408" s="147"/>
      <c r="AZ1408" s="147"/>
      <c r="BA1408" s="147"/>
      <c r="BB1408" s="147"/>
      <c r="BC1408" s="147"/>
      <c r="BD1408" s="147"/>
      <c r="BE1408" s="147"/>
      <c r="BF1408" s="147"/>
      <c r="BG1408" s="147"/>
      <c r="BH1408" s="147"/>
    </row>
    <row r="1409" spans="1:60" outlineLevel="1">
      <c r="A1409" s="154"/>
      <c r="B1409" s="155"/>
      <c r="C1409" s="188" t="s">
        <v>66</v>
      </c>
      <c r="D1409" s="160"/>
      <c r="E1409" s="161">
        <v>2</v>
      </c>
      <c r="F1409" s="158"/>
      <c r="G1409" s="158"/>
      <c r="H1409" s="158"/>
      <c r="I1409" s="158"/>
      <c r="J1409" s="158"/>
      <c r="K1409" s="158"/>
      <c r="L1409" s="158"/>
      <c r="M1409" s="158"/>
      <c r="N1409" s="157"/>
      <c r="O1409" s="157"/>
      <c r="P1409" s="157"/>
      <c r="Q1409" s="157"/>
      <c r="R1409" s="158"/>
      <c r="S1409" s="158"/>
      <c r="T1409" s="158"/>
      <c r="U1409" s="158"/>
      <c r="V1409" s="158"/>
      <c r="W1409" s="158"/>
      <c r="X1409" s="158"/>
      <c r="Y1409" s="147"/>
      <c r="Z1409" s="147"/>
      <c r="AA1409" s="147"/>
      <c r="AB1409" s="147"/>
      <c r="AC1409" s="147"/>
      <c r="AD1409" s="147"/>
      <c r="AE1409" s="147"/>
      <c r="AF1409" s="147"/>
      <c r="AG1409" s="147" t="s">
        <v>187</v>
      </c>
      <c r="AH1409" s="147">
        <v>0</v>
      </c>
      <c r="AI1409" s="147"/>
      <c r="AJ1409" s="147"/>
      <c r="AK1409" s="147"/>
      <c r="AL1409" s="147"/>
      <c r="AM1409" s="147"/>
      <c r="AN1409" s="147"/>
      <c r="AO1409" s="147"/>
      <c r="AP1409" s="147"/>
      <c r="AQ1409" s="147"/>
      <c r="AR1409" s="147"/>
      <c r="AS1409" s="147"/>
      <c r="AT1409" s="147"/>
      <c r="AU1409" s="147"/>
      <c r="AV1409" s="147"/>
      <c r="AW1409" s="147"/>
      <c r="AX1409" s="147"/>
      <c r="AY1409" s="147"/>
      <c r="AZ1409" s="147"/>
      <c r="BA1409" s="147"/>
      <c r="BB1409" s="147"/>
      <c r="BC1409" s="147"/>
      <c r="BD1409" s="147"/>
      <c r="BE1409" s="147"/>
      <c r="BF1409" s="147"/>
      <c r="BG1409" s="147"/>
      <c r="BH1409" s="147"/>
    </row>
    <row r="1410" spans="1:60" outlineLevel="1">
      <c r="A1410" s="173">
        <v>241</v>
      </c>
      <c r="B1410" s="174" t="s">
        <v>1144</v>
      </c>
      <c r="C1410" s="187" t="s">
        <v>1145</v>
      </c>
      <c r="D1410" s="175" t="s">
        <v>1138</v>
      </c>
      <c r="E1410" s="176">
        <v>2</v>
      </c>
      <c r="F1410" s="177"/>
      <c r="G1410" s="178">
        <f>ROUND(E1410*F1410,2)</f>
        <v>0</v>
      </c>
      <c r="H1410" s="159"/>
      <c r="I1410" s="158">
        <f>ROUND(E1410*H1410,2)</f>
        <v>0</v>
      </c>
      <c r="J1410" s="159"/>
      <c r="K1410" s="158">
        <f>ROUND(E1410*J1410,2)</f>
        <v>0</v>
      </c>
      <c r="L1410" s="158">
        <v>21</v>
      </c>
      <c r="M1410" s="158">
        <f>G1410*(1+L1410/100)</f>
        <v>0</v>
      </c>
      <c r="N1410" s="157">
        <v>0</v>
      </c>
      <c r="O1410" s="157">
        <f>ROUND(E1410*N1410,2)</f>
        <v>0</v>
      </c>
      <c r="P1410" s="157">
        <v>1.56E-3</v>
      </c>
      <c r="Q1410" s="157">
        <f>ROUND(E1410*P1410,2)</f>
        <v>0</v>
      </c>
      <c r="R1410" s="158"/>
      <c r="S1410" s="158" t="s">
        <v>183</v>
      </c>
      <c r="T1410" s="158" t="s">
        <v>183</v>
      </c>
      <c r="U1410" s="158">
        <v>0.217</v>
      </c>
      <c r="V1410" s="158">
        <f>ROUND(E1410*U1410,2)</f>
        <v>0.43</v>
      </c>
      <c r="W1410" s="158"/>
      <c r="X1410" s="158" t="s">
        <v>184</v>
      </c>
      <c r="Y1410" s="147"/>
      <c r="Z1410" s="147"/>
      <c r="AA1410" s="147"/>
      <c r="AB1410" s="147"/>
      <c r="AC1410" s="147"/>
      <c r="AD1410" s="147"/>
      <c r="AE1410" s="147"/>
      <c r="AF1410" s="147"/>
      <c r="AG1410" s="147" t="s">
        <v>185</v>
      </c>
      <c r="AH1410" s="147"/>
      <c r="AI1410" s="147"/>
      <c r="AJ1410" s="147"/>
      <c r="AK1410" s="147"/>
      <c r="AL1410" s="147"/>
      <c r="AM1410" s="147"/>
      <c r="AN1410" s="147"/>
      <c r="AO1410" s="147"/>
      <c r="AP1410" s="147"/>
      <c r="AQ1410" s="147"/>
      <c r="AR1410" s="147"/>
      <c r="AS1410" s="147"/>
      <c r="AT1410" s="147"/>
      <c r="AU1410" s="147"/>
      <c r="AV1410" s="147"/>
      <c r="AW1410" s="147"/>
      <c r="AX1410" s="147"/>
      <c r="AY1410" s="147"/>
      <c r="AZ1410" s="147"/>
      <c r="BA1410" s="147"/>
      <c r="BB1410" s="147"/>
      <c r="BC1410" s="147"/>
      <c r="BD1410" s="147"/>
      <c r="BE1410" s="147"/>
      <c r="BF1410" s="147"/>
      <c r="BG1410" s="147"/>
      <c r="BH1410" s="147"/>
    </row>
    <row r="1411" spans="1:60" outlineLevel="1">
      <c r="A1411" s="154"/>
      <c r="B1411" s="155"/>
      <c r="C1411" s="188" t="s">
        <v>243</v>
      </c>
      <c r="D1411" s="160"/>
      <c r="E1411" s="161"/>
      <c r="F1411" s="158"/>
      <c r="G1411" s="158"/>
      <c r="H1411" s="158"/>
      <c r="I1411" s="158"/>
      <c r="J1411" s="158"/>
      <c r="K1411" s="158"/>
      <c r="L1411" s="158"/>
      <c r="M1411" s="158"/>
      <c r="N1411" s="157"/>
      <c r="O1411" s="157"/>
      <c r="P1411" s="157"/>
      <c r="Q1411" s="157"/>
      <c r="R1411" s="158"/>
      <c r="S1411" s="158"/>
      <c r="T1411" s="158"/>
      <c r="U1411" s="158"/>
      <c r="V1411" s="158"/>
      <c r="W1411" s="158"/>
      <c r="X1411" s="158"/>
      <c r="Y1411" s="147"/>
      <c r="Z1411" s="147"/>
      <c r="AA1411" s="147"/>
      <c r="AB1411" s="147"/>
      <c r="AC1411" s="147"/>
      <c r="AD1411" s="147"/>
      <c r="AE1411" s="147"/>
      <c r="AF1411" s="147"/>
      <c r="AG1411" s="147" t="s">
        <v>187</v>
      </c>
      <c r="AH1411" s="147">
        <v>0</v>
      </c>
      <c r="AI1411" s="147"/>
      <c r="AJ1411" s="147"/>
      <c r="AK1411" s="147"/>
      <c r="AL1411" s="147"/>
      <c r="AM1411" s="147"/>
      <c r="AN1411" s="147"/>
      <c r="AO1411" s="147"/>
      <c r="AP1411" s="147"/>
      <c r="AQ1411" s="147"/>
      <c r="AR1411" s="147"/>
      <c r="AS1411" s="147"/>
      <c r="AT1411" s="147"/>
      <c r="AU1411" s="147"/>
      <c r="AV1411" s="147"/>
      <c r="AW1411" s="147"/>
      <c r="AX1411" s="147"/>
      <c r="AY1411" s="147"/>
      <c r="AZ1411" s="147"/>
      <c r="BA1411" s="147"/>
      <c r="BB1411" s="147"/>
      <c r="BC1411" s="147"/>
      <c r="BD1411" s="147"/>
      <c r="BE1411" s="147"/>
      <c r="BF1411" s="147"/>
      <c r="BG1411" s="147"/>
      <c r="BH1411" s="147"/>
    </row>
    <row r="1412" spans="1:60" outlineLevel="1">
      <c r="A1412" s="154"/>
      <c r="B1412" s="155"/>
      <c r="C1412" s="188" t="s">
        <v>1139</v>
      </c>
      <c r="D1412" s="160"/>
      <c r="E1412" s="161"/>
      <c r="F1412" s="158"/>
      <c r="G1412" s="158"/>
      <c r="H1412" s="158"/>
      <c r="I1412" s="158"/>
      <c r="J1412" s="158"/>
      <c r="K1412" s="158"/>
      <c r="L1412" s="158"/>
      <c r="M1412" s="158"/>
      <c r="N1412" s="157"/>
      <c r="O1412" s="157"/>
      <c r="P1412" s="157"/>
      <c r="Q1412" s="157"/>
      <c r="R1412" s="158"/>
      <c r="S1412" s="158"/>
      <c r="T1412" s="158"/>
      <c r="U1412" s="158"/>
      <c r="V1412" s="158"/>
      <c r="W1412" s="158"/>
      <c r="X1412" s="158"/>
      <c r="Y1412" s="147"/>
      <c r="Z1412" s="147"/>
      <c r="AA1412" s="147"/>
      <c r="AB1412" s="147"/>
      <c r="AC1412" s="147"/>
      <c r="AD1412" s="147"/>
      <c r="AE1412" s="147"/>
      <c r="AF1412" s="147"/>
      <c r="AG1412" s="147" t="s">
        <v>187</v>
      </c>
      <c r="AH1412" s="147">
        <v>0</v>
      </c>
      <c r="AI1412" s="147"/>
      <c r="AJ1412" s="147"/>
      <c r="AK1412" s="147"/>
      <c r="AL1412" s="147"/>
      <c r="AM1412" s="147"/>
      <c r="AN1412" s="147"/>
      <c r="AO1412" s="147"/>
      <c r="AP1412" s="147"/>
      <c r="AQ1412" s="147"/>
      <c r="AR1412" s="147"/>
      <c r="AS1412" s="147"/>
      <c r="AT1412" s="147"/>
      <c r="AU1412" s="147"/>
      <c r="AV1412" s="147"/>
      <c r="AW1412" s="147"/>
      <c r="AX1412" s="147"/>
      <c r="AY1412" s="147"/>
      <c r="AZ1412" s="147"/>
      <c r="BA1412" s="147"/>
      <c r="BB1412" s="147"/>
      <c r="BC1412" s="147"/>
      <c r="BD1412" s="147"/>
      <c r="BE1412" s="147"/>
      <c r="BF1412" s="147"/>
      <c r="BG1412" s="147"/>
      <c r="BH1412" s="147"/>
    </row>
    <row r="1413" spans="1:60" outlineLevel="1">
      <c r="A1413" s="154"/>
      <c r="B1413" s="155"/>
      <c r="C1413" s="188" t="s">
        <v>66</v>
      </c>
      <c r="D1413" s="160"/>
      <c r="E1413" s="161">
        <v>2</v>
      </c>
      <c r="F1413" s="158"/>
      <c r="G1413" s="158"/>
      <c r="H1413" s="158"/>
      <c r="I1413" s="158"/>
      <c r="J1413" s="158"/>
      <c r="K1413" s="158"/>
      <c r="L1413" s="158"/>
      <c r="M1413" s="158"/>
      <c r="N1413" s="157"/>
      <c r="O1413" s="157"/>
      <c r="P1413" s="157"/>
      <c r="Q1413" s="157"/>
      <c r="R1413" s="158"/>
      <c r="S1413" s="158"/>
      <c r="T1413" s="158"/>
      <c r="U1413" s="158"/>
      <c r="V1413" s="158"/>
      <c r="W1413" s="158"/>
      <c r="X1413" s="158"/>
      <c r="Y1413" s="147"/>
      <c r="Z1413" s="147"/>
      <c r="AA1413" s="147"/>
      <c r="AB1413" s="147"/>
      <c r="AC1413" s="147"/>
      <c r="AD1413" s="147"/>
      <c r="AE1413" s="147"/>
      <c r="AF1413" s="147"/>
      <c r="AG1413" s="147" t="s">
        <v>187</v>
      </c>
      <c r="AH1413" s="147">
        <v>0</v>
      </c>
      <c r="AI1413" s="147"/>
      <c r="AJ1413" s="147"/>
      <c r="AK1413" s="147"/>
      <c r="AL1413" s="147"/>
      <c r="AM1413" s="147"/>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row>
    <row r="1414" spans="1:60" outlineLevel="1">
      <c r="A1414" s="173">
        <v>242</v>
      </c>
      <c r="B1414" s="174" t="s">
        <v>1146</v>
      </c>
      <c r="C1414" s="187" t="s">
        <v>1147</v>
      </c>
      <c r="D1414" s="175" t="s">
        <v>1138</v>
      </c>
      <c r="E1414" s="176">
        <v>2</v>
      </c>
      <c r="F1414" s="177"/>
      <c r="G1414" s="178">
        <f>ROUND(E1414*F1414,2)</f>
        <v>0</v>
      </c>
      <c r="H1414" s="159"/>
      <c r="I1414" s="158">
        <f>ROUND(E1414*H1414,2)</f>
        <v>0</v>
      </c>
      <c r="J1414" s="159"/>
      <c r="K1414" s="158">
        <f>ROUND(E1414*J1414,2)</f>
        <v>0</v>
      </c>
      <c r="L1414" s="158">
        <v>21</v>
      </c>
      <c r="M1414" s="158">
        <f>G1414*(1+L1414/100)</f>
        <v>0</v>
      </c>
      <c r="N1414" s="157">
        <v>0</v>
      </c>
      <c r="O1414" s="157">
        <f>ROUND(E1414*N1414,2)</f>
        <v>0</v>
      </c>
      <c r="P1414" s="157">
        <v>8.5999999999999998E-4</v>
      </c>
      <c r="Q1414" s="157">
        <f>ROUND(E1414*P1414,2)</f>
        <v>0</v>
      </c>
      <c r="R1414" s="158"/>
      <c r="S1414" s="158" t="s">
        <v>183</v>
      </c>
      <c r="T1414" s="158" t="s">
        <v>183</v>
      </c>
      <c r="U1414" s="158">
        <v>0.222</v>
      </c>
      <c r="V1414" s="158">
        <f>ROUND(E1414*U1414,2)</f>
        <v>0.44</v>
      </c>
      <c r="W1414" s="158"/>
      <c r="X1414" s="158" t="s">
        <v>184</v>
      </c>
      <c r="Y1414" s="147"/>
      <c r="Z1414" s="147"/>
      <c r="AA1414" s="147"/>
      <c r="AB1414" s="147"/>
      <c r="AC1414" s="147"/>
      <c r="AD1414" s="147"/>
      <c r="AE1414" s="147"/>
      <c r="AF1414" s="147"/>
      <c r="AG1414" s="147" t="s">
        <v>185</v>
      </c>
      <c r="AH1414" s="147"/>
      <c r="AI1414" s="147"/>
      <c r="AJ1414" s="147"/>
      <c r="AK1414" s="147"/>
      <c r="AL1414" s="147"/>
      <c r="AM1414" s="147"/>
      <c r="AN1414" s="147"/>
      <c r="AO1414" s="147"/>
      <c r="AP1414" s="147"/>
      <c r="AQ1414" s="147"/>
      <c r="AR1414" s="147"/>
      <c r="AS1414" s="147"/>
      <c r="AT1414" s="147"/>
      <c r="AU1414" s="147"/>
      <c r="AV1414" s="147"/>
      <c r="AW1414" s="147"/>
      <c r="AX1414" s="147"/>
      <c r="AY1414" s="147"/>
      <c r="AZ1414" s="147"/>
      <c r="BA1414" s="147"/>
      <c r="BB1414" s="147"/>
      <c r="BC1414" s="147"/>
      <c r="BD1414" s="147"/>
      <c r="BE1414" s="147"/>
      <c r="BF1414" s="147"/>
      <c r="BG1414" s="147"/>
      <c r="BH1414" s="147"/>
    </row>
    <row r="1415" spans="1:60" outlineLevel="1">
      <c r="A1415" s="154"/>
      <c r="B1415" s="155"/>
      <c r="C1415" s="188" t="s">
        <v>192</v>
      </c>
      <c r="D1415" s="160"/>
      <c r="E1415" s="161"/>
      <c r="F1415" s="158"/>
      <c r="G1415" s="158"/>
      <c r="H1415" s="158"/>
      <c r="I1415" s="158"/>
      <c r="J1415" s="158"/>
      <c r="K1415" s="158"/>
      <c r="L1415" s="158"/>
      <c r="M1415" s="158"/>
      <c r="N1415" s="157"/>
      <c r="O1415" s="157"/>
      <c r="P1415" s="157"/>
      <c r="Q1415" s="157"/>
      <c r="R1415" s="158"/>
      <c r="S1415" s="158"/>
      <c r="T1415" s="158"/>
      <c r="U1415" s="158"/>
      <c r="V1415" s="158"/>
      <c r="W1415" s="158"/>
      <c r="X1415" s="158"/>
      <c r="Y1415" s="147"/>
      <c r="Z1415" s="147"/>
      <c r="AA1415" s="147"/>
      <c r="AB1415" s="147"/>
      <c r="AC1415" s="147"/>
      <c r="AD1415" s="147"/>
      <c r="AE1415" s="147"/>
      <c r="AF1415" s="147"/>
      <c r="AG1415" s="147" t="s">
        <v>187</v>
      </c>
      <c r="AH1415" s="147">
        <v>0</v>
      </c>
      <c r="AI1415" s="147"/>
      <c r="AJ1415" s="147"/>
      <c r="AK1415" s="147"/>
      <c r="AL1415" s="147"/>
      <c r="AM1415" s="147"/>
      <c r="AN1415" s="147"/>
      <c r="AO1415" s="147"/>
      <c r="AP1415" s="147"/>
      <c r="AQ1415" s="147"/>
      <c r="AR1415" s="147"/>
      <c r="AS1415" s="147"/>
      <c r="AT1415" s="147"/>
      <c r="AU1415" s="147"/>
      <c r="AV1415" s="147"/>
      <c r="AW1415" s="147"/>
      <c r="AX1415" s="147"/>
      <c r="AY1415" s="147"/>
      <c r="AZ1415" s="147"/>
      <c r="BA1415" s="147"/>
      <c r="BB1415" s="147"/>
      <c r="BC1415" s="147"/>
      <c r="BD1415" s="147"/>
      <c r="BE1415" s="147"/>
      <c r="BF1415" s="147"/>
      <c r="BG1415" s="147"/>
      <c r="BH1415" s="147"/>
    </row>
    <row r="1416" spans="1:60" outlineLevel="1">
      <c r="A1416" s="154"/>
      <c r="B1416" s="155"/>
      <c r="C1416" s="188" t="s">
        <v>1139</v>
      </c>
      <c r="D1416" s="160"/>
      <c r="E1416" s="161"/>
      <c r="F1416" s="158"/>
      <c r="G1416" s="158"/>
      <c r="H1416" s="158"/>
      <c r="I1416" s="158"/>
      <c r="J1416" s="158"/>
      <c r="K1416" s="158"/>
      <c r="L1416" s="158"/>
      <c r="M1416" s="158"/>
      <c r="N1416" s="157"/>
      <c r="O1416" s="157"/>
      <c r="P1416" s="157"/>
      <c r="Q1416" s="157"/>
      <c r="R1416" s="158"/>
      <c r="S1416" s="158"/>
      <c r="T1416" s="158"/>
      <c r="U1416" s="158"/>
      <c r="V1416" s="158"/>
      <c r="W1416" s="158"/>
      <c r="X1416" s="158"/>
      <c r="Y1416" s="147"/>
      <c r="Z1416" s="147"/>
      <c r="AA1416" s="147"/>
      <c r="AB1416" s="147"/>
      <c r="AC1416" s="147"/>
      <c r="AD1416" s="147"/>
      <c r="AE1416" s="147"/>
      <c r="AF1416" s="147"/>
      <c r="AG1416" s="147" t="s">
        <v>187</v>
      </c>
      <c r="AH1416" s="147">
        <v>0</v>
      </c>
      <c r="AI1416" s="147"/>
      <c r="AJ1416" s="147"/>
      <c r="AK1416" s="147"/>
      <c r="AL1416" s="147"/>
      <c r="AM1416" s="147"/>
      <c r="AN1416" s="147"/>
      <c r="AO1416" s="147"/>
      <c r="AP1416" s="147"/>
      <c r="AQ1416" s="147"/>
      <c r="AR1416" s="147"/>
      <c r="AS1416" s="147"/>
      <c r="AT1416" s="147"/>
      <c r="AU1416" s="147"/>
      <c r="AV1416" s="147"/>
      <c r="AW1416" s="147"/>
      <c r="AX1416" s="147"/>
      <c r="AY1416" s="147"/>
      <c r="AZ1416" s="147"/>
      <c r="BA1416" s="147"/>
      <c r="BB1416" s="147"/>
      <c r="BC1416" s="147"/>
      <c r="BD1416" s="147"/>
      <c r="BE1416" s="147"/>
      <c r="BF1416" s="147"/>
      <c r="BG1416" s="147"/>
      <c r="BH1416" s="147"/>
    </row>
    <row r="1417" spans="1:60" outlineLevel="1">
      <c r="A1417" s="154"/>
      <c r="B1417" s="155"/>
      <c r="C1417" s="188" t="s">
        <v>64</v>
      </c>
      <c r="D1417" s="160"/>
      <c r="E1417" s="161">
        <v>1</v>
      </c>
      <c r="F1417" s="158"/>
      <c r="G1417" s="158"/>
      <c r="H1417" s="158"/>
      <c r="I1417" s="158"/>
      <c r="J1417" s="158"/>
      <c r="K1417" s="158"/>
      <c r="L1417" s="158"/>
      <c r="M1417" s="158"/>
      <c r="N1417" s="157"/>
      <c r="O1417" s="157"/>
      <c r="P1417" s="157"/>
      <c r="Q1417" s="157"/>
      <c r="R1417" s="158"/>
      <c r="S1417" s="158"/>
      <c r="T1417" s="158"/>
      <c r="U1417" s="158"/>
      <c r="V1417" s="158"/>
      <c r="W1417" s="158"/>
      <c r="X1417" s="158"/>
      <c r="Y1417" s="147"/>
      <c r="Z1417" s="147"/>
      <c r="AA1417" s="147"/>
      <c r="AB1417" s="147"/>
      <c r="AC1417" s="147"/>
      <c r="AD1417" s="147"/>
      <c r="AE1417" s="147"/>
      <c r="AF1417" s="147"/>
      <c r="AG1417" s="147" t="s">
        <v>187</v>
      </c>
      <c r="AH1417" s="147">
        <v>0</v>
      </c>
      <c r="AI1417" s="147"/>
      <c r="AJ1417" s="147"/>
      <c r="AK1417" s="147"/>
      <c r="AL1417" s="147"/>
      <c r="AM1417" s="147"/>
      <c r="AN1417" s="147"/>
      <c r="AO1417" s="147"/>
      <c r="AP1417" s="147"/>
      <c r="AQ1417" s="147"/>
      <c r="AR1417" s="147"/>
      <c r="AS1417" s="147"/>
      <c r="AT1417" s="147"/>
      <c r="AU1417" s="147"/>
      <c r="AV1417" s="147"/>
      <c r="AW1417" s="147"/>
      <c r="AX1417" s="147"/>
      <c r="AY1417" s="147"/>
      <c r="AZ1417" s="147"/>
      <c r="BA1417" s="147"/>
      <c r="BB1417" s="147"/>
      <c r="BC1417" s="147"/>
      <c r="BD1417" s="147"/>
      <c r="BE1417" s="147"/>
      <c r="BF1417" s="147"/>
      <c r="BG1417" s="147"/>
      <c r="BH1417" s="147"/>
    </row>
    <row r="1418" spans="1:60" outlineLevel="1">
      <c r="A1418" s="154"/>
      <c r="B1418" s="155"/>
      <c r="C1418" s="188" t="s">
        <v>243</v>
      </c>
      <c r="D1418" s="160"/>
      <c r="E1418" s="161"/>
      <c r="F1418" s="158"/>
      <c r="G1418" s="158"/>
      <c r="H1418" s="158"/>
      <c r="I1418" s="158"/>
      <c r="J1418" s="158"/>
      <c r="K1418" s="158"/>
      <c r="L1418" s="158"/>
      <c r="M1418" s="158"/>
      <c r="N1418" s="157"/>
      <c r="O1418" s="157"/>
      <c r="P1418" s="157"/>
      <c r="Q1418" s="157"/>
      <c r="R1418" s="158"/>
      <c r="S1418" s="158"/>
      <c r="T1418" s="158"/>
      <c r="U1418" s="158"/>
      <c r="V1418" s="158"/>
      <c r="W1418" s="158"/>
      <c r="X1418" s="158"/>
      <c r="Y1418" s="147"/>
      <c r="Z1418" s="147"/>
      <c r="AA1418" s="147"/>
      <c r="AB1418" s="147"/>
      <c r="AC1418" s="147"/>
      <c r="AD1418" s="147"/>
      <c r="AE1418" s="147"/>
      <c r="AF1418" s="147"/>
      <c r="AG1418" s="147" t="s">
        <v>187</v>
      </c>
      <c r="AH1418" s="147">
        <v>0</v>
      </c>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row>
    <row r="1419" spans="1:60" outlineLevel="1">
      <c r="A1419" s="154"/>
      <c r="B1419" s="155"/>
      <c r="C1419" s="188" t="s">
        <v>1139</v>
      </c>
      <c r="D1419" s="160"/>
      <c r="E1419" s="161"/>
      <c r="F1419" s="158"/>
      <c r="G1419" s="158"/>
      <c r="H1419" s="158"/>
      <c r="I1419" s="158"/>
      <c r="J1419" s="158"/>
      <c r="K1419" s="158"/>
      <c r="L1419" s="158"/>
      <c r="M1419" s="158"/>
      <c r="N1419" s="157"/>
      <c r="O1419" s="157"/>
      <c r="P1419" s="157"/>
      <c r="Q1419" s="157"/>
      <c r="R1419" s="158"/>
      <c r="S1419" s="158"/>
      <c r="T1419" s="158"/>
      <c r="U1419" s="158"/>
      <c r="V1419" s="158"/>
      <c r="W1419" s="158"/>
      <c r="X1419" s="158"/>
      <c r="Y1419" s="147"/>
      <c r="Z1419" s="147"/>
      <c r="AA1419" s="147"/>
      <c r="AB1419" s="147"/>
      <c r="AC1419" s="147"/>
      <c r="AD1419" s="147"/>
      <c r="AE1419" s="147"/>
      <c r="AF1419" s="147"/>
      <c r="AG1419" s="147" t="s">
        <v>187</v>
      </c>
      <c r="AH1419" s="147">
        <v>0</v>
      </c>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row>
    <row r="1420" spans="1:60" outlineLevel="1">
      <c r="A1420" s="154"/>
      <c r="B1420" s="155"/>
      <c r="C1420" s="188" t="s">
        <v>64</v>
      </c>
      <c r="D1420" s="160"/>
      <c r="E1420" s="161">
        <v>1</v>
      </c>
      <c r="F1420" s="158"/>
      <c r="G1420" s="158"/>
      <c r="H1420" s="158"/>
      <c r="I1420" s="158"/>
      <c r="J1420" s="158"/>
      <c r="K1420" s="158"/>
      <c r="L1420" s="158"/>
      <c r="M1420" s="158"/>
      <c r="N1420" s="157"/>
      <c r="O1420" s="157"/>
      <c r="P1420" s="157"/>
      <c r="Q1420" s="157"/>
      <c r="R1420" s="158"/>
      <c r="S1420" s="158"/>
      <c r="T1420" s="158"/>
      <c r="U1420" s="158"/>
      <c r="V1420" s="158"/>
      <c r="W1420" s="158"/>
      <c r="X1420" s="158"/>
      <c r="Y1420" s="147"/>
      <c r="Z1420" s="147"/>
      <c r="AA1420" s="147"/>
      <c r="AB1420" s="147"/>
      <c r="AC1420" s="147"/>
      <c r="AD1420" s="147"/>
      <c r="AE1420" s="147"/>
      <c r="AF1420" s="147"/>
      <c r="AG1420" s="147" t="s">
        <v>187</v>
      </c>
      <c r="AH1420" s="147">
        <v>0</v>
      </c>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row>
    <row r="1421" spans="1:60" ht="22.5" outlineLevel="1">
      <c r="A1421" s="154">
        <v>243</v>
      </c>
      <c r="B1421" s="155" t="s">
        <v>1148</v>
      </c>
      <c r="C1421" s="191" t="s">
        <v>1149</v>
      </c>
      <c r="D1421" s="156" t="s">
        <v>0</v>
      </c>
      <c r="E1421" s="185"/>
      <c r="F1421" s="159"/>
      <c r="G1421" s="158">
        <f>ROUND(E1421*F1421,2)</f>
        <v>0</v>
      </c>
      <c r="H1421" s="159"/>
      <c r="I1421" s="158">
        <f>ROUND(E1421*H1421,2)</f>
        <v>0</v>
      </c>
      <c r="J1421" s="159"/>
      <c r="K1421" s="158">
        <f>ROUND(E1421*J1421,2)</f>
        <v>0</v>
      </c>
      <c r="L1421" s="158">
        <v>21</v>
      </c>
      <c r="M1421" s="158">
        <f>G1421*(1+L1421/100)</f>
        <v>0</v>
      </c>
      <c r="N1421" s="157">
        <v>0</v>
      </c>
      <c r="O1421" s="157">
        <f>ROUND(E1421*N1421,2)</f>
        <v>0</v>
      </c>
      <c r="P1421" s="157">
        <v>0</v>
      </c>
      <c r="Q1421" s="157">
        <f>ROUND(E1421*P1421,2)</f>
        <v>0</v>
      </c>
      <c r="R1421" s="158"/>
      <c r="S1421" s="158" t="s">
        <v>183</v>
      </c>
      <c r="T1421" s="158" t="s">
        <v>183</v>
      </c>
      <c r="U1421" s="158">
        <v>0</v>
      </c>
      <c r="V1421" s="158">
        <f>ROUND(E1421*U1421,2)</f>
        <v>0</v>
      </c>
      <c r="W1421" s="158"/>
      <c r="X1421" s="158" t="s">
        <v>958</v>
      </c>
      <c r="Y1421" s="147"/>
      <c r="Z1421" s="147"/>
      <c r="AA1421" s="147"/>
      <c r="AB1421" s="147"/>
      <c r="AC1421" s="147"/>
      <c r="AD1421" s="147"/>
      <c r="AE1421" s="147"/>
      <c r="AF1421" s="147"/>
      <c r="AG1421" s="147" t="s">
        <v>959</v>
      </c>
      <c r="AH1421" s="147"/>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row>
    <row r="1422" spans="1:60">
      <c r="A1422" s="166" t="s">
        <v>178</v>
      </c>
      <c r="B1422" s="167" t="s">
        <v>112</v>
      </c>
      <c r="C1422" s="186" t="s">
        <v>113</v>
      </c>
      <c r="D1422" s="168"/>
      <c r="E1422" s="169"/>
      <c r="F1422" s="170"/>
      <c r="G1422" s="171">
        <f>SUMIF(AG1423:AG1424,"&lt;&gt;NOR",G1423:G1424)</f>
        <v>0</v>
      </c>
      <c r="H1422" s="165"/>
      <c r="I1422" s="165">
        <f>SUM(I1423:I1424)</f>
        <v>0</v>
      </c>
      <c r="J1422" s="165"/>
      <c r="K1422" s="165">
        <f>SUM(K1423:K1424)</f>
        <v>0</v>
      </c>
      <c r="L1422" s="165"/>
      <c r="M1422" s="165">
        <f>SUM(M1423:M1424)</f>
        <v>0</v>
      </c>
      <c r="N1422" s="164"/>
      <c r="O1422" s="164">
        <f>SUM(O1423:O1424)</f>
        <v>0</v>
      </c>
      <c r="P1422" s="164"/>
      <c r="Q1422" s="164">
        <f>SUM(Q1423:Q1424)</f>
        <v>0</v>
      </c>
      <c r="R1422" s="165"/>
      <c r="S1422" s="165"/>
      <c r="T1422" s="165"/>
      <c r="U1422" s="165"/>
      <c r="V1422" s="165">
        <f>SUM(V1423:V1424)</f>
        <v>0</v>
      </c>
      <c r="W1422" s="165"/>
      <c r="X1422" s="165"/>
      <c r="AG1422" t="s">
        <v>179</v>
      </c>
    </row>
    <row r="1423" spans="1:60" outlineLevel="1">
      <c r="A1423" s="179">
        <v>244</v>
      </c>
      <c r="B1423" s="180" t="s">
        <v>1150</v>
      </c>
      <c r="C1423" s="189" t="s">
        <v>1151</v>
      </c>
      <c r="D1423" s="181" t="s">
        <v>572</v>
      </c>
      <c r="E1423" s="182">
        <v>1</v>
      </c>
      <c r="F1423" s="183">
        <f>'ÚSTŘEDNÍ VYTÁPĚNÍ'!F11</f>
        <v>0</v>
      </c>
      <c r="G1423" s="184">
        <f>ROUND(E1423*F1423,2)</f>
        <v>0</v>
      </c>
      <c r="H1423" s="159"/>
      <c r="I1423" s="158">
        <f>ROUND(E1423*H1423,2)</f>
        <v>0</v>
      </c>
      <c r="J1423" s="159"/>
      <c r="K1423" s="158">
        <f>ROUND(E1423*J1423,2)</f>
        <v>0</v>
      </c>
      <c r="L1423" s="158">
        <v>21</v>
      </c>
      <c r="M1423" s="158">
        <f>G1423*(1+L1423/100)</f>
        <v>0</v>
      </c>
      <c r="N1423" s="157">
        <v>0</v>
      </c>
      <c r="O1423" s="157">
        <f>ROUND(E1423*N1423,2)</f>
        <v>0</v>
      </c>
      <c r="P1423" s="157">
        <v>0</v>
      </c>
      <c r="Q1423" s="157">
        <f>ROUND(E1423*P1423,2)</f>
        <v>0</v>
      </c>
      <c r="R1423" s="158"/>
      <c r="S1423" s="158" t="s">
        <v>341</v>
      </c>
      <c r="T1423" s="158" t="s">
        <v>342</v>
      </c>
      <c r="U1423" s="158">
        <v>0</v>
      </c>
      <c r="V1423" s="158">
        <f>ROUND(E1423*U1423,2)</f>
        <v>0</v>
      </c>
      <c r="W1423" s="158"/>
      <c r="X1423" s="158" t="s">
        <v>184</v>
      </c>
      <c r="Y1423" s="147"/>
      <c r="Z1423" s="147"/>
      <c r="AA1423" s="147"/>
      <c r="AB1423" s="147"/>
      <c r="AC1423" s="147"/>
      <c r="AD1423" s="147"/>
      <c r="AE1423" s="147"/>
      <c r="AF1423" s="147"/>
      <c r="AG1423" s="147" t="s">
        <v>185</v>
      </c>
      <c r="AH1423" s="147"/>
      <c r="AI1423" s="147"/>
      <c r="AJ1423" s="147"/>
      <c r="AK1423" s="147"/>
      <c r="AL1423" s="147"/>
      <c r="AM1423" s="147"/>
      <c r="AN1423" s="147"/>
      <c r="AO1423" s="147"/>
      <c r="AP1423" s="147"/>
      <c r="AQ1423" s="147"/>
      <c r="AR1423" s="147"/>
      <c r="AS1423" s="147"/>
      <c r="AT1423" s="147"/>
      <c r="AU1423" s="147"/>
      <c r="AV1423" s="147"/>
      <c r="AW1423" s="147"/>
      <c r="AX1423" s="147"/>
      <c r="AY1423" s="147"/>
      <c r="AZ1423" s="147"/>
      <c r="BA1423" s="147"/>
      <c r="BB1423" s="147"/>
      <c r="BC1423" s="147"/>
      <c r="BD1423" s="147"/>
      <c r="BE1423" s="147"/>
      <c r="BF1423" s="147"/>
      <c r="BG1423" s="147"/>
      <c r="BH1423" s="147"/>
    </row>
    <row r="1424" spans="1:60" outlineLevel="1">
      <c r="A1424" s="179">
        <v>245</v>
      </c>
      <c r="B1424" s="180" t="s">
        <v>1152</v>
      </c>
      <c r="C1424" s="189" t="s">
        <v>1119</v>
      </c>
      <c r="D1424" s="181" t="s">
        <v>0</v>
      </c>
      <c r="E1424" s="185"/>
      <c r="F1424" s="183"/>
      <c r="G1424" s="184">
        <f>ROUND(E1424*F1424,2)</f>
        <v>0</v>
      </c>
      <c r="H1424" s="159"/>
      <c r="I1424" s="158">
        <f>ROUND(E1424*H1424,2)</f>
        <v>0</v>
      </c>
      <c r="J1424" s="159"/>
      <c r="K1424" s="158">
        <f>ROUND(E1424*J1424,2)</f>
        <v>0</v>
      </c>
      <c r="L1424" s="158">
        <v>21</v>
      </c>
      <c r="M1424" s="158">
        <f>G1424*(1+L1424/100)</f>
        <v>0</v>
      </c>
      <c r="N1424" s="157">
        <v>0</v>
      </c>
      <c r="O1424" s="157">
        <f>ROUND(E1424*N1424,2)</f>
        <v>0</v>
      </c>
      <c r="P1424" s="157">
        <v>0</v>
      </c>
      <c r="Q1424" s="157">
        <f>ROUND(E1424*P1424,2)</f>
        <v>0</v>
      </c>
      <c r="R1424" s="158"/>
      <c r="S1424" s="158" t="s">
        <v>341</v>
      </c>
      <c r="T1424" s="158" t="s">
        <v>342</v>
      </c>
      <c r="U1424" s="158">
        <v>0</v>
      </c>
      <c r="V1424" s="158">
        <f>ROUND(E1424*U1424,2)</f>
        <v>0</v>
      </c>
      <c r="W1424" s="158"/>
      <c r="X1424" s="158" t="s">
        <v>184</v>
      </c>
      <c r="Y1424" s="147"/>
      <c r="Z1424" s="147"/>
      <c r="AA1424" s="147"/>
      <c r="AB1424" s="147"/>
      <c r="AC1424" s="147"/>
      <c r="AD1424" s="147"/>
      <c r="AE1424" s="147"/>
      <c r="AF1424" s="147"/>
      <c r="AG1424" s="147" t="s">
        <v>185</v>
      </c>
      <c r="AH1424" s="147"/>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row>
    <row r="1425" spans="1:60">
      <c r="A1425" s="166" t="s">
        <v>178</v>
      </c>
      <c r="B1425" s="167" t="s">
        <v>114</v>
      </c>
      <c r="C1425" s="186" t="s">
        <v>115</v>
      </c>
      <c r="D1425" s="168"/>
      <c r="E1425" s="169"/>
      <c r="F1425" s="170"/>
      <c r="G1425" s="171">
        <f>SUMIF(AG1426:AG1430,"&lt;&gt;NOR",G1426:G1430)</f>
        <v>0</v>
      </c>
      <c r="H1425" s="165"/>
      <c r="I1425" s="165">
        <f>SUM(I1426:I1430)</f>
        <v>0</v>
      </c>
      <c r="J1425" s="165"/>
      <c r="K1425" s="165">
        <f>SUM(K1426:K1430)</f>
        <v>0</v>
      </c>
      <c r="L1425" s="165"/>
      <c r="M1425" s="165">
        <f>SUM(M1426:M1430)</f>
        <v>0</v>
      </c>
      <c r="N1425" s="164"/>
      <c r="O1425" s="164">
        <f>SUM(O1426:O1430)</f>
        <v>0</v>
      </c>
      <c r="P1425" s="164"/>
      <c r="Q1425" s="164">
        <f>SUM(Q1426:Q1430)</f>
        <v>0.16</v>
      </c>
      <c r="R1425" s="165"/>
      <c r="S1425" s="165"/>
      <c r="T1425" s="165"/>
      <c r="U1425" s="165"/>
      <c r="V1425" s="165">
        <f>SUM(V1426:V1430)</f>
        <v>3.09</v>
      </c>
      <c r="W1425" s="165"/>
      <c r="X1425" s="165"/>
      <c r="AG1425" t="s">
        <v>179</v>
      </c>
    </row>
    <row r="1426" spans="1:60" ht="22.5" outlineLevel="1">
      <c r="A1426" s="173">
        <v>246</v>
      </c>
      <c r="B1426" s="174" t="s">
        <v>1153</v>
      </c>
      <c r="C1426" s="187" t="s">
        <v>1154</v>
      </c>
      <c r="D1426" s="175" t="s">
        <v>507</v>
      </c>
      <c r="E1426" s="176">
        <v>30</v>
      </c>
      <c r="F1426" s="177"/>
      <c r="G1426" s="178">
        <f>ROUND(E1426*F1426,2)</f>
        <v>0</v>
      </c>
      <c r="H1426" s="159"/>
      <c r="I1426" s="158">
        <f>ROUND(E1426*H1426,2)</f>
        <v>0</v>
      </c>
      <c r="J1426" s="159"/>
      <c r="K1426" s="158">
        <f>ROUND(E1426*J1426,2)</f>
        <v>0</v>
      </c>
      <c r="L1426" s="158">
        <v>21</v>
      </c>
      <c r="M1426" s="158">
        <f>G1426*(1+L1426/100)</f>
        <v>0</v>
      </c>
      <c r="N1426" s="157">
        <v>5.0000000000000002E-5</v>
      </c>
      <c r="O1426" s="157">
        <f>ROUND(E1426*N1426,2)</f>
        <v>0</v>
      </c>
      <c r="P1426" s="157">
        <v>5.3200000000000001E-3</v>
      </c>
      <c r="Q1426" s="157">
        <f>ROUND(E1426*P1426,2)</f>
        <v>0.16</v>
      </c>
      <c r="R1426" s="158"/>
      <c r="S1426" s="158" t="s">
        <v>183</v>
      </c>
      <c r="T1426" s="158" t="s">
        <v>183</v>
      </c>
      <c r="U1426" s="158">
        <v>0.10299999999999999</v>
      </c>
      <c r="V1426" s="158">
        <f>ROUND(E1426*U1426,2)</f>
        <v>3.09</v>
      </c>
      <c r="W1426" s="158"/>
      <c r="X1426" s="158" t="s">
        <v>184</v>
      </c>
      <c r="Y1426" s="147"/>
      <c r="Z1426" s="147"/>
      <c r="AA1426" s="147"/>
      <c r="AB1426" s="147"/>
      <c r="AC1426" s="147"/>
      <c r="AD1426" s="147"/>
      <c r="AE1426" s="147"/>
      <c r="AF1426" s="147"/>
      <c r="AG1426" s="147" t="s">
        <v>185</v>
      </c>
      <c r="AH1426" s="147"/>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row>
    <row r="1427" spans="1:60" outlineLevel="1">
      <c r="A1427" s="154"/>
      <c r="B1427" s="155"/>
      <c r="C1427" s="188" t="s">
        <v>192</v>
      </c>
      <c r="D1427" s="160"/>
      <c r="E1427" s="161"/>
      <c r="F1427" s="158"/>
      <c r="G1427" s="158"/>
      <c r="H1427" s="158"/>
      <c r="I1427" s="158"/>
      <c r="J1427" s="158"/>
      <c r="K1427" s="158"/>
      <c r="L1427" s="158"/>
      <c r="M1427" s="158"/>
      <c r="N1427" s="157"/>
      <c r="O1427" s="157"/>
      <c r="P1427" s="157"/>
      <c r="Q1427" s="157"/>
      <c r="R1427" s="158"/>
      <c r="S1427" s="158"/>
      <c r="T1427" s="158"/>
      <c r="U1427" s="158"/>
      <c r="V1427" s="158"/>
      <c r="W1427" s="158"/>
      <c r="X1427" s="158"/>
      <c r="Y1427" s="147"/>
      <c r="Z1427" s="147"/>
      <c r="AA1427" s="147"/>
      <c r="AB1427" s="147"/>
      <c r="AC1427" s="147"/>
      <c r="AD1427" s="147"/>
      <c r="AE1427" s="147"/>
      <c r="AF1427" s="147"/>
      <c r="AG1427" s="147" t="s">
        <v>187</v>
      </c>
      <c r="AH1427" s="147">
        <v>0</v>
      </c>
      <c r="AI1427" s="147"/>
      <c r="AJ1427" s="147"/>
      <c r="AK1427" s="147"/>
      <c r="AL1427" s="147"/>
      <c r="AM1427" s="147"/>
      <c r="AN1427" s="147"/>
      <c r="AO1427" s="147"/>
      <c r="AP1427" s="147"/>
      <c r="AQ1427" s="147"/>
      <c r="AR1427" s="147"/>
      <c r="AS1427" s="147"/>
      <c r="AT1427" s="147"/>
      <c r="AU1427" s="147"/>
      <c r="AV1427" s="147"/>
      <c r="AW1427" s="147"/>
      <c r="AX1427" s="147"/>
      <c r="AY1427" s="147"/>
      <c r="AZ1427" s="147"/>
      <c r="BA1427" s="147"/>
      <c r="BB1427" s="147"/>
      <c r="BC1427" s="147"/>
      <c r="BD1427" s="147"/>
      <c r="BE1427" s="147"/>
      <c r="BF1427" s="147"/>
      <c r="BG1427" s="147"/>
      <c r="BH1427" s="147"/>
    </row>
    <row r="1428" spans="1:60" outlineLevel="1">
      <c r="A1428" s="154"/>
      <c r="B1428" s="155"/>
      <c r="C1428" s="188" t="s">
        <v>1122</v>
      </c>
      <c r="D1428" s="160"/>
      <c r="E1428" s="161"/>
      <c r="F1428" s="158"/>
      <c r="G1428" s="158"/>
      <c r="H1428" s="158"/>
      <c r="I1428" s="158"/>
      <c r="J1428" s="158"/>
      <c r="K1428" s="158"/>
      <c r="L1428" s="158"/>
      <c r="M1428" s="158"/>
      <c r="N1428" s="157"/>
      <c r="O1428" s="157"/>
      <c r="P1428" s="157"/>
      <c r="Q1428" s="157"/>
      <c r="R1428" s="158"/>
      <c r="S1428" s="158"/>
      <c r="T1428" s="158"/>
      <c r="U1428" s="158"/>
      <c r="V1428" s="158"/>
      <c r="W1428" s="158"/>
      <c r="X1428" s="158"/>
      <c r="Y1428" s="147"/>
      <c r="Z1428" s="147"/>
      <c r="AA1428" s="147"/>
      <c r="AB1428" s="147"/>
      <c r="AC1428" s="147"/>
      <c r="AD1428" s="147"/>
      <c r="AE1428" s="147"/>
      <c r="AF1428" s="147"/>
      <c r="AG1428" s="147" t="s">
        <v>187</v>
      </c>
      <c r="AH1428" s="147">
        <v>0</v>
      </c>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row>
    <row r="1429" spans="1:60" outlineLevel="1">
      <c r="A1429" s="154"/>
      <c r="B1429" s="155"/>
      <c r="C1429" s="188" t="s">
        <v>1133</v>
      </c>
      <c r="D1429" s="160"/>
      <c r="E1429" s="161">
        <v>30</v>
      </c>
      <c r="F1429" s="158"/>
      <c r="G1429" s="158"/>
      <c r="H1429" s="158"/>
      <c r="I1429" s="158"/>
      <c r="J1429" s="158"/>
      <c r="K1429" s="158"/>
      <c r="L1429" s="158"/>
      <c r="M1429" s="158"/>
      <c r="N1429" s="157"/>
      <c r="O1429" s="157"/>
      <c r="P1429" s="157"/>
      <c r="Q1429" s="157"/>
      <c r="R1429" s="158"/>
      <c r="S1429" s="158"/>
      <c r="T1429" s="158"/>
      <c r="U1429" s="158"/>
      <c r="V1429" s="158"/>
      <c r="W1429" s="158"/>
      <c r="X1429" s="158"/>
      <c r="Y1429" s="147"/>
      <c r="Z1429" s="147"/>
      <c r="AA1429" s="147"/>
      <c r="AB1429" s="147"/>
      <c r="AC1429" s="147"/>
      <c r="AD1429" s="147"/>
      <c r="AE1429" s="147"/>
      <c r="AF1429" s="147"/>
      <c r="AG1429" s="147" t="s">
        <v>187</v>
      </c>
      <c r="AH1429" s="147">
        <v>0</v>
      </c>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row>
    <row r="1430" spans="1:60" outlineLevel="1">
      <c r="A1430" s="154">
        <v>247</v>
      </c>
      <c r="B1430" s="155" t="s">
        <v>1155</v>
      </c>
      <c r="C1430" s="191" t="s">
        <v>1156</v>
      </c>
      <c r="D1430" s="156" t="s">
        <v>0</v>
      </c>
      <c r="E1430" s="185"/>
      <c r="F1430" s="159"/>
      <c r="G1430" s="158">
        <f>ROUND(E1430*F1430,2)</f>
        <v>0</v>
      </c>
      <c r="H1430" s="159"/>
      <c r="I1430" s="158">
        <f>ROUND(E1430*H1430,2)</f>
        <v>0</v>
      </c>
      <c r="J1430" s="159"/>
      <c r="K1430" s="158">
        <f>ROUND(E1430*J1430,2)</f>
        <v>0</v>
      </c>
      <c r="L1430" s="158">
        <v>21</v>
      </c>
      <c r="M1430" s="158">
        <f>G1430*(1+L1430/100)</f>
        <v>0</v>
      </c>
      <c r="N1430" s="157">
        <v>0</v>
      </c>
      <c r="O1430" s="157">
        <f>ROUND(E1430*N1430,2)</f>
        <v>0</v>
      </c>
      <c r="P1430" s="157">
        <v>0</v>
      </c>
      <c r="Q1430" s="157">
        <f>ROUND(E1430*P1430,2)</f>
        <v>0</v>
      </c>
      <c r="R1430" s="158"/>
      <c r="S1430" s="158" t="s">
        <v>183</v>
      </c>
      <c r="T1430" s="158" t="s">
        <v>183</v>
      </c>
      <c r="U1430" s="158">
        <v>0</v>
      </c>
      <c r="V1430" s="158">
        <f>ROUND(E1430*U1430,2)</f>
        <v>0</v>
      </c>
      <c r="W1430" s="158"/>
      <c r="X1430" s="158" t="s">
        <v>958</v>
      </c>
      <c r="Y1430" s="147"/>
      <c r="Z1430" s="147"/>
      <c r="AA1430" s="147"/>
      <c r="AB1430" s="147"/>
      <c r="AC1430" s="147"/>
      <c r="AD1430" s="147"/>
      <c r="AE1430" s="147"/>
      <c r="AF1430" s="147"/>
      <c r="AG1430" s="147" t="s">
        <v>959</v>
      </c>
      <c r="AH1430" s="147"/>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row>
    <row r="1431" spans="1:60">
      <c r="A1431" s="166" t="s">
        <v>178</v>
      </c>
      <c r="B1431" s="167" t="s">
        <v>116</v>
      </c>
      <c r="C1431" s="186" t="s">
        <v>117</v>
      </c>
      <c r="D1431" s="168"/>
      <c r="E1431" s="169"/>
      <c r="F1431" s="170"/>
      <c r="G1431" s="171">
        <f>SUMIF(AG1432:AG1435,"&lt;&gt;NOR",G1432:G1435)</f>
        <v>0</v>
      </c>
      <c r="H1431" s="165"/>
      <c r="I1431" s="165">
        <f>SUM(I1432:I1435)</f>
        <v>0</v>
      </c>
      <c r="J1431" s="165"/>
      <c r="K1431" s="165">
        <f>SUM(K1432:K1435)</f>
        <v>0</v>
      </c>
      <c r="L1431" s="165"/>
      <c r="M1431" s="165">
        <f>SUM(M1432:M1435)</f>
        <v>0</v>
      </c>
      <c r="N1431" s="164"/>
      <c r="O1431" s="164">
        <f>SUM(O1432:O1435)</f>
        <v>0</v>
      </c>
      <c r="P1431" s="164"/>
      <c r="Q1431" s="164">
        <f>SUM(Q1432:Q1435)</f>
        <v>0.25</v>
      </c>
      <c r="R1431" s="165"/>
      <c r="S1431" s="165"/>
      <c r="T1431" s="165"/>
      <c r="U1431" s="165"/>
      <c r="V1431" s="165">
        <f>SUM(V1432:V1435)</f>
        <v>2.68</v>
      </c>
      <c r="W1431" s="165"/>
      <c r="X1431" s="165"/>
      <c r="AG1431" t="s">
        <v>179</v>
      </c>
    </row>
    <row r="1432" spans="1:60" ht="22.5" outlineLevel="1">
      <c r="A1432" s="173">
        <v>248</v>
      </c>
      <c r="B1432" s="174" t="s">
        <v>1157</v>
      </c>
      <c r="C1432" s="187" t="s">
        <v>1158</v>
      </c>
      <c r="D1432" s="175" t="s">
        <v>259</v>
      </c>
      <c r="E1432" s="176">
        <v>10</v>
      </c>
      <c r="F1432" s="177"/>
      <c r="G1432" s="178">
        <f>ROUND(E1432*F1432,2)</f>
        <v>0</v>
      </c>
      <c r="H1432" s="159"/>
      <c r="I1432" s="158">
        <f>ROUND(E1432*H1432,2)</f>
        <v>0</v>
      </c>
      <c r="J1432" s="159"/>
      <c r="K1432" s="158">
        <f>ROUND(E1432*J1432,2)</f>
        <v>0</v>
      </c>
      <c r="L1432" s="158">
        <v>21</v>
      </c>
      <c r="M1432" s="158">
        <f>G1432*(1+L1432/100)</f>
        <v>0</v>
      </c>
      <c r="N1432" s="157">
        <v>8.0000000000000007E-5</v>
      </c>
      <c r="O1432" s="157">
        <f>ROUND(E1432*N1432,2)</f>
        <v>0</v>
      </c>
      <c r="P1432" s="157">
        <v>2.4930000000000001E-2</v>
      </c>
      <c r="Q1432" s="157">
        <f>ROUND(E1432*P1432,2)</f>
        <v>0.25</v>
      </c>
      <c r="R1432" s="158"/>
      <c r="S1432" s="158" t="s">
        <v>183</v>
      </c>
      <c r="T1432" s="158" t="s">
        <v>183</v>
      </c>
      <c r="U1432" s="158">
        <v>0.26800000000000002</v>
      </c>
      <c r="V1432" s="158">
        <f>ROUND(E1432*U1432,2)</f>
        <v>2.68</v>
      </c>
      <c r="W1432" s="158"/>
      <c r="X1432" s="158" t="s">
        <v>184</v>
      </c>
      <c r="Y1432" s="147"/>
      <c r="Z1432" s="147"/>
      <c r="AA1432" s="147"/>
      <c r="AB1432" s="147"/>
      <c r="AC1432" s="147"/>
      <c r="AD1432" s="147"/>
      <c r="AE1432" s="147"/>
      <c r="AF1432" s="147"/>
      <c r="AG1432" s="147" t="s">
        <v>185</v>
      </c>
      <c r="AH1432" s="147"/>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row>
    <row r="1433" spans="1:60" outlineLevel="1">
      <c r="A1433" s="154"/>
      <c r="B1433" s="155"/>
      <c r="C1433" s="188" t="s">
        <v>243</v>
      </c>
      <c r="D1433" s="160"/>
      <c r="E1433" s="161"/>
      <c r="F1433" s="158"/>
      <c r="G1433" s="158"/>
      <c r="H1433" s="158"/>
      <c r="I1433" s="158"/>
      <c r="J1433" s="158"/>
      <c r="K1433" s="158"/>
      <c r="L1433" s="158"/>
      <c r="M1433" s="158"/>
      <c r="N1433" s="157"/>
      <c r="O1433" s="157"/>
      <c r="P1433" s="157"/>
      <c r="Q1433" s="157"/>
      <c r="R1433" s="158"/>
      <c r="S1433" s="158"/>
      <c r="T1433" s="158"/>
      <c r="U1433" s="158"/>
      <c r="V1433" s="158"/>
      <c r="W1433" s="158"/>
      <c r="X1433" s="158"/>
      <c r="Y1433" s="147"/>
      <c r="Z1433" s="147"/>
      <c r="AA1433" s="147"/>
      <c r="AB1433" s="147"/>
      <c r="AC1433" s="147"/>
      <c r="AD1433" s="147"/>
      <c r="AE1433" s="147"/>
      <c r="AF1433" s="147"/>
      <c r="AG1433" s="147" t="s">
        <v>187</v>
      </c>
      <c r="AH1433" s="147">
        <v>0</v>
      </c>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row>
    <row r="1434" spans="1:60" outlineLevel="1">
      <c r="A1434" s="154"/>
      <c r="B1434" s="155"/>
      <c r="C1434" s="188" t="s">
        <v>814</v>
      </c>
      <c r="D1434" s="160"/>
      <c r="E1434" s="161">
        <v>10</v>
      </c>
      <c r="F1434" s="158"/>
      <c r="G1434" s="158"/>
      <c r="H1434" s="158"/>
      <c r="I1434" s="158"/>
      <c r="J1434" s="158"/>
      <c r="K1434" s="158"/>
      <c r="L1434" s="158"/>
      <c r="M1434" s="158"/>
      <c r="N1434" s="157"/>
      <c r="O1434" s="157"/>
      <c r="P1434" s="157"/>
      <c r="Q1434" s="157"/>
      <c r="R1434" s="158"/>
      <c r="S1434" s="158"/>
      <c r="T1434" s="158"/>
      <c r="U1434" s="158"/>
      <c r="V1434" s="158"/>
      <c r="W1434" s="158"/>
      <c r="X1434" s="158"/>
      <c r="Y1434" s="147"/>
      <c r="Z1434" s="147"/>
      <c r="AA1434" s="147"/>
      <c r="AB1434" s="147"/>
      <c r="AC1434" s="147"/>
      <c r="AD1434" s="147"/>
      <c r="AE1434" s="147"/>
      <c r="AF1434" s="147"/>
      <c r="AG1434" s="147" t="s">
        <v>187</v>
      </c>
      <c r="AH1434" s="147">
        <v>0</v>
      </c>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row>
    <row r="1435" spans="1:60" outlineLevel="1">
      <c r="A1435" s="154">
        <v>249</v>
      </c>
      <c r="B1435" s="155" t="s">
        <v>1159</v>
      </c>
      <c r="C1435" s="191" t="s">
        <v>1160</v>
      </c>
      <c r="D1435" s="156" t="s">
        <v>0</v>
      </c>
      <c r="E1435" s="185"/>
      <c r="F1435" s="159"/>
      <c r="G1435" s="158">
        <f>ROUND(E1435*F1435,2)</f>
        <v>0</v>
      </c>
      <c r="H1435" s="159"/>
      <c r="I1435" s="158">
        <f>ROUND(E1435*H1435,2)</f>
        <v>0</v>
      </c>
      <c r="J1435" s="159"/>
      <c r="K1435" s="158">
        <f>ROUND(E1435*J1435,2)</f>
        <v>0</v>
      </c>
      <c r="L1435" s="158">
        <v>21</v>
      </c>
      <c r="M1435" s="158">
        <f>G1435*(1+L1435/100)</f>
        <v>0</v>
      </c>
      <c r="N1435" s="157">
        <v>0</v>
      </c>
      <c r="O1435" s="157">
        <f>ROUND(E1435*N1435,2)</f>
        <v>0</v>
      </c>
      <c r="P1435" s="157">
        <v>0</v>
      </c>
      <c r="Q1435" s="157">
        <f>ROUND(E1435*P1435,2)</f>
        <v>0</v>
      </c>
      <c r="R1435" s="158"/>
      <c r="S1435" s="158" t="s">
        <v>183</v>
      </c>
      <c r="T1435" s="158" t="s">
        <v>183</v>
      </c>
      <c r="U1435" s="158">
        <v>0</v>
      </c>
      <c r="V1435" s="158">
        <f>ROUND(E1435*U1435,2)</f>
        <v>0</v>
      </c>
      <c r="W1435" s="158"/>
      <c r="X1435" s="158" t="s">
        <v>958</v>
      </c>
      <c r="Y1435" s="147"/>
      <c r="Z1435" s="147"/>
      <c r="AA1435" s="147"/>
      <c r="AB1435" s="147"/>
      <c r="AC1435" s="147"/>
      <c r="AD1435" s="147"/>
      <c r="AE1435" s="147"/>
      <c r="AF1435" s="147"/>
      <c r="AG1435" s="147" t="s">
        <v>959</v>
      </c>
      <c r="AH1435" s="147"/>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row>
    <row r="1436" spans="1:60">
      <c r="A1436" s="166" t="s">
        <v>178</v>
      </c>
      <c r="B1436" s="167" t="s">
        <v>118</v>
      </c>
      <c r="C1436" s="186" t="s">
        <v>119</v>
      </c>
      <c r="D1436" s="168"/>
      <c r="E1436" s="169"/>
      <c r="F1436" s="170"/>
      <c r="G1436" s="171">
        <f>SUMIF(AG1437:AG1452,"&lt;&gt;NOR",G1437:G1452)</f>
        <v>0</v>
      </c>
      <c r="H1436" s="165"/>
      <c r="I1436" s="165">
        <f>SUM(I1437:I1452)</f>
        <v>0</v>
      </c>
      <c r="J1436" s="165"/>
      <c r="K1436" s="165">
        <f>SUM(K1437:K1452)</f>
        <v>0</v>
      </c>
      <c r="L1436" s="165"/>
      <c r="M1436" s="165">
        <f>SUM(M1437:M1452)</f>
        <v>0</v>
      </c>
      <c r="N1436" s="164"/>
      <c r="O1436" s="164">
        <f>SUM(O1437:O1452)</f>
        <v>0.04</v>
      </c>
      <c r="P1436" s="164"/>
      <c r="Q1436" s="164">
        <f>SUM(Q1437:Q1452)</f>
        <v>0</v>
      </c>
      <c r="R1436" s="165"/>
      <c r="S1436" s="165"/>
      <c r="T1436" s="165"/>
      <c r="U1436" s="165"/>
      <c r="V1436" s="165">
        <f>SUM(V1437:V1452)</f>
        <v>4.3900000000000006</v>
      </c>
      <c r="W1436" s="165"/>
      <c r="X1436" s="165"/>
      <c r="AG1436" t="s">
        <v>179</v>
      </c>
    </row>
    <row r="1437" spans="1:60" ht="22.5" outlineLevel="1">
      <c r="A1437" s="173">
        <v>250</v>
      </c>
      <c r="B1437" s="174" t="s">
        <v>1161</v>
      </c>
      <c r="C1437" s="187" t="s">
        <v>1162</v>
      </c>
      <c r="D1437" s="175" t="s">
        <v>507</v>
      </c>
      <c r="E1437" s="176">
        <v>3</v>
      </c>
      <c r="F1437" s="177"/>
      <c r="G1437" s="178">
        <f>ROUND(E1437*F1437,2)</f>
        <v>0</v>
      </c>
      <c r="H1437" s="159"/>
      <c r="I1437" s="158">
        <f>ROUND(E1437*H1437,2)</f>
        <v>0</v>
      </c>
      <c r="J1437" s="159"/>
      <c r="K1437" s="158">
        <f>ROUND(E1437*J1437,2)</f>
        <v>0</v>
      </c>
      <c r="L1437" s="158">
        <v>21</v>
      </c>
      <c r="M1437" s="158">
        <f>G1437*(1+L1437/100)</f>
        <v>0</v>
      </c>
      <c r="N1437" s="157">
        <v>3.1700000000000001E-3</v>
      </c>
      <c r="O1437" s="157">
        <f>ROUND(E1437*N1437,2)</f>
        <v>0.01</v>
      </c>
      <c r="P1437" s="157">
        <v>0</v>
      </c>
      <c r="Q1437" s="157">
        <f>ROUND(E1437*P1437,2)</f>
        <v>0</v>
      </c>
      <c r="R1437" s="158"/>
      <c r="S1437" s="158" t="s">
        <v>183</v>
      </c>
      <c r="T1437" s="158" t="s">
        <v>183</v>
      </c>
      <c r="U1437" s="158">
        <v>0.219</v>
      </c>
      <c r="V1437" s="158">
        <f>ROUND(E1437*U1437,2)</f>
        <v>0.66</v>
      </c>
      <c r="W1437" s="158"/>
      <c r="X1437" s="158" t="s">
        <v>184</v>
      </c>
      <c r="Y1437" s="147"/>
      <c r="Z1437" s="147"/>
      <c r="AA1437" s="147"/>
      <c r="AB1437" s="147"/>
      <c r="AC1437" s="147"/>
      <c r="AD1437" s="147"/>
      <c r="AE1437" s="147"/>
      <c r="AF1437" s="147"/>
      <c r="AG1437" s="147" t="s">
        <v>185</v>
      </c>
      <c r="AH1437" s="147"/>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row>
    <row r="1438" spans="1:60" outlineLevel="1">
      <c r="A1438" s="154"/>
      <c r="B1438" s="155"/>
      <c r="C1438" s="188" t="s">
        <v>1163</v>
      </c>
      <c r="D1438" s="160"/>
      <c r="E1438" s="161"/>
      <c r="F1438" s="158"/>
      <c r="G1438" s="158"/>
      <c r="H1438" s="158"/>
      <c r="I1438" s="158"/>
      <c r="J1438" s="158"/>
      <c r="K1438" s="158"/>
      <c r="L1438" s="158"/>
      <c r="M1438" s="158"/>
      <c r="N1438" s="157"/>
      <c r="O1438" s="157"/>
      <c r="P1438" s="157"/>
      <c r="Q1438" s="157"/>
      <c r="R1438" s="158"/>
      <c r="S1438" s="158"/>
      <c r="T1438" s="158"/>
      <c r="U1438" s="158"/>
      <c r="V1438" s="158"/>
      <c r="W1438" s="158"/>
      <c r="X1438" s="158"/>
      <c r="Y1438" s="147"/>
      <c r="Z1438" s="147"/>
      <c r="AA1438" s="147"/>
      <c r="AB1438" s="147"/>
      <c r="AC1438" s="147"/>
      <c r="AD1438" s="147"/>
      <c r="AE1438" s="147"/>
      <c r="AF1438" s="147"/>
      <c r="AG1438" s="147" t="s">
        <v>187</v>
      </c>
      <c r="AH1438" s="147">
        <v>0</v>
      </c>
      <c r="AI1438" s="147"/>
      <c r="AJ1438" s="147"/>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c r="BH1438" s="147"/>
    </row>
    <row r="1439" spans="1:60" outlineLevel="1">
      <c r="A1439" s="154"/>
      <c r="B1439" s="155"/>
      <c r="C1439" s="188" t="s">
        <v>404</v>
      </c>
      <c r="D1439" s="160"/>
      <c r="E1439" s="161">
        <v>3</v>
      </c>
      <c r="F1439" s="158"/>
      <c r="G1439" s="158"/>
      <c r="H1439" s="158"/>
      <c r="I1439" s="158"/>
      <c r="J1439" s="158"/>
      <c r="K1439" s="158"/>
      <c r="L1439" s="158"/>
      <c r="M1439" s="158"/>
      <c r="N1439" s="157"/>
      <c r="O1439" s="157"/>
      <c r="P1439" s="157"/>
      <c r="Q1439" s="157"/>
      <c r="R1439" s="158"/>
      <c r="S1439" s="158"/>
      <c r="T1439" s="158"/>
      <c r="U1439" s="158"/>
      <c r="V1439" s="158"/>
      <c r="W1439" s="158"/>
      <c r="X1439" s="158"/>
      <c r="Y1439" s="147"/>
      <c r="Z1439" s="147"/>
      <c r="AA1439" s="147"/>
      <c r="AB1439" s="147"/>
      <c r="AC1439" s="147"/>
      <c r="AD1439" s="147"/>
      <c r="AE1439" s="147"/>
      <c r="AF1439" s="147"/>
      <c r="AG1439" s="147" t="s">
        <v>187</v>
      </c>
      <c r="AH1439" s="147">
        <v>0</v>
      </c>
      <c r="AI1439" s="147"/>
      <c r="AJ1439" s="147"/>
      <c r="AK1439" s="147"/>
      <c r="AL1439" s="147"/>
      <c r="AM1439" s="147"/>
      <c r="AN1439" s="147"/>
      <c r="AO1439" s="147"/>
      <c r="AP1439" s="147"/>
      <c r="AQ1439" s="147"/>
      <c r="AR1439" s="147"/>
      <c r="AS1439" s="147"/>
      <c r="AT1439" s="147"/>
      <c r="AU1439" s="147"/>
      <c r="AV1439" s="147"/>
      <c r="AW1439" s="147"/>
      <c r="AX1439" s="147"/>
      <c r="AY1439" s="147"/>
      <c r="AZ1439" s="147"/>
      <c r="BA1439" s="147"/>
      <c r="BB1439" s="147"/>
      <c r="BC1439" s="147"/>
      <c r="BD1439" s="147"/>
      <c r="BE1439" s="147"/>
      <c r="BF1439" s="147"/>
      <c r="BG1439" s="147"/>
      <c r="BH1439" s="147"/>
    </row>
    <row r="1440" spans="1:60" ht="22.5" outlineLevel="1">
      <c r="A1440" s="173">
        <v>251</v>
      </c>
      <c r="B1440" s="174" t="s">
        <v>1164</v>
      </c>
      <c r="C1440" s="187" t="s">
        <v>1165</v>
      </c>
      <c r="D1440" s="175" t="s">
        <v>507</v>
      </c>
      <c r="E1440" s="176">
        <v>3.1</v>
      </c>
      <c r="F1440" s="177"/>
      <c r="G1440" s="178">
        <f>ROUND(E1440*F1440,2)</f>
        <v>0</v>
      </c>
      <c r="H1440" s="159"/>
      <c r="I1440" s="158">
        <f>ROUND(E1440*H1440,2)</f>
        <v>0</v>
      </c>
      <c r="J1440" s="159"/>
      <c r="K1440" s="158">
        <f>ROUND(E1440*J1440,2)</f>
        <v>0</v>
      </c>
      <c r="L1440" s="158">
        <v>21</v>
      </c>
      <c r="M1440" s="158">
        <f>G1440*(1+L1440/100)</f>
        <v>0</v>
      </c>
      <c r="N1440" s="157">
        <v>2.3999999999999998E-3</v>
      </c>
      <c r="O1440" s="157">
        <f>ROUND(E1440*N1440,2)</f>
        <v>0.01</v>
      </c>
      <c r="P1440" s="157">
        <v>0</v>
      </c>
      <c r="Q1440" s="157">
        <f>ROUND(E1440*P1440,2)</f>
        <v>0</v>
      </c>
      <c r="R1440" s="158"/>
      <c r="S1440" s="158" t="s">
        <v>183</v>
      </c>
      <c r="T1440" s="158" t="s">
        <v>183</v>
      </c>
      <c r="U1440" s="158">
        <v>0.26</v>
      </c>
      <c r="V1440" s="158">
        <f>ROUND(E1440*U1440,2)</f>
        <v>0.81</v>
      </c>
      <c r="W1440" s="158"/>
      <c r="X1440" s="158" t="s">
        <v>184</v>
      </c>
      <c r="Y1440" s="147"/>
      <c r="Z1440" s="147"/>
      <c r="AA1440" s="147"/>
      <c r="AB1440" s="147"/>
      <c r="AC1440" s="147"/>
      <c r="AD1440" s="147"/>
      <c r="AE1440" s="147"/>
      <c r="AF1440" s="147"/>
      <c r="AG1440" s="147" t="s">
        <v>185</v>
      </c>
      <c r="AH1440" s="147"/>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row>
    <row r="1441" spans="1:60" outlineLevel="1">
      <c r="A1441" s="154"/>
      <c r="B1441" s="155"/>
      <c r="C1441" s="188" t="s">
        <v>1166</v>
      </c>
      <c r="D1441" s="160"/>
      <c r="E1441" s="161"/>
      <c r="F1441" s="158"/>
      <c r="G1441" s="158"/>
      <c r="H1441" s="158"/>
      <c r="I1441" s="158"/>
      <c r="J1441" s="158"/>
      <c r="K1441" s="158"/>
      <c r="L1441" s="158"/>
      <c r="M1441" s="158"/>
      <c r="N1441" s="157"/>
      <c r="O1441" s="157"/>
      <c r="P1441" s="157"/>
      <c r="Q1441" s="157"/>
      <c r="R1441" s="158"/>
      <c r="S1441" s="158"/>
      <c r="T1441" s="158"/>
      <c r="U1441" s="158"/>
      <c r="V1441" s="158"/>
      <c r="W1441" s="158"/>
      <c r="X1441" s="158"/>
      <c r="Y1441" s="147"/>
      <c r="Z1441" s="147"/>
      <c r="AA1441" s="147"/>
      <c r="AB1441" s="147"/>
      <c r="AC1441" s="147"/>
      <c r="AD1441" s="147"/>
      <c r="AE1441" s="147"/>
      <c r="AF1441" s="147"/>
      <c r="AG1441" s="147" t="s">
        <v>187</v>
      </c>
      <c r="AH1441" s="147">
        <v>0</v>
      </c>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row>
    <row r="1442" spans="1:60" outlineLevel="1">
      <c r="A1442" s="154"/>
      <c r="B1442" s="155"/>
      <c r="C1442" s="188" t="s">
        <v>1167</v>
      </c>
      <c r="D1442" s="160"/>
      <c r="E1442" s="161">
        <v>3.1</v>
      </c>
      <c r="F1442" s="158"/>
      <c r="G1442" s="158"/>
      <c r="H1442" s="158"/>
      <c r="I1442" s="158"/>
      <c r="J1442" s="158"/>
      <c r="K1442" s="158"/>
      <c r="L1442" s="158"/>
      <c r="M1442" s="158"/>
      <c r="N1442" s="157"/>
      <c r="O1442" s="157"/>
      <c r="P1442" s="157"/>
      <c r="Q1442" s="157"/>
      <c r="R1442" s="158"/>
      <c r="S1442" s="158"/>
      <c r="T1442" s="158"/>
      <c r="U1442" s="158"/>
      <c r="V1442" s="158"/>
      <c r="W1442" s="158"/>
      <c r="X1442" s="158"/>
      <c r="Y1442" s="147"/>
      <c r="Z1442" s="147"/>
      <c r="AA1442" s="147"/>
      <c r="AB1442" s="147"/>
      <c r="AC1442" s="147"/>
      <c r="AD1442" s="147"/>
      <c r="AE1442" s="147"/>
      <c r="AF1442" s="147"/>
      <c r="AG1442" s="147" t="s">
        <v>187</v>
      </c>
      <c r="AH1442" s="147">
        <v>0</v>
      </c>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row>
    <row r="1443" spans="1:60" ht="22.5" outlineLevel="1">
      <c r="A1443" s="173">
        <v>252</v>
      </c>
      <c r="B1443" s="174" t="s">
        <v>1168</v>
      </c>
      <c r="C1443" s="187" t="s">
        <v>1169</v>
      </c>
      <c r="D1443" s="175" t="s">
        <v>507</v>
      </c>
      <c r="E1443" s="176">
        <v>6.3</v>
      </c>
      <c r="F1443" s="177"/>
      <c r="G1443" s="178">
        <f>ROUND(E1443*F1443,2)</f>
        <v>0</v>
      </c>
      <c r="H1443" s="159"/>
      <c r="I1443" s="158">
        <f>ROUND(E1443*H1443,2)</f>
        <v>0</v>
      </c>
      <c r="J1443" s="159"/>
      <c r="K1443" s="158">
        <f>ROUND(E1443*J1443,2)</f>
        <v>0</v>
      </c>
      <c r="L1443" s="158">
        <v>21</v>
      </c>
      <c r="M1443" s="158">
        <f>G1443*(1+L1443/100)</f>
        <v>0</v>
      </c>
      <c r="N1443" s="157">
        <v>3.63E-3</v>
      </c>
      <c r="O1443" s="157">
        <f>ROUND(E1443*N1443,2)</f>
        <v>0.02</v>
      </c>
      <c r="P1443" s="157">
        <v>0</v>
      </c>
      <c r="Q1443" s="157">
        <f>ROUND(E1443*P1443,2)</f>
        <v>0</v>
      </c>
      <c r="R1443" s="158"/>
      <c r="S1443" s="158" t="s">
        <v>183</v>
      </c>
      <c r="T1443" s="158" t="s">
        <v>183</v>
      </c>
      <c r="U1443" s="158">
        <v>0.46390999999999999</v>
      </c>
      <c r="V1443" s="158">
        <f>ROUND(E1443*U1443,2)</f>
        <v>2.92</v>
      </c>
      <c r="W1443" s="158"/>
      <c r="X1443" s="158" t="s">
        <v>184</v>
      </c>
      <c r="Y1443" s="147"/>
      <c r="Z1443" s="147"/>
      <c r="AA1443" s="147"/>
      <c r="AB1443" s="147"/>
      <c r="AC1443" s="147"/>
      <c r="AD1443" s="147"/>
      <c r="AE1443" s="147"/>
      <c r="AF1443" s="147"/>
      <c r="AG1443" s="147" t="s">
        <v>185</v>
      </c>
      <c r="AH1443" s="147"/>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row>
    <row r="1444" spans="1:60" outlineLevel="1">
      <c r="A1444" s="154"/>
      <c r="B1444" s="155"/>
      <c r="C1444" s="188" t="s">
        <v>1170</v>
      </c>
      <c r="D1444" s="160"/>
      <c r="E1444" s="161"/>
      <c r="F1444" s="158"/>
      <c r="G1444" s="158"/>
      <c r="H1444" s="158"/>
      <c r="I1444" s="158"/>
      <c r="J1444" s="158"/>
      <c r="K1444" s="158"/>
      <c r="L1444" s="158"/>
      <c r="M1444" s="158"/>
      <c r="N1444" s="157"/>
      <c r="O1444" s="157"/>
      <c r="P1444" s="157"/>
      <c r="Q1444" s="157"/>
      <c r="R1444" s="158"/>
      <c r="S1444" s="158"/>
      <c r="T1444" s="158"/>
      <c r="U1444" s="158"/>
      <c r="V1444" s="158"/>
      <c r="W1444" s="158"/>
      <c r="X1444" s="158"/>
      <c r="Y1444" s="147"/>
      <c r="Z1444" s="147"/>
      <c r="AA1444" s="147"/>
      <c r="AB1444" s="147"/>
      <c r="AC1444" s="147"/>
      <c r="AD1444" s="147"/>
      <c r="AE1444" s="147"/>
      <c r="AF1444" s="147"/>
      <c r="AG1444" s="147" t="s">
        <v>187</v>
      </c>
      <c r="AH1444" s="147">
        <v>0</v>
      </c>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row>
    <row r="1445" spans="1:60" outlineLevel="1">
      <c r="A1445" s="154"/>
      <c r="B1445" s="155"/>
      <c r="C1445" s="188" t="s">
        <v>1171</v>
      </c>
      <c r="D1445" s="160"/>
      <c r="E1445" s="161">
        <v>4.8</v>
      </c>
      <c r="F1445" s="158"/>
      <c r="G1445" s="158"/>
      <c r="H1445" s="158"/>
      <c r="I1445" s="158"/>
      <c r="J1445" s="158"/>
      <c r="K1445" s="158"/>
      <c r="L1445" s="158"/>
      <c r="M1445" s="158"/>
      <c r="N1445" s="157"/>
      <c r="O1445" s="157"/>
      <c r="P1445" s="157"/>
      <c r="Q1445" s="157"/>
      <c r="R1445" s="158"/>
      <c r="S1445" s="158"/>
      <c r="T1445" s="158"/>
      <c r="U1445" s="158"/>
      <c r="V1445" s="158"/>
      <c r="W1445" s="158"/>
      <c r="X1445" s="158"/>
      <c r="Y1445" s="147"/>
      <c r="Z1445" s="147"/>
      <c r="AA1445" s="147"/>
      <c r="AB1445" s="147"/>
      <c r="AC1445" s="147"/>
      <c r="AD1445" s="147"/>
      <c r="AE1445" s="147"/>
      <c r="AF1445" s="147"/>
      <c r="AG1445" s="147" t="s">
        <v>187</v>
      </c>
      <c r="AH1445" s="147">
        <v>0</v>
      </c>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row>
    <row r="1446" spans="1:60" outlineLevel="1">
      <c r="A1446" s="154"/>
      <c r="B1446" s="155"/>
      <c r="C1446" s="188" t="s">
        <v>1172</v>
      </c>
      <c r="D1446" s="160"/>
      <c r="E1446" s="161"/>
      <c r="F1446" s="158"/>
      <c r="G1446" s="158"/>
      <c r="H1446" s="158"/>
      <c r="I1446" s="158"/>
      <c r="J1446" s="158"/>
      <c r="K1446" s="158"/>
      <c r="L1446" s="158"/>
      <c r="M1446" s="158"/>
      <c r="N1446" s="157"/>
      <c r="O1446" s="157"/>
      <c r="P1446" s="157"/>
      <c r="Q1446" s="157"/>
      <c r="R1446" s="158"/>
      <c r="S1446" s="158"/>
      <c r="T1446" s="158"/>
      <c r="U1446" s="158"/>
      <c r="V1446" s="158"/>
      <c r="W1446" s="158"/>
      <c r="X1446" s="158"/>
      <c r="Y1446" s="147"/>
      <c r="Z1446" s="147"/>
      <c r="AA1446" s="147"/>
      <c r="AB1446" s="147"/>
      <c r="AC1446" s="147"/>
      <c r="AD1446" s="147"/>
      <c r="AE1446" s="147"/>
      <c r="AF1446" s="147"/>
      <c r="AG1446" s="147" t="s">
        <v>187</v>
      </c>
      <c r="AH1446" s="147">
        <v>0</v>
      </c>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row>
    <row r="1447" spans="1:60" outlineLevel="1">
      <c r="A1447" s="154"/>
      <c r="B1447" s="155"/>
      <c r="C1447" s="188" t="s">
        <v>718</v>
      </c>
      <c r="D1447" s="160"/>
      <c r="E1447" s="161">
        <v>1.5</v>
      </c>
      <c r="F1447" s="158"/>
      <c r="G1447" s="158"/>
      <c r="H1447" s="158"/>
      <c r="I1447" s="158"/>
      <c r="J1447" s="158"/>
      <c r="K1447" s="158"/>
      <c r="L1447" s="158"/>
      <c r="M1447" s="158"/>
      <c r="N1447" s="157"/>
      <c r="O1447" s="157"/>
      <c r="P1447" s="157"/>
      <c r="Q1447" s="157"/>
      <c r="R1447" s="158"/>
      <c r="S1447" s="158"/>
      <c r="T1447" s="158"/>
      <c r="U1447" s="158"/>
      <c r="V1447" s="158"/>
      <c r="W1447" s="158"/>
      <c r="X1447" s="158"/>
      <c r="Y1447" s="147"/>
      <c r="Z1447" s="147"/>
      <c r="AA1447" s="147"/>
      <c r="AB1447" s="147"/>
      <c r="AC1447" s="147"/>
      <c r="AD1447" s="147"/>
      <c r="AE1447" s="147"/>
      <c r="AF1447" s="147"/>
      <c r="AG1447" s="147" t="s">
        <v>187</v>
      </c>
      <c r="AH1447" s="147">
        <v>0</v>
      </c>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row>
    <row r="1448" spans="1:60" ht="22.5" outlineLevel="1">
      <c r="A1448" s="179">
        <v>253</v>
      </c>
      <c r="B1448" s="180" t="s">
        <v>1173</v>
      </c>
      <c r="C1448" s="189" t="s">
        <v>1174</v>
      </c>
      <c r="D1448" s="181" t="s">
        <v>1003</v>
      </c>
      <c r="E1448" s="182">
        <v>4.5</v>
      </c>
      <c r="F1448" s="183"/>
      <c r="G1448" s="184">
        <f>ROUND(E1448*F1448,2)</f>
        <v>0</v>
      </c>
      <c r="H1448" s="159"/>
      <c r="I1448" s="158">
        <f>ROUND(E1448*H1448,2)</f>
        <v>0</v>
      </c>
      <c r="J1448" s="159"/>
      <c r="K1448" s="158">
        <f>ROUND(E1448*J1448,2)</f>
        <v>0</v>
      </c>
      <c r="L1448" s="158">
        <v>21</v>
      </c>
      <c r="M1448" s="158">
        <f>G1448*(1+L1448/100)</f>
        <v>0</v>
      </c>
      <c r="N1448" s="157">
        <v>0</v>
      </c>
      <c r="O1448" s="157">
        <f>ROUND(E1448*N1448,2)</f>
        <v>0</v>
      </c>
      <c r="P1448" s="157">
        <v>0</v>
      </c>
      <c r="Q1448" s="157">
        <f>ROUND(E1448*P1448,2)</f>
        <v>0</v>
      </c>
      <c r="R1448" s="158"/>
      <c r="S1448" s="158" t="s">
        <v>341</v>
      </c>
      <c r="T1448" s="158" t="s">
        <v>342</v>
      </c>
      <c r="U1448" s="158">
        <v>0</v>
      </c>
      <c r="V1448" s="158">
        <f>ROUND(E1448*U1448,2)</f>
        <v>0</v>
      </c>
      <c r="W1448" s="158"/>
      <c r="X1448" s="158" t="s">
        <v>184</v>
      </c>
      <c r="Y1448" s="147"/>
      <c r="Z1448" s="147"/>
      <c r="AA1448" s="147"/>
      <c r="AB1448" s="147"/>
      <c r="AC1448" s="147"/>
      <c r="AD1448" s="147"/>
      <c r="AE1448" s="147"/>
      <c r="AF1448" s="147"/>
      <c r="AG1448" s="147" t="s">
        <v>185</v>
      </c>
      <c r="AH1448" s="147"/>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row>
    <row r="1449" spans="1:60" ht="22.5" outlineLevel="1">
      <c r="A1449" s="179">
        <v>254</v>
      </c>
      <c r="B1449" s="180" t="s">
        <v>1175</v>
      </c>
      <c r="C1449" s="189" t="s">
        <v>1176</v>
      </c>
      <c r="D1449" s="181" t="s">
        <v>1003</v>
      </c>
      <c r="E1449" s="182">
        <v>3.1</v>
      </c>
      <c r="F1449" s="183"/>
      <c r="G1449" s="184">
        <f>ROUND(E1449*F1449,2)</f>
        <v>0</v>
      </c>
      <c r="H1449" s="159"/>
      <c r="I1449" s="158">
        <f>ROUND(E1449*H1449,2)</f>
        <v>0</v>
      </c>
      <c r="J1449" s="159"/>
      <c r="K1449" s="158">
        <f>ROUND(E1449*J1449,2)</f>
        <v>0</v>
      </c>
      <c r="L1449" s="158">
        <v>21</v>
      </c>
      <c r="M1449" s="158">
        <f>G1449*(1+L1449/100)</f>
        <v>0</v>
      </c>
      <c r="N1449" s="157">
        <v>0</v>
      </c>
      <c r="O1449" s="157">
        <f>ROUND(E1449*N1449,2)</f>
        <v>0</v>
      </c>
      <c r="P1449" s="157">
        <v>0</v>
      </c>
      <c r="Q1449" s="157">
        <f>ROUND(E1449*P1449,2)</f>
        <v>0</v>
      </c>
      <c r="R1449" s="158"/>
      <c r="S1449" s="158" t="s">
        <v>341</v>
      </c>
      <c r="T1449" s="158" t="s">
        <v>342</v>
      </c>
      <c r="U1449" s="158">
        <v>0</v>
      </c>
      <c r="V1449" s="158">
        <f>ROUND(E1449*U1449,2)</f>
        <v>0</v>
      </c>
      <c r="W1449" s="158"/>
      <c r="X1449" s="158" t="s">
        <v>184</v>
      </c>
      <c r="Y1449" s="147"/>
      <c r="Z1449" s="147"/>
      <c r="AA1449" s="147"/>
      <c r="AB1449" s="147"/>
      <c r="AC1449" s="147"/>
      <c r="AD1449" s="147"/>
      <c r="AE1449" s="147"/>
      <c r="AF1449" s="147"/>
      <c r="AG1449" s="147" t="s">
        <v>185</v>
      </c>
      <c r="AH1449" s="147"/>
      <c r="AI1449" s="147"/>
      <c r="AJ1449" s="147"/>
      <c r="AK1449" s="147"/>
      <c r="AL1449" s="147"/>
      <c r="AM1449" s="147"/>
      <c r="AN1449" s="147"/>
      <c r="AO1449" s="147"/>
      <c r="AP1449" s="147"/>
      <c r="AQ1449" s="147"/>
      <c r="AR1449" s="147"/>
      <c r="AS1449" s="147"/>
      <c r="AT1449" s="147"/>
      <c r="AU1449" s="147"/>
      <c r="AV1449" s="147"/>
      <c r="AW1449" s="147"/>
      <c r="AX1449" s="147"/>
      <c r="AY1449" s="147"/>
      <c r="AZ1449" s="147"/>
      <c r="BA1449" s="147"/>
      <c r="BB1449" s="147"/>
      <c r="BC1449" s="147"/>
      <c r="BD1449" s="147"/>
      <c r="BE1449" s="147"/>
      <c r="BF1449" s="147"/>
      <c r="BG1449" s="147"/>
      <c r="BH1449" s="147"/>
    </row>
    <row r="1450" spans="1:60" ht="33.75" outlineLevel="1">
      <c r="A1450" s="179">
        <v>255</v>
      </c>
      <c r="B1450" s="180" t="s">
        <v>1177</v>
      </c>
      <c r="C1450" s="189" t="s">
        <v>1178</v>
      </c>
      <c r="D1450" s="181" t="s">
        <v>1003</v>
      </c>
      <c r="E1450" s="182">
        <v>4.5</v>
      </c>
      <c r="F1450" s="183"/>
      <c r="G1450" s="184">
        <f>ROUND(E1450*F1450,2)</f>
        <v>0</v>
      </c>
      <c r="H1450" s="159"/>
      <c r="I1450" s="158">
        <f>ROUND(E1450*H1450,2)</f>
        <v>0</v>
      </c>
      <c r="J1450" s="159"/>
      <c r="K1450" s="158">
        <f>ROUND(E1450*J1450,2)</f>
        <v>0</v>
      </c>
      <c r="L1450" s="158">
        <v>21</v>
      </c>
      <c r="M1450" s="158">
        <f>G1450*(1+L1450/100)</f>
        <v>0</v>
      </c>
      <c r="N1450" s="157">
        <v>0</v>
      </c>
      <c r="O1450" s="157">
        <f>ROUND(E1450*N1450,2)</f>
        <v>0</v>
      </c>
      <c r="P1450" s="157">
        <v>0</v>
      </c>
      <c r="Q1450" s="157">
        <f>ROUND(E1450*P1450,2)</f>
        <v>0</v>
      </c>
      <c r="R1450" s="158"/>
      <c r="S1450" s="158" t="s">
        <v>341</v>
      </c>
      <c r="T1450" s="158" t="s">
        <v>342</v>
      </c>
      <c r="U1450" s="158">
        <v>0</v>
      </c>
      <c r="V1450" s="158">
        <f>ROUND(E1450*U1450,2)</f>
        <v>0</v>
      </c>
      <c r="W1450" s="158"/>
      <c r="X1450" s="158" t="s">
        <v>184</v>
      </c>
      <c r="Y1450" s="147"/>
      <c r="Z1450" s="147"/>
      <c r="AA1450" s="147"/>
      <c r="AB1450" s="147"/>
      <c r="AC1450" s="147"/>
      <c r="AD1450" s="147"/>
      <c r="AE1450" s="147"/>
      <c r="AF1450" s="147"/>
      <c r="AG1450" s="147" t="s">
        <v>185</v>
      </c>
      <c r="AH1450" s="147"/>
      <c r="AI1450" s="147"/>
      <c r="AJ1450" s="147"/>
      <c r="AK1450" s="147"/>
      <c r="AL1450" s="147"/>
      <c r="AM1450" s="147"/>
      <c r="AN1450" s="147"/>
      <c r="AO1450" s="147"/>
      <c r="AP1450" s="147"/>
      <c r="AQ1450" s="147"/>
      <c r="AR1450" s="147"/>
      <c r="AS1450" s="147"/>
      <c r="AT1450" s="147"/>
      <c r="AU1450" s="147"/>
      <c r="AV1450" s="147"/>
      <c r="AW1450" s="147"/>
      <c r="AX1450" s="147"/>
      <c r="AY1450" s="147"/>
      <c r="AZ1450" s="147"/>
      <c r="BA1450" s="147"/>
      <c r="BB1450" s="147"/>
      <c r="BC1450" s="147"/>
      <c r="BD1450" s="147"/>
      <c r="BE1450" s="147"/>
      <c r="BF1450" s="147"/>
      <c r="BG1450" s="147"/>
      <c r="BH1450" s="147"/>
    </row>
    <row r="1451" spans="1:60" ht="33.75" outlineLevel="1">
      <c r="A1451" s="173">
        <v>256</v>
      </c>
      <c r="B1451" s="174" t="s">
        <v>1179</v>
      </c>
      <c r="C1451" s="187" t="s">
        <v>1180</v>
      </c>
      <c r="D1451" s="175" t="s">
        <v>572</v>
      </c>
      <c r="E1451" s="176">
        <v>1</v>
      </c>
      <c r="F1451" s="177"/>
      <c r="G1451" s="178">
        <f>ROUND(E1451*F1451,2)</f>
        <v>0</v>
      </c>
      <c r="H1451" s="159"/>
      <c r="I1451" s="158">
        <f>ROUND(E1451*H1451,2)</f>
        <v>0</v>
      </c>
      <c r="J1451" s="159"/>
      <c r="K1451" s="158">
        <f>ROUND(E1451*J1451,2)</f>
        <v>0</v>
      </c>
      <c r="L1451" s="158">
        <v>21</v>
      </c>
      <c r="M1451" s="158">
        <f>G1451*(1+L1451/100)</f>
        <v>0</v>
      </c>
      <c r="N1451" s="157">
        <v>0</v>
      </c>
      <c r="O1451" s="157">
        <f>ROUND(E1451*N1451,2)</f>
        <v>0</v>
      </c>
      <c r="P1451" s="157">
        <v>0</v>
      </c>
      <c r="Q1451" s="157">
        <f>ROUND(E1451*P1451,2)</f>
        <v>0</v>
      </c>
      <c r="R1451" s="158"/>
      <c r="S1451" s="158" t="s">
        <v>341</v>
      </c>
      <c r="T1451" s="158" t="s">
        <v>342</v>
      </c>
      <c r="U1451" s="158">
        <v>0</v>
      </c>
      <c r="V1451" s="158">
        <f>ROUND(E1451*U1451,2)</f>
        <v>0</v>
      </c>
      <c r="W1451" s="158"/>
      <c r="X1451" s="158" t="s">
        <v>184</v>
      </c>
      <c r="Y1451" s="147"/>
      <c r="Z1451" s="147"/>
      <c r="AA1451" s="147"/>
      <c r="AB1451" s="147"/>
      <c r="AC1451" s="147"/>
      <c r="AD1451" s="147"/>
      <c r="AE1451" s="147"/>
      <c r="AF1451" s="147"/>
      <c r="AG1451" s="147" t="s">
        <v>185</v>
      </c>
      <c r="AH1451" s="147"/>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row>
    <row r="1452" spans="1:60" outlineLevel="1">
      <c r="A1452" s="154">
        <v>257</v>
      </c>
      <c r="B1452" s="155" t="s">
        <v>1181</v>
      </c>
      <c r="C1452" s="191" t="s">
        <v>1182</v>
      </c>
      <c r="D1452" s="156" t="s">
        <v>0</v>
      </c>
      <c r="E1452" s="185"/>
      <c r="F1452" s="159"/>
      <c r="G1452" s="158">
        <f>ROUND(E1452*F1452,2)</f>
        <v>0</v>
      </c>
      <c r="H1452" s="159"/>
      <c r="I1452" s="158">
        <f>ROUND(E1452*H1452,2)</f>
        <v>0</v>
      </c>
      <c r="J1452" s="159"/>
      <c r="K1452" s="158">
        <f>ROUND(E1452*J1452,2)</f>
        <v>0</v>
      </c>
      <c r="L1452" s="158">
        <v>21</v>
      </c>
      <c r="M1452" s="158">
        <f>G1452*(1+L1452/100)</f>
        <v>0</v>
      </c>
      <c r="N1452" s="157">
        <v>0</v>
      </c>
      <c r="O1452" s="157">
        <f>ROUND(E1452*N1452,2)</f>
        <v>0</v>
      </c>
      <c r="P1452" s="157">
        <v>0</v>
      </c>
      <c r="Q1452" s="157">
        <f>ROUND(E1452*P1452,2)</f>
        <v>0</v>
      </c>
      <c r="R1452" s="158"/>
      <c r="S1452" s="158" t="s">
        <v>183</v>
      </c>
      <c r="T1452" s="158" t="s">
        <v>183</v>
      </c>
      <c r="U1452" s="158">
        <v>0</v>
      </c>
      <c r="V1452" s="158">
        <f>ROUND(E1452*U1452,2)</f>
        <v>0</v>
      </c>
      <c r="W1452" s="158"/>
      <c r="X1452" s="158" t="s">
        <v>958</v>
      </c>
      <c r="Y1452" s="147"/>
      <c r="Z1452" s="147"/>
      <c r="AA1452" s="147"/>
      <c r="AB1452" s="147"/>
      <c r="AC1452" s="147"/>
      <c r="AD1452" s="147"/>
      <c r="AE1452" s="147"/>
      <c r="AF1452" s="147"/>
      <c r="AG1452" s="147" t="s">
        <v>959</v>
      </c>
      <c r="AH1452" s="147"/>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row>
    <row r="1453" spans="1:60">
      <c r="A1453" s="166" t="s">
        <v>178</v>
      </c>
      <c r="B1453" s="167" t="s">
        <v>120</v>
      </c>
      <c r="C1453" s="186" t="s">
        <v>121</v>
      </c>
      <c r="D1453" s="168"/>
      <c r="E1453" s="169"/>
      <c r="F1453" s="170"/>
      <c r="G1453" s="171">
        <f>SUMIF(AG1454:AG1640,"&lt;&gt;NOR",G1454:G1640)</f>
        <v>0</v>
      </c>
      <c r="H1453" s="165"/>
      <c r="I1453" s="165">
        <f>SUM(I1454:I1640)</f>
        <v>0</v>
      </c>
      <c r="J1453" s="165"/>
      <c r="K1453" s="165">
        <f>SUM(K1454:K1640)</f>
        <v>0</v>
      </c>
      <c r="L1453" s="165"/>
      <c r="M1453" s="165">
        <f>SUM(M1454:M1640)</f>
        <v>0</v>
      </c>
      <c r="N1453" s="164"/>
      <c r="O1453" s="164">
        <f>SUM(O1454:O1640)</f>
        <v>1.08</v>
      </c>
      <c r="P1453" s="164"/>
      <c r="Q1453" s="164">
        <f>SUM(Q1454:Q1640)</f>
        <v>0.30000000000000004</v>
      </c>
      <c r="R1453" s="165"/>
      <c r="S1453" s="165"/>
      <c r="T1453" s="165"/>
      <c r="U1453" s="165"/>
      <c r="V1453" s="165">
        <f>SUM(V1454:V1640)</f>
        <v>127.32</v>
      </c>
      <c r="W1453" s="165"/>
      <c r="X1453" s="165"/>
      <c r="AG1453" t="s">
        <v>179</v>
      </c>
    </row>
    <row r="1454" spans="1:60" outlineLevel="1">
      <c r="A1454" s="173">
        <v>258</v>
      </c>
      <c r="B1454" s="174" t="s">
        <v>1183</v>
      </c>
      <c r="C1454" s="187" t="s">
        <v>1184</v>
      </c>
      <c r="D1454" s="175" t="s">
        <v>182</v>
      </c>
      <c r="E1454" s="176">
        <v>6.3</v>
      </c>
      <c r="F1454" s="177"/>
      <c r="G1454" s="178">
        <f>ROUND(E1454*F1454,2)</f>
        <v>0</v>
      </c>
      <c r="H1454" s="159"/>
      <c r="I1454" s="158">
        <f>ROUND(E1454*H1454,2)</f>
        <v>0</v>
      </c>
      <c r="J1454" s="159"/>
      <c r="K1454" s="158">
        <f>ROUND(E1454*J1454,2)</f>
        <v>0</v>
      </c>
      <c r="L1454" s="158">
        <v>21</v>
      </c>
      <c r="M1454" s="158">
        <f>G1454*(1+L1454/100)</f>
        <v>0</v>
      </c>
      <c r="N1454" s="157">
        <v>0</v>
      </c>
      <c r="O1454" s="157">
        <f>ROUND(E1454*N1454,2)</f>
        <v>0</v>
      </c>
      <c r="P1454" s="157">
        <v>2.4649999999999998E-2</v>
      </c>
      <c r="Q1454" s="157">
        <f>ROUND(E1454*P1454,2)</f>
        <v>0.16</v>
      </c>
      <c r="R1454" s="158"/>
      <c r="S1454" s="158" t="s">
        <v>183</v>
      </c>
      <c r="T1454" s="158" t="s">
        <v>183</v>
      </c>
      <c r="U1454" s="158">
        <v>0.21</v>
      </c>
      <c r="V1454" s="158">
        <f>ROUND(E1454*U1454,2)</f>
        <v>1.32</v>
      </c>
      <c r="W1454" s="158"/>
      <c r="X1454" s="158" t="s">
        <v>184</v>
      </c>
      <c r="Y1454" s="147"/>
      <c r="Z1454" s="147"/>
      <c r="AA1454" s="147"/>
      <c r="AB1454" s="147"/>
      <c r="AC1454" s="147"/>
      <c r="AD1454" s="147"/>
      <c r="AE1454" s="147"/>
      <c r="AF1454" s="147"/>
      <c r="AG1454" s="147" t="s">
        <v>185</v>
      </c>
      <c r="AH1454" s="147"/>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row>
    <row r="1455" spans="1:60" outlineLevel="1">
      <c r="A1455" s="154"/>
      <c r="B1455" s="155"/>
      <c r="C1455" s="188" t="s">
        <v>243</v>
      </c>
      <c r="D1455" s="160"/>
      <c r="E1455" s="161"/>
      <c r="F1455" s="158"/>
      <c r="G1455" s="158"/>
      <c r="H1455" s="158"/>
      <c r="I1455" s="158"/>
      <c r="J1455" s="158"/>
      <c r="K1455" s="158"/>
      <c r="L1455" s="158"/>
      <c r="M1455" s="158"/>
      <c r="N1455" s="157"/>
      <c r="O1455" s="157"/>
      <c r="P1455" s="157"/>
      <c r="Q1455" s="157"/>
      <c r="R1455" s="158"/>
      <c r="S1455" s="158"/>
      <c r="T1455" s="158"/>
      <c r="U1455" s="158"/>
      <c r="V1455" s="158"/>
      <c r="W1455" s="158"/>
      <c r="X1455" s="158"/>
      <c r="Y1455" s="147"/>
      <c r="Z1455" s="147"/>
      <c r="AA1455" s="147"/>
      <c r="AB1455" s="147"/>
      <c r="AC1455" s="147"/>
      <c r="AD1455" s="147"/>
      <c r="AE1455" s="147"/>
      <c r="AF1455" s="147"/>
      <c r="AG1455" s="147" t="s">
        <v>187</v>
      </c>
      <c r="AH1455" s="147">
        <v>0</v>
      </c>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row>
    <row r="1456" spans="1:60" outlineLevel="1">
      <c r="A1456" s="154"/>
      <c r="B1456" s="155"/>
      <c r="C1456" s="188" t="s">
        <v>1185</v>
      </c>
      <c r="D1456" s="160"/>
      <c r="E1456" s="161">
        <v>6.3</v>
      </c>
      <c r="F1456" s="158"/>
      <c r="G1456" s="158"/>
      <c r="H1456" s="158"/>
      <c r="I1456" s="158"/>
      <c r="J1456" s="158"/>
      <c r="K1456" s="158"/>
      <c r="L1456" s="158"/>
      <c r="M1456" s="158"/>
      <c r="N1456" s="157"/>
      <c r="O1456" s="157"/>
      <c r="P1456" s="157"/>
      <c r="Q1456" s="157"/>
      <c r="R1456" s="158"/>
      <c r="S1456" s="158"/>
      <c r="T1456" s="158"/>
      <c r="U1456" s="158"/>
      <c r="V1456" s="158"/>
      <c r="W1456" s="158"/>
      <c r="X1456" s="158"/>
      <c r="Y1456" s="147"/>
      <c r="Z1456" s="147"/>
      <c r="AA1456" s="147"/>
      <c r="AB1456" s="147"/>
      <c r="AC1456" s="147"/>
      <c r="AD1456" s="147"/>
      <c r="AE1456" s="147"/>
      <c r="AF1456" s="147"/>
      <c r="AG1456" s="147" t="s">
        <v>187</v>
      </c>
      <c r="AH1456" s="147">
        <v>0</v>
      </c>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row>
    <row r="1457" spans="1:60" outlineLevel="1">
      <c r="A1457" s="173">
        <v>259</v>
      </c>
      <c r="B1457" s="174" t="s">
        <v>1186</v>
      </c>
      <c r="C1457" s="187" t="s">
        <v>1187</v>
      </c>
      <c r="D1457" s="175" t="s">
        <v>182</v>
      </c>
      <c r="E1457" s="176">
        <v>6.3</v>
      </c>
      <c r="F1457" s="177"/>
      <c r="G1457" s="178">
        <f>ROUND(E1457*F1457,2)</f>
        <v>0</v>
      </c>
      <c r="H1457" s="159"/>
      <c r="I1457" s="158">
        <f>ROUND(E1457*H1457,2)</f>
        <v>0</v>
      </c>
      <c r="J1457" s="159"/>
      <c r="K1457" s="158">
        <f>ROUND(E1457*J1457,2)</f>
        <v>0</v>
      </c>
      <c r="L1457" s="158">
        <v>21</v>
      </c>
      <c r="M1457" s="158">
        <f>G1457*(1+L1457/100)</f>
        <v>0</v>
      </c>
      <c r="N1457" s="157">
        <v>0</v>
      </c>
      <c r="O1457" s="157">
        <f>ROUND(E1457*N1457,2)</f>
        <v>0</v>
      </c>
      <c r="P1457" s="157">
        <v>8.0000000000000002E-3</v>
      </c>
      <c r="Q1457" s="157">
        <f>ROUND(E1457*P1457,2)</f>
        <v>0.05</v>
      </c>
      <c r="R1457" s="158"/>
      <c r="S1457" s="158" t="s">
        <v>183</v>
      </c>
      <c r="T1457" s="158" t="s">
        <v>183</v>
      </c>
      <c r="U1457" s="158">
        <v>6.6000000000000003E-2</v>
      </c>
      <c r="V1457" s="158">
        <f>ROUND(E1457*U1457,2)</f>
        <v>0.42</v>
      </c>
      <c r="W1457" s="158"/>
      <c r="X1457" s="158" t="s">
        <v>184</v>
      </c>
      <c r="Y1457" s="147"/>
      <c r="Z1457" s="147"/>
      <c r="AA1457" s="147"/>
      <c r="AB1457" s="147"/>
      <c r="AC1457" s="147"/>
      <c r="AD1457" s="147"/>
      <c r="AE1457" s="147"/>
      <c r="AF1457" s="147"/>
      <c r="AG1457" s="147" t="s">
        <v>185</v>
      </c>
      <c r="AH1457" s="147"/>
      <c r="AI1457" s="147"/>
      <c r="AJ1457" s="147"/>
      <c r="AK1457" s="147"/>
      <c r="AL1457" s="147"/>
      <c r="AM1457" s="147"/>
      <c r="AN1457" s="147"/>
      <c r="AO1457" s="147"/>
      <c r="AP1457" s="147"/>
      <c r="AQ1457" s="147"/>
      <c r="AR1457" s="147"/>
      <c r="AS1457" s="147"/>
      <c r="AT1457" s="147"/>
      <c r="AU1457" s="147"/>
      <c r="AV1457" s="147"/>
      <c r="AW1457" s="147"/>
      <c r="AX1457" s="147"/>
      <c r="AY1457" s="147"/>
      <c r="AZ1457" s="147"/>
      <c r="BA1457" s="147"/>
      <c r="BB1457" s="147"/>
      <c r="BC1457" s="147"/>
      <c r="BD1457" s="147"/>
      <c r="BE1457" s="147"/>
      <c r="BF1457" s="147"/>
      <c r="BG1457" s="147"/>
      <c r="BH1457" s="147"/>
    </row>
    <row r="1458" spans="1:60" outlineLevel="1">
      <c r="A1458" s="154"/>
      <c r="B1458" s="155"/>
      <c r="C1458" s="188" t="s">
        <v>243</v>
      </c>
      <c r="D1458" s="160"/>
      <c r="E1458" s="161"/>
      <c r="F1458" s="158"/>
      <c r="G1458" s="158"/>
      <c r="H1458" s="158"/>
      <c r="I1458" s="158"/>
      <c r="J1458" s="158"/>
      <c r="K1458" s="158"/>
      <c r="L1458" s="158"/>
      <c r="M1458" s="158"/>
      <c r="N1458" s="157"/>
      <c r="O1458" s="157"/>
      <c r="P1458" s="157"/>
      <c r="Q1458" s="157"/>
      <c r="R1458" s="158"/>
      <c r="S1458" s="158"/>
      <c r="T1458" s="158"/>
      <c r="U1458" s="158"/>
      <c r="V1458" s="158"/>
      <c r="W1458" s="158"/>
      <c r="X1458" s="158"/>
      <c r="Y1458" s="147"/>
      <c r="Z1458" s="147"/>
      <c r="AA1458" s="147"/>
      <c r="AB1458" s="147"/>
      <c r="AC1458" s="147"/>
      <c r="AD1458" s="147"/>
      <c r="AE1458" s="147"/>
      <c r="AF1458" s="147"/>
      <c r="AG1458" s="147" t="s">
        <v>187</v>
      </c>
      <c r="AH1458" s="147">
        <v>0</v>
      </c>
      <c r="AI1458" s="147"/>
      <c r="AJ1458" s="147"/>
      <c r="AK1458" s="147"/>
      <c r="AL1458" s="147"/>
      <c r="AM1458" s="147"/>
      <c r="AN1458" s="147"/>
      <c r="AO1458" s="147"/>
      <c r="AP1458" s="147"/>
      <c r="AQ1458" s="147"/>
      <c r="AR1458" s="147"/>
      <c r="AS1458" s="147"/>
      <c r="AT1458" s="147"/>
      <c r="AU1458" s="147"/>
      <c r="AV1458" s="147"/>
      <c r="AW1458" s="147"/>
      <c r="AX1458" s="147"/>
      <c r="AY1458" s="147"/>
      <c r="AZ1458" s="147"/>
      <c r="BA1458" s="147"/>
      <c r="BB1458" s="147"/>
      <c r="BC1458" s="147"/>
      <c r="BD1458" s="147"/>
      <c r="BE1458" s="147"/>
      <c r="BF1458" s="147"/>
      <c r="BG1458" s="147"/>
      <c r="BH1458" s="147"/>
    </row>
    <row r="1459" spans="1:60" outlineLevel="1">
      <c r="A1459" s="154"/>
      <c r="B1459" s="155"/>
      <c r="C1459" s="188" t="s">
        <v>1185</v>
      </c>
      <c r="D1459" s="160"/>
      <c r="E1459" s="161">
        <v>6.3</v>
      </c>
      <c r="F1459" s="158"/>
      <c r="G1459" s="158"/>
      <c r="H1459" s="158"/>
      <c r="I1459" s="158"/>
      <c r="J1459" s="158"/>
      <c r="K1459" s="158"/>
      <c r="L1459" s="158"/>
      <c r="M1459" s="158"/>
      <c r="N1459" s="157"/>
      <c r="O1459" s="157"/>
      <c r="P1459" s="157"/>
      <c r="Q1459" s="157"/>
      <c r="R1459" s="158"/>
      <c r="S1459" s="158"/>
      <c r="T1459" s="158"/>
      <c r="U1459" s="158"/>
      <c r="V1459" s="158"/>
      <c r="W1459" s="158"/>
      <c r="X1459" s="158"/>
      <c r="Y1459" s="147"/>
      <c r="Z1459" s="147"/>
      <c r="AA1459" s="147"/>
      <c r="AB1459" s="147"/>
      <c r="AC1459" s="147"/>
      <c r="AD1459" s="147"/>
      <c r="AE1459" s="147"/>
      <c r="AF1459" s="147"/>
      <c r="AG1459" s="147" t="s">
        <v>187</v>
      </c>
      <c r="AH1459" s="147">
        <v>0</v>
      </c>
      <c r="AI1459" s="147"/>
      <c r="AJ1459" s="147"/>
      <c r="AK1459" s="147"/>
      <c r="AL1459" s="147"/>
      <c r="AM1459" s="147"/>
      <c r="AN1459" s="147"/>
      <c r="AO1459" s="147"/>
      <c r="AP1459" s="147"/>
      <c r="AQ1459" s="147"/>
      <c r="AR1459" s="147"/>
      <c r="AS1459" s="147"/>
      <c r="AT1459" s="147"/>
      <c r="AU1459" s="147"/>
      <c r="AV1459" s="147"/>
      <c r="AW1459" s="147"/>
      <c r="AX1459" s="147"/>
      <c r="AY1459" s="147"/>
      <c r="AZ1459" s="147"/>
      <c r="BA1459" s="147"/>
      <c r="BB1459" s="147"/>
      <c r="BC1459" s="147"/>
      <c r="BD1459" s="147"/>
      <c r="BE1459" s="147"/>
      <c r="BF1459" s="147"/>
      <c r="BG1459" s="147"/>
      <c r="BH1459" s="147"/>
    </row>
    <row r="1460" spans="1:60" ht="22.5" outlineLevel="1">
      <c r="A1460" s="173">
        <v>260</v>
      </c>
      <c r="B1460" s="174" t="s">
        <v>1188</v>
      </c>
      <c r="C1460" s="187" t="s">
        <v>1189</v>
      </c>
      <c r="D1460" s="175" t="s">
        <v>259</v>
      </c>
      <c r="E1460" s="176">
        <v>26</v>
      </c>
      <c r="F1460" s="177"/>
      <c r="G1460" s="178">
        <f>ROUND(E1460*F1460,2)</f>
        <v>0</v>
      </c>
      <c r="H1460" s="159"/>
      <c r="I1460" s="158">
        <f>ROUND(E1460*H1460,2)</f>
        <v>0</v>
      </c>
      <c r="J1460" s="159"/>
      <c r="K1460" s="158">
        <f>ROUND(E1460*J1460,2)</f>
        <v>0</v>
      </c>
      <c r="L1460" s="158">
        <v>21</v>
      </c>
      <c r="M1460" s="158">
        <f>G1460*(1+L1460/100)</f>
        <v>0</v>
      </c>
      <c r="N1460" s="157">
        <v>0</v>
      </c>
      <c r="O1460" s="157">
        <f>ROUND(E1460*N1460,2)</f>
        <v>0</v>
      </c>
      <c r="P1460" s="157">
        <v>0</v>
      </c>
      <c r="Q1460" s="157">
        <f>ROUND(E1460*P1460,2)</f>
        <v>0</v>
      </c>
      <c r="R1460" s="158"/>
      <c r="S1460" s="158" t="s">
        <v>183</v>
      </c>
      <c r="T1460" s="158" t="s">
        <v>183</v>
      </c>
      <c r="U1460" s="158">
        <v>1.45</v>
      </c>
      <c r="V1460" s="158">
        <f>ROUND(E1460*U1460,2)</f>
        <v>37.700000000000003</v>
      </c>
      <c r="W1460" s="158"/>
      <c r="X1460" s="158" t="s">
        <v>184</v>
      </c>
      <c r="Y1460" s="147"/>
      <c r="Z1460" s="147"/>
      <c r="AA1460" s="147"/>
      <c r="AB1460" s="147"/>
      <c r="AC1460" s="147"/>
      <c r="AD1460" s="147"/>
      <c r="AE1460" s="147"/>
      <c r="AF1460" s="147"/>
      <c r="AG1460" s="147" t="s">
        <v>185</v>
      </c>
      <c r="AH1460" s="147"/>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row>
    <row r="1461" spans="1:60" outlineLevel="1">
      <c r="A1461" s="154"/>
      <c r="B1461" s="155"/>
      <c r="C1461" s="188" t="s">
        <v>575</v>
      </c>
      <c r="D1461" s="160"/>
      <c r="E1461" s="161"/>
      <c r="F1461" s="158"/>
      <c r="G1461" s="158"/>
      <c r="H1461" s="158"/>
      <c r="I1461" s="158"/>
      <c r="J1461" s="158"/>
      <c r="K1461" s="158"/>
      <c r="L1461" s="158"/>
      <c r="M1461" s="158"/>
      <c r="N1461" s="157"/>
      <c r="O1461" s="157"/>
      <c r="P1461" s="157"/>
      <c r="Q1461" s="157"/>
      <c r="R1461" s="158"/>
      <c r="S1461" s="158"/>
      <c r="T1461" s="158"/>
      <c r="U1461" s="158"/>
      <c r="V1461" s="158"/>
      <c r="W1461" s="158"/>
      <c r="X1461" s="158"/>
      <c r="Y1461" s="147"/>
      <c r="Z1461" s="147"/>
      <c r="AA1461" s="147"/>
      <c r="AB1461" s="147"/>
      <c r="AC1461" s="147"/>
      <c r="AD1461" s="147"/>
      <c r="AE1461" s="147"/>
      <c r="AF1461" s="147"/>
      <c r="AG1461" s="147" t="s">
        <v>187</v>
      </c>
      <c r="AH1461" s="147">
        <v>0</v>
      </c>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row>
    <row r="1462" spans="1:60" outlineLevel="1">
      <c r="A1462" s="154"/>
      <c r="B1462" s="155"/>
      <c r="C1462" s="188" t="s">
        <v>576</v>
      </c>
      <c r="D1462" s="160"/>
      <c r="E1462" s="161"/>
      <c r="F1462" s="158"/>
      <c r="G1462" s="158"/>
      <c r="H1462" s="158"/>
      <c r="I1462" s="158"/>
      <c r="J1462" s="158"/>
      <c r="K1462" s="158"/>
      <c r="L1462" s="158"/>
      <c r="M1462" s="158"/>
      <c r="N1462" s="157"/>
      <c r="O1462" s="157"/>
      <c r="P1462" s="157"/>
      <c r="Q1462" s="157"/>
      <c r="R1462" s="158"/>
      <c r="S1462" s="158"/>
      <c r="T1462" s="158"/>
      <c r="U1462" s="158"/>
      <c r="V1462" s="158"/>
      <c r="W1462" s="158"/>
      <c r="X1462" s="158"/>
      <c r="Y1462" s="147"/>
      <c r="Z1462" s="147"/>
      <c r="AA1462" s="147"/>
      <c r="AB1462" s="147"/>
      <c r="AC1462" s="147"/>
      <c r="AD1462" s="147"/>
      <c r="AE1462" s="147"/>
      <c r="AF1462" s="147"/>
      <c r="AG1462" s="147" t="s">
        <v>187</v>
      </c>
      <c r="AH1462" s="147">
        <v>0</v>
      </c>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row>
    <row r="1463" spans="1:60" outlineLevel="1">
      <c r="A1463" s="154"/>
      <c r="B1463" s="155"/>
      <c r="C1463" s="188" t="s">
        <v>577</v>
      </c>
      <c r="D1463" s="160"/>
      <c r="E1463" s="161"/>
      <c r="F1463" s="158"/>
      <c r="G1463" s="158"/>
      <c r="H1463" s="158"/>
      <c r="I1463" s="158"/>
      <c r="J1463" s="158"/>
      <c r="K1463" s="158"/>
      <c r="L1463" s="158"/>
      <c r="M1463" s="158"/>
      <c r="N1463" s="157"/>
      <c r="O1463" s="157"/>
      <c r="P1463" s="157"/>
      <c r="Q1463" s="157"/>
      <c r="R1463" s="158"/>
      <c r="S1463" s="158"/>
      <c r="T1463" s="158"/>
      <c r="U1463" s="158"/>
      <c r="V1463" s="158"/>
      <c r="W1463" s="158"/>
      <c r="X1463" s="158"/>
      <c r="Y1463" s="147"/>
      <c r="Z1463" s="147"/>
      <c r="AA1463" s="147"/>
      <c r="AB1463" s="147"/>
      <c r="AC1463" s="147"/>
      <c r="AD1463" s="147"/>
      <c r="AE1463" s="147"/>
      <c r="AF1463" s="147"/>
      <c r="AG1463" s="147" t="s">
        <v>187</v>
      </c>
      <c r="AH1463" s="147">
        <v>0</v>
      </c>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row>
    <row r="1464" spans="1:60" outlineLevel="1">
      <c r="A1464" s="154"/>
      <c r="B1464" s="155"/>
      <c r="C1464" s="188" t="s">
        <v>64</v>
      </c>
      <c r="D1464" s="160"/>
      <c r="E1464" s="161">
        <v>1</v>
      </c>
      <c r="F1464" s="158"/>
      <c r="G1464" s="158"/>
      <c r="H1464" s="158"/>
      <c r="I1464" s="158"/>
      <c r="J1464" s="158"/>
      <c r="K1464" s="158"/>
      <c r="L1464" s="158"/>
      <c r="M1464" s="158"/>
      <c r="N1464" s="157"/>
      <c r="O1464" s="157"/>
      <c r="P1464" s="157"/>
      <c r="Q1464" s="157"/>
      <c r="R1464" s="158"/>
      <c r="S1464" s="158"/>
      <c r="T1464" s="158"/>
      <c r="U1464" s="158"/>
      <c r="V1464" s="158"/>
      <c r="W1464" s="158"/>
      <c r="X1464" s="158"/>
      <c r="Y1464" s="147"/>
      <c r="Z1464" s="147"/>
      <c r="AA1464" s="147"/>
      <c r="AB1464" s="147"/>
      <c r="AC1464" s="147"/>
      <c r="AD1464" s="147"/>
      <c r="AE1464" s="147"/>
      <c r="AF1464" s="147"/>
      <c r="AG1464" s="147" t="s">
        <v>187</v>
      </c>
      <c r="AH1464" s="147">
        <v>0</v>
      </c>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row>
    <row r="1465" spans="1:60" outlineLevel="1">
      <c r="A1465" s="154"/>
      <c r="B1465" s="155"/>
      <c r="C1465" s="188" t="s">
        <v>1190</v>
      </c>
      <c r="D1465" s="160"/>
      <c r="E1465" s="161"/>
      <c r="F1465" s="158"/>
      <c r="G1465" s="158"/>
      <c r="H1465" s="158"/>
      <c r="I1465" s="158"/>
      <c r="J1465" s="158"/>
      <c r="K1465" s="158"/>
      <c r="L1465" s="158"/>
      <c r="M1465" s="158"/>
      <c r="N1465" s="157"/>
      <c r="O1465" s="157"/>
      <c r="P1465" s="157"/>
      <c r="Q1465" s="157"/>
      <c r="R1465" s="158"/>
      <c r="S1465" s="158"/>
      <c r="T1465" s="158"/>
      <c r="U1465" s="158"/>
      <c r="V1465" s="158"/>
      <c r="W1465" s="158"/>
      <c r="X1465" s="158"/>
      <c r="Y1465" s="147"/>
      <c r="Z1465" s="147"/>
      <c r="AA1465" s="147"/>
      <c r="AB1465" s="147"/>
      <c r="AC1465" s="147"/>
      <c r="AD1465" s="147"/>
      <c r="AE1465" s="147"/>
      <c r="AF1465" s="147"/>
      <c r="AG1465" s="147" t="s">
        <v>187</v>
      </c>
      <c r="AH1465" s="147">
        <v>0</v>
      </c>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row>
    <row r="1466" spans="1:60" outlineLevel="1">
      <c r="A1466" s="154"/>
      <c r="B1466" s="155"/>
      <c r="C1466" s="188" t="s">
        <v>64</v>
      </c>
      <c r="D1466" s="160"/>
      <c r="E1466" s="161">
        <v>1</v>
      </c>
      <c r="F1466" s="158"/>
      <c r="G1466" s="158"/>
      <c r="H1466" s="158"/>
      <c r="I1466" s="158"/>
      <c r="J1466" s="158"/>
      <c r="K1466" s="158"/>
      <c r="L1466" s="158"/>
      <c r="M1466" s="158"/>
      <c r="N1466" s="157"/>
      <c r="O1466" s="157"/>
      <c r="P1466" s="157"/>
      <c r="Q1466" s="157"/>
      <c r="R1466" s="158"/>
      <c r="S1466" s="158"/>
      <c r="T1466" s="158"/>
      <c r="U1466" s="158"/>
      <c r="V1466" s="158"/>
      <c r="W1466" s="158"/>
      <c r="X1466" s="158"/>
      <c r="Y1466" s="147"/>
      <c r="Z1466" s="147"/>
      <c r="AA1466" s="147"/>
      <c r="AB1466" s="147"/>
      <c r="AC1466" s="147"/>
      <c r="AD1466" s="147"/>
      <c r="AE1466" s="147"/>
      <c r="AF1466" s="147"/>
      <c r="AG1466" s="147" t="s">
        <v>187</v>
      </c>
      <c r="AH1466" s="147">
        <v>0</v>
      </c>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row>
    <row r="1467" spans="1:60" outlineLevel="1">
      <c r="A1467" s="154"/>
      <c r="B1467" s="155"/>
      <c r="C1467" s="188" t="s">
        <v>578</v>
      </c>
      <c r="D1467" s="160"/>
      <c r="E1467" s="161"/>
      <c r="F1467" s="158"/>
      <c r="G1467" s="158"/>
      <c r="H1467" s="158"/>
      <c r="I1467" s="158"/>
      <c r="J1467" s="158"/>
      <c r="K1467" s="158"/>
      <c r="L1467" s="158"/>
      <c r="M1467" s="158"/>
      <c r="N1467" s="157"/>
      <c r="O1467" s="157"/>
      <c r="P1467" s="157"/>
      <c r="Q1467" s="157"/>
      <c r="R1467" s="158"/>
      <c r="S1467" s="158"/>
      <c r="T1467" s="158"/>
      <c r="U1467" s="158"/>
      <c r="V1467" s="158"/>
      <c r="W1467" s="158"/>
      <c r="X1467" s="158"/>
      <c r="Y1467" s="147"/>
      <c r="Z1467" s="147"/>
      <c r="AA1467" s="147"/>
      <c r="AB1467" s="147"/>
      <c r="AC1467" s="147"/>
      <c r="AD1467" s="147"/>
      <c r="AE1467" s="147"/>
      <c r="AF1467" s="147"/>
      <c r="AG1467" s="147" t="s">
        <v>187</v>
      </c>
      <c r="AH1467" s="147">
        <v>0</v>
      </c>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row>
    <row r="1468" spans="1:60" outlineLevel="1">
      <c r="A1468" s="154"/>
      <c r="B1468" s="155"/>
      <c r="C1468" s="188" t="s">
        <v>579</v>
      </c>
      <c r="D1468" s="160"/>
      <c r="E1468" s="161"/>
      <c r="F1468" s="158"/>
      <c r="G1468" s="158"/>
      <c r="H1468" s="158"/>
      <c r="I1468" s="158"/>
      <c r="J1468" s="158"/>
      <c r="K1468" s="158"/>
      <c r="L1468" s="158"/>
      <c r="M1468" s="158"/>
      <c r="N1468" s="157"/>
      <c r="O1468" s="157"/>
      <c r="P1468" s="157"/>
      <c r="Q1468" s="157"/>
      <c r="R1468" s="158"/>
      <c r="S1468" s="158"/>
      <c r="T1468" s="158"/>
      <c r="U1468" s="158"/>
      <c r="V1468" s="158"/>
      <c r="W1468" s="158"/>
      <c r="X1468" s="158"/>
      <c r="Y1468" s="147"/>
      <c r="Z1468" s="147"/>
      <c r="AA1468" s="147"/>
      <c r="AB1468" s="147"/>
      <c r="AC1468" s="147"/>
      <c r="AD1468" s="147"/>
      <c r="AE1468" s="147"/>
      <c r="AF1468" s="147"/>
      <c r="AG1468" s="147" t="s">
        <v>187</v>
      </c>
      <c r="AH1468" s="147">
        <v>0</v>
      </c>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row>
    <row r="1469" spans="1:60" outlineLevel="1">
      <c r="A1469" s="154"/>
      <c r="B1469" s="155"/>
      <c r="C1469" s="188" t="s">
        <v>66</v>
      </c>
      <c r="D1469" s="160"/>
      <c r="E1469" s="161">
        <v>2</v>
      </c>
      <c r="F1469" s="158"/>
      <c r="G1469" s="158"/>
      <c r="H1469" s="158"/>
      <c r="I1469" s="158"/>
      <c r="J1469" s="158"/>
      <c r="K1469" s="158"/>
      <c r="L1469" s="158"/>
      <c r="M1469" s="158"/>
      <c r="N1469" s="157"/>
      <c r="O1469" s="157"/>
      <c r="P1469" s="157"/>
      <c r="Q1469" s="157"/>
      <c r="R1469" s="158"/>
      <c r="S1469" s="158"/>
      <c r="T1469" s="158"/>
      <c r="U1469" s="158"/>
      <c r="V1469" s="158"/>
      <c r="W1469" s="158"/>
      <c r="X1469" s="158"/>
      <c r="Y1469" s="147"/>
      <c r="Z1469" s="147"/>
      <c r="AA1469" s="147"/>
      <c r="AB1469" s="147"/>
      <c r="AC1469" s="147"/>
      <c r="AD1469" s="147"/>
      <c r="AE1469" s="147"/>
      <c r="AF1469" s="147"/>
      <c r="AG1469" s="147" t="s">
        <v>187</v>
      </c>
      <c r="AH1469" s="147">
        <v>0</v>
      </c>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row>
    <row r="1470" spans="1:60" outlineLevel="1">
      <c r="A1470" s="154"/>
      <c r="B1470" s="155"/>
      <c r="C1470" s="188" t="s">
        <v>580</v>
      </c>
      <c r="D1470" s="160"/>
      <c r="E1470" s="161"/>
      <c r="F1470" s="158"/>
      <c r="G1470" s="158"/>
      <c r="H1470" s="158"/>
      <c r="I1470" s="158"/>
      <c r="J1470" s="158"/>
      <c r="K1470" s="158"/>
      <c r="L1470" s="158"/>
      <c r="M1470" s="158"/>
      <c r="N1470" s="157"/>
      <c r="O1470" s="157"/>
      <c r="P1470" s="157"/>
      <c r="Q1470" s="157"/>
      <c r="R1470" s="158"/>
      <c r="S1470" s="158"/>
      <c r="T1470" s="158"/>
      <c r="U1470" s="158"/>
      <c r="V1470" s="158"/>
      <c r="W1470" s="158"/>
      <c r="X1470" s="158"/>
      <c r="Y1470" s="147"/>
      <c r="Z1470" s="147"/>
      <c r="AA1470" s="147"/>
      <c r="AB1470" s="147"/>
      <c r="AC1470" s="147"/>
      <c r="AD1470" s="147"/>
      <c r="AE1470" s="147"/>
      <c r="AF1470" s="147"/>
      <c r="AG1470" s="147" t="s">
        <v>187</v>
      </c>
      <c r="AH1470" s="147">
        <v>0</v>
      </c>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row>
    <row r="1471" spans="1:60" outlineLevel="1">
      <c r="A1471" s="154"/>
      <c r="B1471" s="155"/>
      <c r="C1471" s="188" t="s">
        <v>1191</v>
      </c>
      <c r="D1471" s="160"/>
      <c r="E1471" s="161"/>
      <c r="F1471" s="158"/>
      <c r="G1471" s="158"/>
      <c r="H1471" s="158"/>
      <c r="I1471" s="158"/>
      <c r="J1471" s="158"/>
      <c r="K1471" s="158"/>
      <c r="L1471" s="158"/>
      <c r="M1471" s="158"/>
      <c r="N1471" s="157"/>
      <c r="O1471" s="157"/>
      <c r="P1471" s="157"/>
      <c r="Q1471" s="157"/>
      <c r="R1471" s="158"/>
      <c r="S1471" s="158"/>
      <c r="T1471" s="158"/>
      <c r="U1471" s="158"/>
      <c r="V1471" s="158"/>
      <c r="W1471" s="158"/>
      <c r="X1471" s="158"/>
      <c r="Y1471" s="147"/>
      <c r="Z1471" s="147"/>
      <c r="AA1471" s="147"/>
      <c r="AB1471" s="147"/>
      <c r="AC1471" s="147"/>
      <c r="AD1471" s="147"/>
      <c r="AE1471" s="147"/>
      <c r="AF1471" s="147"/>
      <c r="AG1471" s="147" t="s">
        <v>187</v>
      </c>
      <c r="AH1471" s="147">
        <v>0</v>
      </c>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row>
    <row r="1472" spans="1:60" outlineLevel="1">
      <c r="A1472" s="154"/>
      <c r="B1472" s="155"/>
      <c r="C1472" s="188" t="s">
        <v>76</v>
      </c>
      <c r="D1472" s="160"/>
      <c r="E1472" s="161">
        <v>5</v>
      </c>
      <c r="F1472" s="158"/>
      <c r="G1472" s="158"/>
      <c r="H1472" s="158"/>
      <c r="I1472" s="158"/>
      <c r="J1472" s="158"/>
      <c r="K1472" s="158"/>
      <c r="L1472" s="158"/>
      <c r="M1472" s="158"/>
      <c r="N1472" s="157"/>
      <c r="O1472" s="157"/>
      <c r="P1472" s="157"/>
      <c r="Q1472" s="157"/>
      <c r="R1472" s="158"/>
      <c r="S1472" s="158"/>
      <c r="T1472" s="158"/>
      <c r="U1472" s="158"/>
      <c r="V1472" s="158"/>
      <c r="W1472" s="158"/>
      <c r="X1472" s="158"/>
      <c r="Y1472" s="147"/>
      <c r="Z1472" s="147"/>
      <c r="AA1472" s="147"/>
      <c r="AB1472" s="147"/>
      <c r="AC1472" s="147"/>
      <c r="AD1472" s="147"/>
      <c r="AE1472" s="147"/>
      <c r="AF1472" s="147"/>
      <c r="AG1472" s="147" t="s">
        <v>187</v>
      </c>
      <c r="AH1472" s="147">
        <v>0</v>
      </c>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row>
    <row r="1473" spans="1:60" outlineLevel="1">
      <c r="A1473" s="154"/>
      <c r="B1473" s="155"/>
      <c r="C1473" s="188" t="s">
        <v>1192</v>
      </c>
      <c r="D1473" s="160"/>
      <c r="E1473" s="161"/>
      <c r="F1473" s="158"/>
      <c r="G1473" s="158"/>
      <c r="H1473" s="158"/>
      <c r="I1473" s="158"/>
      <c r="J1473" s="158"/>
      <c r="K1473" s="158"/>
      <c r="L1473" s="158"/>
      <c r="M1473" s="158"/>
      <c r="N1473" s="157"/>
      <c r="O1473" s="157"/>
      <c r="P1473" s="157"/>
      <c r="Q1473" s="157"/>
      <c r="R1473" s="158"/>
      <c r="S1473" s="158"/>
      <c r="T1473" s="158"/>
      <c r="U1473" s="158"/>
      <c r="V1473" s="158"/>
      <c r="W1473" s="158"/>
      <c r="X1473" s="158"/>
      <c r="Y1473" s="147"/>
      <c r="Z1473" s="147"/>
      <c r="AA1473" s="147"/>
      <c r="AB1473" s="147"/>
      <c r="AC1473" s="147"/>
      <c r="AD1473" s="147"/>
      <c r="AE1473" s="147"/>
      <c r="AF1473" s="147"/>
      <c r="AG1473" s="147" t="s">
        <v>187</v>
      </c>
      <c r="AH1473" s="147">
        <v>0</v>
      </c>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row>
    <row r="1474" spans="1:60" outlineLevel="1">
      <c r="A1474" s="154"/>
      <c r="B1474" s="155"/>
      <c r="C1474" s="188" t="s">
        <v>76</v>
      </c>
      <c r="D1474" s="160"/>
      <c r="E1474" s="161">
        <v>5</v>
      </c>
      <c r="F1474" s="158"/>
      <c r="G1474" s="158"/>
      <c r="H1474" s="158"/>
      <c r="I1474" s="158"/>
      <c r="J1474" s="158"/>
      <c r="K1474" s="158"/>
      <c r="L1474" s="158"/>
      <c r="M1474" s="158"/>
      <c r="N1474" s="157"/>
      <c r="O1474" s="157"/>
      <c r="P1474" s="157"/>
      <c r="Q1474" s="157"/>
      <c r="R1474" s="158"/>
      <c r="S1474" s="158"/>
      <c r="T1474" s="158"/>
      <c r="U1474" s="158"/>
      <c r="V1474" s="158"/>
      <c r="W1474" s="158"/>
      <c r="X1474" s="158"/>
      <c r="Y1474" s="147"/>
      <c r="Z1474" s="147"/>
      <c r="AA1474" s="147"/>
      <c r="AB1474" s="147"/>
      <c r="AC1474" s="147"/>
      <c r="AD1474" s="147"/>
      <c r="AE1474" s="147"/>
      <c r="AF1474" s="147"/>
      <c r="AG1474" s="147" t="s">
        <v>187</v>
      </c>
      <c r="AH1474" s="147">
        <v>0</v>
      </c>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row>
    <row r="1475" spans="1:60" outlineLevel="1">
      <c r="A1475" s="154"/>
      <c r="B1475" s="155"/>
      <c r="C1475" s="188" t="s">
        <v>581</v>
      </c>
      <c r="D1475" s="160"/>
      <c r="E1475" s="161"/>
      <c r="F1475" s="158"/>
      <c r="G1475" s="158"/>
      <c r="H1475" s="158"/>
      <c r="I1475" s="158"/>
      <c r="J1475" s="158"/>
      <c r="K1475" s="158"/>
      <c r="L1475" s="158"/>
      <c r="M1475" s="158"/>
      <c r="N1475" s="157"/>
      <c r="O1475" s="157"/>
      <c r="P1475" s="157"/>
      <c r="Q1475" s="157"/>
      <c r="R1475" s="158"/>
      <c r="S1475" s="158"/>
      <c r="T1475" s="158"/>
      <c r="U1475" s="158"/>
      <c r="V1475" s="158"/>
      <c r="W1475" s="158"/>
      <c r="X1475" s="158"/>
      <c r="Y1475" s="147"/>
      <c r="Z1475" s="147"/>
      <c r="AA1475" s="147"/>
      <c r="AB1475" s="147"/>
      <c r="AC1475" s="147"/>
      <c r="AD1475" s="147"/>
      <c r="AE1475" s="147"/>
      <c r="AF1475" s="147"/>
      <c r="AG1475" s="147" t="s">
        <v>187</v>
      </c>
      <c r="AH1475" s="147">
        <v>0</v>
      </c>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row>
    <row r="1476" spans="1:60" outlineLevel="1">
      <c r="A1476" s="154"/>
      <c r="B1476" s="155"/>
      <c r="C1476" s="188" t="s">
        <v>362</v>
      </c>
      <c r="D1476" s="160"/>
      <c r="E1476" s="161">
        <v>7</v>
      </c>
      <c r="F1476" s="158"/>
      <c r="G1476" s="158"/>
      <c r="H1476" s="158"/>
      <c r="I1476" s="158"/>
      <c r="J1476" s="158"/>
      <c r="K1476" s="158"/>
      <c r="L1476" s="158"/>
      <c r="M1476" s="158"/>
      <c r="N1476" s="157"/>
      <c r="O1476" s="157"/>
      <c r="P1476" s="157"/>
      <c r="Q1476" s="157"/>
      <c r="R1476" s="158"/>
      <c r="S1476" s="158"/>
      <c r="T1476" s="158"/>
      <c r="U1476" s="158"/>
      <c r="V1476" s="158"/>
      <c r="W1476" s="158"/>
      <c r="X1476" s="158"/>
      <c r="Y1476" s="147"/>
      <c r="Z1476" s="147"/>
      <c r="AA1476" s="147"/>
      <c r="AB1476" s="147"/>
      <c r="AC1476" s="147"/>
      <c r="AD1476" s="147"/>
      <c r="AE1476" s="147"/>
      <c r="AF1476" s="147"/>
      <c r="AG1476" s="147" t="s">
        <v>187</v>
      </c>
      <c r="AH1476" s="147">
        <v>0</v>
      </c>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row>
    <row r="1477" spans="1:60" outlineLevel="1">
      <c r="A1477" s="154"/>
      <c r="B1477" s="155"/>
      <c r="C1477" s="188" t="s">
        <v>582</v>
      </c>
      <c r="D1477" s="160"/>
      <c r="E1477" s="161"/>
      <c r="F1477" s="158"/>
      <c r="G1477" s="158"/>
      <c r="H1477" s="158"/>
      <c r="I1477" s="158"/>
      <c r="J1477" s="158"/>
      <c r="K1477" s="158"/>
      <c r="L1477" s="158"/>
      <c r="M1477" s="158"/>
      <c r="N1477" s="157"/>
      <c r="O1477" s="157"/>
      <c r="P1477" s="157"/>
      <c r="Q1477" s="157"/>
      <c r="R1477" s="158"/>
      <c r="S1477" s="158"/>
      <c r="T1477" s="158"/>
      <c r="U1477" s="158"/>
      <c r="V1477" s="158"/>
      <c r="W1477" s="158"/>
      <c r="X1477" s="158"/>
      <c r="Y1477" s="147"/>
      <c r="Z1477" s="147"/>
      <c r="AA1477" s="147"/>
      <c r="AB1477" s="147"/>
      <c r="AC1477" s="147"/>
      <c r="AD1477" s="147"/>
      <c r="AE1477" s="147"/>
      <c r="AF1477" s="147"/>
      <c r="AG1477" s="147" t="s">
        <v>187</v>
      </c>
      <c r="AH1477" s="147">
        <v>0</v>
      </c>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row>
    <row r="1478" spans="1:60" outlineLevel="1">
      <c r="A1478" s="154"/>
      <c r="B1478" s="155"/>
      <c r="C1478" s="188" t="s">
        <v>76</v>
      </c>
      <c r="D1478" s="160"/>
      <c r="E1478" s="161">
        <v>5</v>
      </c>
      <c r="F1478" s="158"/>
      <c r="G1478" s="158"/>
      <c r="H1478" s="158"/>
      <c r="I1478" s="158"/>
      <c r="J1478" s="158"/>
      <c r="K1478" s="158"/>
      <c r="L1478" s="158"/>
      <c r="M1478" s="158"/>
      <c r="N1478" s="157"/>
      <c r="O1478" s="157"/>
      <c r="P1478" s="157"/>
      <c r="Q1478" s="157"/>
      <c r="R1478" s="158"/>
      <c r="S1478" s="158"/>
      <c r="T1478" s="158"/>
      <c r="U1478" s="158"/>
      <c r="V1478" s="158"/>
      <c r="W1478" s="158"/>
      <c r="X1478" s="158"/>
      <c r="Y1478" s="147"/>
      <c r="Z1478" s="147"/>
      <c r="AA1478" s="147"/>
      <c r="AB1478" s="147"/>
      <c r="AC1478" s="147"/>
      <c r="AD1478" s="147"/>
      <c r="AE1478" s="147"/>
      <c r="AF1478" s="147"/>
      <c r="AG1478" s="147" t="s">
        <v>187</v>
      </c>
      <c r="AH1478" s="147">
        <v>0</v>
      </c>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row>
    <row r="1479" spans="1:60" ht="22.5" outlineLevel="1">
      <c r="A1479" s="173">
        <v>261</v>
      </c>
      <c r="B1479" s="174" t="s">
        <v>1193</v>
      </c>
      <c r="C1479" s="187" t="s">
        <v>1194</v>
      </c>
      <c r="D1479" s="175" t="s">
        <v>259</v>
      </c>
      <c r="E1479" s="176">
        <v>6</v>
      </c>
      <c r="F1479" s="177"/>
      <c r="G1479" s="178">
        <f>ROUND(E1479*F1479,2)</f>
        <v>0</v>
      </c>
      <c r="H1479" s="159"/>
      <c r="I1479" s="158">
        <f>ROUND(E1479*H1479,2)</f>
        <v>0</v>
      </c>
      <c r="J1479" s="159"/>
      <c r="K1479" s="158">
        <f>ROUND(E1479*J1479,2)</f>
        <v>0</v>
      </c>
      <c r="L1479" s="158">
        <v>21</v>
      </c>
      <c r="M1479" s="158">
        <f>G1479*(1+L1479/100)</f>
        <v>0</v>
      </c>
      <c r="N1479" s="157">
        <v>0</v>
      </c>
      <c r="O1479" s="157">
        <f>ROUND(E1479*N1479,2)</f>
        <v>0</v>
      </c>
      <c r="P1479" s="157">
        <v>0</v>
      </c>
      <c r="Q1479" s="157">
        <f>ROUND(E1479*P1479,2)</f>
        <v>0</v>
      </c>
      <c r="R1479" s="158"/>
      <c r="S1479" s="158" t="s">
        <v>183</v>
      </c>
      <c r="T1479" s="158" t="s">
        <v>183</v>
      </c>
      <c r="U1479" s="158">
        <v>1.5</v>
      </c>
      <c r="V1479" s="158">
        <f>ROUND(E1479*U1479,2)</f>
        <v>9</v>
      </c>
      <c r="W1479" s="158"/>
      <c r="X1479" s="158" t="s">
        <v>184</v>
      </c>
      <c r="Y1479" s="147"/>
      <c r="Z1479" s="147"/>
      <c r="AA1479" s="147"/>
      <c r="AB1479" s="147"/>
      <c r="AC1479" s="147"/>
      <c r="AD1479" s="147"/>
      <c r="AE1479" s="147"/>
      <c r="AF1479" s="147"/>
      <c r="AG1479" s="147" t="s">
        <v>185</v>
      </c>
      <c r="AH1479" s="147"/>
      <c r="AI1479" s="147"/>
      <c r="AJ1479" s="147"/>
      <c r="AK1479" s="147"/>
      <c r="AL1479" s="147"/>
      <c r="AM1479" s="147"/>
      <c r="AN1479" s="147"/>
      <c r="AO1479" s="147"/>
      <c r="AP1479" s="147"/>
      <c r="AQ1479" s="147"/>
      <c r="AR1479" s="147"/>
      <c r="AS1479" s="147"/>
      <c r="AT1479" s="147"/>
      <c r="AU1479" s="147"/>
      <c r="AV1479" s="147"/>
      <c r="AW1479" s="147"/>
      <c r="AX1479" s="147"/>
      <c r="AY1479" s="147"/>
      <c r="AZ1479" s="147"/>
      <c r="BA1479" s="147"/>
      <c r="BB1479" s="147"/>
      <c r="BC1479" s="147"/>
      <c r="BD1479" s="147"/>
      <c r="BE1479" s="147"/>
      <c r="BF1479" s="147"/>
      <c r="BG1479" s="147"/>
      <c r="BH1479" s="147"/>
    </row>
    <row r="1480" spans="1:60" outlineLevel="1">
      <c r="A1480" s="154"/>
      <c r="B1480" s="155"/>
      <c r="C1480" s="188" t="s">
        <v>575</v>
      </c>
      <c r="D1480" s="160"/>
      <c r="E1480" s="161"/>
      <c r="F1480" s="158"/>
      <c r="G1480" s="158"/>
      <c r="H1480" s="158"/>
      <c r="I1480" s="158"/>
      <c r="J1480" s="158"/>
      <c r="K1480" s="158"/>
      <c r="L1480" s="158"/>
      <c r="M1480" s="158"/>
      <c r="N1480" s="157"/>
      <c r="O1480" s="157"/>
      <c r="P1480" s="157"/>
      <c r="Q1480" s="157"/>
      <c r="R1480" s="158"/>
      <c r="S1480" s="158"/>
      <c r="T1480" s="158"/>
      <c r="U1480" s="158"/>
      <c r="V1480" s="158"/>
      <c r="W1480" s="158"/>
      <c r="X1480" s="158"/>
      <c r="Y1480" s="147"/>
      <c r="Z1480" s="147"/>
      <c r="AA1480" s="147"/>
      <c r="AB1480" s="147"/>
      <c r="AC1480" s="147"/>
      <c r="AD1480" s="147"/>
      <c r="AE1480" s="147"/>
      <c r="AF1480" s="147"/>
      <c r="AG1480" s="147" t="s">
        <v>187</v>
      </c>
      <c r="AH1480" s="147">
        <v>0</v>
      </c>
      <c r="AI1480" s="147"/>
      <c r="AJ1480" s="147"/>
      <c r="AK1480" s="147"/>
      <c r="AL1480" s="147"/>
      <c r="AM1480" s="147"/>
      <c r="AN1480" s="147"/>
      <c r="AO1480" s="147"/>
      <c r="AP1480" s="147"/>
      <c r="AQ1480" s="147"/>
      <c r="AR1480" s="147"/>
      <c r="AS1480" s="147"/>
      <c r="AT1480" s="147"/>
      <c r="AU1480" s="147"/>
      <c r="AV1480" s="147"/>
      <c r="AW1480" s="147"/>
      <c r="AX1480" s="147"/>
      <c r="AY1480" s="147"/>
      <c r="AZ1480" s="147"/>
      <c r="BA1480" s="147"/>
      <c r="BB1480" s="147"/>
      <c r="BC1480" s="147"/>
      <c r="BD1480" s="147"/>
      <c r="BE1480" s="147"/>
      <c r="BF1480" s="147"/>
      <c r="BG1480" s="147"/>
      <c r="BH1480" s="147"/>
    </row>
    <row r="1481" spans="1:60" outlineLevel="1">
      <c r="A1481" s="154"/>
      <c r="B1481" s="155"/>
      <c r="C1481" s="188" t="s">
        <v>586</v>
      </c>
      <c r="D1481" s="160"/>
      <c r="E1481" s="161"/>
      <c r="F1481" s="158"/>
      <c r="G1481" s="158"/>
      <c r="H1481" s="158"/>
      <c r="I1481" s="158"/>
      <c r="J1481" s="158"/>
      <c r="K1481" s="158"/>
      <c r="L1481" s="158"/>
      <c r="M1481" s="158"/>
      <c r="N1481" s="157"/>
      <c r="O1481" s="157"/>
      <c r="P1481" s="157"/>
      <c r="Q1481" s="157"/>
      <c r="R1481" s="158"/>
      <c r="S1481" s="158"/>
      <c r="T1481" s="158"/>
      <c r="U1481" s="158"/>
      <c r="V1481" s="158"/>
      <c r="W1481" s="158"/>
      <c r="X1481" s="158"/>
      <c r="Y1481" s="147"/>
      <c r="Z1481" s="147"/>
      <c r="AA1481" s="147"/>
      <c r="AB1481" s="147"/>
      <c r="AC1481" s="147"/>
      <c r="AD1481" s="147"/>
      <c r="AE1481" s="147"/>
      <c r="AF1481" s="147"/>
      <c r="AG1481" s="147" t="s">
        <v>187</v>
      </c>
      <c r="AH1481" s="147">
        <v>0</v>
      </c>
      <c r="AI1481" s="147"/>
      <c r="AJ1481" s="147"/>
      <c r="AK1481" s="147"/>
      <c r="AL1481" s="147"/>
      <c r="AM1481" s="147"/>
      <c r="AN1481" s="147"/>
      <c r="AO1481" s="147"/>
      <c r="AP1481" s="147"/>
      <c r="AQ1481" s="147"/>
      <c r="AR1481" s="147"/>
      <c r="AS1481" s="147"/>
      <c r="AT1481" s="147"/>
      <c r="AU1481" s="147"/>
      <c r="AV1481" s="147"/>
      <c r="AW1481" s="147"/>
      <c r="AX1481" s="147"/>
      <c r="AY1481" s="147"/>
      <c r="AZ1481" s="147"/>
      <c r="BA1481" s="147"/>
      <c r="BB1481" s="147"/>
      <c r="BC1481" s="147"/>
      <c r="BD1481" s="147"/>
      <c r="BE1481" s="147"/>
      <c r="BF1481" s="147"/>
      <c r="BG1481" s="147"/>
      <c r="BH1481" s="147"/>
    </row>
    <row r="1482" spans="1:60" outlineLevel="1">
      <c r="A1482" s="154"/>
      <c r="B1482" s="155"/>
      <c r="C1482" s="188" t="s">
        <v>587</v>
      </c>
      <c r="D1482" s="160"/>
      <c r="E1482" s="161"/>
      <c r="F1482" s="158"/>
      <c r="G1482" s="158"/>
      <c r="H1482" s="158"/>
      <c r="I1482" s="158"/>
      <c r="J1482" s="158"/>
      <c r="K1482" s="158"/>
      <c r="L1482" s="158"/>
      <c r="M1482" s="158"/>
      <c r="N1482" s="157"/>
      <c r="O1482" s="157"/>
      <c r="P1482" s="157"/>
      <c r="Q1482" s="157"/>
      <c r="R1482" s="158"/>
      <c r="S1482" s="158"/>
      <c r="T1482" s="158"/>
      <c r="U1482" s="158"/>
      <c r="V1482" s="158"/>
      <c r="W1482" s="158"/>
      <c r="X1482" s="158"/>
      <c r="Y1482" s="147"/>
      <c r="Z1482" s="147"/>
      <c r="AA1482" s="147"/>
      <c r="AB1482" s="147"/>
      <c r="AC1482" s="147"/>
      <c r="AD1482" s="147"/>
      <c r="AE1482" s="147"/>
      <c r="AF1482" s="147"/>
      <c r="AG1482" s="147" t="s">
        <v>187</v>
      </c>
      <c r="AH1482" s="147">
        <v>0</v>
      </c>
      <c r="AI1482" s="147"/>
      <c r="AJ1482" s="147"/>
      <c r="AK1482" s="147"/>
      <c r="AL1482" s="147"/>
      <c r="AM1482" s="147"/>
      <c r="AN1482" s="147"/>
      <c r="AO1482" s="147"/>
      <c r="AP1482" s="147"/>
      <c r="AQ1482" s="147"/>
      <c r="AR1482" s="147"/>
      <c r="AS1482" s="147"/>
      <c r="AT1482" s="147"/>
      <c r="AU1482" s="147"/>
      <c r="AV1482" s="147"/>
      <c r="AW1482" s="147"/>
      <c r="AX1482" s="147"/>
      <c r="AY1482" s="147"/>
      <c r="AZ1482" s="147"/>
      <c r="BA1482" s="147"/>
      <c r="BB1482" s="147"/>
      <c r="BC1482" s="147"/>
      <c r="BD1482" s="147"/>
      <c r="BE1482" s="147"/>
      <c r="BF1482" s="147"/>
      <c r="BG1482" s="147"/>
      <c r="BH1482" s="147"/>
    </row>
    <row r="1483" spans="1:60" outlineLevel="1">
      <c r="A1483" s="154"/>
      <c r="B1483" s="155"/>
      <c r="C1483" s="188" t="s">
        <v>72</v>
      </c>
      <c r="D1483" s="160"/>
      <c r="E1483" s="161">
        <v>4</v>
      </c>
      <c r="F1483" s="158"/>
      <c r="G1483" s="158"/>
      <c r="H1483" s="158"/>
      <c r="I1483" s="158"/>
      <c r="J1483" s="158"/>
      <c r="K1483" s="158"/>
      <c r="L1483" s="158"/>
      <c r="M1483" s="158"/>
      <c r="N1483" s="157"/>
      <c r="O1483" s="157"/>
      <c r="P1483" s="157"/>
      <c r="Q1483" s="157"/>
      <c r="R1483" s="158"/>
      <c r="S1483" s="158"/>
      <c r="T1483" s="158"/>
      <c r="U1483" s="158"/>
      <c r="V1483" s="158"/>
      <c r="W1483" s="158"/>
      <c r="X1483" s="158"/>
      <c r="Y1483" s="147"/>
      <c r="Z1483" s="147"/>
      <c r="AA1483" s="147"/>
      <c r="AB1483" s="147"/>
      <c r="AC1483" s="147"/>
      <c r="AD1483" s="147"/>
      <c r="AE1483" s="147"/>
      <c r="AF1483" s="147"/>
      <c r="AG1483" s="147" t="s">
        <v>187</v>
      </c>
      <c r="AH1483" s="147">
        <v>0</v>
      </c>
      <c r="AI1483" s="147"/>
      <c r="AJ1483" s="147"/>
      <c r="AK1483" s="147"/>
      <c r="AL1483" s="147"/>
      <c r="AM1483" s="147"/>
      <c r="AN1483" s="147"/>
      <c r="AO1483" s="147"/>
      <c r="AP1483" s="147"/>
      <c r="AQ1483" s="147"/>
      <c r="AR1483" s="147"/>
      <c r="AS1483" s="147"/>
      <c r="AT1483" s="147"/>
      <c r="AU1483" s="147"/>
      <c r="AV1483" s="147"/>
      <c r="AW1483" s="147"/>
      <c r="AX1483" s="147"/>
      <c r="AY1483" s="147"/>
      <c r="AZ1483" s="147"/>
      <c r="BA1483" s="147"/>
      <c r="BB1483" s="147"/>
      <c r="BC1483" s="147"/>
      <c r="BD1483" s="147"/>
      <c r="BE1483" s="147"/>
      <c r="BF1483" s="147"/>
      <c r="BG1483" s="147"/>
      <c r="BH1483" s="147"/>
    </row>
    <row r="1484" spans="1:60" outlineLevel="1">
      <c r="A1484" s="154"/>
      <c r="B1484" s="155"/>
      <c r="C1484" s="188" t="s">
        <v>591</v>
      </c>
      <c r="D1484" s="160"/>
      <c r="E1484" s="161"/>
      <c r="F1484" s="158"/>
      <c r="G1484" s="158"/>
      <c r="H1484" s="158"/>
      <c r="I1484" s="158"/>
      <c r="J1484" s="158"/>
      <c r="K1484" s="158"/>
      <c r="L1484" s="158"/>
      <c r="M1484" s="158"/>
      <c r="N1484" s="157"/>
      <c r="O1484" s="157"/>
      <c r="P1484" s="157"/>
      <c r="Q1484" s="157"/>
      <c r="R1484" s="158"/>
      <c r="S1484" s="158"/>
      <c r="T1484" s="158"/>
      <c r="U1484" s="158"/>
      <c r="V1484" s="158"/>
      <c r="W1484" s="158"/>
      <c r="X1484" s="158"/>
      <c r="Y1484" s="147"/>
      <c r="Z1484" s="147"/>
      <c r="AA1484" s="147"/>
      <c r="AB1484" s="147"/>
      <c r="AC1484" s="147"/>
      <c r="AD1484" s="147"/>
      <c r="AE1484" s="147"/>
      <c r="AF1484" s="147"/>
      <c r="AG1484" s="147" t="s">
        <v>187</v>
      </c>
      <c r="AH1484" s="147">
        <v>0</v>
      </c>
      <c r="AI1484" s="147"/>
      <c r="AJ1484" s="147"/>
      <c r="AK1484" s="147"/>
      <c r="AL1484" s="147"/>
      <c r="AM1484" s="147"/>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row>
    <row r="1485" spans="1:60" outlineLevel="1">
      <c r="A1485" s="154"/>
      <c r="B1485" s="155"/>
      <c r="C1485" s="188" t="s">
        <v>592</v>
      </c>
      <c r="D1485" s="160"/>
      <c r="E1485" s="161"/>
      <c r="F1485" s="158"/>
      <c r="G1485" s="158"/>
      <c r="H1485" s="158"/>
      <c r="I1485" s="158"/>
      <c r="J1485" s="158"/>
      <c r="K1485" s="158"/>
      <c r="L1485" s="158"/>
      <c r="M1485" s="158"/>
      <c r="N1485" s="157"/>
      <c r="O1485" s="157"/>
      <c r="P1485" s="157"/>
      <c r="Q1485" s="157"/>
      <c r="R1485" s="158"/>
      <c r="S1485" s="158"/>
      <c r="T1485" s="158"/>
      <c r="U1485" s="158"/>
      <c r="V1485" s="158"/>
      <c r="W1485" s="158"/>
      <c r="X1485" s="158"/>
      <c r="Y1485" s="147"/>
      <c r="Z1485" s="147"/>
      <c r="AA1485" s="147"/>
      <c r="AB1485" s="147"/>
      <c r="AC1485" s="147"/>
      <c r="AD1485" s="147"/>
      <c r="AE1485" s="147"/>
      <c r="AF1485" s="147"/>
      <c r="AG1485" s="147" t="s">
        <v>187</v>
      </c>
      <c r="AH1485" s="147">
        <v>0</v>
      </c>
      <c r="AI1485" s="147"/>
      <c r="AJ1485" s="147"/>
      <c r="AK1485" s="147"/>
      <c r="AL1485" s="147"/>
      <c r="AM1485" s="147"/>
      <c r="AN1485" s="147"/>
      <c r="AO1485" s="147"/>
      <c r="AP1485" s="147"/>
      <c r="AQ1485" s="147"/>
      <c r="AR1485" s="147"/>
      <c r="AS1485" s="147"/>
      <c r="AT1485" s="147"/>
      <c r="AU1485" s="147"/>
      <c r="AV1485" s="147"/>
      <c r="AW1485" s="147"/>
      <c r="AX1485" s="147"/>
      <c r="AY1485" s="147"/>
      <c r="AZ1485" s="147"/>
      <c r="BA1485" s="147"/>
      <c r="BB1485" s="147"/>
      <c r="BC1485" s="147"/>
      <c r="BD1485" s="147"/>
      <c r="BE1485" s="147"/>
      <c r="BF1485" s="147"/>
      <c r="BG1485" s="147"/>
      <c r="BH1485" s="147"/>
    </row>
    <row r="1486" spans="1:60" outlineLevel="1">
      <c r="A1486" s="154"/>
      <c r="B1486" s="155"/>
      <c r="C1486" s="188" t="s">
        <v>64</v>
      </c>
      <c r="D1486" s="160"/>
      <c r="E1486" s="161">
        <v>1</v>
      </c>
      <c r="F1486" s="158"/>
      <c r="G1486" s="158"/>
      <c r="H1486" s="158"/>
      <c r="I1486" s="158"/>
      <c r="J1486" s="158"/>
      <c r="K1486" s="158"/>
      <c r="L1486" s="158"/>
      <c r="M1486" s="158"/>
      <c r="N1486" s="157"/>
      <c r="O1486" s="157"/>
      <c r="P1486" s="157"/>
      <c r="Q1486" s="157"/>
      <c r="R1486" s="158"/>
      <c r="S1486" s="158"/>
      <c r="T1486" s="158"/>
      <c r="U1486" s="158"/>
      <c r="V1486" s="158"/>
      <c r="W1486" s="158"/>
      <c r="X1486" s="158"/>
      <c r="Y1486" s="147"/>
      <c r="Z1486" s="147"/>
      <c r="AA1486" s="147"/>
      <c r="AB1486" s="147"/>
      <c r="AC1486" s="147"/>
      <c r="AD1486" s="147"/>
      <c r="AE1486" s="147"/>
      <c r="AF1486" s="147"/>
      <c r="AG1486" s="147" t="s">
        <v>187</v>
      </c>
      <c r="AH1486" s="147">
        <v>0</v>
      </c>
      <c r="AI1486" s="147"/>
      <c r="AJ1486" s="147"/>
      <c r="AK1486" s="147"/>
      <c r="AL1486" s="147"/>
      <c r="AM1486" s="147"/>
      <c r="AN1486" s="147"/>
      <c r="AO1486" s="147"/>
      <c r="AP1486" s="147"/>
      <c r="AQ1486" s="147"/>
      <c r="AR1486" s="147"/>
      <c r="AS1486" s="147"/>
      <c r="AT1486" s="147"/>
      <c r="AU1486" s="147"/>
      <c r="AV1486" s="147"/>
      <c r="AW1486" s="147"/>
      <c r="AX1486" s="147"/>
      <c r="AY1486" s="147"/>
      <c r="AZ1486" s="147"/>
      <c r="BA1486" s="147"/>
      <c r="BB1486" s="147"/>
      <c r="BC1486" s="147"/>
      <c r="BD1486" s="147"/>
      <c r="BE1486" s="147"/>
      <c r="BF1486" s="147"/>
      <c r="BG1486" s="147"/>
      <c r="BH1486" s="147"/>
    </row>
    <row r="1487" spans="1:60" outlineLevel="1">
      <c r="A1487" s="154"/>
      <c r="B1487" s="155"/>
      <c r="C1487" s="188" t="s">
        <v>593</v>
      </c>
      <c r="D1487" s="160"/>
      <c r="E1487" s="161"/>
      <c r="F1487" s="158"/>
      <c r="G1487" s="158"/>
      <c r="H1487" s="158"/>
      <c r="I1487" s="158"/>
      <c r="J1487" s="158"/>
      <c r="K1487" s="158"/>
      <c r="L1487" s="158"/>
      <c r="M1487" s="158"/>
      <c r="N1487" s="157"/>
      <c r="O1487" s="157"/>
      <c r="P1487" s="157"/>
      <c r="Q1487" s="157"/>
      <c r="R1487" s="158"/>
      <c r="S1487" s="158"/>
      <c r="T1487" s="158"/>
      <c r="U1487" s="158"/>
      <c r="V1487" s="158"/>
      <c r="W1487" s="158"/>
      <c r="X1487" s="158"/>
      <c r="Y1487" s="147"/>
      <c r="Z1487" s="147"/>
      <c r="AA1487" s="147"/>
      <c r="AB1487" s="147"/>
      <c r="AC1487" s="147"/>
      <c r="AD1487" s="147"/>
      <c r="AE1487" s="147"/>
      <c r="AF1487" s="147"/>
      <c r="AG1487" s="147" t="s">
        <v>187</v>
      </c>
      <c r="AH1487" s="147">
        <v>0</v>
      </c>
      <c r="AI1487" s="147"/>
      <c r="AJ1487" s="147"/>
      <c r="AK1487" s="147"/>
      <c r="AL1487" s="147"/>
      <c r="AM1487" s="147"/>
      <c r="AN1487" s="147"/>
      <c r="AO1487" s="147"/>
      <c r="AP1487" s="147"/>
      <c r="AQ1487" s="147"/>
      <c r="AR1487" s="147"/>
      <c r="AS1487" s="147"/>
      <c r="AT1487" s="147"/>
      <c r="AU1487" s="147"/>
      <c r="AV1487" s="147"/>
      <c r="AW1487" s="147"/>
      <c r="AX1487" s="147"/>
      <c r="AY1487" s="147"/>
      <c r="AZ1487" s="147"/>
      <c r="BA1487" s="147"/>
      <c r="BB1487" s="147"/>
      <c r="BC1487" s="147"/>
      <c r="BD1487" s="147"/>
      <c r="BE1487" s="147"/>
      <c r="BF1487" s="147"/>
      <c r="BG1487" s="147"/>
      <c r="BH1487" s="147"/>
    </row>
    <row r="1488" spans="1:60" outlineLevel="1">
      <c r="A1488" s="154"/>
      <c r="B1488" s="155"/>
      <c r="C1488" s="188" t="s">
        <v>64</v>
      </c>
      <c r="D1488" s="160"/>
      <c r="E1488" s="161">
        <v>1</v>
      </c>
      <c r="F1488" s="158"/>
      <c r="G1488" s="158"/>
      <c r="H1488" s="158"/>
      <c r="I1488" s="158"/>
      <c r="J1488" s="158"/>
      <c r="K1488" s="158"/>
      <c r="L1488" s="158"/>
      <c r="M1488" s="158"/>
      <c r="N1488" s="157"/>
      <c r="O1488" s="157"/>
      <c r="P1488" s="157"/>
      <c r="Q1488" s="157"/>
      <c r="R1488" s="158"/>
      <c r="S1488" s="158"/>
      <c r="T1488" s="158"/>
      <c r="U1488" s="158"/>
      <c r="V1488" s="158"/>
      <c r="W1488" s="158"/>
      <c r="X1488" s="158"/>
      <c r="Y1488" s="147"/>
      <c r="Z1488" s="147"/>
      <c r="AA1488" s="147"/>
      <c r="AB1488" s="147"/>
      <c r="AC1488" s="147"/>
      <c r="AD1488" s="147"/>
      <c r="AE1488" s="147"/>
      <c r="AF1488" s="147"/>
      <c r="AG1488" s="147" t="s">
        <v>187</v>
      </c>
      <c r="AH1488" s="147">
        <v>0</v>
      </c>
      <c r="AI1488" s="147"/>
      <c r="AJ1488" s="147"/>
      <c r="AK1488" s="147"/>
      <c r="AL1488" s="147"/>
      <c r="AM1488" s="147"/>
      <c r="AN1488" s="147"/>
      <c r="AO1488" s="147"/>
      <c r="AP1488" s="147"/>
      <c r="AQ1488" s="147"/>
      <c r="AR1488" s="147"/>
      <c r="AS1488" s="147"/>
      <c r="AT1488" s="147"/>
      <c r="AU1488" s="147"/>
      <c r="AV1488" s="147"/>
      <c r="AW1488" s="147"/>
      <c r="AX1488" s="147"/>
      <c r="AY1488" s="147"/>
      <c r="AZ1488" s="147"/>
      <c r="BA1488" s="147"/>
      <c r="BB1488" s="147"/>
      <c r="BC1488" s="147"/>
      <c r="BD1488" s="147"/>
      <c r="BE1488" s="147"/>
      <c r="BF1488" s="147"/>
      <c r="BG1488" s="147"/>
      <c r="BH1488" s="147"/>
    </row>
    <row r="1489" spans="1:60" ht="22.5" outlineLevel="1">
      <c r="A1489" s="173">
        <v>262</v>
      </c>
      <c r="B1489" s="174" t="s">
        <v>1195</v>
      </c>
      <c r="C1489" s="187" t="s">
        <v>1196</v>
      </c>
      <c r="D1489" s="175" t="s">
        <v>259</v>
      </c>
      <c r="E1489" s="176">
        <v>2</v>
      </c>
      <c r="F1489" s="177"/>
      <c r="G1489" s="178">
        <f>ROUND(E1489*F1489,2)</f>
        <v>0</v>
      </c>
      <c r="H1489" s="159"/>
      <c r="I1489" s="158">
        <f>ROUND(E1489*H1489,2)</f>
        <v>0</v>
      </c>
      <c r="J1489" s="159"/>
      <c r="K1489" s="158">
        <f>ROUND(E1489*J1489,2)</f>
        <v>0</v>
      </c>
      <c r="L1489" s="158">
        <v>21</v>
      </c>
      <c r="M1489" s="158">
        <f>G1489*(1+L1489/100)</f>
        <v>0</v>
      </c>
      <c r="N1489" s="157">
        <v>0</v>
      </c>
      <c r="O1489" s="157">
        <f>ROUND(E1489*N1489,2)</f>
        <v>0</v>
      </c>
      <c r="P1489" s="157">
        <v>0</v>
      </c>
      <c r="Q1489" s="157">
        <f>ROUND(E1489*P1489,2)</f>
        <v>0</v>
      </c>
      <c r="R1489" s="158"/>
      <c r="S1489" s="158" t="s">
        <v>183</v>
      </c>
      <c r="T1489" s="158" t="s">
        <v>183</v>
      </c>
      <c r="U1489" s="158">
        <v>2.4500000000000002</v>
      </c>
      <c r="V1489" s="158">
        <f>ROUND(E1489*U1489,2)</f>
        <v>4.9000000000000004</v>
      </c>
      <c r="W1489" s="158"/>
      <c r="X1489" s="158" t="s">
        <v>184</v>
      </c>
      <c r="Y1489" s="147"/>
      <c r="Z1489" s="147"/>
      <c r="AA1489" s="147"/>
      <c r="AB1489" s="147"/>
      <c r="AC1489" s="147"/>
      <c r="AD1489" s="147"/>
      <c r="AE1489" s="147"/>
      <c r="AF1489" s="147"/>
      <c r="AG1489" s="147" t="s">
        <v>185</v>
      </c>
      <c r="AH1489" s="147"/>
      <c r="AI1489" s="147"/>
      <c r="AJ1489" s="147"/>
      <c r="AK1489" s="147"/>
      <c r="AL1489" s="147"/>
      <c r="AM1489" s="147"/>
      <c r="AN1489" s="147"/>
      <c r="AO1489" s="147"/>
      <c r="AP1489" s="147"/>
      <c r="AQ1489" s="147"/>
      <c r="AR1489" s="147"/>
      <c r="AS1489" s="147"/>
      <c r="AT1489" s="147"/>
      <c r="AU1489" s="147"/>
      <c r="AV1489" s="147"/>
      <c r="AW1489" s="147"/>
      <c r="AX1489" s="147"/>
      <c r="AY1489" s="147"/>
      <c r="AZ1489" s="147"/>
      <c r="BA1489" s="147"/>
      <c r="BB1489" s="147"/>
      <c r="BC1489" s="147"/>
      <c r="BD1489" s="147"/>
      <c r="BE1489" s="147"/>
      <c r="BF1489" s="147"/>
      <c r="BG1489" s="147"/>
      <c r="BH1489" s="147"/>
    </row>
    <row r="1490" spans="1:60" outlineLevel="1">
      <c r="A1490" s="154"/>
      <c r="B1490" s="155"/>
      <c r="C1490" s="188" t="s">
        <v>575</v>
      </c>
      <c r="D1490" s="160"/>
      <c r="E1490" s="161"/>
      <c r="F1490" s="158"/>
      <c r="G1490" s="158"/>
      <c r="H1490" s="158"/>
      <c r="I1490" s="158"/>
      <c r="J1490" s="158"/>
      <c r="K1490" s="158"/>
      <c r="L1490" s="158"/>
      <c r="M1490" s="158"/>
      <c r="N1490" s="157"/>
      <c r="O1490" s="157"/>
      <c r="P1490" s="157"/>
      <c r="Q1490" s="157"/>
      <c r="R1490" s="158"/>
      <c r="S1490" s="158"/>
      <c r="T1490" s="158"/>
      <c r="U1490" s="158"/>
      <c r="V1490" s="158"/>
      <c r="W1490" s="158"/>
      <c r="X1490" s="158"/>
      <c r="Y1490" s="147"/>
      <c r="Z1490" s="147"/>
      <c r="AA1490" s="147"/>
      <c r="AB1490" s="147"/>
      <c r="AC1490" s="147"/>
      <c r="AD1490" s="147"/>
      <c r="AE1490" s="147"/>
      <c r="AF1490" s="147"/>
      <c r="AG1490" s="147" t="s">
        <v>187</v>
      </c>
      <c r="AH1490" s="147">
        <v>0</v>
      </c>
      <c r="AI1490" s="147"/>
      <c r="AJ1490" s="147"/>
      <c r="AK1490" s="147"/>
      <c r="AL1490" s="147"/>
      <c r="AM1490" s="147"/>
      <c r="AN1490" s="147"/>
      <c r="AO1490" s="147"/>
      <c r="AP1490" s="147"/>
      <c r="AQ1490" s="147"/>
      <c r="AR1490" s="147"/>
      <c r="AS1490" s="147"/>
      <c r="AT1490" s="147"/>
      <c r="AU1490" s="147"/>
      <c r="AV1490" s="147"/>
      <c r="AW1490" s="147"/>
      <c r="AX1490" s="147"/>
      <c r="AY1490" s="147"/>
      <c r="AZ1490" s="147"/>
      <c r="BA1490" s="147"/>
      <c r="BB1490" s="147"/>
      <c r="BC1490" s="147"/>
      <c r="BD1490" s="147"/>
      <c r="BE1490" s="147"/>
      <c r="BF1490" s="147"/>
      <c r="BG1490" s="147"/>
      <c r="BH1490" s="147"/>
    </row>
    <row r="1491" spans="1:60" outlineLevel="1">
      <c r="A1491" s="154"/>
      <c r="B1491" s="155"/>
      <c r="C1491" s="188" t="s">
        <v>594</v>
      </c>
      <c r="D1491" s="160"/>
      <c r="E1491" s="161"/>
      <c r="F1491" s="158"/>
      <c r="G1491" s="158"/>
      <c r="H1491" s="158"/>
      <c r="I1491" s="158"/>
      <c r="J1491" s="158"/>
      <c r="K1491" s="158"/>
      <c r="L1491" s="158"/>
      <c r="M1491" s="158"/>
      <c r="N1491" s="157"/>
      <c r="O1491" s="157"/>
      <c r="P1491" s="157"/>
      <c r="Q1491" s="157"/>
      <c r="R1491" s="158"/>
      <c r="S1491" s="158"/>
      <c r="T1491" s="158"/>
      <c r="U1491" s="158"/>
      <c r="V1491" s="158"/>
      <c r="W1491" s="158"/>
      <c r="X1491" s="158"/>
      <c r="Y1491" s="147"/>
      <c r="Z1491" s="147"/>
      <c r="AA1491" s="147"/>
      <c r="AB1491" s="147"/>
      <c r="AC1491" s="147"/>
      <c r="AD1491" s="147"/>
      <c r="AE1491" s="147"/>
      <c r="AF1491" s="147"/>
      <c r="AG1491" s="147" t="s">
        <v>187</v>
      </c>
      <c r="AH1491" s="147">
        <v>0</v>
      </c>
      <c r="AI1491" s="147"/>
      <c r="AJ1491" s="147"/>
      <c r="AK1491" s="147"/>
      <c r="AL1491" s="147"/>
      <c r="AM1491" s="147"/>
      <c r="AN1491" s="147"/>
      <c r="AO1491" s="147"/>
      <c r="AP1491" s="147"/>
      <c r="AQ1491" s="147"/>
      <c r="AR1491" s="147"/>
      <c r="AS1491" s="147"/>
      <c r="AT1491" s="147"/>
      <c r="AU1491" s="147"/>
      <c r="AV1491" s="147"/>
      <c r="AW1491" s="147"/>
      <c r="AX1491" s="147"/>
      <c r="AY1491" s="147"/>
      <c r="AZ1491" s="147"/>
      <c r="BA1491" s="147"/>
      <c r="BB1491" s="147"/>
      <c r="BC1491" s="147"/>
      <c r="BD1491" s="147"/>
      <c r="BE1491" s="147"/>
      <c r="BF1491" s="147"/>
      <c r="BG1491" s="147"/>
      <c r="BH1491" s="147"/>
    </row>
    <row r="1492" spans="1:60" outlineLevel="1">
      <c r="A1492" s="154"/>
      <c r="B1492" s="155"/>
      <c r="C1492" s="188" t="s">
        <v>595</v>
      </c>
      <c r="D1492" s="160"/>
      <c r="E1492" s="161"/>
      <c r="F1492" s="158"/>
      <c r="G1492" s="158"/>
      <c r="H1492" s="158"/>
      <c r="I1492" s="158"/>
      <c r="J1492" s="158"/>
      <c r="K1492" s="158"/>
      <c r="L1492" s="158"/>
      <c r="M1492" s="158"/>
      <c r="N1492" s="157"/>
      <c r="O1492" s="157"/>
      <c r="P1492" s="157"/>
      <c r="Q1492" s="157"/>
      <c r="R1492" s="158"/>
      <c r="S1492" s="158"/>
      <c r="T1492" s="158"/>
      <c r="U1492" s="158"/>
      <c r="V1492" s="158"/>
      <c r="W1492" s="158"/>
      <c r="X1492" s="158"/>
      <c r="Y1492" s="147"/>
      <c r="Z1492" s="147"/>
      <c r="AA1492" s="147"/>
      <c r="AB1492" s="147"/>
      <c r="AC1492" s="147"/>
      <c r="AD1492" s="147"/>
      <c r="AE1492" s="147"/>
      <c r="AF1492" s="147"/>
      <c r="AG1492" s="147" t="s">
        <v>187</v>
      </c>
      <c r="AH1492" s="147">
        <v>0</v>
      </c>
      <c r="AI1492" s="147"/>
      <c r="AJ1492" s="147"/>
      <c r="AK1492" s="147"/>
      <c r="AL1492" s="147"/>
      <c r="AM1492" s="147"/>
      <c r="AN1492" s="147"/>
      <c r="AO1492" s="147"/>
      <c r="AP1492" s="147"/>
      <c r="AQ1492" s="147"/>
      <c r="AR1492" s="147"/>
      <c r="AS1492" s="147"/>
      <c r="AT1492" s="147"/>
      <c r="AU1492" s="147"/>
      <c r="AV1492" s="147"/>
      <c r="AW1492" s="147"/>
      <c r="AX1492" s="147"/>
      <c r="AY1492" s="147"/>
      <c r="AZ1492" s="147"/>
      <c r="BA1492" s="147"/>
      <c r="BB1492" s="147"/>
      <c r="BC1492" s="147"/>
      <c r="BD1492" s="147"/>
      <c r="BE1492" s="147"/>
      <c r="BF1492" s="147"/>
      <c r="BG1492" s="147"/>
      <c r="BH1492" s="147"/>
    </row>
    <row r="1493" spans="1:60" outlineLevel="1">
      <c r="A1493" s="154"/>
      <c r="B1493" s="155"/>
      <c r="C1493" s="188" t="s">
        <v>64</v>
      </c>
      <c r="D1493" s="160"/>
      <c r="E1493" s="161">
        <v>1</v>
      </c>
      <c r="F1493" s="158"/>
      <c r="G1493" s="158"/>
      <c r="H1493" s="158"/>
      <c r="I1493" s="158"/>
      <c r="J1493" s="158"/>
      <c r="K1493" s="158"/>
      <c r="L1493" s="158"/>
      <c r="M1493" s="158"/>
      <c r="N1493" s="157"/>
      <c r="O1493" s="157"/>
      <c r="P1493" s="157"/>
      <c r="Q1493" s="157"/>
      <c r="R1493" s="158"/>
      <c r="S1493" s="158"/>
      <c r="T1493" s="158"/>
      <c r="U1493" s="158"/>
      <c r="V1493" s="158"/>
      <c r="W1493" s="158"/>
      <c r="X1493" s="158"/>
      <c r="Y1493" s="147"/>
      <c r="Z1493" s="147"/>
      <c r="AA1493" s="147"/>
      <c r="AB1493" s="147"/>
      <c r="AC1493" s="147"/>
      <c r="AD1493" s="147"/>
      <c r="AE1493" s="147"/>
      <c r="AF1493" s="147"/>
      <c r="AG1493" s="147" t="s">
        <v>187</v>
      </c>
      <c r="AH1493" s="147">
        <v>0</v>
      </c>
      <c r="AI1493" s="147"/>
      <c r="AJ1493" s="147"/>
      <c r="AK1493" s="147"/>
      <c r="AL1493" s="147"/>
      <c r="AM1493" s="147"/>
      <c r="AN1493" s="147"/>
      <c r="AO1493" s="147"/>
      <c r="AP1493" s="147"/>
      <c r="AQ1493" s="147"/>
      <c r="AR1493" s="147"/>
      <c r="AS1493" s="147"/>
      <c r="AT1493" s="147"/>
      <c r="AU1493" s="147"/>
      <c r="AV1493" s="147"/>
      <c r="AW1493" s="147"/>
      <c r="AX1493" s="147"/>
      <c r="AY1493" s="147"/>
      <c r="AZ1493" s="147"/>
      <c r="BA1493" s="147"/>
      <c r="BB1493" s="147"/>
      <c r="BC1493" s="147"/>
      <c r="BD1493" s="147"/>
      <c r="BE1493" s="147"/>
      <c r="BF1493" s="147"/>
      <c r="BG1493" s="147"/>
      <c r="BH1493" s="147"/>
    </row>
    <row r="1494" spans="1:60" outlineLevel="1">
      <c r="A1494" s="154"/>
      <c r="B1494" s="155"/>
      <c r="C1494" s="188" t="s">
        <v>1197</v>
      </c>
      <c r="D1494" s="160"/>
      <c r="E1494" s="161"/>
      <c r="F1494" s="158"/>
      <c r="G1494" s="158"/>
      <c r="H1494" s="158"/>
      <c r="I1494" s="158"/>
      <c r="J1494" s="158"/>
      <c r="K1494" s="158"/>
      <c r="L1494" s="158"/>
      <c r="M1494" s="158"/>
      <c r="N1494" s="157"/>
      <c r="O1494" s="157"/>
      <c r="P1494" s="157"/>
      <c r="Q1494" s="157"/>
      <c r="R1494" s="158"/>
      <c r="S1494" s="158"/>
      <c r="T1494" s="158"/>
      <c r="U1494" s="158"/>
      <c r="V1494" s="158"/>
      <c r="W1494" s="158"/>
      <c r="X1494" s="158"/>
      <c r="Y1494" s="147"/>
      <c r="Z1494" s="147"/>
      <c r="AA1494" s="147"/>
      <c r="AB1494" s="147"/>
      <c r="AC1494" s="147"/>
      <c r="AD1494" s="147"/>
      <c r="AE1494" s="147"/>
      <c r="AF1494" s="147"/>
      <c r="AG1494" s="147" t="s">
        <v>187</v>
      </c>
      <c r="AH1494" s="147">
        <v>0</v>
      </c>
      <c r="AI1494" s="147"/>
      <c r="AJ1494" s="147"/>
      <c r="AK1494" s="147"/>
      <c r="AL1494" s="147"/>
      <c r="AM1494" s="147"/>
      <c r="AN1494" s="147"/>
      <c r="AO1494" s="147"/>
      <c r="AP1494" s="147"/>
      <c r="AQ1494" s="147"/>
      <c r="AR1494" s="147"/>
      <c r="AS1494" s="147"/>
      <c r="AT1494" s="147"/>
      <c r="AU1494" s="147"/>
      <c r="AV1494" s="147"/>
      <c r="AW1494" s="147"/>
      <c r="AX1494" s="147"/>
      <c r="AY1494" s="147"/>
      <c r="AZ1494" s="147"/>
      <c r="BA1494" s="147"/>
      <c r="BB1494" s="147"/>
      <c r="BC1494" s="147"/>
      <c r="BD1494" s="147"/>
      <c r="BE1494" s="147"/>
      <c r="BF1494" s="147"/>
      <c r="BG1494" s="147"/>
      <c r="BH1494" s="147"/>
    </row>
    <row r="1495" spans="1:60" outlineLevel="1">
      <c r="A1495" s="154"/>
      <c r="B1495" s="155"/>
      <c r="C1495" s="188" t="s">
        <v>1198</v>
      </c>
      <c r="D1495" s="160"/>
      <c r="E1495" s="161"/>
      <c r="F1495" s="158"/>
      <c r="G1495" s="158"/>
      <c r="H1495" s="158"/>
      <c r="I1495" s="158"/>
      <c r="J1495" s="158"/>
      <c r="K1495" s="158"/>
      <c r="L1495" s="158"/>
      <c r="M1495" s="158"/>
      <c r="N1495" s="157"/>
      <c r="O1495" s="157"/>
      <c r="P1495" s="157"/>
      <c r="Q1495" s="157"/>
      <c r="R1495" s="158"/>
      <c r="S1495" s="158"/>
      <c r="T1495" s="158"/>
      <c r="U1495" s="158"/>
      <c r="V1495" s="158"/>
      <c r="W1495" s="158"/>
      <c r="X1495" s="158"/>
      <c r="Y1495" s="147"/>
      <c r="Z1495" s="147"/>
      <c r="AA1495" s="147"/>
      <c r="AB1495" s="147"/>
      <c r="AC1495" s="147"/>
      <c r="AD1495" s="147"/>
      <c r="AE1495" s="147"/>
      <c r="AF1495" s="147"/>
      <c r="AG1495" s="147" t="s">
        <v>187</v>
      </c>
      <c r="AH1495" s="147">
        <v>0</v>
      </c>
      <c r="AI1495" s="147"/>
      <c r="AJ1495" s="147"/>
      <c r="AK1495" s="147"/>
      <c r="AL1495" s="147"/>
      <c r="AM1495" s="147"/>
      <c r="AN1495" s="147"/>
      <c r="AO1495" s="147"/>
      <c r="AP1495" s="147"/>
      <c r="AQ1495" s="147"/>
      <c r="AR1495" s="147"/>
      <c r="AS1495" s="147"/>
      <c r="AT1495" s="147"/>
      <c r="AU1495" s="147"/>
      <c r="AV1495" s="147"/>
      <c r="AW1495" s="147"/>
      <c r="AX1495" s="147"/>
      <c r="AY1495" s="147"/>
      <c r="AZ1495" s="147"/>
      <c r="BA1495" s="147"/>
      <c r="BB1495" s="147"/>
      <c r="BC1495" s="147"/>
      <c r="BD1495" s="147"/>
      <c r="BE1495" s="147"/>
      <c r="BF1495" s="147"/>
      <c r="BG1495" s="147"/>
      <c r="BH1495" s="147"/>
    </row>
    <row r="1496" spans="1:60" outlineLevel="1">
      <c r="A1496" s="154"/>
      <c r="B1496" s="155"/>
      <c r="C1496" s="188" t="s">
        <v>64</v>
      </c>
      <c r="D1496" s="160"/>
      <c r="E1496" s="161">
        <v>1</v>
      </c>
      <c r="F1496" s="158"/>
      <c r="G1496" s="158"/>
      <c r="H1496" s="158"/>
      <c r="I1496" s="158"/>
      <c r="J1496" s="158"/>
      <c r="K1496" s="158"/>
      <c r="L1496" s="158"/>
      <c r="M1496" s="158"/>
      <c r="N1496" s="157"/>
      <c r="O1496" s="157"/>
      <c r="P1496" s="157"/>
      <c r="Q1496" s="157"/>
      <c r="R1496" s="158"/>
      <c r="S1496" s="158"/>
      <c r="T1496" s="158"/>
      <c r="U1496" s="158"/>
      <c r="V1496" s="158"/>
      <c r="W1496" s="158"/>
      <c r="X1496" s="158"/>
      <c r="Y1496" s="147"/>
      <c r="Z1496" s="147"/>
      <c r="AA1496" s="147"/>
      <c r="AB1496" s="147"/>
      <c r="AC1496" s="147"/>
      <c r="AD1496" s="147"/>
      <c r="AE1496" s="147"/>
      <c r="AF1496" s="147"/>
      <c r="AG1496" s="147" t="s">
        <v>187</v>
      </c>
      <c r="AH1496" s="147">
        <v>0</v>
      </c>
      <c r="AI1496" s="147"/>
      <c r="AJ1496" s="147"/>
      <c r="AK1496" s="147"/>
      <c r="AL1496" s="147"/>
      <c r="AM1496" s="147"/>
      <c r="AN1496" s="147"/>
      <c r="AO1496" s="147"/>
      <c r="AP1496" s="147"/>
      <c r="AQ1496" s="147"/>
      <c r="AR1496" s="147"/>
      <c r="AS1496" s="147"/>
      <c r="AT1496" s="147"/>
      <c r="AU1496" s="147"/>
      <c r="AV1496" s="147"/>
      <c r="AW1496" s="147"/>
      <c r="AX1496" s="147"/>
      <c r="AY1496" s="147"/>
      <c r="AZ1496" s="147"/>
      <c r="BA1496" s="147"/>
      <c r="BB1496" s="147"/>
      <c r="BC1496" s="147"/>
      <c r="BD1496" s="147"/>
      <c r="BE1496" s="147"/>
      <c r="BF1496" s="147"/>
      <c r="BG1496" s="147"/>
      <c r="BH1496" s="147"/>
    </row>
    <row r="1497" spans="1:60" ht="22.5" outlineLevel="1">
      <c r="A1497" s="173">
        <v>263</v>
      </c>
      <c r="B1497" s="174" t="s">
        <v>1199</v>
      </c>
      <c r="C1497" s="187" t="s">
        <v>1200</v>
      </c>
      <c r="D1497" s="175" t="s">
        <v>259</v>
      </c>
      <c r="E1497" s="176">
        <v>11</v>
      </c>
      <c r="F1497" s="177"/>
      <c r="G1497" s="178">
        <f>ROUND(E1497*F1497,2)</f>
        <v>0</v>
      </c>
      <c r="H1497" s="159"/>
      <c r="I1497" s="158">
        <f>ROUND(E1497*H1497,2)</f>
        <v>0</v>
      </c>
      <c r="J1497" s="159"/>
      <c r="K1497" s="158">
        <f>ROUND(E1497*J1497,2)</f>
        <v>0</v>
      </c>
      <c r="L1497" s="158">
        <v>21</v>
      </c>
      <c r="M1497" s="158">
        <f>G1497*(1+L1497/100)</f>
        <v>0</v>
      </c>
      <c r="N1497" s="157">
        <v>0</v>
      </c>
      <c r="O1497" s="157">
        <f>ROUND(E1497*N1497,2)</f>
        <v>0</v>
      </c>
      <c r="P1497" s="157">
        <v>0</v>
      </c>
      <c r="Q1497" s="157">
        <f>ROUND(E1497*P1497,2)</f>
        <v>0</v>
      </c>
      <c r="R1497" s="158"/>
      <c r="S1497" s="158" t="s">
        <v>183</v>
      </c>
      <c r="T1497" s="158" t="s">
        <v>183</v>
      </c>
      <c r="U1497" s="158">
        <v>1.56</v>
      </c>
      <c r="V1497" s="158">
        <f>ROUND(E1497*U1497,2)</f>
        <v>17.16</v>
      </c>
      <c r="W1497" s="158"/>
      <c r="X1497" s="158" t="s">
        <v>184</v>
      </c>
      <c r="Y1497" s="147"/>
      <c r="Z1497" s="147"/>
      <c r="AA1497" s="147"/>
      <c r="AB1497" s="147"/>
      <c r="AC1497" s="147"/>
      <c r="AD1497" s="147"/>
      <c r="AE1497" s="147"/>
      <c r="AF1497" s="147"/>
      <c r="AG1497" s="147" t="s">
        <v>185</v>
      </c>
      <c r="AH1497" s="147"/>
      <c r="AI1497" s="147"/>
      <c r="AJ1497" s="147"/>
      <c r="AK1497" s="147"/>
      <c r="AL1497" s="147"/>
      <c r="AM1497" s="147"/>
      <c r="AN1497" s="147"/>
      <c r="AO1497" s="147"/>
      <c r="AP1497" s="147"/>
      <c r="AQ1497" s="147"/>
      <c r="AR1497" s="147"/>
      <c r="AS1497" s="147"/>
      <c r="AT1497" s="147"/>
      <c r="AU1497" s="147"/>
      <c r="AV1497" s="147"/>
      <c r="AW1497" s="147"/>
      <c r="AX1497" s="147"/>
      <c r="AY1497" s="147"/>
      <c r="AZ1497" s="147"/>
      <c r="BA1497" s="147"/>
      <c r="BB1497" s="147"/>
      <c r="BC1497" s="147"/>
      <c r="BD1497" s="147"/>
      <c r="BE1497" s="147"/>
      <c r="BF1497" s="147"/>
      <c r="BG1497" s="147"/>
      <c r="BH1497" s="147"/>
    </row>
    <row r="1498" spans="1:60" outlineLevel="1">
      <c r="A1498" s="154"/>
      <c r="B1498" s="155"/>
      <c r="C1498" s="188" t="s">
        <v>575</v>
      </c>
      <c r="D1498" s="160"/>
      <c r="E1498" s="161"/>
      <c r="F1498" s="158"/>
      <c r="G1498" s="158"/>
      <c r="H1498" s="158"/>
      <c r="I1498" s="158"/>
      <c r="J1498" s="158"/>
      <c r="K1498" s="158"/>
      <c r="L1498" s="158"/>
      <c r="M1498" s="158"/>
      <c r="N1498" s="157"/>
      <c r="O1498" s="157"/>
      <c r="P1498" s="157"/>
      <c r="Q1498" s="157"/>
      <c r="R1498" s="158"/>
      <c r="S1498" s="158"/>
      <c r="T1498" s="158"/>
      <c r="U1498" s="158"/>
      <c r="V1498" s="158"/>
      <c r="W1498" s="158"/>
      <c r="X1498" s="158"/>
      <c r="Y1498" s="147"/>
      <c r="Z1498" s="147"/>
      <c r="AA1498" s="147"/>
      <c r="AB1498" s="147"/>
      <c r="AC1498" s="147"/>
      <c r="AD1498" s="147"/>
      <c r="AE1498" s="147"/>
      <c r="AF1498" s="147"/>
      <c r="AG1498" s="147" t="s">
        <v>187</v>
      </c>
      <c r="AH1498" s="147">
        <v>0</v>
      </c>
      <c r="AI1498" s="147"/>
      <c r="AJ1498" s="147"/>
      <c r="AK1498" s="147"/>
      <c r="AL1498" s="147"/>
      <c r="AM1498" s="147"/>
      <c r="AN1498" s="147"/>
      <c r="AO1498" s="147"/>
      <c r="AP1498" s="147"/>
      <c r="AQ1498" s="147"/>
      <c r="AR1498" s="147"/>
      <c r="AS1498" s="147"/>
      <c r="AT1498" s="147"/>
      <c r="AU1498" s="147"/>
      <c r="AV1498" s="147"/>
      <c r="AW1498" s="147"/>
      <c r="AX1498" s="147"/>
      <c r="AY1498" s="147"/>
      <c r="AZ1498" s="147"/>
      <c r="BA1498" s="147"/>
      <c r="BB1498" s="147"/>
      <c r="BC1498" s="147"/>
      <c r="BD1498" s="147"/>
      <c r="BE1498" s="147"/>
      <c r="BF1498" s="147"/>
      <c r="BG1498" s="147"/>
      <c r="BH1498" s="147"/>
    </row>
    <row r="1499" spans="1:60" outlineLevel="1">
      <c r="A1499" s="154"/>
      <c r="B1499" s="155"/>
      <c r="C1499" s="188" t="s">
        <v>580</v>
      </c>
      <c r="D1499" s="160"/>
      <c r="E1499" s="161"/>
      <c r="F1499" s="158"/>
      <c r="G1499" s="158"/>
      <c r="H1499" s="158"/>
      <c r="I1499" s="158"/>
      <c r="J1499" s="158"/>
      <c r="K1499" s="158"/>
      <c r="L1499" s="158"/>
      <c r="M1499" s="158"/>
      <c r="N1499" s="157"/>
      <c r="O1499" s="157"/>
      <c r="P1499" s="157"/>
      <c r="Q1499" s="157"/>
      <c r="R1499" s="158"/>
      <c r="S1499" s="158"/>
      <c r="T1499" s="158"/>
      <c r="U1499" s="158"/>
      <c r="V1499" s="158"/>
      <c r="W1499" s="158"/>
      <c r="X1499" s="158"/>
      <c r="Y1499" s="147"/>
      <c r="Z1499" s="147"/>
      <c r="AA1499" s="147"/>
      <c r="AB1499" s="147"/>
      <c r="AC1499" s="147"/>
      <c r="AD1499" s="147"/>
      <c r="AE1499" s="147"/>
      <c r="AF1499" s="147"/>
      <c r="AG1499" s="147" t="s">
        <v>187</v>
      </c>
      <c r="AH1499" s="147">
        <v>0</v>
      </c>
      <c r="AI1499" s="147"/>
      <c r="AJ1499" s="147"/>
      <c r="AK1499" s="147"/>
      <c r="AL1499" s="147"/>
      <c r="AM1499" s="147"/>
      <c r="AN1499" s="147"/>
      <c r="AO1499" s="147"/>
      <c r="AP1499" s="147"/>
      <c r="AQ1499" s="147"/>
      <c r="AR1499" s="147"/>
      <c r="AS1499" s="147"/>
      <c r="AT1499" s="147"/>
      <c r="AU1499" s="147"/>
      <c r="AV1499" s="147"/>
      <c r="AW1499" s="147"/>
      <c r="AX1499" s="147"/>
      <c r="AY1499" s="147"/>
      <c r="AZ1499" s="147"/>
      <c r="BA1499" s="147"/>
      <c r="BB1499" s="147"/>
      <c r="BC1499" s="147"/>
      <c r="BD1499" s="147"/>
      <c r="BE1499" s="147"/>
      <c r="BF1499" s="147"/>
      <c r="BG1499" s="147"/>
      <c r="BH1499" s="147"/>
    </row>
    <row r="1500" spans="1:60" outlineLevel="1">
      <c r="A1500" s="154"/>
      <c r="B1500" s="155"/>
      <c r="C1500" s="188" t="s">
        <v>583</v>
      </c>
      <c r="D1500" s="160"/>
      <c r="E1500" s="161"/>
      <c r="F1500" s="158"/>
      <c r="G1500" s="158"/>
      <c r="H1500" s="158"/>
      <c r="I1500" s="158"/>
      <c r="J1500" s="158"/>
      <c r="K1500" s="158"/>
      <c r="L1500" s="158"/>
      <c r="M1500" s="158"/>
      <c r="N1500" s="157"/>
      <c r="O1500" s="157"/>
      <c r="P1500" s="157"/>
      <c r="Q1500" s="157"/>
      <c r="R1500" s="158"/>
      <c r="S1500" s="158"/>
      <c r="T1500" s="158"/>
      <c r="U1500" s="158"/>
      <c r="V1500" s="158"/>
      <c r="W1500" s="158"/>
      <c r="X1500" s="158"/>
      <c r="Y1500" s="147"/>
      <c r="Z1500" s="147"/>
      <c r="AA1500" s="147"/>
      <c r="AB1500" s="147"/>
      <c r="AC1500" s="147"/>
      <c r="AD1500" s="147"/>
      <c r="AE1500" s="147"/>
      <c r="AF1500" s="147"/>
      <c r="AG1500" s="147" t="s">
        <v>187</v>
      </c>
      <c r="AH1500" s="147">
        <v>0</v>
      </c>
      <c r="AI1500" s="147"/>
      <c r="AJ1500" s="147"/>
      <c r="AK1500" s="147"/>
      <c r="AL1500" s="147"/>
      <c r="AM1500" s="147"/>
      <c r="AN1500" s="147"/>
      <c r="AO1500" s="147"/>
      <c r="AP1500" s="147"/>
      <c r="AQ1500" s="147"/>
      <c r="AR1500" s="147"/>
      <c r="AS1500" s="147"/>
      <c r="AT1500" s="147"/>
      <c r="AU1500" s="147"/>
      <c r="AV1500" s="147"/>
      <c r="AW1500" s="147"/>
      <c r="AX1500" s="147"/>
      <c r="AY1500" s="147"/>
      <c r="AZ1500" s="147"/>
      <c r="BA1500" s="147"/>
      <c r="BB1500" s="147"/>
      <c r="BC1500" s="147"/>
      <c r="BD1500" s="147"/>
      <c r="BE1500" s="147"/>
      <c r="BF1500" s="147"/>
      <c r="BG1500" s="147"/>
      <c r="BH1500" s="147"/>
    </row>
    <row r="1501" spans="1:60" outlineLevel="1">
      <c r="A1501" s="154"/>
      <c r="B1501" s="155"/>
      <c r="C1501" s="188" t="s">
        <v>262</v>
      </c>
      <c r="D1501" s="160"/>
      <c r="E1501" s="161">
        <v>6</v>
      </c>
      <c r="F1501" s="158"/>
      <c r="G1501" s="158"/>
      <c r="H1501" s="158"/>
      <c r="I1501" s="158"/>
      <c r="J1501" s="158"/>
      <c r="K1501" s="158"/>
      <c r="L1501" s="158"/>
      <c r="M1501" s="158"/>
      <c r="N1501" s="157"/>
      <c r="O1501" s="157"/>
      <c r="P1501" s="157"/>
      <c r="Q1501" s="157"/>
      <c r="R1501" s="158"/>
      <c r="S1501" s="158"/>
      <c r="T1501" s="158"/>
      <c r="U1501" s="158"/>
      <c r="V1501" s="158"/>
      <c r="W1501" s="158"/>
      <c r="X1501" s="158"/>
      <c r="Y1501" s="147"/>
      <c r="Z1501" s="147"/>
      <c r="AA1501" s="147"/>
      <c r="AB1501" s="147"/>
      <c r="AC1501" s="147"/>
      <c r="AD1501" s="147"/>
      <c r="AE1501" s="147"/>
      <c r="AF1501" s="147"/>
      <c r="AG1501" s="147" t="s">
        <v>187</v>
      </c>
      <c r="AH1501" s="147">
        <v>0</v>
      </c>
      <c r="AI1501" s="147"/>
      <c r="AJ1501" s="147"/>
      <c r="AK1501" s="147"/>
      <c r="AL1501" s="147"/>
      <c r="AM1501" s="147"/>
      <c r="AN1501" s="147"/>
      <c r="AO1501" s="147"/>
      <c r="AP1501" s="147"/>
      <c r="AQ1501" s="147"/>
      <c r="AR1501" s="147"/>
      <c r="AS1501" s="147"/>
      <c r="AT1501" s="147"/>
      <c r="AU1501" s="147"/>
      <c r="AV1501" s="147"/>
      <c r="AW1501" s="147"/>
      <c r="AX1501" s="147"/>
      <c r="AY1501" s="147"/>
      <c r="AZ1501" s="147"/>
      <c r="BA1501" s="147"/>
      <c r="BB1501" s="147"/>
      <c r="BC1501" s="147"/>
      <c r="BD1501" s="147"/>
      <c r="BE1501" s="147"/>
      <c r="BF1501" s="147"/>
      <c r="BG1501" s="147"/>
      <c r="BH1501" s="147"/>
    </row>
    <row r="1502" spans="1:60" outlineLevel="1">
      <c r="A1502" s="154"/>
      <c r="B1502" s="155"/>
      <c r="C1502" s="188" t="s">
        <v>584</v>
      </c>
      <c r="D1502" s="160"/>
      <c r="E1502" s="161"/>
      <c r="F1502" s="158"/>
      <c r="G1502" s="158"/>
      <c r="H1502" s="158"/>
      <c r="I1502" s="158"/>
      <c r="J1502" s="158"/>
      <c r="K1502" s="158"/>
      <c r="L1502" s="158"/>
      <c r="M1502" s="158"/>
      <c r="N1502" s="157"/>
      <c r="O1502" s="157"/>
      <c r="P1502" s="157"/>
      <c r="Q1502" s="157"/>
      <c r="R1502" s="158"/>
      <c r="S1502" s="158"/>
      <c r="T1502" s="158"/>
      <c r="U1502" s="158"/>
      <c r="V1502" s="158"/>
      <c r="W1502" s="158"/>
      <c r="X1502" s="158"/>
      <c r="Y1502" s="147"/>
      <c r="Z1502" s="147"/>
      <c r="AA1502" s="147"/>
      <c r="AB1502" s="147"/>
      <c r="AC1502" s="147"/>
      <c r="AD1502" s="147"/>
      <c r="AE1502" s="147"/>
      <c r="AF1502" s="147"/>
      <c r="AG1502" s="147" t="s">
        <v>187</v>
      </c>
      <c r="AH1502" s="147">
        <v>0</v>
      </c>
      <c r="AI1502" s="147"/>
      <c r="AJ1502" s="147"/>
      <c r="AK1502" s="147"/>
      <c r="AL1502" s="147"/>
      <c r="AM1502" s="147"/>
      <c r="AN1502" s="147"/>
      <c r="AO1502" s="147"/>
      <c r="AP1502" s="147"/>
      <c r="AQ1502" s="147"/>
      <c r="AR1502" s="147"/>
      <c r="AS1502" s="147"/>
      <c r="AT1502" s="147"/>
      <c r="AU1502" s="147"/>
      <c r="AV1502" s="147"/>
      <c r="AW1502" s="147"/>
      <c r="AX1502" s="147"/>
      <c r="AY1502" s="147"/>
      <c r="AZ1502" s="147"/>
      <c r="BA1502" s="147"/>
      <c r="BB1502" s="147"/>
      <c r="BC1502" s="147"/>
      <c r="BD1502" s="147"/>
      <c r="BE1502" s="147"/>
      <c r="BF1502" s="147"/>
      <c r="BG1502" s="147"/>
      <c r="BH1502" s="147"/>
    </row>
    <row r="1503" spans="1:60" outlineLevel="1">
      <c r="A1503" s="154"/>
      <c r="B1503" s="155"/>
      <c r="C1503" s="188" t="s">
        <v>68</v>
      </c>
      <c r="D1503" s="160"/>
      <c r="E1503" s="161">
        <v>3</v>
      </c>
      <c r="F1503" s="158"/>
      <c r="G1503" s="158"/>
      <c r="H1503" s="158"/>
      <c r="I1503" s="158"/>
      <c r="J1503" s="158"/>
      <c r="K1503" s="158"/>
      <c r="L1503" s="158"/>
      <c r="M1503" s="158"/>
      <c r="N1503" s="157"/>
      <c r="O1503" s="157"/>
      <c r="P1503" s="157"/>
      <c r="Q1503" s="157"/>
      <c r="R1503" s="158"/>
      <c r="S1503" s="158"/>
      <c r="T1503" s="158"/>
      <c r="U1503" s="158"/>
      <c r="V1503" s="158"/>
      <c r="W1503" s="158"/>
      <c r="X1503" s="158"/>
      <c r="Y1503" s="147"/>
      <c r="Z1503" s="147"/>
      <c r="AA1503" s="147"/>
      <c r="AB1503" s="147"/>
      <c r="AC1503" s="147"/>
      <c r="AD1503" s="147"/>
      <c r="AE1503" s="147"/>
      <c r="AF1503" s="147"/>
      <c r="AG1503" s="147" t="s">
        <v>187</v>
      </c>
      <c r="AH1503" s="147">
        <v>0</v>
      </c>
      <c r="AI1503" s="147"/>
      <c r="AJ1503" s="147"/>
      <c r="AK1503" s="147"/>
      <c r="AL1503" s="147"/>
      <c r="AM1503" s="147"/>
      <c r="AN1503" s="147"/>
      <c r="AO1503" s="147"/>
      <c r="AP1503" s="147"/>
      <c r="AQ1503" s="147"/>
      <c r="AR1503" s="147"/>
      <c r="AS1503" s="147"/>
      <c r="AT1503" s="147"/>
      <c r="AU1503" s="147"/>
      <c r="AV1503" s="147"/>
      <c r="AW1503" s="147"/>
      <c r="AX1503" s="147"/>
      <c r="AY1503" s="147"/>
      <c r="AZ1503" s="147"/>
      <c r="BA1503" s="147"/>
      <c r="BB1503" s="147"/>
      <c r="BC1503" s="147"/>
      <c r="BD1503" s="147"/>
      <c r="BE1503" s="147"/>
      <c r="BF1503" s="147"/>
      <c r="BG1503" s="147"/>
      <c r="BH1503" s="147"/>
    </row>
    <row r="1504" spans="1:60" outlineLevel="1">
      <c r="A1504" s="154"/>
      <c r="B1504" s="155"/>
      <c r="C1504" s="188" t="s">
        <v>585</v>
      </c>
      <c r="D1504" s="160"/>
      <c r="E1504" s="161"/>
      <c r="F1504" s="158"/>
      <c r="G1504" s="158"/>
      <c r="H1504" s="158"/>
      <c r="I1504" s="158"/>
      <c r="J1504" s="158"/>
      <c r="K1504" s="158"/>
      <c r="L1504" s="158"/>
      <c r="M1504" s="158"/>
      <c r="N1504" s="157"/>
      <c r="O1504" s="157"/>
      <c r="P1504" s="157"/>
      <c r="Q1504" s="157"/>
      <c r="R1504" s="158"/>
      <c r="S1504" s="158"/>
      <c r="T1504" s="158"/>
      <c r="U1504" s="158"/>
      <c r="V1504" s="158"/>
      <c r="W1504" s="158"/>
      <c r="X1504" s="158"/>
      <c r="Y1504" s="147"/>
      <c r="Z1504" s="147"/>
      <c r="AA1504" s="147"/>
      <c r="AB1504" s="147"/>
      <c r="AC1504" s="147"/>
      <c r="AD1504" s="147"/>
      <c r="AE1504" s="147"/>
      <c r="AF1504" s="147"/>
      <c r="AG1504" s="147" t="s">
        <v>187</v>
      </c>
      <c r="AH1504" s="147">
        <v>0</v>
      </c>
      <c r="AI1504" s="147"/>
      <c r="AJ1504" s="147"/>
      <c r="AK1504" s="147"/>
      <c r="AL1504" s="147"/>
      <c r="AM1504" s="147"/>
      <c r="AN1504" s="147"/>
      <c r="AO1504" s="147"/>
      <c r="AP1504" s="147"/>
      <c r="AQ1504" s="147"/>
      <c r="AR1504" s="147"/>
      <c r="AS1504" s="147"/>
      <c r="AT1504" s="147"/>
      <c r="AU1504" s="147"/>
      <c r="AV1504" s="147"/>
      <c r="AW1504" s="147"/>
      <c r="AX1504" s="147"/>
      <c r="AY1504" s="147"/>
      <c r="AZ1504" s="147"/>
      <c r="BA1504" s="147"/>
      <c r="BB1504" s="147"/>
      <c r="BC1504" s="147"/>
      <c r="BD1504" s="147"/>
      <c r="BE1504" s="147"/>
      <c r="BF1504" s="147"/>
      <c r="BG1504" s="147"/>
      <c r="BH1504" s="147"/>
    </row>
    <row r="1505" spans="1:60" outlineLevel="1">
      <c r="A1505" s="154"/>
      <c r="B1505" s="155"/>
      <c r="C1505" s="188" t="s">
        <v>66</v>
      </c>
      <c r="D1505" s="160"/>
      <c r="E1505" s="161">
        <v>2</v>
      </c>
      <c r="F1505" s="158"/>
      <c r="G1505" s="158"/>
      <c r="H1505" s="158"/>
      <c r="I1505" s="158"/>
      <c r="J1505" s="158"/>
      <c r="K1505" s="158"/>
      <c r="L1505" s="158"/>
      <c r="M1505" s="158"/>
      <c r="N1505" s="157"/>
      <c r="O1505" s="157"/>
      <c r="P1505" s="157"/>
      <c r="Q1505" s="157"/>
      <c r="R1505" s="158"/>
      <c r="S1505" s="158"/>
      <c r="T1505" s="158"/>
      <c r="U1505" s="158"/>
      <c r="V1505" s="158"/>
      <c r="W1505" s="158"/>
      <c r="X1505" s="158"/>
      <c r="Y1505" s="147"/>
      <c r="Z1505" s="147"/>
      <c r="AA1505" s="147"/>
      <c r="AB1505" s="147"/>
      <c r="AC1505" s="147"/>
      <c r="AD1505" s="147"/>
      <c r="AE1505" s="147"/>
      <c r="AF1505" s="147"/>
      <c r="AG1505" s="147" t="s">
        <v>187</v>
      </c>
      <c r="AH1505" s="147">
        <v>0</v>
      </c>
      <c r="AI1505" s="147"/>
      <c r="AJ1505" s="147"/>
      <c r="AK1505" s="147"/>
      <c r="AL1505" s="147"/>
      <c r="AM1505" s="147"/>
      <c r="AN1505" s="147"/>
      <c r="AO1505" s="147"/>
      <c r="AP1505" s="147"/>
      <c r="AQ1505" s="147"/>
      <c r="AR1505" s="147"/>
      <c r="AS1505" s="147"/>
      <c r="AT1505" s="147"/>
      <c r="AU1505" s="147"/>
      <c r="AV1505" s="147"/>
      <c r="AW1505" s="147"/>
      <c r="AX1505" s="147"/>
      <c r="AY1505" s="147"/>
      <c r="AZ1505" s="147"/>
      <c r="BA1505" s="147"/>
      <c r="BB1505" s="147"/>
      <c r="BC1505" s="147"/>
      <c r="BD1505" s="147"/>
      <c r="BE1505" s="147"/>
      <c r="BF1505" s="147"/>
      <c r="BG1505" s="147"/>
      <c r="BH1505" s="147"/>
    </row>
    <row r="1506" spans="1:60" ht="22.5" outlineLevel="1">
      <c r="A1506" s="173">
        <v>264</v>
      </c>
      <c r="B1506" s="174" t="s">
        <v>1201</v>
      </c>
      <c r="C1506" s="187" t="s">
        <v>1202</v>
      </c>
      <c r="D1506" s="175" t="s">
        <v>259</v>
      </c>
      <c r="E1506" s="176">
        <v>1</v>
      </c>
      <c r="F1506" s="177"/>
      <c r="G1506" s="178">
        <f>ROUND(E1506*F1506,2)</f>
        <v>0</v>
      </c>
      <c r="H1506" s="159"/>
      <c r="I1506" s="158">
        <f>ROUND(E1506*H1506,2)</f>
        <v>0</v>
      </c>
      <c r="J1506" s="159"/>
      <c r="K1506" s="158">
        <f>ROUND(E1506*J1506,2)</f>
        <v>0</v>
      </c>
      <c r="L1506" s="158">
        <v>21</v>
      </c>
      <c r="M1506" s="158">
        <f>G1506*(1+L1506/100)</f>
        <v>0</v>
      </c>
      <c r="N1506" s="157">
        <v>0</v>
      </c>
      <c r="O1506" s="157">
        <f>ROUND(E1506*N1506,2)</f>
        <v>0</v>
      </c>
      <c r="P1506" s="157">
        <v>0</v>
      </c>
      <c r="Q1506" s="157">
        <f>ROUND(E1506*P1506,2)</f>
        <v>0</v>
      </c>
      <c r="R1506" s="158"/>
      <c r="S1506" s="158" t="s">
        <v>183</v>
      </c>
      <c r="T1506" s="158" t="s">
        <v>183</v>
      </c>
      <c r="U1506" s="158">
        <v>1.63</v>
      </c>
      <c r="V1506" s="158">
        <f>ROUND(E1506*U1506,2)</f>
        <v>1.63</v>
      </c>
      <c r="W1506" s="158"/>
      <c r="X1506" s="158" t="s">
        <v>184</v>
      </c>
      <c r="Y1506" s="147"/>
      <c r="Z1506" s="147"/>
      <c r="AA1506" s="147"/>
      <c r="AB1506" s="147"/>
      <c r="AC1506" s="147"/>
      <c r="AD1506" s="147"/>
      <c r="AE1506" s="147"/>
      <c r="AF1506" s="147"/>
      <c r="AG1506" s="147" t="s">
        <v>185</v>
      </c>
      <c r="AH1506" s="147"/>
      <c r="AI1506" s="147"/>
      <c r="AJ1506" s="147"/>
      <c r="AK1506" s="147"/>
      <c r="AL1506" s="147"/>
      <c r="AM1506" s="147"/>
      <c r="AN1506" s="147"/>
      <c r="AO1506" s="147"/>
      <c r="AP1506" s="147"/>
      <c r="AQ1506" s="147"/>
      <c r="AR1506" s="147"/>
      <c r="AS1506" s="147"/>
      <c r="AT1506" s="147"/>
      <c r="AU1506" s="147"/>
      <c r="AV1506" s="147"/>
      <c r="AW1506" s="147"/>
      <c r="AX1506" s="147"/>
      <c r="AY1506" s="147"/>
      <c r="AZ1506" s="147"/>
      <c r="BA1506" s="147"/>
      <c r="BB1506" s="147"/>
      <c r="BC1506" s="147"/>
      <c r="BD1506" s="147"/>
      <c r="BE1506" s="147"/>
      <c r="BF1506" s="147"/>
      <c r="BG1506" s="147"/>
      <c r="BH1506" s="147"/>
    </row>
    <row r="1507" spans="1:60" outlineLevel="1">
      <c r="A1507" s="154"/>
      <c r="B1507" s="155"/>
      <c r="C1507" s="188" t="s">
        <v>575</v>
      </c>
      <c r="D1507" s="160"/>
      <c r="E1507" s="161"/>
      <c r="F1507" s="158"/>
      <c r="G1507" s="158"/>
      <c r="H1507" s="158"/>
      <c r="I1507" s="158"/>
      <c r="J1507" s="158"/>
      <c r="K1507" s="158"/>
      <c r="L1507" s="158"/>
      <c r="M1507" s="158"/>
      <c r="N1507" s="157"/>
      <c r="O1507" s="157"/>
      <c r="P1507" s="157"/>
      <c r="Q1507" s="157"/>
      <c r="R1507" s="158"/>
      <c r="S1507" s="158"/>
      <c r="T1507" s="158"/>
      <c r="U1507" s="158"/>
      <c r="V1507" s="158"/>
      <c r="W1507" s="158"/>
      <c r="X1507" s="158"/>
      <c r="Y1507" s="147"/>
      <c r="Z1507" s="147"/>
      <c r="AA1507" s="147"/>
      <c r="AB1507" s="147"/>
      <c r="AC1507" s="147"/>
      <c r="AD1507" s="147"/>
      <c r="AE1507" s="147"/>
      <c r="AF1507" s="147"/>
      <c r="AG1507" s="147" t="s">
        <v>187</v>
      </c>
      <c r="AH1507" s="147">
        <v>0</v>
      </c>
      <c r="AI1507" s="147"/>
      <c r="AJ1507" s="147"/>
      <c r="AK1507" s="147"/>
      <c r="AL1507" s="147"/>
      <c r="AM1507" s="147"/>
      <c r="AN1507" s="147"/>
      <c r="AO1507" s="147"/>
      <c r="AP1507" s="147"/>
      <c r="AQ1507" s="147"/>
      <c r="AR1507" s="147"/>
      <c r="AS1507" s="147"/>
      <c r="AT1507" s="147"/>
      <c r="AU1507" s="147"/>
      <c r="AV1507" s="147"/>
      <c r="AW1507" s="147"/>
      <c r="AX1507" s="147"/>
      <c r="AY1507" s="147"/>
      <c r="AZ1507" s="147"/>
      <c r="BA1507" s="147"/>
      <c r="BB1507" s="147"/>
      <c r="BC1507" s="147"/>
      <c r="BD1507" s="147"/>
      <c r="BE1507" s="147"/>
      <c r="BF1507" s="147"/>
      <c r="BG1507" s="147"/>
      <c r="BH1507" s="147"/>
    </row>
    <row r="1508" spans="1:60" outlineLevel="1">
      <c r="A1508" s="154"/>
      <c r="B1508" s="155"/>
      <c r="C1508" s="188" t="s">
        <v>586</v>
      </c>
      <c r="D1508" s="160"/>
      <c r="E1508" s="161"/>
      <c r="F1508" s="158"/>
      <c r="G1508" s="158"/>
      <c r="H1508" s="158"/>
      <c r="I1508" s="158"/>
      <c r="J1508" s="158"/>
      <c r="K1508" s="158"/>
      <c r="L1508" s="158"/>
      <c r="M1508" s="158"/>
      <c r="N1508" s="157"/>
      <c r="O1508" s="157"/>
      <c r="P1508" s="157"/>
      <c r="Q1508" s="157"/>
      <c r="R1508" s="158"/>
      <c r="S1508" s="158"/>
      <c r="T1508" s="158"/>
      <c r="U1508" s="158"/>
      <c r="V1508" s="158"/>
      <c r="W1508" s="158"/>
      <c r="X1508" s="158"/>
      <c r="Y1508" s="147"/>
      <c r="Z1508" s="147"/>
      <c r="AA1508" s="147"/>
      <c r="AB1508" s="147"/>
      <c r="AC1508" s="147"/>
      <c r="AD1508" s="147"/>
      <c r="AE1508" s="147"/>
      <c r="AF1508" s="147"/>
      <c r="AG1508" s="147" t="s">
        <v>187</v>
      </c>
      <c r="AH1508" s="147">
        <v>0</v>
      </c>
      <c r="AI1508" s="147"/>
      <c r="AJ1508" s="147"/>
      <c r="AK1508" s="147"/>
      <c r="AL1508" s="147"/>
      <c r="AM1508" s="147"/>
      <c r="AN1508" s="147"/>
      <c r="AO1508" s="147"/>
      <c r="AP1508" s="147"/>
      <c r="AQ1508" s="147"/>
      <c r="AR1508" s="147"/>
      <c r="AS1508" s="147"/>
      <c r="AT1508" s="147"/>
      <c r="AU1508" s="147"/>
      <c r="AV1508" s="147"/>
      <c r="AW1508" s="147"/>
      <c r="AX1508" s="147"/>
      <c r="AY1508" s="147"/>
      <c r="AZ1508" s="147"/>
      <c r="BA1508" s="147"/>
      <c r="BB1508" s="147"/>
      <c r="BC1508" s="147"/>
      <c r="BD1508" s="147"/>
      <c r="BE1508" s="147"/>
      <c r="BF1508" s="147"/>
      <c r="BG1508" s="147"/>
      <c r="BH1508" s="147"/>
    </row>
    <row r="1509" spans="1:60" outlineLevel="1">
      <c r="A1509" s="154"/>
      <c r="B1509" s="155"/>
      <c r="C1509" s="188" t="s">
        <v>588</v>
      </c>
      <c r="D1509" s="160"/>
      <c r="E1509" s="161"/>
      <c r="F1509" s="158"/>
      <c r="G1509" s="158"/>
      <c r="H1509" s="158"/>
      <c r="I1509" s="158"/>
      <c r="J1509" s="158"/>
      <c r="K1509" s="158"/>
      <c r="L1509" s="158"/>
      <c r="M1509" s="158"/>
      <c r="N1509" s="157"/>
      <c r="O1509" s="157"/>
      <c r="P1509" s="157"/>
      <c r="Q1509" s="157"/>
      <c r="R1509" s="158"/>
      <c r="S1509" s="158"/>
      <c r="T1509" s="158"/>
      <c r="U1509" s="158"/>
      <c r="V1509" s="158"/>
      <c r="W1509" s="158"/>
      <c r="X1509" s="158"/>
      <c r="Y1509" s="147"/>
      <c r="Z1509" s="147"/>
      <c r="AA1509" s="147"/>
      <c r="AB1509" s="147"/>
      <c r="AC1509" s="147"/>
      <c r="AD1509" s="147"/>
      <c r="AE1509" s="147"/>
      <c r="AF1509" s="147"/>
      <c r="AG1509" s="147" t="s">
        <v>187</v>
      </c>
      <c r="AH1509" s="147">
        <v>0</v>
      </c>
      <c r="AI1509" s="147"/>
      <c r="AJ1509" s="147"/>
      <c r="AK1509" s="147"/>
      <c r="AL1509" s="147"/>
      <c r="AM1509" s="147"/>
      <c r="AN1509" s="147"/>
      <c r="AO1509" s="147"/>
      <c r="AP1509" s="147"/>
      <c r="AQ1509" s="147"/>
      <c r="AR1509" s="147"/>
      <c r="AS1509" s="147"/>
      <c r="AT1509" s="147"/>
      <c r="AU1509" s="147"/>
      <c r="AV1509" s="147"/>
      <c r="AW1509" s="147"/>
      <c r="AX1509" s="147"/>
      <c r="AY1509" s="147"/>
      <c r="AZ1509" s="147"/>
      <c r="BA1509" s="147"/>
      <c r="BB1509" s="147"/>
      <c r="BC1509" s="147"/>
      <c r="BD1509" s="147"/>
      <c r="BE1509" s="147"/>
      <c r="BF1509" s="147"/>
      <c r="BG1509" s="147"/>
      <c r="BH1509" s="147"/>
    </row>
    <row r="1510" spans="1:60" outlineLevel="1">
      <c r="A1510" s="154"/>
      <c r="B1510" s="155"/>
      <c r="C1510" s="188" t="s">
        <v>64</v>
      </c>
      <c r="D1510" s="160"/>
      <c r="E1510" s="161">
        <v>1</v>
      </c>
      <c r="F1510" s="158"/>
      <c r="G1510" s="158"/>
      <c r="H1510" s="158"/>
      <c r="I1510" s="158"/>
      <c r="J1510" s="158"/>
      <c r="K1510" s="158"/>
      <c r="L1510" s="158"/>
      <c r="M1510" s="158"/>
      <c r="N1510" s="157"/>
      <c r="O1510" s="157"/>
      <c r="P1510" s="157"/>
      <c r="Q1510" s="157"/>
      <c r="R1510" s="158"/>
      <c r="S1510" s="158"/>
      <c r="T1510" s="158"/>
      <c r="U1510" s="158"/>
      <c r="V1510" s="158"/>
      <c r="W1510" s="158"/>
      <c r="X1510" s="158"/>
      <c r="Y1510" s="147"/>
      <c r="Z1510" s="147"/>
      <c r="AA1510" s="147"/>
      <c r="AB1510" s="147"/>
      <c r="AC1510" s="147"/>
      <c r="AD1510" s="147"/>
      <c r="AE1510" s="147"/>
      <c r="AF1510" s="147"/>
      <c r="AG1510" s="147" t="s">
        <v>187</v>
      </c>
      <c r="AH1510" s="147">
        <v>0</v>
      </c>
      <c r="AI1510" s="147"/>
      <c r="AJ1510" s="147"/>
      <c r="AK1510" s="147"/>
      <c r="AL1510" s="147"/>
      <c r="AM1510" s="147"/>
      <c r="AN1510" s="147"/>
      <c r="AO1510" s="147"/>
      <c r="AP1510" s="147"/>
      <c r="AQ1510" s="147"/>
      <c r="AR1510" s="147"/>
      <c r="AS1510" s="147"/>
      <c r="AT1510" s="147"/>
      <c r="AU1510" s="147"/>
      <c r="AV1510" s="147"/>
      <c r="AW1510" s="147"/>
      <c r="AX1510" s="147"/>
      <c r="AY1510" s="147"/>
      <c r="AZ1510" s="147"/>
      <c r="BA1510" s="147"/>
      <c r="BB1510" s="147"/>
      <c r="BC1510" s="147"/>
      <c r="BD1510" s="147"/>
      <c r="BE1510" s="147"/>
      <c r="BF1510" s="147"/>
      <c r="BG1510" s="147"/>
      <c r="BH1510" s="147"/>
    </row>
    <row r="1511" spans="1:60" outlineLevel="1">
      <c r="A1511" s="173">
        <v>265</v>
      </c>
      <c r="B1511" s="174" t="s">
        <v>1203</v>
      </c>
      <c r="C1511" s="187" t="s">
        <v>1204</v>
      </c>
      <c r="D1511" s="175" t="s">
        <v>259</v>
      </c>
      <c r="E1511" s="176">
        <v>44</v>
      </c>
      <c r="F1511" s="177"/>
      <c r="G1511" s="178">
        <f>ROUND(E1511*F1511,2)</f>
        <v>0</v>
      </c>
      <c r="H1511" s="159"/>
      <c r="I1511" s="158">
        <f>ROUND(E1511*H1511,2)</f>
        <v>0</v>
      </c>
      <c r="J1511" s="159"/>
      <c r="K1511" s="158">
        <f>ROUND(E1511*J1511,2)</f>
        <v>0</v>
      </c>
      <c r="L1511" s="158">
        <v>21</v>
      </c>
      <c r="M1511" s="158">
        <f>G1511*(1+L1511/100)</f>
        <v>0</v>
      </c>
      <c r="N1511" s="157">
        <v>0</v>
      </c>
      <c r="O1511" s="157">
        <f>ROUND(E1511*N1511,2)</f>
        <v>0</v>
      </c>
      <c r="P1511" s="157">
        <v>0</v>
      </c>
      <c r="Q1511" s="157">
        <f>ROUND(E1511*P1511,2)</f>
        <v>0</v>
      </c>
      <c r="R1511" s="158"/>
      <c r="S1511" s="158" t="s">
        <v>183</v>
      </c>
      <c r="T1511" s="158" t="s">
        <v>183</v>
      </c>
      <c r="U1511" s="158">
        <v>0.129</v>
      </c>
      <c r="V1511" s="158">
        <f>ROUND(E1511*U1511,2)</f>
        <v>5.68</v>
      </c>
      <c r="W1511" s="158"/>
      <c r="X1511" s="158" t="s">
        <v>184</v>
      </c>
      <c r="Y1511" s="147"/>
      <c r="Z1511" s="147"/>
      <c r="AA1511" s="147"/>
      <c r="AB1511" s="147"/>
      <c r="AC1511" s="147"/>
      <c r="AD1511" s="147"/>
      <c r="AE1511" s="147"/>
      <c r="AF1511" s="147"/>
      <c r="AG1511" s="147" t="s">
        <v>185</v>
      </c>
      <c r="AH1511" s="147"/>
      <c r="AI1511" s="147"/>
      <c r="AJ1511" s="147"/>
      <c r="AK1511" s="147"/>
      <c r="AL1511" s="147"/>
      <c r="AM1511" s="147"/>
      <c r="AN1511" s="147"/>
      <c r="AO1511" s="147"/>
      <c r="AP1511" s="147"/>
      <c r="AQ1511" s="147"/>
      <c r="AR1511" s="147"/>
      <c r="AS1511" s="147"/>
      <c r="AT1511" s="147"/>
      <c r="AU1511" s="147"/>
      <c r="AV1511" s="147"/>
      <c r="AW1511" s="147"/>
      <c r="AX1511" s="147"/>
      <c r="AY1511" s="147"/>
      <c r="AZ1511" s="147"/>
      <c r="BA1511" s="147"/>
      <c r="BB1511" s="147"/>
      <c r="BC1511" s="147"/>
      <c r="BD1511" s="147"/>
      <c r="BE1511" s="147"/>
      <c r="BF1511" s="147"/>
      <c r="BG1511" s="147"/>
      <c r="BH1511" s="147"/>
    </row>
    <row r="1512" spans="1:60" outlineLevel="1">
      <c r="A1512" s="154"/>
      <c r="B1512" s="155"/>
      <c r="C1512" s="188" t="s">
        <v>575</v>
      </c>
      <c r="D1512" s="160"/>
      <c r="E1512" s="161"/>
      <c r="F1512" s="158"/>
      <c r="G1512" s="158"/>
      <c r="H1512" s="158"/>
      <c r="I1512" s="158"/>
      <c r="J1512" s="158"/>
      <c r="K1512" s="158"/>
      <c r="L1512" s="158"/>
      <c r="M1512" s="158"/>
      <c r="N1512" s="157"/>
      <c r="O1512" s="157"/>
      <c r="P1512" s="157"/>
      <c r="Q1512" s="157"/>
      <c r="R1512" s="158"/>
      <c r="S1512" s="158"/>
      <c r="T1512" s="158"/>
      <c r="U1512" s="158"/>
      <c r="V1512" s="158"/>
      <c r="W1512" s="158"/>
      <c r="X1512" s="158"/>
      <c r="Y1512" s="147"/>
      <c r="Z1512" s="147"/>
      <c r="AA1512" s="147"/>
      <c r="AB1512" s="147"/>
      <c r="AC1512" s="147"/>
      <c r="AD1512" s="147"/>
      <c r="AE1512" s="147"/>
      <c r="AF1512" s="147"/>
      <c r="AG1512" s="147" t="s">
        <v>187</v>
      </c>
      <c r="AH1512" s="147">
        <v>0</v>
      </c>
      <c r="AI1512" s="147"/>
      <c r="AJ1512" s="147"/>
      <c r="AK1512" s="147"/>
      <c r="AL1512" s="147"/>
      <c r="AM1512" s="147"/>
      <c r="AN1512" s="147"/>
      <c r="AO1512" s="147"/>
      <c r="AP1512" s="147"/>
      <c r="AQ1512" s="147"/>
      <c r="AR1512" s="147"/>
      <c r="AS1512" s="147"/>
      <c r="AT1512" s="147"/>
      <c r="AU1512" s="147"/>
      <c r="AV1512" s="147"/>
      <c r="AW1512" s="147"/>
      <c r="AX1512" s="147"/>
      <c r="AY1512" s="147"/>
      <c r="AZ1512" s="147"/>
      <c r="BA1512" s="147"/>
      <c r="BB1512" s="147"/>
      <c r="BC1512" s="147"/>
      <c r="BD1512" s="147"/>
      <c r="BE1512" s="147"/>
      <c r="BF1512" s="147"/>
      <c r="BG1512" s="147"/>
      <c r="BH1512" s="147"/>
    </row>
    <row r="1513" spans="1:60" outlineLevel="1">
      <c r="A1513" s="154"/>
      <c r="B1513" s="155"/>
      <c r="C1513" s="188" t="s">
        <v>580</v>
      </c>
      <c r="D1513" s="160"/>
      <c r="E1513" s="161"/>
      <c r="F1513" s="158"/>
      <c r="G1513" s="158"/>
      <c r="H1513" s="158"/>
      <c r="I1513" s="158"/>
      <c r="J1513" s="158"/>
      <c r="K1513" s="158"/>
      <c r="L1513" s="158"/>
      <c r="M1513" s="158"/>
      <c r="N1513" s="157"/>
      <c r="O1513" s="157"/>
      <c r="P1513" s="157"/>
      <c r="Q1513" s="157"/>
      <c r="R1513" s="158"/>
      <c r="S1513" s="158"/>
      <c r="T1513" s="158"/>
      <c r="U1513" s="158"/>
      <c r="V1513" s="158"/>
      <c r="W1513" s="158"/>
      <c r="X1513" s="158"/>
      <c r="Y1513" s="147"/>
      <c r="Z1513" s="147"/>
      <c r="AA1513" s="147"/>
      <c r="AB1513" s="147"/>
      <c r="AC1513" s="147"/>
      <c r="AD1513" s="147"/>
      <c r="AE1513" s="147"/>
      <c r="AF1513" s="147"/>
      <c r="AG1513" s="147" t="s">
        <v>187</v>
      </c>
      <c r="AH1513" s="147">
        <v>0</v>
      </c>
      <c r="AI1513" s="147"/>
      <c r="AJ1513" s="147"/>
      <c r="AK1513" s="147"/>
      <c r="AL1513" s="147"/>
      <c r="AM1513" s="147"/>
      <c r="AN1513" s="147"/>
      <c r="AO1513" s="147"/>
      <c r="AP1513" s="147"/>
      <c r="AQ1513" s="147"/>
      <c r="AR1513" s="147"/>
      <c r="AS1513" s="147"/>
      <c r="AT1513" s="147"/>
      <c r="AU1513" s="147"/>
      <c r="AV1513" s="147"/>
      <c r="AW1513" s="147"/>
      <c r="AX1513" s="147"/>
      <c r="AY1513" s="147"/>
      <c r="AZ1513" s="147"/>
      <c r="BA1513" s="147"/>
      <c r="BB1513" s="147"/>
      <c r="BC1513" s="147"/>
      <c r="BD1513" s="147"/>
      <c r="BE1513" s="147"/>
      <c r="BF1513" s="147"/>
      <c r="BG1513" s="147"/>
      <c r="BH1513" s="147"/>
    </row>
    <row r="1514" spans="1:60" outlineLevel="1">
      <c r="A1514" s="154"/>
      <c r="B1514" s="155"/>
      <c r="C1514" s="188" t="s">
        <v>1192</v>
      </c>
      <c r="D1514" s="160"/>
      <c r="E1514" s="161"/>
      <c r="F1514" s="158"/>
      <c r="G1514" s="158"/>
      <c r="H1514" s="158"/>
      <c r="I1514" s="158"/>
      <c r="J1514" s="158"/>
      <c r="K1514" s="158"/>
      <c r="L1514" s="158"/>
      <c r="M1514" s="158"/>
      <c r="N1514" s="157"/>
      <c r="O1514" s="157"/>
      <c r="P1514" s="157"/>
      <c r="Q1514" s="157"/>
      <c r="R1514" s="158"/>
      <c r="S1514" s="158"/>
      <c r="T1514" s="158"/>
      <c r="U1514" s="158"/>
      <c r="V1514" s="158"/>
      <c r="W1514" s="158"/>
      <c r="X1514" s="158"/>
      <c r="Y1514" s="147"/>
      <c r="Z1514" s="147"/>
      <c r="AA1514" s="147"/>
      <c r="AB1514" s="147"/>
      <c r="AC1514" s="147"/>
      <c r="AD1514" s="147"/>
      <c r="AE1514" s="147"/>
      <c r="AF1514" s="147"/>
      <c r="AG1514" s="147" t="s">
        <v>187</v>
      </c>
      <c r="AH1514" s="147">
        <v>0</v>
      </c>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row>
    <row r="1515" spans="1:60" outlineLevel="1">
      <c r="A1515" s="154"/>
      <c r="B1515" s="155"/>
      <c r="C1515" s="188" t="s">
        <v>1205</v>
      </c>
      <c r="D1515" s="160"/>
      <c r="E1515" s="161">
        <v>10</v>
      </c>
      <c r="F1515" s="158"/>
      <c r="G1515" s="158"/>
      <c r="H1515" s="158"/>
      <c r="I1515" s="158"/>
      <c r="J1515" s="158"/>
      <c r="K1515" s="158"/>
      <c r="L1515" s="158"/>
      <c r="M1515" s="158"/>
      <c r="N1515" s="157"/>
      <c r="O1515" s="157"/>
      <c r="P1515" s="157"/>
      <c r="Q1515" s="157"/>
      <c r="R1515" s="158"/>
      <c r="S1515" s="158"/>
      <c r="T1515" s="158"/>
      <c r="U1515" s="158"/>
      <c r="V1515" s="158"/>
      <c r="W1515" s="158"/>
      <c r="X1515" s="158"/>
      <c r="Y1515" s="147"/>
      <c r="Z1515" s="147"/>
      <c r="AA1515" s="147"/>
      <c r="AB1515" s="147"/>
      <c r="AC1515" s="147"/>
      <c r="AD1515" s="147"/>
      <c r="AE1515" s="147"/>
      <c r="AF1515" s="147"/>
      <c r="AG1515" s="147" t="s">
        <v>187</v>
      </c>
      <c r="AH1515" s="147">
        <v>0</v>
      </c>
      <c r="AI1515" s="147"/>
      <c r="AJ1515" s="147"/>
      <c r="AK1515" s="147"/>
      <c r="AL1515" s="147"/>
      <c r="AM1515" s="147"/>
      <c r="AN1515" s="147"/>
      <c r="AO1515" s="147"/>
      <c r="AP1515" s="147"/>
      <c r="AQ1515" s="147"/>
      <c r="AR1515" s="147"/>
      <c r="AS1515" s="147"/>
      <c r="AT1515" s="147"/>
      <c r="AU1515" s="147"/>
      <c r="AV1515" s="147"/>
      <c r="AW1515" s="147"/>
      <c r="AX1515" s="147"/>
      <c r="AY1515" s="147"/>
      <c r="AZ1515" s="147"/>
      <c r="BA1515" s="147"/>
      <c r="BB1515" s="147"/>
      <c r="BC1515" s="147"/>
      <c r="BD1515" s="147"/>
      <c r="BE1515" s="147"/>
      <c r="BF1515" s="147"/>
      <c r="BG1515" s="147"/>
      <c r="BH1515" s="147"/>
    </row>
    <row r="1516" spans="1:60" outlineLevel="1">
      <c r="A1516" s="154"/>
      <c r="B1516" s="155"/>
      <c r="C1516" s="188" t="s">
        <v>582</v>
      </c>
      <c r="D1516" s="160"/>
      <c r="E1516" s="161"/>
      <c r="F1516" s="158"/>
      <c r="G1516" s="158"/>
      <c r="H1516" s="158"/>
      <c r="I1516" s="158"/>
      <c r="J1516" s="158"/>
      <c r="K1516" s="158"/>
      <c r="L1516" s="158"/>
      <c r="M1516" s="158"/>
      <c r="N1516" s="157"/>
      <c r="O1516" s="157"/>
      <c r="P1516" s="157"/>
      <c r="Q1516" s="157"/>
      <c r="R1516" s="158"/>
      <c r="S1516" s="158"/>
      <c r="T1516" s="158"/>
      <c r="U1516" s="158"/>
      <c r="V1516" s="158"/>
      <c r="W1516" s="158"/>
      <c r="X1516" s="158"/>
      <c r="Y1516" s="147"/>
      <c r="Z1516" s="147"/>
      <c r="AA1516" s="147"/>
      <c r="AB1516" s="147"/>
      <c r="AC1516" s="147"/>
      <c r="AD1516" s="147"/>
      <c r="AE1516" s="147"/>
      <c r="AF1516" s="147"/>
      <c r="AG1516" s="147" t="s">
        <v>187</v>
      </c>
      <c r="AH1516" s="147">
        <v>0</v>
      </c>
      <c r="AI1516" s="147"/>
      <c r="AJ1516" s="147"/>
      <c r="AK1516" s="147"/>
      <c r="AL1516" s="147"/>
      <c r="AM1516" s="147"/>
      <c r="AN1516" s="147"/>
      <c r="AO1516" s="147"/>
      <c r="AP1516" s="147"/>
      <c r="AQ1516" s="147"/>
      <c r="AR1516" s="147"/>
      <c r="AS1516" s="147"/>
      <c r="AT1516" s="147"/>
      <c r="AU1516" s="147"/>
      <c r="AV1516" s="147"/>
      <c r="AW1516" s="147"/>
      <c r="AX1516" s="147"/>
      <c r="AY1516" s="147"/>
      <c r="AZ1516" s="147"/>
      <c r="BA1516" s="147"/>
      <c r="BB1516" s="147"/>
      <c r="BC1516" s="147"/>
      <c r="BD1516" s="147"/>
      <c r="BE1516" s="147"/>
      <c r="BF1516" s="147"/>
      <c r="BG1516" s="147"/>
      <c r="BH1516" s="147"/>
    </row>
    <row r="1517" spans="1:60" outlineLevel="1">
      <c r="A1517" s="154"/>
      <c r="B1517" s="155"/>
      <c r="C1517" s="188" t="s">
        <v>1205</v>
      </c>
      <c r="D1517" s="160"/>
      <c r="E1517" s="161">
        <v>10</v>
      </c>
      <c r="F1517" s="158"/>
      <c r="G1517" s="158"/>
      <c r="H1517" s="158"/>
      <c r="I1517" s="158"/>
      <c r="J1517" s="158"/>
      <c r="K1517" s="158"/>
      <c r="L1517" s="158"/>
      <c r="M1517" s="158"/>
      <c r="N1517" s="157"/>
      <c r="O1517" s="157"/>
      <c r="P1517" s="157"/>
      <c r="Q1517" s="157"/>
      <c r="R1517" s="158"/>
      <c r="S1517" s="158"/>
      <c r="T1517" s="158"/>
      <c r="U1517" s="158"/>
      <c r="V1517" s="158"/>
      <c r="W1517" s="158"/>
      <c r="X1517" s="158"/>
      <c r="Y1517" s="147"/>
      <c r="Z1517" s="147"/>
      <c r="AA1517" s="147"/>
      <c r="AB1517" s="147"/>
      <c r="AC1517" s="147"/>
      <c r="AD1517" s="147"/>
      <c r="AE1517" s="147"/>
      <c r="AF1517" s="147"/>
      <c r="AG1517" s="147" t="s">
        <v>187</v>
      </c>
      <c r="AH1517" s="147">
        <v>0</v>
      </c>
      <c r="AI1517" s="147"/>
      <c r="AJ1517" s="147"/>
      <c r="AK1517" s="147"/>
      <c r="AL1517" s="147"/>
      <c r="AM1517" s="147"/>
      <c r="AN1517" s="147"/>
      <c r="AO1517" s="147"/>
      <c r="AP1517" s="147"/>
      <c r="AQ1517" s="147"/>
      <c r="AR1517" s="147"/>
      <c r="AS1517" s="147"/>
      <c r="AT1517" s="147"/>
      <c r="AU1517" s="147"/>
      <c r="AV1517" s="147"/>
      <c r="AW1517" s="147"/>
      <c r="AX1517" s="147"/>
      <c r="AY1517" s="147"/>
      <c r="AZ1517" s="147"/>
      <c r="BA1517" s="147"/>
      <c r="BB1517" s="147"/>
      <c r="BC1517" s="147"/>
      <c r="BD1517" s="147"/>
      <c r="BE1517" s="147"/>
      <c r="BF1517" s="147"/>
      <c r="BG1517" s="147"/>
      <c r="BH1517" s="147"/>
    </row>
    <row r="1518" spans="1:60" outlineLevel="1">
      <c r="A1518" s="154"/>
      <c r="B1518" s="155"/>
      <c r="C1518" s="188" t="s">
        <v>584</v>
      </c>
      <c r="D1518" s="160"/>
      <c r="E1518" s="161"/>
      <c r="F1518" s="158"/>
      <c r="G1518" s="158"/>
      <c r="H1518" s="158"/>
      <c r="I1518" s="158"/>
      <c r="J1518" s="158"/>
      <c r="K1518" s="158"/>
      <c r="L1518" s="158"/>
      <c r="M1518" s="158"/>
      <c r="N1518" s="157"/>
      <c r="O1518" s="157"/>
      <c r="P1518" s="157"/>
      <c r="Q1518" s="157"/>
      <c r="R1518" s="158"/>
      <c r="S1518" s="158"/>
      <c r="T1518" s="158"/>
      <c r="U1518" s="158"/>
      <c r="V1518" s="158"/>
      <c r="W1518" s="158"/>
      <c r="X1518" s="158"/>
      <c r="Y1518" s="147"/>
      <c r="Z1518" s="147"/>
      <c r="AA1518" s="147"/>
      <c r="AB1518" s="147"/>
      <c r="AC1518" s="147"/>
      <c r="AD1518" s="147"/>
      <c r="AE1518" s="147"/>
      <c r="AF1518" s="147"/>
      <c r="AG1518" s="147" t="s">
        <v>187</v>
      </c>
      <c r="AH1518" s="147">
        <v>0</v>
      </c>
      <c r="AI1518" s="147"/>
      <c r="AJ1518" s="147"/>
      <c r="AK1518" s="147"/>
      <c r="AL1518" s="147"/>
      <c r="AM1518" s="147"/>
      <c r="AN1518" s="147"/>
      <c r="AO1518" s="147"/>
      <c r="AP1518" s="147"/>
      <c r="AQ1518" s="147"/>
      <c r="AR1518" s="147"/>
      <c r="AS1518" s="147"/>
      <c r="AT1518" s="147"/>
      <c r="AU1518" s="147"/>
      <c r="AV1518" s="147"/>
      <c r="AW1518" s="147"/>
      <c r="AX1518" s="147"/>
      <c r="AY1518" s="147"/>
      <c r="AZ1518" s="147"/>
      <c r="BA1518" s="147"/>
      <c r="BB1518" s="147"/>
      <c r="BC1518" s="147"/>
      <c r="BD1518" s="147"/>
      <c r="BE1518" s="147"/>
      <c r="BF1518" s="147"/>
      <c r="BG1518" s="147"/>
      <c r="BH1518" s="147"/>
    </row>
    <row r="1519" spans="1:60" outlineLevel="1">
      <c r="A1519" s="154"/>
      <c r="B1519" s="155"/>
      <c r="C1519" s="188" t="s">
        <v>1206</v>
      </c>
      <c r="D1519" s="160"/>
      <c r="E1519" s="161">
        <v>6</v>
      </c>
      <c r="F1519" s="158"/>
      <c r="G1519" s="158"/>
      <c r="H1519" s="158"/>
      <c r="I1519" s="158"/>
      <c r="J1519" s="158"/>
      <c r="K1519" s="158"/>
      <c r="L1519" s="158"/>
      <c r="M1519" s="158"/>
      <c r="N1519" s="157"/>
      <c r="O1519" s="157"/>
      <c r="P1519" s="157"/>
      <c r="Q1519" s="157"/>
      <c r="R1519" s="158"/>
      <c r="S1519" s="158"/>
      <c r="T1519" s="158"/>
      <c r="U1519" s="158"/>
      <c r="V1519" s="158"/>
      <c r="W1519" s="158"/>
      <c r="X1519" s="158"/>
      <c r="Y1519" s="147"/>
      <c r="Z1519" s="147"/>
      <c r="AA1519" s="147"/>
      <c r="AB1519" s="147"/>
      <c r="AC1519" s="147"/>
      <c r="AD1519" s="147"/>
      <c r="AE1519" s="147"/>
      <c r="AF1519" s="147"/>
      <c r="AG1519" s="147" t="s">
        <v>187</v>
      </c>
      <c r="AH1519" s="147">
        <v>0</v>
      </c>
      <c r="AI1519" s="147"/>
      <c r="AJ1519" s="147"/>
      <c r="AK1519" s="147"/>
      <c r="AL1519" s="147"/>
      <c r="AM1519" s="147"/>
      <c r="AN1519" s="147"/>
      <c r="AO1519" s="147"/>
      <c r="AP1519" s="147"/>
      <c r="AQ1519" s="147"/>
      <c r="AR1519" s="147"/>
      <c r="AS1519" s="147"/>
      <c r="AT1519" s="147"/>
      <c r="AU1519" s="147"/>
      <c r="AV1519" s="147"/>
      <c r="AW1519" s="147"/>
      <c r="AX1519" s="147"/>
      <c r="AY1519" s="147"/>
      <c r="AZ1519" s="147"/>
      <c r="BA1519" s="147"/>
      <c r="BB1519" s="147"/>
      <c r="BC1519" s="147"/>
      <c r="BD1519" s="147"/>
      <c r="BE1519" s="147"/>
      <c r="BF1519" s="147"/>
      <c r="BG1519" s="147"/>
      <c r="BH1519" s="147"/>
    </row>
    <row r="1520" spans="1:60" outlineLevel="1">
      <c r="A1520" s="154"/>
      <c r="B1520" s="155"/>
      <c r="C1520" s="188" t="s">
        <v>586</v>
      </c>
      <c r="D1520" s="160"/>
      <c r="E1520" s="161"/>
      <c r="F1520" s="158"/>
      <c r="G1520" s="158"/>
      <c r="H1520" s="158"/>
      <c r="I1520" s="158"/>
      <c r="J1520" s="158"/>
      <c r="K1520" s="158"/>
      <c r="L1520" s="158"/>
      <c r="M1520" s="158"/>
      <c r="N1520" s="157"/>
      <c r="O1520" s="157"/>
      <c r="P1520" s="157"/>
      <c r="Q1520" s="157"/>
      <c r="R1520" s="158"/>
      <c r="S1520" s="158"/>
      <c r="T1520" s="158"/>
      <c r="U1520" s="158"/>
      <c r="V1520" s="158"/>
      <c r="W1520" s="158"/>
      <c r="X1520" s="158"/>
      <c r="Y1520" s="147"/>
      <c r="Z1520" s="147"/>
      <c r="AA1520" s="147"/>
      <c r="AB1520" s="147"/>
      <c r="AC1520" s="147"/>
      <c r="AD1520" s="147"/>
      <c r="AE1520" s="147"/>
      <c r="AF1520" s="147"/>
      <c r="AG1520" s="147" t="s">
        <v>187</v>
      </c>
      <c r="AH1520" s="147">
        <v>0</v>
      </c>
      <c r="AI1520" s="147"/>
      <c r="AJ1520" s="147"/>
      <c r="AK1520" s="147"/>
      <c r="AL1520" s="147"/>
      <c r="AM1520" s="147"/>
      <c r="AN1520" s="147"/>
      <c r="AO1520" s="147"/>
      <c r="AP1520" s="147"/>
      <c r="AQ1520" s="147"/>
      <c r="AR1520" s="147"/>
      <c r="AS1520" s="147"/>
      <c r="AT1520" s="147"/>
      <c r="AU1520" s="147"/>
      <c r="AV1520" s="147"/>
      <c r="AW1520" s="147"/>
      <c r="AX1520" s="147"/>
      <c r="AY1520" s="147"/>
      <c r="AZ1520" s="147"/>
      <c r="BA1520" s="147"/>
      <c r="BB1520" s="147"/>
      <c r="BC1520" s="147"/>
      <c r="BD1520" s="147"/>
      <c r="BE1520" s="147"/>
      <c r="BF1520" s="147"/>
      <c r="BG1520" s="147"/>
      <c r="BH1520" s="147"/>
    </row>
    <row r="1521" spans="1:60" outlineLevel="1">
      <c r="A1521" s="154"/>
      <c r="B1521" s="155"/>
      <c r="C1521" s="188" t="s">
        <v>587</v>
      </c>
      <c r="D1521" s="160"/>
      <c r="E1521" s="161"/>
      <c r="F1521" s="158"/>
      <c r="G1521" s="158"/>
      <c r="H1521" s="158"/>
      <c r="I1521" s="158"/>
      <c r="J1521" s="158"/>
      <c r="K1521" s="158"/>
      <c r="L1521" s="158"/>
      <c r="M1521" s="158"/>
      <c r="N1521" s="157"/>
      <c r="O1521" s="157"/>
      <c r="P1521" s="157"/>
      <c r="Q1521" s="157"/>
      <c r="R1521" s="158"/>
      <c r="S1521" s="158"/>
      <c r="T1521" s="158"/>
      <c r="U1521" s="158"/>
      <c r="V1521" s="158"/>
      <c r="W1521" s="158"/>
      <c r="X1521" s="158"/>
      <c r="Y1521" s="147"/>
      <c r="Z1521" s="147"/>
      <c r="AA1521" s="147"/>
      <c r="AB1521" s="147"/>
      <c r="AC1521" s="147"/>
      <c r="AD1521" s="147"/>
      <c r="AE1521" s="147"/>
      <c r="AF1521" s="147"/>
      <c r="AG1521" s="147" t="s">
        <v>187</v>
      </c>
      <c r="AH1521" s="147">
        <v>0</v>
      </c>
      <c r="AI1521" s="147"/>
      <c r="AJ1521" s="147"/>
      <c r="AK1521" s="147"/>
      <c r="AL1521" s="147"/>
      <c r="AM1521" s="147"/>
      <c r="AN1521" s="147"/>
      <c r="AO1521" s="147"/>
      <c r="AP1521" s="147"/>
      <c r="AQ1521" s="147"/>
      <c r="AR1521" s="147"/>
      <c r="AS1521" s="147"/>
      <c r="AT1521" s="147"/>
      <c r="AU1521" s="147"/>
      <c r="AV1521" s="147"/>
      <c r="AW1521" s="147"/>
      <c r="AX1521" s="147"/>
      <c r="AY1521" s="147"/>
      <c r="AZ1521" s="147"/>
      <c r="BA1521" s="147"/>
      <c r="BB1521" s="147"/>
      <c r="BC1521" s="147"/>
      <c r="BD1521" s="147"/>
      <c r="BE1521" s="147"/>
      <c r="BF1521" s="147"/>
      <c r="BG1521" s="147"/>
      <c r="BH1521" s="147"/>
    </row>
    <row r="1522" spans="1:60" outlineLevel="1">
      <c r="A1522" s="154"/>
      <c r="B1522" s="155"/>
      <c r="C1522" s="188" t="s">
        <v>1207</v>
      </c>
      <c r="D1522" s="160"/>
      <c r="E1522" s="161">
        <v>8</v>
      </c>
      <c r="F1522" s="158"/>
      <c r="G1522" s="158"/>
      <c r="H1522" s="158"/>
      <c r="I1522" s="158"/>
      <c r="J1522" s="158"/>
      <c r="K1522" s="158"/>
      <c r="L1522" s="158"/>
      <c r="M1522" s="158"/>
      <c r="N1522" s="157"/>
      <c r="O1522" s="157"/>
      <c r="P1522" s="157"/>
      <c r="Q1522" s="157"/>
      <c r="R1522" s="158"/>
      <c r="S1522" s="158"/>
      <c r="T1522" s="158"/>
      <c r="U1522" s="158"/>
      <c r="V1522" s="158"/>
      <c r="W1522" s="158"/>
      <c r="X1522" s="158"/>
      <c r="Y1522" s="147"/>
      <c r="Z1522" s="147"/>
      <c r="AA1522" s="147"/>
      <c r="AB1522" s="147"/>
      <c r="AC1522" s="147"/>
      <c r="AD1522" s="147"/>
      <c r="AE1522" s="147"/>
      <c r="AF1522" s="147"/>
      <c r="AG1522" s="147" t="s">
        <v>187</v>
      </c>
      <c r="AH1522" s="147">
        <v>0</v>
      </c>
      <c r="AI1522" s="147"/>
      <c r="AJ1522" s="147"/>
      <c r="AK1522" s="147"/>
      <c r="AL1522" s="147"/>
      <c r="AM1522" s="147"/>
      <c r="AN1522" s="147"/>
      <c r="AO1522" s="147"/>
      <c r="AP1522" s="147"/>
      <c r="AQ1522" s="147"/>
      <c r="AR1522" s="147"/>
      <c r="AS1522" s="147"/>
      <c r="AT1522" s="147"/>
      <c r="AU1522" s="147"/>
      <c r="AV1522" s="147"/>
      <c r="AW1522" s="147"/>
      <c r="AX1522" s="147"/>
      <c r="AY1522" s="147"/>
      <c r="AZ1522" s="147"/>
      <c r="BA1522" s="147"/>
      <c r="BB1522" s="147"/>
      <c r="BC1522" s="147"/>
      <c r="BD1522" s="147"/>
      <c r="BE1522" s="147"/>
      <c r="BF1522" s="147"/>
      <c r="BG1522" s="147"/>
      <c r="BH1522" s="147"/>
    </row>
    <row r="1523" spans="1:60" outlineLevel="1">
      <c r="A1523" s="154"/>
      <c r="B1523" s="155"/>
      <c r="C1523" s="188" t="s">
        <v>591</v>
      </c>
      <c r="D1523" s="160"/>
      <c r="E1523" s="161"/>
      <c r="F1523" s="158"/>
      <c r="G1523" s="158"/>
      <c r="H1523" s="158"/>
      <c r="I1523" s="158"/>
      <c r="J1523" s="158"/>
      <c r="K1523" s="158"/>
      <c r="L1523" s="158"/>
      <c r="M1523" s="158"/>
      <c r="N1523" s="157"/>
      <c r="O1523" s="157"/>
      <c r="P1523" s="157"/>
      <c r="Q1523" s="157"/>
      <c r="R1523" s="158"/>
      <c r="S1523" s="158"/>
      <c r="T1523" s="158"/>
      <c r="U1523" s="158"/>
      <c r="V1523" s="158"/>
      <c r="W1523" s="158"/>
      <c r="X1523" s="158"/>
      <c r="Y1523" s="147"/>
      <c r="Z1523" s="147"/>
      <c r="AA1523" s="147"/>
      <c r="AB1523" s="147"/>
      <c r="AC1523" s="147"/>
      <c r="AD1523" s="147"/>
      <c r="AE1523" s="147"/>
      <c r="AF1523" s="147"/>
      <c r="AG1523" s="147" t="s">
        <v>187</v>
      </c>
      <c r="AH1523" s="147">
        <v>0</v>
      </c>
      <c r="AI1523" s="147"/>
      <c r="AJ1523" s="147"/>
      <c r="AK1523" s="147"/>
      <c r="AL1523" s="147"/>
      <c r="AM1523" s="147"/>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row>
    <row r="1524" spans="1:60" outlineLevel="1">
      <c r="A1524" s="154"/>
      <c r="B1524" s="155"/>
      <c r="C1524" s="188" t="s">
        <v>592</v>
      </c>
      <c r="D1524" s="160"/>
      <c r="E1524" s="161"/>
      <c r="F1524" s="158"/>
      <c r="G1524" s="158"/>
      <c r="H1524" s="158"/>
      <c r="I1524" s="158"/>
      <c r="J1524" s="158"/>
      <c r="K1524" s="158"/>
      <c r="L1524" s="158"/>
      <c r="M1524" s="158"/>
      <c r="N1524" s="157"/>
      <c r="O1524" s="157"/>
      <c r="P1524" s="157"/>
      <c r="Q1524" s="157"/>
      <c r="R1524" s="158"/>
      <c r="S1524" s="158"/>
      <c r="T1524" s="158"/>
      <c r="U1524" s="158"/>
      <c r="V1524" s="158"/>
      <c r="W1524" s="158"/>
      <c r="X1524" s="158"/>
      <c r="Y1524" s="147"/>
      <c r="Z1524" s="147"/>
      <c r="AA1524" s="147"/>
      <c r="AB1524" s="147"/>
      <c r="AC1524" s="147"/>
      <c r="AD1524" s="147"/>
      <c r="AE1524" s="147"/>
      <c r="AF1524" s="147"/>
      <c r="AG1524" s="147" t="s">
        <v>187</v>
      </c>
      <c r="AH1524" s="147">
        <v>0</v>
      </c>
      <c r="AI1524" s="147"/>
      <c r="AJ1524" s="147"/>
      <c r="AK1524" s="147"/>
      <c r="AL1524" s="147"/>
      <c r="AM1524" s="147"/>
      <c r="AN1524" s="147"/>
      <c r="AO1524" s="147"/>
      <c r="AP1524" s="147"/>
      <c r="AQ1524" s="147"/>
      <c r="AR1524" s="147"/>
      <c r="AS1524" s="147"/>
      <c r="AT1524" s="147"/>
      <c r="AU1524" s="147"/>
      <c r="AV1524" s="147"/>
      <c r="AW1524" s="147"/>
      <c r="AX1524" s="147"/>
      <c r="AY1524" s="147"/>
      <c r="AZ1524" s="147"/>
      <c r="BA1524" s="147"/>
      <c r="BB1524" s="147"/>
      <c r="BC1524" s="147"/>
      <c r="BD1524" s="147"/>
      <c r="BE1524" s="147"/>
      <c r="BF1524" s="147"/>
      <c r="BG1524" s="147"/>
      <c r="BH1524" s="147"/>
    </row>
    <row r="1525" spans="1:60" outlineLevel="1">
      <c r="A1525" s="154"/>
      <c r="B1525" s="155"/>
      <c r="C1525" s="188" t="s">
        <v>1207</v>
      </c>
      <c r="D1525" s="160"/>
      <c r="E1525" s="161">
        <v>8</v>
      </c>
      <c r="F1525" s="158"/>
      <c r="G1525" s="158"/>
      <c r="H1525" s="158"/>
      <c r="I1525" s="158"/>
      <c r="J1525" s="158"/>
      <c r="K1525" s="158"/>
      <c r="L1525" s="158"/>
      <c r="M1525" s="158"/>
      <c r="N1525" s="157"/>
      <c r="O1525" s="157"/>
      <c r="P1525" s="157"/>
      <c r="Q1525" s="157"/>
      <c r="R1525" s="158"/>
      <c r="S1525" s="158"/>
      <c r="T1525" s="158"/>
      <c r="U1525" s="158"/>
      <c r="V1525" s="158"/>
      <c r="W1525" s="158"/>
      <c r="X1525" s="158"/>
      <c r="Y1525" s="147"/>
      <c r="Z1525" s="147"/>
      <c r="AA1525" s="147"/>
      <c r="AB1525" s="147"/>
      <c r="AC1525" s="147"/>
      <c r="AD1525" s="147"/>
      <c r="AE1525" s="147"/>
      <c r="AF1525" s="147"/>
      <c r="AG1525" s="147" t="s">
        <v>187</v>
      </c>
      <c r="AH1525" s="147">
        <v>0</v>
      </c>
      <c r="AI1525" s="147"/>
      <c r="AJ1525" s="147"/>
      <c r="AK1525" s="147"/>
      <c r="AL1525" s="147"/>
      <c r="AM1525" s="147"/>
      <c r="AN1525" s="147"/>
      <c r="AO1525" s="147"/>
      <c r="AP1525" s="147"/>
      <c r="AQ1525" s="147"/>
      <c r="AR1525" s="147"/>
      <c r="AS1525" s="147"/>
      <c r="AT1525" s="147"/>
      <c r="AU1525" s="147"/>
      <c r="AV1525" s="147"/>
      <c r="AW1525" s="147"/>
      <c r="AX1525" s="147"/>
      <c r="AY1525" s="147"/>
      <c r="AZ1525" s="147"/>
      <c r="BA1525" s="147"/>
      <c r="BB1525" s="147"/>
      <c r="BC1525" s="147"/>
      <c r="BD1525" s="147"/>
      <c r="BE1525" s="147"/>
      <c r="BF1525" s="147"/>
      <c r="BG1525" s="147"/>
      <c r="BH1525" s="147"/>
    </row>
    <row r="1526" spans="1:60" outlineLevel="1">
      <c r="A1526" s="154"/>
      <c r="B1526" s="155"/>
      <c r="C1526" s="188" t="s">
        <v>1197</v>
      </c>
      <c r="D1526" s="160"/>
      <c r="E1526" s="161"/>
      <c r="F1526" s="158"/>
      <c r="G1526" s="158"/>
      <c r="H1526" s="158"/>
      <c r="I1526" s="158"/>
      <c r="J1526" s="158"/>
      <c r="K1526" s="158"/>
      <c r="L1526" s="158"/>
      <c r="M1526" s="158"/>
      <c r="N1526" s="157"/>
      <c r="O1526" s="157"/>
      <c r="P1526" s="157"/>
      <c r="Q1526" s="157"/>
      <c r="R1526" s="158"/>
      <c r="S1526" s="158"/>
      <c r="T1526" s="158"/>
      <c r="U1526" s="158"/>
      <c r="V1526" s="158"/>
      <c r="W1526" s="158"/>
      <c r="X1526" s="158"/>
      <c r="Y1526" s="147"/>
      <c r="Z1526" s="147"/>
      <c r="AA1526" s="147"/>
      <c r="AB1526" s="147"/>
      <c r="AC1526" s="147"/>
      <c r="AD1526" s="147"/>
      <c r="AE1526" s="147"/>
      <c r="AF1526" s="147"/>
      <c r="AG1526" s="147" t="s">
        <v>187</v>
      </c>
      <c r="AH1526" s="147">
        <v>0</v>
      </c>
      <c r="AI1526" s="147"/>
      <c r="AJ1526" s="147"/>
      <c r="AK1526" s="147"/>
      <c r="AL1526" s="147"/>
      <c r="AM1526" s="147"/>
      <c r="AN1526" s="147"/>
      <c r="AO1526" s="147"/>
      <c r="AP1526" s="147"/>
      <c r="AQ1526" s="147"/>
      <c r="AR1526" s="147"/>
      <c r="AS1526" s="147"/>
      <c r="AT1526" s="147"/>
      <c r="AU1526" s="147"/>
      <c r="AV1526" s="147"/>
      <c r="AW1526" s="147"/>
      <c r="AX1526" s="147"/>
      <c r="AY1526" s="147"/>
      <c r="AZ1526" s="147"/>
      <c r="BA1526" s="147"/>
      <c r="BB1526" s="147"/>
      <c r="BC1526" s="147"/>
      <c r="BD1526" s="147"/>
      <c r="BE1526" s="147"/>
      <c r="BF1526" s="147"/>
      <c r="BG1526" s="147"/>
      <c r="BH1526" s="147"/>
    </row>
    <row r="1527" spans="1:60" outlineLevel="1">
      <c r="A1527" s="154"/>
      <c r="B1527" s="155"/>
      <c r="C1527" s="188" t="s">
        <v>1198</v>
      </c>
      <c r="D1527" s="160"/>
      <c r="E1527" s="161"/>
      <c r="F1527" s="158"/>
      <c r="G1527" s="158"/>
      <c r="H1527" s="158"/>
      <c r="I1527" s="158"/>
      <c r="J1527" s="158"/>
      <c r="K1527" s="158"/>
      <c r="L1527" s="158"/>
      <c r="M1527" s="158"/>
      <c r="N1527" s="157"/>
      <c r="O1527" s="157"/>
      <c r="P1527" s="157"/>
      <c r="Q1527" s="157"/>
      <c r="R1527" s="158"/>
      <c r="S1527" s="158"/>
      <c r="T1527" s="158"/>
      <c r="U1527" s="158"/>
      <c r="V1527" s="158"/>
      <c r="W1527" s="158"/>
      <c r="X1527" s="158"/>
      <c r="Y1527" s="147"/>
      <c r="Z1527" s="147"/>
      <c r="AA1527" s="147"/>
      <c r="AB1527" s="147"/>
      <c r="AC1527" s="147"/>
      <c r="AD1527" s="147"/>
      <c r="AE1527" s="147"/>
      <c r="AF1527" s="147"/>
      <c r="AG1527" s="147" t="s">
        <v>187</v>
      </c>
      <c r="AH1527" s="147">
        <v>0</v>
      </c>
      <c r="AI1527" s="147"/>
      <c r="AJ1527" s="147"/>
      <c r="AK1527" s="147"/>
      <c r="AL1527" s="147"/>
      <c r="AM1527" s="147"/>
      <c r="AN1527" s="147"/>
      <c r="AO1527" s="147"/>
      <c r="AP1527" s="147"/>
      <c r="AQ1527" s="147"/>
      <c r="AR1527" s="147"/>
      <c r="AS1527" s="147"/>
      <c r="AT1527" s="147"/>
      <c r="AU1527" s="147"/>
      <c r="AV1527" s="147"/>
      <c r="AW1527" s="147"/>
      <c r="AX1527" s="147"/>
      <c r="AY1527" s="147"/>
      <c r="AZ1527" s="147"/>
      <c r="BA1527" s="147"/>
      <c r="BB1527" s="147"/>
      <c r="BC1527" s="147"/>
      <c r="BD1527" s="147"/>
      <c r="BE1527" s="147"/>
      <c r="BF1527" s="147"/>
      <c r="BG1527" s="147"/>
      <c r="BH1527" s="147"/>
    </row>
    <row r="1528" spans="1:60" outlineLevel="1">
      <c r="A1528" s="154"/>
      <c r="B1528" s="155"/>
      <c r="C1528" s="188" t="s">
        <v>1208</v>
      </c>
      <c r="D1528" s="160"/>
      <c r="E1528" s="161">
        <v>2</v>
      </c>
      <c r="F1528" s="158"/>
      <c r="G1528" s="158"/>
      <c r="H1528" s="158"/>
      <c r="I1528" s="158"/>
      <c r="J1528" s="158"/>
      <c r="K1528" s="158"/>
      <c r="L1528" s="158"/>
      <c r="M1528" s="158"/>
      <c r="N1528" s="157"/>
      <c r="O1528" s="157"/>
      <c r="P1528" s="157"/>
      <c r="Q1528" s="157"/>
      <c r="R1528" s="158"/>
      <c r="S1528" s="158"/>
      <c r="T1528" s="158"/>
      <c r="U1528" s="158"/>
      <c r="V1528" s="158"/>
      <c r="W1528" s="158"/>
      <c r="X1528" s="158"/>
      <c r="Y1528" s="147"/>
      <c r="Z1528" s="147"/>
      <c r="AA1528" s="147"/>
      <c r="AB1528" s="147"/>
      <c r="AC1528" s="147"/>
      <c r="AD1528" s="147"/>
      <c r="AE1528" s="147"/>
      <c r="AF1528" s="147"/>
      <c r="AG1528" s="147" t="s">
        <v>187</v>
      </c>
      <c r="AH1528" s="147">
        <v>0</v>
      </c>
      <c r="AI1528" s="147"/>
      <c r="AJ1528" s="147"/>
      <c r="AK1528" s="147"/>
      <c r="AL1528" s="147"/>
      <c r="AM1528" s="147"/>
      <c r="AN1528" s="147"/>
      <c r="AO1528" s="147"/>
      <c r="AP1528" s="147"/>
      <c r="AQ1528" s="147"/>
      <c r="AR1528" s="147"/>
      <c r="AS1528" s="147"/>
      <c r="AT1528" s="147"/>
      <c r="AU1528" s="147"/>
      <c r="AV1528" s="147"/>
      <c r="AW1528" s="147"/>
      <c r="AX1528" s="147"/>
      <c r="AY1528" s="147"/>
      <c r="AZ1528" s="147"/>
      <c r="BA1528" s="147"/>
      <c r="BB1528" s="147"/>
      <c r="BC1528" s="147"/>
      <c r="BD1528" s="147"/>
      <c r="BE1528" s="147"/>
      <c r="BF1528" s="147"/>
      <c r="BG1528" s="147"/>
      <c r="BH1528" s="147"/>
    </row>
    <row r="1529" spans="1:60" ht="22.5" outlineLevel="1">
      <c r="A1529" s="173">
        <v>266</v>
      </c>
      <c r="B1529" s="174" t="s">
        <v>1209</v>
      </c>
      <c r="C1529" s="187" t="s">
        <v>1210</v>
      </c>
      <c r="D1529" s="175" t="s">
        <v>259</v>
      </c>
      <c r="E1529" s="176">
        <v>9</v>
      </c>
      <c r="F1529" s="177"/>
      <c r="G1529" s="178">
        <f>ROUND(E1529*F1529,2)</f>
        <v>0</v>
      </c>
      <c r="H1529" s="159"/>
      <c r="I1529" s="158">
        <f>ROUND(E1529*H1529,2)</f>
        <v>0</v>
      </c>
      <c r="J1529" s="159"/>
      <c r="K1529" s="158">
        <f>ROUND(E1529*J1529,2)</f>
        <v>0</v>
      </c>
      <c r="L1529" s="158">
        <v>21</v>
      </c>
      <c r="M1529" s="158">
        <f>G1529*(1+L1529/100)</f>
        <v>0</v>
      </c>
      <c r="N1529" s="157">
        <v>0</v>
      </c>
      <c r="O1529" s="157">
        <f>ROUND(E1529*N1529,2)</f>
        <v>0</v>
      </c>
      <c r="P1529" s="157">
        <v>0</v>
      </c>
      <c r="Q1529" s="157">
        <f>ROUND(E1529*P1529,2)</f>
        <v>0</v>
      </c>
      <c r="R1529" s="158"/>
      <c r="S1529" s="158" t="s">
        <v>183</v>
      </c>
      <c r="T1529" s="158" t="s">
        <v>183</v>
      </c>
      <c r="U1529" s="158">
        <v>0.55500000000000005</v>
      </c>
      <c r="V1529" s="158">
        <f>ROUND(E1529*U1529,2)</f>
        <v>5</v>
      </c>
      <c r="W1529" s="158"/>
      <c r="X1529" s="158" t="s">
        <v>184</v>
      </c>
      <c r="Y1529" s="147"/>
      <c r="Z1529" s="147"/>
      <c r="AA1529" s="147"/>
      <c r="AB1529" s="147"/>
      <c r="AC1529" s="147"/>
      <c r="AD1529" s="147"/>
      <c r="AE1529" s="147"/>
      <c r="AF1529" s="147"/>
      <c r="AG1529" s="147" t="s">
        <v>185</v>
      </c>
      <c r="AH1529" s="147"/>
      <c r="AI1529" s="147"/>
      <c r="AJ1529" s="147"/>
      <c r="AK1529" s="147"/>
      <c r="AL1529" s="147"/>
      <c r="AM1529" s="147"/>
      <c r="AN1529" s="147"/>
      <c r="AO1529" s="147"/>
      <c r="AP1529" s="147"/>
      <c r="AQ1529" s="147"/>
      <c r="AR1529" s="147"/>
      <c r="AS1529" s="147"/>
      <c r="AT1529" s="147"/>
      <c r="AU1529" s="147"/>
      <c r="AV1529" s="147"/>
      <c r="AW1529" s="147"/>
      <c r="AX1529" s="147"/>
      <c r="AY1529" s="147"/>
      <c r="AZ1529" s="147"/>
      <c r="BA1529" s="147"/>
      <c r="BB1529" s="147"/>
      <c r="BC1529" s="147"/>
      <c r="BD1529" s="147"/>
      <c r="BE1529" s="147"/>
      <c r="BF1529" s="147"/>
      <c r="BG1529" s="147"/>
      <c r="BH1529" s="147"/>
    </row>
    <row r="1530" spans="1:60" outlineLevel="1">
      <c r="A1530" s="154"/>
      <c r="B1530" s="155"/>
      <c r="C1530" s="188" t="s">
        <v>575</v>
      </c>
      <c r="D1530" s="160"/>
      <c r="E1530" s="161"/>
      <c r="F1530" s="158"/>
      <c r="G1530" s="158"/>
      <c r="H1530" s="158"/>
      <c r="I1530" s="158"/>
      <c r="J1530" s="158"/>
      <c r="K1530" s="158"/>
      <c r="L1530" s="158"/>
      <c r="M1530" s="158"/>
      <c r="N1530" s="157"/>
      <c r="O1530" s="157"/>
      <c r="P1530" s="157"/>
      <c r="Q1530" s="157"/>
      <c r="R1530" s="158"/>
      <c r="S1530" s="158"/>
      <c r="T1530" s="158"/>
      <c r="U1530" s="158"/>
      <c r="V1530" s="158"/>
      <c r="W1530" s="158"/>
      <c r="X1530" s="158"/>
      <c r="Y1530" s="147"/>
      <c r="Z1530" s="147"/>
      <c r="AA1530" s="147"/>
      <c r="AB1530" s="147"/>
      <c r="AC1530" s="147"/>
      <c r="AD1530" s="147"/>
      <c r="AE1530" s="147"/>
      <c r="AF1530" s="147"/>
      <c r="AG1530" s="147" t="s">
        <v>187</v>
      </c>
      <c r="AH1530" s="147">
        <v>0</v>
      </c>
      <c r="AI1530" s="147"/>
      <c r="AJ1530" s="147"/>
      <c r="AK1530" s="147"/>
      <c r="AL1530" s="147"/>
      <c r="AM1530" s="147"/>
      <c r="AN1530" s="147"/>
      <c r="AO1530" s="147"/>
      <c r="AP1530" s="147"/>
      <c r="AQ1530" s="147"/>
      <c r="AR1530" s="147"/>
      <c r="AS1530" s="147"/>
      <c r="AT1530" s="147"/>
      <c r="AU1530" s="147"/>
      <c r="AV1530" s="147"/>
      <c r="AW1530" s="147"/>
      <c r="AX1530" s="147"/>
      <c r="AY1530" s="147"/>
      <c r="AZ1530" s="147"/>
      <c r="BA1530" s="147"/>
      <c r="BB1530" s="147"/>
      <c r="BC1530" s="147"/>
      <c r="BD1530" s="147"/>
      <c r="BE1530" s="147"/>
      <c r="BF1530" s="147"/>
      <c r="BG1530" s="147"/>
      <c r="BH1530" s="147"/>
    </row>
    <row r="1531" spans="1:60" outlineLevel="1">
      <c r="A1531" s="154"/>
      <c r="B1531" s="155"/>
      <c r="C1531" s="188" t="s">
        <v>580</v>
      </c>
      <c r="D1531" s="160"/>
      <c r="E1531" s="161"/>
      <c r="F1531" s="158"/>
      <c r="G1531" s="158"/>
      <c r="H1531" s="158"/>
      <c r="I1531" s="158"/>
      <c r="J1531" s="158"/>
      <c r="K1531" s="158"/>
      <c r="L1531" s="158"/>
      <c r="M1531" s="158"/>
      <c r="N1531" s="157"/>
      <c r="O1531" s="157"/>
      <c r="P1531" s="157"/>
      <c r="Q1531" s="157"/>
      <c r="R1531" s="158"/>
      <c r="S1531" s="158"/>
      <c r="T1531" s="158"/>
      <c r="U1531" s="158"/>
      <c r="V1531" s="158"/>
      <c r="W1531" s="158"/>
      <c r="X1531" s="158"/>
      <c r="Y1531" s="147"/>
      <c r="Z1531" s="147"/>
      <c r="AA1531" s="147"/>
      <c r="AB1531" s="147"/>
      <c r="AC1531" s="147"/>
      <c r="AD1531" s="147"/>
      <c r="AE1531" s="147"/>
      <c r="AF1531" s="147"/>
      <c r="AG1531" s="147" t="s">
        <v>187</v>
      </c>
      <c r="AH1531" s="147">
        <v>0</v>
      </c>
      <c r="AI1531" s="147"/>
      <c r="AJ1531" s="147"/>
      <c r="AK1531" s="147"/>
      <c r="AL1531" s="147"/>
      <c r="AM1531" s="147"/>
      <c r="AN1531" s="147"/>
      <c r="AO1531" s="147"/>
      <c r="AP1531" s="147"/>
      <c r="AQ1531" s="147"/>
      <c r="AR1531" s="147"/>
      <c r="AS1531" s="147"/>
      <c r="AT1531" s="147"/>
      <c r="AU1531" s="147"/>
      <c r="AV1531" s="147"/>
      <c r="AW1531" s="147"/>
      <c r="AX1531" s="147"/>
      <c r="AY1531" s="147"/>
      <c r="AZ1531" s="147"/>
      <c r="BA1531" s="147"/>
      <c r="BB1531" s="147"/>
      <c r="BC1531" s="147"/>
      <c r="BD1531" s="147"/>
      <c r="BE1531" s="147"/>
      <c r="BF1531" s="147"/>
      <c r="BG1531" s="147"/>
      <c r="BH1531" s="147"/>
    </row>
    <row r="1532" spans="1:60" outlineLevel="1">
      <c r="A1532" s="154"/>
      <c r="B1532" s="155"/>
      <c r="C1532" s="188" t="s">
        <v>583</v>
      </c>
      <c r="D1532" s="160"/>
      <c r="E1532" s="161"/>
      <c r="F1532" s="158"/>
      <c r="G1532" s="158"/>
      <c r="H1532" s="158"/>
      <c r="I1532" s="158"/>
      <c r="J1532" s="158"/>
      <c r="K1532" s="158"/>
      <c r="L1532" s="158"/>
      <c r="M1532" s="158"/>
      <c r="N1532" s="157"/>
      <c r="O1532" s="157"/>
      <c r="P1532" s="157"/>
      <c r="Q1532" s="157"/>
      <c r="R1532" s="158"/>
      <c r="S1532" s="158"/>
      <c r="T1532" s="158"/>
      <c r="U1532" s="158"/>
      <c r="V1532" s="158"/>
      <c r="W1532" s="158"/>
      <c r="X1532" s="158"/>
      <c r="Y1532" s="147"/>
      <c r="Z1532" s="147"/>
      <c r="AA1532" s="147"/>
      <c r="AB1532" s="147"/>
      <c r="AC1532" s="147"/>
      <c r="AD1532" s="147"/>
      <c r="AE1532" s="147"/>
      <c r="AF1532" s="147"/>
      <c r="AG1532" s="147" t="s">
        <v>187</v>
      </c>
      <c r="AH1532" s="147">
        <v>0</v>
      </c>
      <c r="AI1532" s="147"/>
      <c r="AJ1532" s="147"/>
      <c r="AK1532" s="147"/>
      <c r="AL1532" s="147"/>
      <c r="AM1532" s="147"/>
      <c r="AN1532" s="147"/>
      <c r="AO1532" s="147"/>
      <c r="AP1532" s="147"/>
      <c r="AQ1532" s="147"/>
      <c r="AR1532" s="147"/>
      <c r="AS1532" s="147"/>
      <c r="AT1532" s="147"/>
      <c r="AU1532" s="147"/>
      <c r="AV1532" s="147"/>
      <c r="AW1532" s="147"/>
      <c r="AX1532" s="147"/>
      <c r="AY1532" s="147"/>
      <c r="AZ1532" s="147"/>
      <c r="BA1532" s="147"/>
      <c r="BB1532" s="147"/>
      <c r="BC1532" s="147"/>
      <c r="BD1532" s="147"/>
      <c r="BE1532" s="147"/>
      <c r="BF1532" s="147"/>
      <c r="BG1532" s="147"/>
      <c r="BH1532" s="147"/>
    </row>
    <row r="1533" spans="1:60" outlineLevel="1">
      <c r="A1533" s="154"/>
      <c r="B1533" s="155"/>
      <c r="C1533" s="188" t="s">
        <v>262</v>
      </c>
      <c r="D1533" s="160"/>
      <c r="E1533" s="161">
        <v>6</v>
      </c>
      <c r="F1533" s="158"/>
      <c r="G1533" s="158"/>
      <c r="H1533" s="158"/>
      <c r="I1533" s="158"/>
      <c r="J1533" s="158"/>
      <c r="K1533" s="158"/>
      <c r="L1533" s="158"/>
      <c r="M1533" s="158"/>
      <c r="N1533" s="157"/>
      <c r="O1533" s="157"/>
      <c r="P1533" s="157"/>
      <c r="Q1533" s="157"/>
      <c r="R1533" s="158"/>
      <c r="S1533" s="158"/>
      <c r="T1533" s="158"/>
      <c r="U1533" s="158"/>
      <c r="V1533" s="158"/>
      <c r="W1533" s="158"/>
      <c r="X1533" s="158"/>
      <c r="Y1533" s="147"/>
      <c r="Z1533" s="147"/>
      <c r="AA1533" s="147"/>
      <c r="AB1533" s="147"/>
      <c r="AC1533" s="147"/>
      <c r="AD1533" s="147"/>
      <c r="AE1533" s="147"/>
      <c r="AF1533" s="147"/>
      <c r="AG1533" s="147" t="s">
        <v>187</v>
      </c>
      <c r="AH1533" s="147">
        <v>0</v>
      </c>
      <c r="AI1533" s="147"/>
      <c r="AJ1533" s="147"/>
      <c r="AK1533" s="147"/>
      <c r="AL1533" s="147"/>
      <c r="AM1533" s="147"/>
      <c r="AN1533" s="147"/>
      <c r="AO1533" s="147"/>
      <c r="AP1533" s="147"/>
      <c r="AQ1533" s="147"/>
      <c r="AR1533" s="147"/>
      <c r="AS1533" s="147"/>
      <c r="AT1533" s="147"/>
      <c r="AU1533" s="147"/>
      <c r="AV1533" s="147"/>
      <c r="AW1533" s="147"/>
      <c r="AX1533" s="147"/>
      <c r="AY1533" s="147"/>
      <c r="AZ1533" s="147"/>
      <c r="BA1533" s="147"/>
      <c r="BB1533" s="147"/>
      <c r="BC1533" s="147"/>
      <c r="BD1533" s="147"/>
      <c r="BE1533" s="147"/>
      <c r="BF1533" s="147"/>
      <c r="BG1533" s="147"/>
      <c r="BH1533" s="147"/>
    </row>
    <row r="1534" spans="1:60" outlineLevel="1">
      <c r="A1534" s="154"/>
      <c r="B1534" s="155"/>
      <c r="C1534" s="188" t="s">
        <v>584</v>
      </c>
      <c r="D1534" s="160"/>
      <c r="E1534" s="161"/>
      <c r="F1534" s="158"/>
      <c r="G1534" s="158"/>
      <c r="H1534" s="158"/>
      <c r="I1534" s="158"/>
      <c r="J1534" s="158"/>
      <c r="K1534" s="158"/>
      <c r="L1534" s="158"/>
      <c r="M1534" s="158"/>
      <c r="N1534" s="157"/>
      <c r="O1534" s="157"/>
      <c r="P1534" s="157"/>
      <c r="Q1534" s="157"/>
      <c r="R1534" s="158"/>
      <c r="S1534" s="158"/>
      <c r="T1534" s="158"/>
      <c r="U1534" s="158"/>
      <c r="V1534" s="158"/>
      <c r="W1534" s="158"/>
      <c r="X1534" s="158"/>
      <c r="Y1534" s="147"/>
      <c r="Z1534" s="147"/>
      <c r="AA1534" s="147"/>
      <c r="AB1534" s="147"/>
      <c r="AC1534" s="147"/>
      <c r="AD1534" s="147"/>
      <c r="AE1534" s="147"/>
      <c r="AF1534" s="147"/>
      <c r="AG1534" s="147" t="s">
        <v>187</v>
      </c>
      <c r="AH1534" s="147">
        <v>0</v>
      </c>
      <c r="AI1534" s="147"/>
      <c r="AJ1534" s="147"/>
      <c r="AK1534" s="147"/>
      <c r="AL1534" s="147"/>
      <c r="AM1534" s="147"/>
      <c r="AN1534" s="147"/>
      <c r="AO1534" s="147"/>
      <c r="AP1534" s="147"/>
      <c r="AQ1534" s="147"/>
      <c r="AR1534" s="147"/>
      <c r="AS1534" s="147"/>
      <c r="AT1534" s="147"/>
      <c r="AU1534" s="147"/>
      <c r="AV1534" s="147"/>
      <c r="AW1534" s="147"/>
      <c r="AX1534" s="147"/>
      <c r="AY1534" s="147"/>
      <c r="AZ1534" s="147"/>
      <c r="BA1534" s="147"/>
      <c r="BB1534" s="147"/>
      <c r="BC1534" s="147"/>
      <c r="BD1534" s="147"/>
      <c r="BE1534" s="147"/>
      <c r="BF1534" s="147"/>
      <c r="BG1534" s="147"/>
      <c r="BH1534" s="147"/>
    </row>
    <row r="1535" spans="1:60" outlineLevel="1">
      <c r="A1535" s="154"/>
      <c r="B1535" s="155"/>
      <c r="C1535" s="188" t="s">
        <v>68</v>
      </c>
      <c r="D1535" s="160"/>
      <c r="E1535" s="161">
        <v>3</v>
      </c>
      <c r="F1535" s="158"/>
      <c r="G1535" s="158"/>
      <c r="H1535" s="158"/>
      <c r="I1535" s="158"/>
      <c r="J1535" s="158"/>
      <c r="K1535" s="158"/>
      <c r="L1535" s="158"/>
      <c r="M1535" s="158"/>
      <c r="N1535" s="157"/>
      <c r="O1535" s="157"/>
      <c r="P1535" s="157"/>
      <c r="Q1535" s="157"/>
      <c r="R1535" s="158"/>
      <c r="S1535" s="158"/>
      <c r="T1535" s="158"/>
      <c r="U1535" s="158"/>
      <c r="V1535" s="158"/>
      <c r="W1535" s="158"/>
      <c r="X1535" s="158"/>
      <c r="Y1535" s="147"/>
      <c r="Z1535" s="147"/>
      <c r="AA1535" s="147"/>
      <c r="AB1535" s="147"/>
      <c r="AC1535" s="147"/>
      <c r="AD1535" s="147"/>
      <c r="AE1535" s="147"/>
      <c r="AF1535" s="147"/>
      <c r="AG1535" s="147" t="s">
        <v>187</v>
      </c>
      <c r="AH1535" s="147">
        <v>0</v>
      </c>
      <c r="AI1535" s="147"/>
      <c r="AJ1535" s="147"/>
      <c r="AK1535" s="147"/>
      <c r="AL1535" s="147"/>
      <c r="AM1535" s="147"/>
      <c r="AN1535" s="147"/>
      <c r="AO1535" s="147"/>
      <c r="AP1535" s="147"/>
      <c r="AQ1535" s="147"/>
      <c r="AR1535" s="147"/>
      <c r="AS1535" s="147"/>
      <c r="AT1535" s="147"/>
      <c r="AU1535" s="147"/>
      <c r="AV1535" s="147"/>
      <c r="AW1535" s="147"/>
      <c r="AX1535" s="147"/>
      <c r="AY1535" s="147"/>
      <c r="AZ1535" s="147"/>
      <c r="BA1535" s="147"/>
      <c r="BB1535" s="147"/>
      <c r="BC1535" s="147"/>
      <c r="BD1535" s="147"/>
      <c r="BE1535" s="147"/>
      <c r="BF1535" s="147"/>
      <c r="BG1535" s="147"/>
      <c r="BH1535" s="147"/>
    </row>
    <row r="1536" spans="1:60" outlineLevel="1">
      <c r="A1536" s="173">
        <v>267</v>
      </c>
      <c r="B1536" s="174" t="s">
        <v>1211</v>
      </c>
      <c r="C1536" s="187" t="s">
        <v>1212</v>
      </c>
      <c r="D1536" s="175" t="s">
        <v>259</v>
      </c>
      <c r="E1536" s="176">
        <v>12</v>
      </c>
      <c r="F1536" s="177"/>
      <c r="G1536" s="178">
        <f>ROUND(E1536*F1536,2)</f>
        <v>0</v>
      </c>
      <c r="H1536" s="159"/>
      <c r="I1536" s="158">
        <f>ROUND(E1536*H1536,2)</f>
        <v>0</v>
      </c>
      <c r="J1536" s="159"/>
      <c r="K1536" s="158">
        <f>ROUND(E1536*J1536,2)</f>
        <v>0</v>
      </c>
      <c r="L1536" s="158">
        <v>21</v>
      </c>
      <c r="M1536" s="158">
        <f>G1536*(1+L1536/100)</f>
        <v>0</v>
      </c>
      <c r="N1536" s="157">
        <v>0</v>
      </c>
      <c r="O1536" s="157">
        <f>ROUND(E1536*N1536,2)</f>
        <v>0</v>
      </c>
      <c r="P1536" s="157">
        <v>0</v>
      </c>
      <c r="Q1536" s="157">
        <f>ROUND(E1536*P1536,2)</f>
        <v>0</v>
      </c>
      <c r="R1536" s="158"/>
      <c r="S1536" s="158" t="s">
        <v>183</v>
      </c>
      <c r="T1536" s="158" t="s">
        <v>183</v>
      </c>
      <c r="U1536" s="158">
        <v>0.13700000000000001</v>
      </c>
      <c r="V1536" s="158">
        <f>ROUND(E1536*U1536,2)</f>
        <v>1.64</v>
      </c>
      <c r="W1536" s="158"/>
      <c r="X1536" s="158" t="s">
        <v>184</v>
      </c>
      <c r="Y1536" s="147"/>
      <c r="Z1536" s="147"/>
      <c r="AA1536" s="147"/>
      <c r="AB1536" s="147"/>
      <c r="AC1536" s="147"/>
      <c r="AD1536" s="147"/>
      <c r="AE1536" s="147"/>
      <c r="AF1536" s="147"/>
      <c r="AG1536" s="147" t="s">
        <v>185</v>
      </c>
      <c r="AH1536" s="147"/>
      <c r="AI1536" s="147"/>
      <c r="AJ1536" s="147"/>
      <c r="AK1536" s="147"/>
      <c r="AL1536" s="147"/>
      <c r="AM1536" s="147"/>
      <c r="AN1536" s="147"/>
      <c r="AO1536" s="147"/>
      <c r="AP1536" s="147"/>
      <c r="AQ1536" s="147"/>
      <c r="AR1536" s="147"/>
      <c r="AS1536" s="147"/>
      <c r="AT1536" s="147"/>
      <c r="AU1536" s="147"/>
      <c r="AV1536" s="147"/>
      <c r="AW1536" s="147"/>
      <c r="AX1536" s="147"/>
      <c r="AY1536" s="147"/>
      <c r="AZ1536" s="147"/>
      <c r="BA1536" s="147"/>
      <c r="BB1536" s="147"/>
      <c r="BC1536" s="147"/>
      <c r="BD1536" s="147"/>
      <c r="BE1536" s="147"/>
      <c r="BF1536" s="147"/>
      <c r="BG1536" s="147"/>
      <c r="BH1536" s="147"/>
    </row>
    <row r="1537" spans="1:60" outlineLevel="1">
      <c r="A1537" s="154"/>
      <c r="B1537" s="155"/>
      <c r="C1537" s="188" t="s">
        <v>575</v>
      </c>
      <c r="D1537" s="160"/>
      <c r="E1537" s="161"/>
      <c r="F1537" s="158"/>
      <c r="G1537" s="158"/>
      <c r="H1537" s="158"/>
      <c r="I1537" s="158"/>
      <c r="J1537" s="158"/>
      <c r="K1537" s="158"/>
      <c r="L1537" s="158"/>
      <c r="M1537" s="158"/>
      <c r="N1537" s="157"/>
      <c r="O1537" s="157"/>
      <c r="P1537" s="157"/>
      <c r="Q1537" s="157"/>
      <c r="R1537" s="158"/>
      <c r="S1537" s="158"/>
      <c r="T1537" s="158"/>
      <c r="U1537" s="158"/>
      <c r="V1537" s="158"/>
      <c r="W1537" s="158"/>
      <c r="X1537" s="158"/>
      <c r="Y1537" s="147"/>
      <c r="Z1537" s="147"/>
      <c r="AA1537" s="147"/>
      <c r="AB1537" s="147"/>
      <c r="AC1537" s="147"/>
      <c r="AD1537" s="147"/>
      <c r="AE1537" s="147"/>
      <c r="AF1537" s="147"/>
      <c r="AG1537" s="147" t="s">
        <v>187</v>
      </c>
      <c r="AH1537" s="147">
        <v>0</v>
      </c>
      <c r="AI1537" s="147"/>
      <c r="AJ1537" s="147"/>
      <c r="AK1537" s="147"/>
      <c r="AL1537" s="147"/>
      <c r="AM1537" s="147"/>
      <c r="AN1537" s="147"/>
      <c r="AO1537" s="147"/>
      <c r="AP1537" s="147"/>
      <c r="AQ1537" s="147"/>
      <c r="AR1537" s="147"/>
      <c r="AS1537" s="147"/>
      <c r="AT1537" s="147"/>
      <c r="AU1537" s="147"/>
      <c r="AV1537" s="147"/>
      <c r="AW1537" s="147"/>
      <c r="AX1537" s="147"/>
      <c r="AY1537" s="147"/>
      <c r="AZ1537" s="147"/>
      <c r="BA1537" s="147"/>
      <c r="BB1537" s="147"/>
      <c r="BC1537" s="147"/>
      <c r="BD1537" s="147"/>
      <c r="BE1537" s="147"/>
      <c r="BF1537" s="147"/>
      <c r="BG1537" s="147"/>
      <c r="BH1537" s="147"/>
    </row>
    <row r="1538" spans="1:60" outlineLevel="1">
      <c r="A1538" s="154"/>
      <c r="B1538" s="155"/>
      <c r="C1538" s="188" t="s">
        <v>1213</v>
      </c>
      <c r="D1538" s="160"/>
      <c r="E1538" s="161">
        <v>12</v>
      </c>
      <c r="F1538" s="158"/>
      <c r="G1538" s="158"/>
      <c r="H1538" s="158"/>
      <c r="I1538" s="158"/>
      <c r="J1538" s="158"/>
      <c r="K1538" s="158"/>
      <c r="L1538" s="158"/>
      <c r="M1538" s="158"/>
      <c r="N1538" s="157"/>
      <c r="O1538" s="157"/>
      <c r="P1538" s="157"/>
      <c r="Q1538" s="157"/>
      <c r="R1538" s="158"/>
      <c r="S1538" s="158"/>
      <c r="T1538" s="158"/>
      <c r="U1538" s="158"/>
      <c r="V1538" s="158"/>
      <c r="W1538" s="158"/>
      <c r="X1538" s="158"/>
      <c r="Y1538" s="147"/>
      <c r="Z1538" s="147"/>
      <c r="AA1538" s="147"/>
      <c r="AB1538" s="147"/>
      <c r="AC1538" s="147"/>
      <c r="AD1538" s="147"/>
      <c r="AE1538" s="147"/>
      <c r="AF1538" s="147"/>
      <c r="AG1538" s="147" t="s">
        <v>187</v>
      </c>
      <c r="AH1538" s="147">
        <v>0</v>
      </c>
      <c r="AI1538" s="147"/>
      <c r="AJ1538" s="147"/>
      <c r="AK1538" s="147"/>
      <c r="AL1538" s="147"/>
      <c r="AM1538" s="147"/>
      <c r="AN1538" s="147"/>
      <c r="AO1538" s="147"/>
      <c r="AP1538" s="147"/>
      <c r="AQ1538" s="147"/>
      <c r="AR1538" s="147"/>
      <c r="AS1538" s="147"/>
      <c r="AT1538" s="147"/>
      <c r="AU1538" s="147"/>
      <c r="AV1538" s="147"/>
      <c r="AW1538" s="147"/>
      <c r="AX1538" s="147"/>
      <c r="AY1538" s="147"/>
      <c r="AZ1538" s="147"/>
      <c r="BA1538" s="147"/>
      <c r="BB1538" s="147"/>
      <c r="BC1538" s="147"/>
      <c r="BD1538" s="147"/>
      <c r="BE1538" s="147"/>
      <c r="BF1538" s="147"/>
      <c r="BG1538" s="147"/>
      <c r="BH1538" s="147"/>
    </row>
    <row r="1539" spans="1:60" outlineLevel="1">
      <c r="A1539" s="179">
        <v>268</v>
      </c>
      <c r="B1539" s="180" t="s">
        <v>1214</v>
      </c>
      <c r="C1539" s="189" t="s">
        <v>1215</v>
      </c>
      <c r="D1539" s="181" t="s">
        <v>259</v>
      </c>
      <c r="E1539" s="182">
        <v>46</v>
      </c>
      <c r="F1539" s="183"/>
      <c r="G1539" s="184">
        <f>ROUND(E1539*F1539,2)</f>
        <v>0</v>
      </c>
      <c r="H1539" s="159"/>
      <c r="I1539" s="158">
        <f>ROUND(E1539*H1539,2)</f>
        <v>0</v>
      </c>
      <c r="J1539" s="159"/>
      <c r="K1539" s="158">
        <f>ROUND(E1539*J1539,2)</f>
        <v>0</v>
      </c>
      <c r="L1539" s="158">
        <v>21</v>
      </c>
      <c r="M1539" s="158">
        <f>G1539*(1+L1539/100)</f>
        <v>0</v>
      </c>
      <c r="N1539" s="157">
        <v>0</v>
      </c>
      <c r="O1539" s="157">
        <f>ROUND(E1539*N1539,2)</f>
        <v>0</v>
      </c>
      <c r="P1539" s="157">
        <v>0</v>
      </c>
      <c r="Q1539" s="157">
        <f>ROUND(E1539*P1539,2)</f>
        <v>0</v>
      </c>
      <c r="R1539" s="158"/>
      <c r="S1539" s="158" t="s">
        <v>183</v>
      </c>
      <c r="T1539" s="158" t="s">
        <v>183</v>
      </c>
      <c r="U1539" s="158">
        <v>0.157</v>
      </c>
      <c r="V1539" s="158">
        <f>ROUND(E1539*U1539,2)</f>
        <v>7.22</v>
      </c>
      <c r="W1539" s="158"/>
      <c r="X1539" s="158" t="s">
        <v>184</v>
      </c>
      <c r="Y1539" s="147"/>
      <c r="Z1539" s="147"/>
      <c r="AA1539" s="147"/>
      <c r="AB1539" s="147"/>
      <c r="AC1539" s="147"/>
      <c r="AD1539" s="147"/>
      <c r="AE1539" s="147"/>
      <c r="AF1539" s="147"/>
      <c r="AG1539" s="147" t="s">
        <v>185</v>
      </c>
      <c r="AH1539" s="147"/>
      <c r="AI1539" s="147"/>
      <c r="AJ1539" s="147"/>
      <c r="AK1539" s="147"/>
      <c r="AL1539" s="147"/>
      <c r="AM1539" s="147"/>
      <c r="AN1539" s="147"/>
      <c r="AO1539" s="147"/>
      <c r="AP1539" s="147"/>
      <c r="AQ1539" s="147"/>
      <c r="AR1539" s="147"/>
      <c r="AS1539" s="147"/>
      <c r="AT1539" s="147"/>
      <c r="AU1539" s="147"/>
      <c r="AV1539" s="147"/>
      <c r="AW1539" s="147"/>
      <c r="AX1539" s="147"/>
      <c r="AY1539" s="147"/>
      <c r="AZ1539" s="147"/>
      <c r="BA1539" s="147"/>
      <c r="BB1539" s="147"/>
      <c r="BC1539" s="147"/>
      <c r="BD1539" s="147"/>
      <c r="BE1539" s="147"/>
      <c r="BF1539" s="147"/>
      <c r="BG1539" s="147"/>
      <c r="BH1539" s="147"/>
    </row>
    <row r="1540" spans="1:60" outlineLevel="1">
      <c r="A1540" s="179">
        <v>269</v>
      </c>
      <c r="B1540" s="180" t="s">
        <v>1216</v>
      </c>
      <c r="C1540" s="189" t="s">
        <v>1217</v>
      </c>
      <c r="D1540" s="181" t="s">
        <v>259</v>
      </c>
      <c r="E1540" s="182">
        <v>46</v>
      </c>
      <c r="F1540" s="183"/>
      <c r="G1540" s="184">
        <f>ROUND(E1540*F1540,2)</f>
        <v>0</v>
      </c>
      <c r="H1540" s="159"/>
      <c r="I1540" s="158">
        <f>ROUND(E1540*H1540,2)</f>
        <v>0</v>
      </c>
      <c r="J1540" s="159"/>
      <c r="K1540" s="158">
        <f>ROUND(E1540*J1540,2)</f>
        <v>0</v>
      </c>
      <c r="L1540" s="158">
        <v>21</v>
      </c>
      <c r="M1540" s="158">
        <f>G1540*(1+L1540/100)</f>
        <v>0</v>
      </c>
      <c r="N1540" s="157">
        <v>0</v>
      </c>
      <c r="O1540" s="157">
        <f>ROUND(E1540*N1540,2)</f>
        <v>0</v>
      </c>
      <c r="P1540" s="157">
        <v>0</v>
      </c>
      <c r="Q1540" s="157">
        <f>ROUND(E1540*P1540,2)</f>
        <v>0</v>
      </c>
      <c r="R1540" s="158"/>
      <c r="S1540" s="158" t="s">
        <v>183</v>
      </c>
      <c r="T1540" s="158" t="s">
        <v>183</v>
      </c>
      <c r="U1540" s="158">
        <v>0.77500000000000002</v>
      </c>
      <c r="V1540" s="158">
        <f>ROUND(E1540*U1540,2)</f>
        <v>35.65</v>
      </c>
      <c r="W1540" s="158"/>
      <c r="X1540" s="158" t="s">
        <v>184</v>
      </c>
      <c r="Y1540" s="147"/>
      <c r="Z1540" s="147"/>
      <c r="AA1540" s="147"/>
      <c r="AB1540" s="147"/>
      <c r="AC1540" s="147"/>
      <c r="AD1540" s="147"/>
      <c r="AE1540" s="147"/>
      <c r="AF1540" s="147"/>
      <c r="AG1540" s="147" t="s">
        <v>185</v>
      </c>
      <c r="AH1540" s="147"/>
      <c r="AI1540" s="147"/>
      <c r="AJ1540" s="147"/>
      <c r="AK1540" s="147"/>
      <c r="AL1540" s="147"/>
      <c r="AM1540" s="147"/>
      <c r="AN1540" s="147"/>
      <c r="AO1540" s="147"/>
      <c r="AP1540" s="147"/>
      <c r="AQ1540" s="147"/>
      <c r="AR1540" s="147"/>
      <c r="AS1540" s="147"/>
      <c r="AT1540" s="147"/>
      <c r="AU1540" s="147"/>
      <c r="AV1540" s="147"/>
      <c r="AW1540" s="147"/>
      <c r="AX1540" s="147"/>
      <c r="AY1540" s="147"/>
      <c r="AZ1540" s="147"/>
      <c r="BA1540" s="147"/>
      <c r="BB1540" s="147"/>
      <c r="BC1540" s="147"/>
      <c r="BD1540" s="147"/>
      <c r="BE1540" s="147"/>
      <c r="BF1540" s="147"/>
      <c r="BG1540" s="147"/>
      <c r="BH1540" s="147"/>
    </row>
    <row r="1541" spans="1:60" outlineLevel="1">
      <c r="A1541" s="179">
        <v>270</v>
      </c>
      <c r="B1541" s="180" t="s">
        <v>1218</v>
      </c>
      <c r="C1541" s="189" t="s">
        <v>1219</v>
      </c>
      <c r="D1541" s="181" t="s">
        <v>572</v>
      </c>
      <c r="E1541" s="182">
        <v>1</v>
      </c>
      <c r="F1541" s="183"/>
      <c r="G1541" s="184">
        <f>ROUND(E1541*F1541,2)</f>
        <v>0</v>
      </c>
      <c r="H1541" s="159"/>
      <c r="I1541" s="158">
        <f>ROUND(E1541*H1541,2)</f>
        <v>0</v>
      </c>
      <c r="J1541" s="159"/>
      <c r="K1541" s="158">
        <f>ROUND(E1541*J1541,2)</f>
        <v>0</v>
      </c>
      <c r="L1541" s="158">
        <v>21</v>
      </c>
      <c r="M1541" s="158">
        <f>G1541*(1+L1541/100)</f>
        <v>0</v>
      </c>
      <c r="N1541" s="157">
        <v>0</v>
      </c>
      <c r="O1541" s="157">
        <f>ROUND(E1541*N1541,2)</f>
        <v>0</v>
      </c>
      <c r="P1541" s="157">
        <v>0</v>
      </c>
      <c r="Q1541" s="157">
        <f>ROUND(E1541*P1541,2)</f>
        <v>0</v>
      </c>
      <c r="R1541" s="158"/>
      <c r="S1541" s="158" t="s">
        <v>341</v>
      </c>
      <c r="T1541" s="158" t="s">
        <v>342</v>
      </c>
      <c r="U1541" s="158">
        <v>0</v>
      </c>
      <c r="V1541" s="158">
        <f>ROUND(E1541*U1541,2)</f>
        <v>0</v>
      </c>
      <c r="W1541" s="158"/>
      <c r="X1541" s="158" t="s">
        <v>184</v>
      </c>
      <c r="Y1541" s="147"/>
      <c r="Z1541" s="147"/>
      <c r="AA1541" s="147"/>
      <c r="AB1541" s="147"/>
      <c r="AC1541" s="147"/>
      <c r="AD1541" s="147"/>
      <c r="AE1541" s="147"/>
      <c r="AF1541" s="147"/>
      <c r="AG1541" s="147" t="s">
        <v>185</v>
      </c>
      <c r="AH1541" s="147"/>
      <c r="AI1541" s="147"/>
      <c r="AJ1541" s="147"/>
      <c r="AK1541" s="147"/>
      <c r="AL1541" s="147"/>
      <c r="AM1541" s="147"/>
      <c r="AN1541" s="147"/>
      <c r="AO1541" s="147"/>
      <c r="AP1541" s="147"/>
      <c r="AQ1541" s="147"/>
      <c r="AR1541" s="147"/>
      <c r="AS1541" s="147"/>
      <c r="AT1541" s="147"/>
      <c r="AU1541" s="147"/>
      <c r="AV1541" s="147"/>
      <c r="AW1541" s="147"/>
      <c r="AX1541" s="147"/>
      <c r="AY1541" s="147"/>
      <c r="AZ1541" s="147"/>
      <c r="BA1541" s="147"/>
      <c r="BB1541" s="147"/>
      <c r="BC1541" s="147"/>
      <c r="BD1541" s="147"/>
      <c r="BE1541" s="147"/>
      <c r="BF1541" s="147"/>
      <c r="BG1541" s="147"/>
      <c r="BH1541" s="147"/>
    </row>
    <row r="1542" spans="1:60" outlineLevel="1">
      <c r="A1542" s="179">
        <v>271</v>
      </c>
      <c r="B1542" s="180" t="s">
        <v>1220</v>
      </c>
      <c r="C1542" s="189" t="s">
        <v>1221</v>
      </c>
      <c r="D1542" s="181" t="s">
        <v>572</v>
      </c>
      <c r="E1542" s="182">
        <v>1</v>
      </c>
      <c r="F1542" s="183"/>
      <c r="G1542" s="184">
        <f>ROUND(E1542*F1542,2)</f>
        <v>0</v>
      </c>
      <c r="H1542" s="159"/>
      <c r="I1542" s="158">
        <f>ROUND(E1542*H1542,2)</f>
        <v>0</v>
      </c>
      <c r="J1542" s="159"/>
      <c r="K1542" s="158">
        <f>ROUND(E1542*J1542,2)</f>
        <v>0</v>
      </c>
      <c r="L1542" s="158">
        <v>21</v>
      </c>
      <c r="M1542" s="158">
        <f>G1542*(1+L1542/100)</f>
        <v>0</v>
      </c>
      <c r="N1542" s="157">
        <v>0</v>
      </c>
      <c r="O1542" s="157">
        <f>ROUND(E1542*N1542,2)</f>
        <v>0</v>
      </c>
      <c r="P1542" s="157">
        <v>0</v>
      </c>
      <c r="Q1542" s="157">
        <f>ROUND(E1542*P1542,2)</f>
        <v>0</v>
      </c>
      <c r="R1542" s="158"/>
      <c r="S1542" s="158" t="s">
        <v>341</v>
      </c>
      <c r="T1542" s="158" t="s">
        <v>342</v>
      </c>
      <c r="U1542" s="158">
        <v>0</v>
      </c>
      <c r="V1542" s="158">
        <f>ROUND(E1542*U1542,2)</f>
        <v>0</v>
      </c>
      <c r="W1542" s="158"/>
      <c r="X1542" s="158" t="s">
        <v>184</v>
      </c>
      <c r="Y1542" s="147"/>
      <c r="Z1542" s="147"/>
      <c r="AA1542" s="147"/>
      <c r="AB1542" s="147"/>
      <c r="AC1542" s="147"/>
      <c r="AD1542" s="147"/>
      <c r="AE1542" s="147"/>
      <c r="AF1542" s="147"/>
      <c r="AG1542" s="147" t="s">
        <v>185</v>
      </c>
      <c r="AH1542" s="147"/>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row>
    <row r="1543" spans="1:60" ht="22.5" outlineLevel="1">
      <c r="A1543" s="173">
        <v>272</v>
      </c>
      <c r="B1543" s="174" t="s">
        <v>1222</v>
      </c>
      <c r="C1543" s="187" t="s">
        <v>1223</v>
      </c>
      <c r="D1543" s="175" t="s">
        <v>340</v>
      </c>
      <c r="E1543" s="176">
        <v>13.5</v>
      </c>
      <c r="F1543" s="177"/>
      <c r="G1543" s="178">
        <f>ROUND(E1543*F1543,2)</f>
        <v>0</v>
      </c>
      <c r="H1543" s="159"/>
      <c r="I1543" s="158">
        <f>ROUND(E1543*H1543,2)</f>
        <v>0</v>
      </c>
      <c r="J1543" s="159"/>
      <c r="K1543" s="158">
        <f>ROUND(E1543*J1543,2)</f>
        <v>0</v>
      </c>
      <c r="L1543" s="158">
        <v>21</v>
      </c>
      <c r="M1543" s="158">
        <f>G1543*(1+L1543/100)</f>
        <v>0</v>
      </c>
      <c r="N1543" s="157">
        <v>0</v>
      </c>
      <c r="O1543" s="157">
        <f>ROUND(E1543*N1543,2)</f>
        <v>0</v>
      </c>
      <c r="P1543" s="157">
        <v>0</v>
      </c>
      <c r="Q1543" s="157">
        <f>ROUND(E1543*P1543,2)</f>
        <v>0</v>
      </c>
      <c r="R1543" s="158"/>
      <c r="S1543" s="158" t="s">
        <v>341</v>
      </c>
      <c r="T1543" s="158" t="s">
        <v>342</v>
      </c>
      <c r="U1543" s="158">
        <v>0</v>
      </c>
      <c r="V1543" s="158">
        <f>ROUND(E1543*U1543,2)</f>
        <v>0</v>
      </c>
      <c r="W1543" s="158"/>
      <c r="X1543" s="158" t="s">
        <v>184</v>
      </c>
      <c r="Y1543" s="147"/>
      <c r="Z1543" s="147"/>
      <c r="AA1543" s="147"/>
      <c r="AB1543" s="147"/>
      <c r="AC1543" s="147"/>
      <c r="AD1543" s="147"/>
      <c r="AE1543" s="147"/>
      <c r="AF1543" s="147"/>
      <c r="AG1543" s="147" t="s">
        <v>185</v>
      </c>
      <c r="AH1543" s="147"/>
      <c r="AI1543" s="147"/>
      <c r="AJ1543" s="147"/>
      <c r="AK1543" s="147"/>
      <c r="AL1543" s="147"/>
      <c r="AM1543" s="147"/>
      <c r="AN1543" s="147"/>
      <c r="AO1543" s="147"/>
      <c r="AP1543" s="147"/>
      <c r="AQ1543" s="147"/>
      <c r="AR1543" s="147"/>
      <c r="AS1543" s="147"/>
      <c r="AT1543" s="147"/>
      <c r="AU1543" s="147"/>
      <c r="AV1543" s="147"/>
      <c r="AW1543" s="147"/>
      <c r="AX1543" s="147"/>
      <c r="AY1543" s="147"/>
      <c r="AZ1543" s="147"/>
      <c r="BA1543" s="147"/>
      <c r="BB1543" s="147"/>
      <c r="BC1543" s="147"/>
      <c r="BD1543" s="147"/>
      <c r="BE1543" s="147"/>
      <c r="BF1543" s="147"/>
      <c r="BG1543" s="147"/>
      <c r="BH1543" s="147"/>
    </row>
    <row r="1544" spans="1:60" outlineLevel="1">
      <c r="A1544" s="154"/>
      <c r="B1544" s="155"/>
      <c r="C1544" s="188" t="s">
        <v>1224</v>
      </c>
      <c r="D1544" s="160"/>
      <c r="E1544" s="161">
        <v>13.5</v>
      </c>
      <c r="F1544" s="158"/>
      <c r="G1544" s="158"/>
      <c r="H1544" s="158"/>
      <c r="I1544" s="158"/>
      <c r="J1544" s="158"/>
      <c r="K1544" s="158"/>
      <c r="L1544" s="158"/>
      <c r="M1544" s="158"/>
      <c r="N1544" s="157"/>
      <c r="O1544" s="157"/>
      <c r="P1544" s="157"/>
      <c r="Q1544" s="157"/>
      <c r="R1544" s="158"/>
      <c r="S1544" s="158"/>
      <c r="T1544" s="158"/>
      <c r="U1544" s="158"/>
      <c r="V1544" s="158"/>
      <c r="W1544" s="158"/>
      <c r="X1544" s="158"/>
      <c r="Y1544" s="147"/>
      <c r="Z1544" s="147"/>
      <c r="AA1544" s="147"/>
      <c r="AB1544" s="147"/>
      <c r="AC1544" s="147"/>
      <c r="AD1544" s="147"/>
      <c r="AE1544" s="147"/>
      <c r="AF1544" s="147"/>
      <c r="AG1544" s="147" t="s">
        <v>187</v>
      </c>
      <c r="AH1544" s="147">
        <v>0</v>
      </c>
      <c r="AI1544" s="147"/>
      <c r="AJ1544" s="147"/>
      <c r="AK1544" s="147"/>
      <c r="AL1544" s="147"/>
      <c r="AM1544" s="147"/>
      <c r="AN1544" s="147"/>
      <c r="AO1544" s="147"/>
      <c r="AP1544" s="147"/>
      <c r="AQ1544" s="147"/>
      <c r="AR1544" s="147"/>
      <c r="AS1544" s="147"/>
      <c r="AT1544" s="147"/>
      <c r="AU1544" s="147"/>
      <c r="AV1544" s="147"/>
      <c r="AW1544" s="147"/>
      <c r="AX1544" s="147"/>
      <c r="AY1544" s="147"/>
      <c r="AZ1544" s="147"/>
      <c r="BA1544" s="147"/>
      <c r="BB1544" s="147"/>
      <c r="BC1544" s="147"/>
      <c r="BD1544" s="147"/>
      <c r="BE1544" s="147"/>
      <c r="BF1544" s="147"/>
      <c r="BG1544" s="147"/>
      <c r="BH1544" s="147"/>
    </row>
    <row r="1545" spans="1:60" outlineLevel="1">
      <c r="A1545" s="173">
        <v>273</v>
      </c>
      <c r="B1545" s="174" t="s">
        <v>1225</v>
      </c>
      <c r="C1545" s="187" t="s">
        <v>1226</v>
      </c>
      <c r="D1545" s="175" t="s">
        <v>1003</v>
      </c>
      <c r="E1545" s="176">
        <v>3</v>
      </c>
      <c r="F1545" s="177"/>
      <c r="G1545" s="178">
        <f>ROUND(E1545*F1545,2)</f>
        <v>0</v>
      </c>
      <c r="H1545" s="159"/>
      <c r="I1545" s="158">
        <f>ROUND(E1545*H1545,2)</f>
        <v>0</v>
      </c>
      <c r="J1545" s="159"/>
      <c r="K1545" s="158">
        <f>ROUND(E1545*J1545,2)</f>
        <v>0</v>
      </c>
      <c r="L1545" s="158">
        <v>21</v>
      </c>
      <c r="M1545" s="158">
        <f>G1545*(1+L1545/100)</f>
        <v>0</v>
      </c>
      <c r="N1545" s="157">
        <v>0</v>
      </c>
      <c r="O1545" s="157">
        <f>ROUND(E1545*N1545,2)</f>
        <v>0</v>
      </c>
      <c r="P1545" s="157">
        <v>0.03</v>
      </c>
      <c r="Q1545" s="157">
        <f>ROUND(E1545*P1545,2)</f>
        <v>0.09</v>
      </c>
      <c r="R1545" s="158"/>
      <c r="S1545" s="158" t="s">
        <v>341</v>
      </c>
      <c r="T1545" s="158" t="s">
        <v>342</v>
      </c>
      <c r="U1545" s="158">
        <v>0</v>
      </c>
      <c r="V1545" s="158">
        <f>ROUND(E1545*U1545,2)</f>
        <v>0</v>
      </c>
      <c r="W1545" s="158"/>
      <c r="X1545" s="158" t="s">
        <v>184</v>
      </c>
      <c r="Y1545" s="147"/>
      <c r="Z1545" s="147"/>
      <c r="AA1545" s="147"/>
      <c r="AB1545" s="147"/>
      <c r="AC1545" s="147"/>
      <c r="AD1545" s="147"/>
      <c r="AE1545" s="147"/>
      <c r="AF1545" s="147"/>
      <c r="AG1545" s="147" t="s">
        <v>185</v>
      </c>
      <c r="AH1545" s="147"/>
      <c r="AI1545" s="147"/>
      <c r="AJ1545" s="147"/>
      <c r="AK1545" s="147"/>
      <c r="AL1545" s="147"/>
      <c r="AM1545" s="147"/>
      <c r="AN1545" s="147"/>
      <c r="AO1545" s="147"/>
      <c r="AP1545" s="147"/>
      <c r="AQ1545" s="147"/>
      <c r="AR1545" s="147"/>
      <c r="AS1545" s="147"/>
      <c r="AT1545" s="147"/>
      <c r="AU1545" s="147"/>
      <c r="AV1545" s="147"/>
      <c r="AW1545" s="147"/>
      <c r="AX1545" s="147"/>
      <c r="AY1545" s="147"/>
      <c r="AZ1545" s="147"/>
      <c r="BA1545" s="147"/>
      <c r="BB1545" s="147"/>
      <c r="BC1545" s="147"/>
      <c r="BD1545" s="147"/>
      <c r="BE1545" s="147"/>
      <c r="BF1545" s="147"/>
      <c r="BG1545" s="147"/>
      <c r="BH1545" s="147"/>
    </row>
    <row r="1546" spans="1:60" outlineLevel="1">
      <c r="A1546" s="154"/>
      <c r="B1546" s="155"/>
      <c r="C1546" s="188" t="s">
        <v>243</v>
      </c>
      <c r="D1546" s="160"/>
      <c r="E1546" s="161"/>
      <c r="F1546" s="158"/>
      <c r="G1546" s="158"/>
      <c r="H1546" s="158"/>
      <c r="I1546" s="158"/>
      <c r="J1546" s="158"/>
      <c r="K1546" s="158"/>
      <c r="L1546" s="158"/>
      <c r="M1546" s="158"/>
      <c r="N1546" s="157"/>
      <c r="O1546" s="157"/>
      <c r="P1546" s="157"/>
      <c r="Q1546" s="157"/>
      <c r="R1546" s="158"/>
      <c r="S1546" s="158"/>
      <c r="T1546" s="158"/>
      <c r="U1546" s="158"/>
      <c r="V1546" s="158"/>
      <c r="W1546" s="158"/>
      <c r="X1546" s="158"/>
      <c r="Y1546" s="147"/>
      <c r="Z1546" s="147"/>
      <c r="AA1546" s="147"/>
      <c r="AB1546" s="147"/>
      <c r="AC1546" s="147"/>
      <c r="AD1546" s="147"/>
      <c r="AE1546" s="147"/>
      <c r="AF1546" s="147"/>
      <c r="AG1546" s="147" t="s">
        <v>187</v>
      </c>
      <c r="AH1546" s="147">
        <v>0</v>
      </c>
      <c r="AI1546" s="147"/>
      <c r="AJ1546" s="147"/>
      <c r="AK1546" s="147"/>
      <c r="AL1546" s="147"/>
      <c r="AM1546" s="147"/>
      <c r="AN1546" s="147"/>
      <c r="AO1546" s="147"/>
      <c r="AP1546" s="147"/>
      <c r="AQ1546" s="147"/>
      <c r="AR1546" s="147"/>
      <c r="AS1546" s="147"/>
      <c r="AT1546" s="147"/>
      <c r="AU1546" s="147"/>
      <c r="AV1546" s="147"/>
      <c r="AW1546" s="147"/>
      <c r="AX1546" s="147"/>
      <c r="AY1546" s="147"/>
      <c r="AZ1546" s="147"/>
      <c r="BA1546" s="147"/>
      <c r="BB1546" s="147"/>
      <c r="BC1546" s="147"/>
      <c r="BD1546" s="147"/>
      <c r="BE1546" s="147"/>
      <c r="BF1546" s="147"/>
      <c r="BG1546" s="147"/>
      <c r="BH1546" s="147"/>
    </row>
    <row r="1547" spans="1:60" outlineLevel="1">
      <c r="A1547" s="154"/>
      <c r="B1547" s="155"/>
      <c r="C1547" s="188" t="s">
        <v>404</v>
      </c>
      <c r="D1547" s="160"/>
      <c r="E1547" s="161">
        <v>3</v>
      </c>
      <c r="F1547" s="158"/>
      <c r="G1547" s="158"/>
      <c r="H1547" s="158"/>
      <c r="I1547" s="158"/>
      <c r="J1547" s="158"/>
      <c r="K1547" s="158"/>
      <c r="L1547" s="158"/>
      <c r="M1547" s="158"/>
      <c r="N1547" s="157"/>
      <c r="O1547" s="157"/>
      <c r="P1547" s="157"/>
      <c r="Q1547" s="157"/>
      <c r="R1547" s="158"/>
      <c r="S1547" s="158"/>
      <c r="T1547" s="158"/>
      <c r="U1547" s="158"/>
      <c r="V1547" s="158"/>
      <c r="W1547" s="158"/>
      <c r="X1547" s="158"/>
      <c r="Y1547" s="147"/>
      <c r="Z1547" s="147"/>
      <c r="AA1547" s="147"/>
      <c r="AB1547" s="147"/>
      <c r="AC1547" s="147"/>
      <c r="AD1547" s="147"/>
      <c r="AE1547" s="147"/>
      <c r="AF1547" s="147"/>
      <c r="AG1547" s="147" t="s">
        <v>187</v>
      </c>
      <c r="AH1547" s="147">
        <v>0</v>
      </c>
      <c r="AI1547" s="147"/>
      <c r="AJ1547" s="147"/>
      <c r="AK1547" s="147"/>
      <c r="AL1547" s="147"/>
      <c r="AM1547" s="147"/>
      <c r="AN1547" s="147"/>
      <c r="AO1547" s="147"/>
      <c r="AP1547" s="147"/>
      <c r="AQ1547" s="147"/>
      <c r="AR1547" s="147"/>
      <c r="AS1547" s="147"/>
      <c r="AT1547" s="147"/>
      <c r="AU1547" s="147"/>
      <c r="AV1547" s="147"/>
      <c r="AW1547" s="147"/>
      <c r="AX1547" s="147"/>
      <c r="AY1547" s="147"/>
      <c r="AZ1547" s="147"/>
      <c r="BA1547" s="147"/>
      <c r="BB1547" s="147"/>
      <c r="BC1547" s="147"/>
      <c r="BD1547" s="147"/>
      <c r="BE1547" s="147"/>
      <c r="BF1547" s="147"/>
      <c r="BG1547" s="147"/>
      <c r="BH1547" s="147"/>
    </row>
    <row r="1548" spans="1:60" ht="33.75" outlineLevel="1">
      <c r="A1548" s="173">
        <v>274</v>
      </c>
      <c r="B1548" s="174" t="s">
        <v>1227</v>
      </c>
      <c r="C1548" s="187" t="s">
        <v>1228</v>
      </c>
      <c r="D1548" s="175" t="s">
        <v>1003</v>
      </c>
      <c r="E1548" s="176">
        <v>23.93</v>
      </c>
      <c r="F1548" s="177"/>
      <c r="G1548" s="178">
        <f>ROUND(E1548*F1548,2)</f>
        <v>0</v>
      </c>
      <c r="H1548" s="159"/>
      <c r="I1548" s="158">
        <f>ROUND(E1548*H1548,2)</f>
        <v>0</v>
      </c>
      <c r="J1548" s="159"/>
      <c r="K1548" s="158">
        <f>ROUND(E1548*J1548,2)</f>
        <v>0</v>
      </c>
      <c r="L1548" s="158">
        <v>21</v>
      </c>
      <c r="M1548" s="158">
        <f>G1548*(1+L1548/100)</f>
        <v>0</v>
      </c>
      <c r="N1548" s="157">
        <v>0</v>
      </c>
      <c r="O1548" s="157">
        <f>ROUND(E1548*N1548,2)</f>
        <v>0</v>
      </c>
      <c r="P1548" s="157">
        <v>0</v>
      </c>
      <c r="Q1548" s="157">
        <f>ROUND(E1548*P1548,2)</f>
        <v>0</v>
      </c>
      <c r="R1548" s="158"/>
      <c r="S1548" s="158" t="s">
        <v>341</v>
      </c>
      <c r="T1548" s="158" t="s">
        <v>342</v>
      </c>
      <c r="U1548" s="158">
        <v>0</v>
      </c>
      <c r="V1548" s="158">
        <f>ROUND(E1548*U1548,2)</f>
        <v>0</v>
      </c>
      <c r="W1548" s="158"/>
      <c r="X1548" s="158" t="s">
        <v>184</v>
      </c>
      <c r="Y1548" s="147"/>
      <c r="Z1548" s="147"/>
      <c r="AA1548" s="147"/>
      <c r="AB1548" s="147"/>
      <c r="AC1548" s="147"/>
      <c r="AD1548" s="147"/>
      <c r="AE1548" s="147"/>
      <c r="AF1548" s="147"/>
      <c r="AG1548" s="147" t="s">
        <v>185</v>
      </c>
      <c r="AH1548" s="147"/>
      <c r="AI1548" s="147"/>
      <c r="AJ1548" s="147"/>
      <c r="AK1548" s="147"/>
      <c r="AL1548" s="147"/>
      <c r="AM1548" s="147"/>
      <c r="AN1548" s="147"/>
      <c r="AO1548" s="147"/>
      <c r="AP1548" s="147"/>
      <c r="AQ1548" s="147"/>
      <c r="AR1548" s="147"/>
      <c r="AS1548" s="147"/>
      <c r="AT1548" s="147"/>
      <c r="AU1548" s="147"/>
      <c r="AV1548" s="147"/>
      <c r="AW1548" s="147"/>
      <c r="AX1548" s="147"/>
      <c r="AY1548" s="147"/>
      <c r="AZ1548" s="147"/>
      <c r="BA1548" s="147"/>
      <c r="BB1548" s="147"/>
      <c r="BC1548" s="147"/>
      <c r="BD1548" s="147"/>
      <c r="BE1548" s="147"/>
      <c r="BF1548" s="147"/>
      <c r="BG1548" s="147"/>
      <c r="BH1548" s="147"/>
    </row>
    <row r="1549" spans="1:60" outlineLevel="1">
      <c r="A1549" s="154"/>
      <c r="B1549" s="155"/>
      <c r="C1549" s="188" t="s">
        <v>243</v>
      </c>
      <c r="D1549" s="160"/>
      <c r="E1549" s="161"/>
      <c r="F1549" s="158"/>
      <c r="G1549" s="158"/>
      <c r="H1549" s="158"/>
      <c r="I1549" s="158"/>
      <c r="J1549" s="158"/>
      <c r="K1549" s="158"/>
      <c r="L1549" s="158"/>
      <c r="M1549" s="158"/>
      <c r="N1549" s="157"/>
      <c r="O1549" s="157"/>
      <c r="P1549" s="157"/>
      <c r="Q1549" s="157"/>
      <c r="R1549" s="158"/>
      <c r="S1549" s="158"/>
      <c r="T1549" s="158"/>
      <c r="U1549" s="158"/>
      <c r="V1549" s="158"/>
      <c r="W1549" s="158"/>
      <c r="X1549" s="158"/>
      <c r="Y1549" s="147"/>
      <c r="Z1549" s="147"/>
      <c r="AA1549" s="147"/>
      <c r="AB1549" s="147"/>
      <c r="AC1549" s="147"/>
      <c r="AD1549" s="147"/>
      <c r="AE1549" s="147"/>
      <c r="AF1549" s="147"/>
      <c r="AG1549" s="147" t="s">
        <v>187</v>
      </c>
      <c r="AH1549" s="147">
        <v>0</v>
      </c>
      <c r="AI1549" s="147"/>
      <c r="AJ1549" s="147"/>
      <c r="AK1549" s="147"/>
      <c r="AL1549" s="147"/>
      <c r="AM1549" s="147"/>
      <c r="AN1549" s="147"/>
      <c r="AO1549" s="147"/>
      <c r="AP1549" s="147"/>
      <c r="AQ1549" s="147"/>
      <c r="AR1549" s="147"/>
      <c r="AS1549" s="147"/>
      <c r="AT1549" s="147"/>
      <c r="AU1549" s="147"/>
      <c r="AV1549" s="147"/>
      <c r="AW1549" s="147"/>
      <c r="AX1549" s="147"/>
      <c r="AY1549" s="147"/>
      <c r="AZ1549" s="147"/>
      <c r="BA1549" s="147"/>
      <c r="BB1549" s="147"/>
      <c r="BC1549" s="147"/>
      <c r="BD1549" s="147"/>
      <c r="BE1549" s="147"/>
      <c r="BF1549" s="147"/>
      <c r="BG1549" s="147"/>
      <c r="BH1549" s="147"/>
    </row>
    <row r="1550" spans="1:60" outlineLevel="1">
      <c r="A1550" s="154"/>
      <c r="B1550" s="155"/>
      <c r="C1550" s="188" t="s">
        <v>1229</v>
      </c>
      <c r="D1550" s="160"/>
      <c r="E1550" s="161">
        <v>10.130000000000001</v>
      </c>
      <c r="F1550" s="158"/>
      <c r="G1550" s="158"/>
      <c r="H1550" s="158"/>
      <c r="I1550" s="158"/>
      <c r="J1550" s="158"/>
      <c r="K1550" s="158"/>
      <c r="L1550" s="158"/>
      <c r="M1550" s="158"/>
      <c r="N1550" s="157"/>
      <c r="O1550" s="157"/>
      <c r="P1550" s="157"/>
      <c r="Q1550" s="157"/>
      <c r="R1550" s="158"/>
      <c r="S1550" s="158"/>
      <c r="T1550" s="158"/>
      <c r="U1550" s="158"/>
      <c r="V1550" s="158"/>
      <c r="W1550" s="158"/>
      <c r="X1550" s="158"/>
      <c r="Y1550" s="147"/>
      <c r="Z1550" s="147"/>
      <c r="AA1550" s="147"/>
      <c r="AB1550" s="147"/>
      <c r="AC1550" s="147"/>
      <c r="AD1550" s="147"/>
      <c r="AE1550" s="147"/>
      <c r="AF1550" s="147"/>
      <c r="AG1550" s="147" t="s">
        <v>187</v>
      </c>
      <c r="AH1550" s="147">
        <v>0</v>
      </c>
      <c r="AI1550" s="147"/>
      <c r="AJ1550" s="147"/>
      <c r="AK1550" s="147"/>
      <c r="AL1550" s="147"/>
      <c r="AM1550" s="147"/>
      <c r="AN1550" s="147"/>
      <c r="AO1550" s="147"/>
      <c r="AP1550" s="147"/>
      <c r="AQ1550" s="147"/>
      <c r="AR1550" s="147"/>
      <c r="AS1550" s="147"/>
      <c r="AT1550" s="147"/>
      <c r="AU1550" s="147"/>
      <c r="AV1550" s="147"/>
      <c r="AW1550" s="147"/>
      <c r="AX1550" s="147"/>
      <c r="AY1550" s="147"/>
      <c r="AZ1550" s="147"/>
      <c r="BA1550" s="147"/>
      <c r="BB1550" s="147"/>
      <c r="BC1550" s="147"/>
      <c r="BD1550" s="147"/>
      <c r="BE1550" s="147"/>
      <c r="BF1550" s="147"/>
      <c r="BG1550" s="147"/>
      <c r="BH1550" s="147"/>
    </row>
    <row r="1551" spans="1:60" outlineLevel="1">
      <c r="A1551" s="154"/>
      <c r="B1551" s="155"/>
      <c r="C1551" s="188" t="s">
        <v>1230</v>
      </c>
      <c r="D1551" s="160"/>
      <c r="E1551" s="161">
        <v>13.8</v>
      </c>
      <c r="F1551" s="158"/>
      <c r="G1551" s="158"/>
      <c r="H1551" s="158"/>
      <c r="I1551" s="158"/>
      <c r="J1551" s="158"/>
      <c r="K1551" s="158"/>
      <c r="L1551" s="158"/>
      <c r="M1551" s="158"/>
      <c r="N1551" s="157"/>
      <c r="O1551" s="157"/>
      <c r="P1551" s="157"/>
      <c r="Q1551" s="157"/>
      <c r="R1551" s="158"/>
      <c r="S1551" s="158"/>
      <c r="T1551" s="158"/>
      <c r="U1551" s="158"/>
      <c r="V1551" s="158"/>
      <c r="W1551" s="158"/>
      <c r="X1551" s="158"/>
      <c r="Y1551" s="147"/>
      <c r="Z1551" s="147"/>
      <c r="AA1551" s="147"/>
      <c r="AB1551" s="147"/>
      <c r="AC1551" s="147"/>
      <c r="AD1551" s="147"/>
      <c r="AE1551" s="147"/>
      <c r="AF1551" s="147"/>
      <c r="AG1551" s="147" t="s">
        <v>187</v>
      </c>
      <c r="AH1551" s="147">
        <v>0</v>
      </c>
      <c r="AI1551" s="147"/>
      <c r="AJ1551" s="147"/>
      <c r="AK1551" s="147"/>
      <c r="AL1551" s="147"/>
      <c r="AM1551" s="147"/>
      <c r="AN1551" s="147"/>
      <c r="AO1551" s="147"/>
      <c r="AP1551" s="147"/>
      <c r="AQ1551" s="147"/>
      <c r="AR1551" s="147"/>
      <c r="AS1551" s="147"/>
      <c r="AT1551" s="147"/>
      <c r="AU1551" s="147"/>
      <c r="AV1551" s="147"/>
      <c r="AW1551" s="147"/>
      <c r="AX1551" s="147"/>
      <c r="AY1551" s="147"/>
      <c r="AZ1551" s="147"/>
      <c r="BA1551" s="147"/>
      <c r="BB1551" s="147"/>
      <c r="BC1551" s="147"/>
      <c r="BD1551" s="147"/>
      <c r="BE1551" s="147"/>
      <c r="BF1551" s="147"/>
      <c r="BG1551" s="147"/>
      <c r="BH1551" s="147"/>
    </row>
    <row r="1552" spans="1:60" outlineLevel="1">
      <c r="A1552" s="179">
        <v>275</v>
      </c>
      <c r="B1552" s="180" t="s">
        <v>1231</v>
      </c>
      <c r="C1552" s="189" t="s">
        <v>1232</v>
      </c>
      <c r="D1552" s="181" t="s">
        <v>259</v>
      </c>
      <c r="E1552" s="182">
        <v>12</v>
      </c>
      <c r="F1552" s="183"/>
      <c r="G1552" s="184">
        <f>ROUND(E1552*F1552,2)</f>
        <v>0</v>
      </c>
      <c r="H1552" s="159"/>
      <c r="I1552" s="158">
        <f>ROUND(E1552*H1552,2)</f>
        <v>0</v>
      </c>
      <c r="J1552" s="159"/>
      <c r="K1552" s="158">
        <f>ROUND(E1552*J1552,2)</f>
        <v>0</v>
      </c>
      <c r="L1552" s="158">
        <v>21</v>
      </c>
      <c r="M1552" s="158">
        <f>G1552*(1+L1552/100)</f>
        <v>0</v>
      </c>
      <c r="N1552" s="157">
        <v>0</v>
      </c>
      <c r="O1552" s="157">
        <f>ROUND(E1552*N1552,2)</f>
        <v>0</v>
      </c>
      <c r="P1552" s="157">
        <v>0</v>
      </c>
      <c r="Q1552" s="157">
        <f>ROUND(E1552*P1552,2)</f>
        <v>0</v>
      </c>
      <c r="R1552" s="158"/>
      <c r="S1552" s="158" t="s">
        <v>341</v>
      </c>
      <c r="T1552" s="158" t="s">
        <v>342</v>
      </c>
      <c r="U1552" s="158">
        <v>0</v>
      </c>
      <c r="V1552" s="158">
        <f>ROUND(E1552*U1552,2)</f>
        <v>0</v>
      </c>
      <c r="W1552" s="158"/>
      <c r="X1552" s="158" t="s">
        <v>325</v>
      </c>
      <c r="Y1552" s="147"/>
      <c r="Z1552" s="147"/>
      <c r="AA1552" s="147"/>
      <c r="AB1552" s="147"/>
      <c r="AC1552" s="147"/>
      <c r="AD1552" s="147"/>
      <c r="AE1552" s="147"/>
      <c r="AF1552" s="147"/>
      <c r="AG1552" s="147" t="s">
        <v>326</v>
      </c>
      <c r="AH1552" s="147"/>
      <c r="AI1552" s="147"/>
      <c r="AJ1552" s="147"/>
      <c r="AK1552" s="147"/>
      <c r="AL1552" s="147"/>
      <c r="AM1552" s="147"/>
      <c r="AN1552" s="147"/>
      <c r="AO1552" s="147"/>
      <c r="AP1552" s="147"/>
      <c r="AQ1552" s="147"/>
      <c r="AR1552" s="147"/>
      <c r="AS1552" s="147"/>
      <c r="AT1552" s="147"/>
      <c r="AU1552" s="147"/>
      <c r="AV1552" s="147"/>
      <c r="AW1552" s="147"/>
      <c r="AX1552" s="147"/>
      <c r="AY1552" s="147"/>
      <c r="AZ1552" s="147"/>
      <c r="BA1552" s="147"/>
      <c r="BB1552" s="147"/>
      <c r="BC1552" s="147"/>
      <c r="BD1552" s="147"/>
      <c r="BE1552" s="147"/>
      <c r="BF1552" s="147"/>
      <c r="BG1552" s="147"/>
      <c r="BH1552" s="147"/>
    </row>
    <row r="1553" spans="1:60" outlineLevel="1">
      <c r="A1553" s="173">
        <v>276</v>
      </c>
      <c r="B1553" s="174" t="s">
        <v>1233</v>
      </c>
      <c r="C1553" s="187" t="s">
        <v>1234</v>
      </c>
      <c r="D1553" s="175" t="s">
        <v>340</v>
      </c>
      <c r="E1553" s="176">
        <v>11.67</v>
      </c>
      <c r="F1553" s="177"/>
      <c r="G1553" s="178">
        <f>ROUND(E1553*F1553,2)</f>
        <v>0</v>
      </c>
      <c r="H1553" s="159"/>
      <c r="I1553" s="158">
        <f>ROUND(E1553*H1553,2)</f>
        <v>0</v>
      </c>
      <c r="J1553" s="159"/>
      <c r="K1553" s="158">
        <f>ROUND(E1553*J1553,2)</f>
        <v>0</v>
      </c>
      <c r="L1553" s="158">
        <v>21</v>
      </c>
      <c r="M1553" s="158">
        <f>G1553*(1+L1553/100)</f>
        <v>0</v>
      </c>
      <c r="N1553" s="157">
        <v>0</v>
      </c>
      <c r="O1553" s="157">
        <f>ROUND(E1553*N1553,2)</f>
        <v>0</v>
      </c>
      <c r="P1553" s="157">
        <v>0</v>
      </c>
      <c r="Q1553" s="157">
        <f>ROUND(E1553*P1553,2)</f>
        <v>0</v>
      </c>
      <c r="R1553" s="158"/>
      <c r="S1553" s="158" t="s">
        <v>341</v>
      </c>
      <c r="T1553" s="158" t="s">
        <v>342</v>
      </c>
      <c r="U1553" s="158">
        <v>0</v>
      </c>
      <c r="V1553" s="158">
        <f>ROUND(E1553*U1553,2)</f>
        <v>0</v>
      </c>
      <c r="W1553" s="158"/>
      <c r="X1553" s="158" t="s">
        <v>325</v>
      </c>
      <c r="Y1553" s="147"/>
      <c r="Z1553" s="147"/>
      <c r="AA1553" s="147"/>
      <c r="AB1553" s="147"/>
      <c r="AC1553" s="147"/>
      <c r="AD1553" s="147"/>
      <c r="AE1553" s="147"/>
      <c r="AF1553" s="147"/>
      <c r="AG1553" s="147" t="s">
        <v>326</v>
      </c>
      <c r="AH1553" s="147"/>
      <c r="AI1553" s="147"/>
      <c r="AJ1553" s="147"/>
      <c r="AK1553" s="147"/>
      <c r="AL1553" s="147"/>
      <c r="AM1553" s="147"/>
      <c r="AN1553" s="147"/>
      <c r="AO1553" s="147"/>
      <c r="AP1553" s="147"/>
      <c r="AQ1553" s="147"/>
      <c r="AR1553" s="147"/>
      <c r="AS1553" s="147"/>
      <c r="AT1553" s="147"/>
      <c r="AU1553" s="147"/>
      <c r="AV1553" s="147"/>
      <c r="AW1553" s="147"/>
      <c r="AX1553" s="147"/>
      <c r="AY1553" s="147"/>
      <c r="AZ1553" s="147"/>
      <c r="BA1553" s="147"/>
      <c r="BB1553" s="147"/>
      <c r="BC1553" s="147"/>
      <c r="BD1553" s="147"/>
      <c r="BE1553" s="147"/>
      <c r="BF1553" s="147"/>
      <c r="BG1553" s="147"/>
      <c r="BH1553" s="147"/>
    </row>
    <row r="1554" spans="1:60" outlineLevel="1">
      <c r="A1554" s="154"/>
      <c r="B1554" s="155"/>
      <c r="C1554" s="188" t="s">
        <v>575</v>
      </c>
      <c r="D1554" s="160"/>
      <c r="E1554" s="161"/>
      <c r="F1554" s="158"/>
      <c r="G1554" s="158"/>
      <c r="H1554" s="158"/>
      <c r="I1554" s="158"/>
      <c r="J1554" s="158"/>
      <c r="K1554" s="158"/>
      <c r="L1554" s="158"/>
      <c r="M1554" s="158"/>
      <c r="N1554" s="157"/>
      <c r="O1554" s="157"/>
      <c r="P1554" s="157"/>
      <c r="Q1554" s="157"/>
      <c r="R1554" s="158"/>
      <c r="S1554" s="158"/>
      <c r="T1554" s="158"/>
      <c r="U1554" s="158"/>
      <c r="V1554" s="158"/>
      <c r="W1554" s="158"/>
      <c r="X1554" s="158"/>
      <c r="Y1554" s="147"/>
      <c r="Z1554" s="147"/>
      <c r="AA1554" s="147"/>
      <c r="AB1554" s="147"/>
      <c r="AC1554" s="147"/>
      <c r="AD1554" s="147"/>
      <c r="AE1554" s="147"/>
      <c r="AF1554" s="147"/>
      <c r="AG1554" s="147" t="s">
        <v>187</v>
      </c>
      <c r="AH1554" s="147">
        <v>0</v>
      </c>
      <c r="AI1554" s="147"/>
      <c r="AJ1554" s="147"/>
      <c r="AK1554" s="147"/>
      <c r="AL1554" s="147"/>
      <c r="AM1554" s="147"/>
      <c r="AN1554" s="147"/>
      <c r="AO1554" s="147"/>
      <c r="AP1554" s="147"/>
      <c r="AQ1554" s="147"/>
      <c r="AR1554" s="147"/>
      <c r="AS1554" s="147"/>
      <c r="AT1554" s="147"/>
      <c r="AU1554" s="147"/>
      <c r="AV1554" s="147"/>
      <c r="AW1554" s="147"/>
      <c r="AX1554" s="147"/>
      <c r="AY1554" s="147"/>
      <c r="AZ1554" s="147"/>
      <c r="BA1554" s="147"/>
      <c r="BB1554" s="147"/>
      <c r="BC1554" s="147"/>
      <c r="BD1554" s="147"/>
      <c r="BE1554" s="147"/>
      <c r="BF1554" s="147"/>
      <c r="BG1554" s="147"/>
      <c r="BH1554" s="147"/>
    </row>
    <row r="1555" spans="1:60" outlineLevel="1">
      <c r="A1555" s="154"/>
      <c r="B1555" s="155"/>
      <c r="C1555" s="188" t="s">
        <v>580</v>
      </c>
      <c r="D1555" s="160"/>
      <c r="E1555" s="161"/>
      <c r="F1555" s="158"/>
      <c r="G1555" s="158"/>
      <c r="H1555" s="158"/>
      <c r="I1555" s="158"/>
      <c r="J1555" s="158"/>
      <c r="K1555" s="158"/>
      <c r="L1555" s="158"/>
      <c r="M1555" s="158"/>
      <c r="N1555" s="157"/>
      <c r="O1555" s="157"/>
      <c r="P1555" s="157"/>
      <c r="Q1555" s="157"/>
      <c r="R1555" s="158"/>
      <c r="S1555" s="158"/>
      <c r="T1555" s="158"/>
      <c r="U1555" s="158"/>
      <c r="V1555" s="158"/>
      <c r="W1555" s="158"/>
      <c r="X1555" s="158"/>
      <c r="Y1555" s="147"/>
      <c r="Z1555" s="147"/>
      <c r="AA1555" s="147"/>
      <c r="AB1555" s="147"/>
      <c r="AC1555" s="147"/>
      <c r="AD1555" s="147"/>
      <c r="AE1555" s="147"/>
      <c r="AF1555" s="147"/>
      <c r="AG1555" s="147" t="s">
        <v>187</v>
      </c>
      <c r="AH1555" s="147">
        <v>0</v>
      </c>
      <c r="AI1555" s="147"/>
      <c r="AJ1555" s="147"/>
      <c r="AK1555" s="147"/>
      <c r="AL1555" s="147"/>
      <c r="AM1555" s="147"/>
      <c r="AN1555" s="147"/>
      <c r="AO1555" s="147"/>
      <c r="AP1555" s="147"/>
      <c r="AQ1555" s="147"/>
      <c r="AR1555" s="147"/>
      <c r="AS1555" s="147"/>
      <c r="AT1555" s="147"/>
      <c r="AU1555" s="147"/>
      <c r="AV1555" s="147"/>
      <c r="AW1555" s="147"/>
      <c r="AX1555" s="147"/>
      <c r="AY1555" s="147"/>
      <c r="AZ1555" s="147"/>
      <c r="BA1555" s="147"/>
      <c r="BB1555" s="147"/>
      <c r="BC1555" s="147"/>
      <c r="BD1555" s="147"/>
      <c r="BE1555" s="147"/>
      <c r="BF1555" s="147"/>
      <c r="BG1555" s="147"/>
      <c r="BH1555" s="147"/>
    </row>
    <row r="1556" spans="1:60" outlineLevel="1">
      <c r="A1556" s="154"/>
      <c r="B1556" s="155"/>
      <c r="C1556" s="188" t="s">
        <v>1192</v>
      </c>
      <c r="D1556" s="160"/>
      <c r="E1556" s="161"/>
      <c r="F1556" s="158"/>
      <c r="G1556" s="158"/>
      <c r="H1556" s="158"/>
      <c r="I1556" s="158"/>
      <c r="J1556" s="158"/>
      <c r="K1556" s="158"/>
      <c r="L1556" s="158"/>
      <c r="M1556" s="158"/>
      <c r="N1556" s="157"/>
      <c r="O1556" s="157"/>
      <c r="P1556" s="157"/>
      <c r="Q1556" s="157"/>
      <c r="R1556" s="158"/>
      <c r="S1556" s="158"/>
      <c r="T1556" s="158"/>
      <c r="U1556" s="158"/>
      <c r="V1556" s="158"/>
      <c r="W1556" s="158"/>
      <c r="X1556" s="158"/>
      <c r="Y1556" s="147"/>
      <c r="Z1556" s="147"/>
      <c r="AA1556" s="147"/>
      <c r="AB1556" s="147"/>
      <c r="AC1556" s="147"/>
      <c r="AD1556" s="147"/>
      <c r="AE1556" s="147"/>
      <c r="AF1556" s="147"/>
      <c r="AG1556" s="147" t="s">
        <v>187</v>
      </c>
      <c r="AH1556" s="147">
        <v>0</v>
      </c>
      <c r="AI1556" s="147"/>
      <c r="AJ1556" s="147"/>
      <c r="AK1556" s="147"/>
      <c r="AL1556" s="147"/>
      <c r="AM1556" s="147"/>
      <c r="AN1556" s="147"/>
      <c r="AO1556" s="147"/>
      <c r="AP1556" s="147"/>
      <c r="AQ1556" s="147"/>
      <c r="AR1556" s="147"/>
      <c r="AS1556" s="147"/>
      <c r="AT1556" s="147"/>
      <c r="AU1556" s="147"/>
      <c r="AV1556" s="147"/>
      <c r="AW1556" s="147"/>
      <c r="AX1556" s="147"/>
      <c r="AY1556" s="147"/>
      <c r="AZ1556" s="147"/>
      <c r="BA1556" s="147"/>
      <c r="BB1556" s="147"/>
      <c r="BC1556" s="147"/>
      <c r="BD1556" s="147"/>
      <c r="BE1556" s="147"/>
      <c r="BF1556" s="147"/>
      <c r="BG1556" s="147"/>
      <c r="BH1556" s="147"/>
    </row>
    <row r="1557" spans="1:60" outlineLevel="1">
      <c r="A1557" s="154"/>
      <c r="B1557" s="155"/>
      <c r="C1557" s="188" t="s">
        <v>1235</v>
      </c>
      <c r="D1557" s="160"/>
      <c r="E1557" s="161">
        <v>2.4</v>
      </c>
      <c r="F1557" s="158"/>
      <c r="G1557" s="158"/>
      <c r="H1557" s="158"/>
      <c r="I1557" s="158"/>
      <c r="J1557" s="158"/>
      <c r="K1557" s="158"/>
      <c r="L1557" s="158"/>
      <c r="M1557" s="158"/>
      <c r="N1557" s="157"/>
      <c r="O1557" s="157"/>
      <c r="P1557" s="157"/>
      <c r="Q1557" s="157"/>
      <c r="R1557" s="158"/>
      <c r="S1557" s="158"/>
      <c r="T1557" s="158"/>
      <c r="U1557" s="158"/>
      <c r="V1557" s="158"/>
      <c r="W1557" s="158"/>
      <c r="X1557" s="158"/>
      <c r="Y1557" s="147"/>
      <c r="Z1557" s="147"/>
      <c r="AA1557" s="147"/>
      <c r="AB1557" s="147"/>
      <c r="AC1557" s="147"/>
      <c r="AD1557" s="147"/>
      <c r="AE1557" s="147"/>
      <c r="AF1557" s="147"/>
      <c r="AG1557" s="147" t="s">
        <v>187</v>
      </c>
      <c r="AH1557" s="147">
        <v>0</v>
      </c>
      <c r="AI1557" s="147"/>
      <c r="AJ1557" s="147"/>
      <c r="AK1557" s="147"/>
      <c r="AL1557" s="147"/>
      <c r="AM1557" s="147"/>
      <c r="AN1557" s="147"/>
      <c r="AO1557" s="147"/>
      <c r="AP1557" s="147"/>
      <c r="AQ1557" s="147"/>
      <c r="AR1557" s="147"/>
      <c r="AS1557" s="147"/>
      <c r="AT1557" s="147"/>
      <c r="AU1557" s="147"/>
      <c r="AV1557" s="147"/>
      <c r="AW1557" s="147"/>
      <c r="AX1557" s="147"/>
      <c r="AY1557" s="147"/>
      <c r="AZ1557" s="147"/>
      <c r="BA1557" s="147"/>
      <c r="BB1557" s="147"/>
      <c r="BC1557" s="147"/>
      <c r="BD1557" s="147"/>
      <c r="BE1557" s="147"/>
      <c r="BF1557" s="147"/>
      <c r="BG1557" s="147"/>
      <c r="BH1557" s="147"/>
    </row>
    <row r="1558" spans="1:60" outlineLevel="1">
      <c r="A1558" s="154"/>
      <c r="B1558" s="155"/>
      <c r="C1558" s="188" t="s">
        <v>582</v>
      </c>
      <c r="D1558" s="160"/>
      <c r="E1558" s="161"/>
      <c r="F1558" s="158"/>
      <c r="G1558" s="158"/>
      <c r="H1558" s="158"/>
      <c r="I1558" s="158"/>
      <c r="J1558" s="158"/>
      <c r="K1558" s="158"/>
      <c r="L1558" s="158"/>
      <c r="M1558" s="158"/>
      <c r="N1558" s="157"/>
      <c r="O1558" s="157"/>
      <c r="P1558" s="157"/>
      <c r="Q1558" s="157"/>
      <c r="R1558" s="158"/>
      <c r="S1558" s="158"/>
      <c r="T1558" s="158"/>
      <c r="U1558" s="158"/>
      <c r="V1558" s="158"/>
      <c r="W1558" s="158"/>
      <c r="X1558" s="158"/>
      <c r="Y1558" s="147"/>
      <c r="Z1558" s="147"/>
      <c r="AA1558" s="147"/>
      <c r="AB1558" s="147"/>
      <c r="AC1558" s="147"/>
      <c r="AD1558" s="147"/>
      <c r="AE1558" s="147"/>
      <c r="AF1558" s="147"/>
      <c r="AG1558" s="147" t="s">
        <v>187</v>
      </c>
      <c r="AH1558" s="147">
        <v>0</v>
      </c>
      <c r="AI1558" s="147"/>
      <c r="AJ1558" s="147"/>
      <c r="AK1558" s="147"/>
      <c r="AL1558" s="147"/>
      <c r="AM1558" s="147"/>
      <c r="AN1558" s="147"/>
      <c r="AO1558" s="147"/>
      <c r="AP1558" s="147"/>
      <c r="AQ1558" s="147"/>
      <c r="AR1558" s="147"/>
      <c r="AS1558" s="147"/>
      <c r="AT1558" s="147"/>
      <c r="AU1558" s="147"/>
      <c r="AV1558" s="147"/>
      <c r="AW1558" s="147"/>
      <c r="AX1558" s="147"/>
      <c r="AY1558" s="147"/>
      <c r="AZ1558" s="147"/>
      <c r="BA1558" s="147"/>
      <c r="BB1558" s="147"/>
      <c r="BC1558" s="147"/>
      <c r="BD1558" s="147"/>
      <c r="BE1558" s="147"/>
      <c r="BF1558" s="147"/>
      <c r="BG1558" s="147"/>
      <c r="BH1558" s="147"/>
    </row>
    <row r="1559" spans="1:60" outlineLevel="1">
      <c r="A1559" s="154"/>
      <c r="B1559" s="155"/>
      <c r="C1559" s="188" t="s">
        <v>1235</v>
      </c>
      <c r="D1559" s="160"/>
      <c r="E1559" s="161">
        <v>2.4</v>
      </c>
      <c r="F1559" s="158"/>
      <c r="G1559" s="158"/>
      <c r="H1559" s="158"/>
      <c r="I1559" s="158"/>
      <c r="J1559" s="158"/>
      <c r="K1559" s="158"/>
      <c r="L1559" s="158"/>
      <c r="M1559" s="158"/>
      <c r="N1559" s="157"/>
      <c r="O1559" s="157"/>
      <c r="P1559" s="157"/>
      <c r="Q1559" s="157"/>
      <c r="R1559" s="158"/>
      <c r="S1559" s="158"/>
      <c r="T1559" s="158"/>
      <c r="U1559" s="158"/>
      <c r="V1559" s="158"/>
      <c r="W1559" s="158"/>
      <c r="X1559" s="158"/>
      <c r="Y1559" s="147"/>
      <c r="Z1559" s="147"/>
      <c r="AA1559" s="147"/>
      <c r="AB1559" s="147"/>
      <c r="AC1559" s="147"/>
      <c r="AD1559" s="147"/>
      <c r="AE1559" s="147"/>
      <c r="AF1559" s="147"/>
      <c r="AG1559" s="147" t="s">
        <v>187</v>
      </c>
      <c r="AH1559" s="147">
        <v>0</v>
      </c>
      <c r="AI1559" s="147"/>
      <c r="AJ1559" s="147"/>
      <c r="AK1559" s="147"/>
      <c r="AL1559" s="147"/>
      <c r="AM1559" s="147"/>
      <c r="AN1559" s="147"/>
      <c r="AO1559" s="147"/>
      <c r="AP1559" s="147"/>
      <c r="AQ1559" s="147"/>
      <c r="AR1559" s="147"/>
      <c r="AS1559" s="147"/>
      <c r="AT1559" s="147"/>
      <c r="AU1559" s="147"/>
      <c r="AV1559" s="147"/>
      <c r="AW1559" s="147"/>
      <c r="AX1559" s="147"/>
      <c r="AY1559" s="147"/>
      <c r="AZ1559" s="147"/>
      <c r="BA1559" s="147"/>
      <c r="BB1559" s="147"/>
      <c r="BC1559" s="147"/>
      <c r="BD1559" s="147"/>
      <c r="BE1559" s="147"/>
      <c r="BF1559" s="147"/>
      <c r="BG1559" s="147"/>
      <c r="BH1559" s="147"/>
    </row>
    <row r="1560" spans="1:60" outlineLevel="1">
      <c r="A1560" s="154"/>
      <c r="B1560" s="155"/>
      <c r="C1560" s="188" t="s">
        <v>584</v>
      </c>
      <c r="D1560" s="160"/>
      <c r="E1560" s="161"/>
      <c r="F1560" s="158"/>
      <c r="G1560" s="158"/>
      <c r="H1560" s="158"/>
      <c r="I1560" s="158"/>
      <c r="J1560" s="158"/>
      <c r="K1560" s="158"/>
      <c r="L1560" s="158"/>
      <c r="M1560" s="158"/>
      <c r="N1560" s="157"/>
      <c r="O1560" s="157"/>
      <c r="P1560" s="157"/>
      <c r="Q1560" s="157"/>
      <c r="R1560" s="158"/>
      <c r="S1560" s="158"/>
      <c r="T1560" s="158"/>
      <c r="U1560" s="158"/>
      <c r="V1560" s="158"/>
      <c r="W1560" s="158"/>
      <c r="X1560" s="158"/>
      <c r="Y1560" s="147"/>
      <c r="Z1560" s="147"/>
      <c r="AA1560" s="147"/>
      <c r="AB1560" s="147"/>
      <c r="AC1560" s="147"/>
      <c r="AD1560" s="147"/>
      <c r="AE1560" s="147"/>
      <c r="AF1560" s="147"/>
      <c r="AG1560" s="147" t="s">
        <v>187</v>
      </c>
      <c r="AH1560" s="147">
        <v>0</v>
      </c>
      <c r="AI1560" s="147"/>
      <c r="AJ1560" s="147"/>
      <c r="AK1560" s="147"/>
      <c r="AL1560" s="147"/>
      <c r="AM1560" s="147"/>
      <c r="AN1560" s="147"/>
      <c r="AO1560" s="147"/>
      <c r="AP1560" s="147"/>
      <c r="AQ1560" s="147"/>
      <c r="AR1560" s="147"/>
      <c r="AS1560" s="147"/>
      <c r="AT1560" s="147"/>
      <c r="AU1560" s="147"/>
      <c r="AV1560" s="147"/>
      <c r="AW1560" s="147"/>
      <c r="AX1560" s="147"/>
      <c r="AY1560" s="147"/>
      <c r="AZ1560" s="147"/>
      <c r="BA1560" s="147"/>
      <c r="BB1560" s="147"/>
      <c r="BC1560" s="147"/>
      <c r="BD1560" s="147"/>
      <c r="BE1560" s="147"/>
      <c r="BF1560" s="147"/>
      <c r="BG1560" s="147"/>
      <c r="BH1560" s="147"/>
    </row>
    <row r="1561" spans="1:60" outlineLevel="1">
      <c r="A1561" s="154"/>
      <c r="B1561" s="155"/>
      <c r="C1561" s="188" t="s">
        <v>1236</v>
      </c>
      <c r="D1561" s="160"/>
      <c r="E1561" s="161">
        <v>1.44</v>
      </c>
      <c r="F1561" s="158"/>
      <c r="G1561" s="158"/>
      <c r="H1561" s="158"/>
      <c r="I1561" s="158"/>
      <c r="J1561" s="158"/>
      <c r="K1561" s="158"/>
      <c r="L1561" s="158"/>
      <c r="M1561" s="158"/>
      <c r="N1561" s="157"/>
      <c r="O1561" s="157"/>
      <c r="P1561" s="157"/>
      <c r="Q1561" s="157"/>
      <c r="R1561" s="158"/>
      <c r="S1561" s="158"/>
      <c r="T1561" s="158"/>
      <c r="U1561" s="158"/>
      <c r="V1561" s="158"/>
      <c r="W1561" s="158"/>
      <c r="X1561" s="158"/>
      <c r="Y1561" s="147"/>
      <c r="Z1561" s="147"/>
      <c r="AA1561" s="147"/>
      <c r="AB1561" s="147"/>
      <c r="AC1561" s="147"/>
      <c r="AD1561" s="147"/>
      <c r="AE1561" s="147"/>
      <c r="AF1561" s="147"/>
      <c r="AG1561" s="147" t="s">
        <v>187</v>
      </c>
      <c r="AH1561" s="147">
        <v>0</v>
      </c>
      <c r="AI1561" s="147"/>
      <c r="AJ1561" s="147"/>
      <c r="AK1561" s="147"/>
      <c r="AL1561" s="147"/>
      <c r="AM1561" s="147"/>
      <c r="AN1561" s="147"/>
      <c r="AO1561" s="147"/>
      <c r="AP1561" s="147"/>
      <c r="AQ1561" s="147"/>
      <c r="AR1561" s="147"/>
      <c r="AS1561" s="147"/>
      <c r="AT1561" s="147"/>
      <c r="AU1561" s="147"/>
      <c r="AV1561" s="147"/>
      <c r="AW1561" s="147"/>
      <c r="AX1561" s="147"/>
      <c r="AY1561" s="147"/>
      <c r="AZ1561" s="147"/>
      <c r="BA1561" s="147"/>
      <c r="BB1561" s="147"/>
      <c r="BC1561" s="147"/>
      <c r="BD1561" s="147"/>
      <c r="BE1561" s="147"/>
      <c r="BF1561" s="147"/>
      <c r="BG1561" s="147"/>
      <c r="BH1561" s="147"/>
    </row>
    <row r="1562" spans="1:60" outlineLevel="1">
      <c r="A1562" s="154"/>
      <c r="B1562" s="155"/>
      <c r="C1562" s="188" t="s">
        <v>586</v>
      </c>
      <c r="D1562" s="160"/>
      <c r="E1562" s="161"/>
      <c r="F1562" s="158"/>
      <c r="G1562" s="158"/>
      <c r="H1562" s="158"/>
      <c r="I1562" s="158"/>
      <c r="J1562" s="158"/>
      <c r="K1562" s="158"/>
      <c r="L1562" s="158"/>
      <c r="M1562" s="158"/>
      <c r="N1562" s="157"/>
      <c r="O1562" s="157"/>
      <c r="P1562" s="157"/>
      <c r="Q1562" s="157"/>
      <c r="R1562" s="158"/>
      <c r="S1562" s="158"/>
      <c r="T1562" s="158"/>
      <c r="U1562" s="158"/>
      <c r="V1562" s="158"/>
      <c r="W1562" s="158"/>
      <c r="X1562" s="158"/>
      <c r="Y1562" s="147"/>
      <c r="Z1562" s="147"/>
      <c r="AA1562" s="147"/>
      <c r="AB1562" s="147"/>
      <c r="AC1562" s="147"/>
      <c r="AD1562" s="147"/>
      <c r="AE1562" s="147"/>
      <c r="AF1562" s="147"/>
      <c r="AG1562" s="147" t="s">
        <v>187</v>
      </c>
      <c r="AH1562" s="147">
        <v>0</v>
      </c>
      <c r="AI1562" s="147"/>
      <c r="AJ1562" s="147"/>
      <c r="AK1562" s="147"/>
      <c r="AL1562" s="147"/>
      <c r="AM1562" s="147"/>
      <c r="AN1562" s="147"/>
      <c r="AO1562" s="147"/>
      <c r="AP1562" s="147"/>
      <c r="AQ1562" s="147"/>
      <c r="AR1562" s="147"/>
      <c r="AS1562" s="147"/>
      <c r="AT1562" s="147"/>
      <c r="AU1562" s="147"/>
      <c r="AV1562" s="147"/>
      <c r="AW1562" s="147"/>
      <c r="AX1562" s="147"/>
      <c r="AY1562" s="147"/>
      <c r="AZ1562" s="147"/>
      <c r="BA1562" s="147"/>
      <c r="BB1562" s="147"/>
      <c r="BC1562" s="147"/>
      <c r="BD1562" s="147"/>
      <c r="BE1562" s="147"/>
      <c r="BF1562" s="147"/>
      <c r="BG1562" s="147"/>
      <c r="BH1562" s="147"/>
    </row>
    <row r="1563" spans="1:60" outlineLevel="1">
      <c r="A1563" s="154"/>
      <c r="B1563" s="155"/>
      <c r="C1563" s="188" t="s">
        <v>587</v>
      </c>
      <c r="D1563" s="160"/>
      <c r="E1563" s="161"/>
      <c r="F1563" s="158"/>
      <c r="G1563" s="158"/>
      <c r="H1563" s="158"/>
      <c r="I1563" s="158"/>
      <c r="J1563" s="158"/>
      <c r="K1563" s="158"/>
      <c r="L1563" s="158"/>
      <c r="M1563" s="158"/>
      <c r="N1563" s="157"/>
      <c r="O1563" s="157"/>
      <c r="P1563" s="157"/>
      <c r="Q1563" s="157"/>
      <c r="R1563" s="158"/>
      <c r="S1563" s="158"/>
      <c r="T1563" s="158"/>
      <c r="U1563" s="158"/>
      <c r="V1563" s="158"/>
      <c r="W1563" s="158"/>
      <c r="X1563" s="158"/>
      <c r="Y1563" s="147"/>
      <c r="Z1563" s="147"/>
      <c r="AA1563" s="147"/>
      <c r="AB1563" s="147"/>
      <c r="AC1563" s="147"/>
      <c r="AD1563" s="147"/>
      <c r="AE1563" s="147"/>
      <c r="AF1563" s="147"/>
      <c r="AG1563" s="147" t="s">
        <v>187</v>
      </c>
      <c r="AH1563" s="147">
        <v>0</v>
      </c>
      <c r="AI1563" s="147"/>
      <c r="AJ1563" s="147"/>
      <c r="AK1563" s="147"/>
      <c r="AL1563" s="147"/>
      <c r="AM1563" s="147"/>
      <c r="AN1563" s="147"/>
      <c r="AO1563" s="147"/>
      <c r="AP1563" s="147"/>
      <c r="AQ1563" s="147"/>
      <c r="AR1563" s="147"/>
      <c r="AS1563" s="147"/>
      <c r="AT1563" s="147"/>
      <c r="AU1563" s="147"/>
      <c r="AV1563" s="147"/>
      <c r="AW1563" s="147"/>
      <c r="AX1563" s="147"/>
      <c r="AY1563" s="147"/>
      <c r="AZ1563" s="147"/>
      <c r="BA1563" s="147"/>
      <c r="BB1563" s="147"/>
      <c r="BC1563" s="147"/>
      <c r="BD1563" s="147"/>
      <c r="BE1563" s="147"/>
      <c r="BF1563" s="147"/>
      <c r="BG1563" s="147"/>
      <c r="BH1563" s="147"/>
    </row>
    <row r="1564" spans="1:60" outlineLevel="1">
      <c r="A1564" s="154"/>
      <c r="B1564" s="155"/>
      <c r="C1564" s="188" t="s">
        <v>1237</v>
      </c>
      <c r="D1564" s="160"/>
      <c r="E1564" s="161">
        <v>2.16</v>
      </c>
      <c r="F1564" s="158"/>
      <c r="G1564" s="158"/>
      <c r="H1564" s="158"/>
      <c r="I1564" s="158"/>
      <c r="J1564" s="158"/>
      <c r="K1564" s="158"/>
      <c r="L1564" s="158"/>
      <c r="M1564" s="158"/>
      <c r="N1564" s="157"/>
      <c r="O1564" s="157"/>
      <c r="P1564" s="157"/>
      <c r="Q1564" s="157"/>
      <c r="R1564" s="158"/>
      <c r="S1564" s="158"/>
      <c r="T1564" s="158"/>
      <c r="U1564" s="158"/>
      <c r="V1564" s="158"/>
      <c r="W1564" s="158"/>
      <c r="X1564" s="158"/>
      <c r="Y1564" s="147"/>
      <c r="Z1564" s="147"/>
      <c r="AA1564" s="147"/>
      <c r="AB1564" s="147"/>
      <c r="AC1564" s="147"/>
      <c r="AD1564" s="147"/>
      <c r="AE1564" s="147"/>
      <c r="AF1564" s="147"/>
      <c r="AG1564" s="147" t="s">
        <v>187</v>
      </c>
      <c r="AH1564" s="147">
        <v>0</v>
      </c>
      <c r="AI1564" s="147"/>
      <c r="AJ1564" s="147"/>
      <c r="AK1564" s="147"/>
      <c r="AL1564" s="147"/>
      <c r="AM1564" s="147"/>
      <c r="AN1564" s="147"/>
      <c r="AO1564" s="147"/>
      <c r="AP1564" s="147"/>
      <c r="AQ1564" s="147"/>
      <c r="AR1564" s="147"/>
      <c r="AS1564" s="147"/>
      <c r="AT1564" s="147"/>
      <c r="AU1564" s="147"/>
      <c r="AV1564" s="147"/>
      <c r="AW1564" s="147"/>
      <c r="AX1564" s="147"/>
      <c r="AY1564" s="147"/>
      <c r="AZ1564" s="147"/>
      <c r="BA1564" s="147"/>
      <c r="BB1564" s="147"/>
      <c r="BC1564" s="147"/>
      <c r="BD1564" s="147"/>
      <c r="BE1564" s="147"/>
      <c r="BF1564" s="147"/>
      <c r="BG1564" s="147"/>
      <c r="BH1564" s="147"/>
    </row>
    <row r="1565" spans="1:60" outlineLevel="1">
      <c r="A1565" s="154"/>
      <c r="B1565" s="155"/>
      <c r="C1565" s="188" t="s">
        <v>591</v>
      </c>
      <c r="D1565" s="160"/>
      <c r="E1565" s="161"/>
      <c r="F1565" s="158"/>
      <c r="G1565" s="158"/>
      <c r="H1565" s="158"/>
      <c r="I1565" s="158"/>
      <c r="J1565" s="158"/>
      <c r="K1565" s="158"/>
      <c r="L1565" s="158"/>
      <c r="M1565" s="158"/>
      <c r="N1565" s="157"/>
      <c r="O1565" s="157"/>
      <c r="P1565" s="157"/>
      <c r="Q1565" s="157"/>
      <c r="R1565" s="158"/>
      <c r="S1565" s="158"/>
      <c r="T1565" s="158"/>
      <c r="U1565" s="158"/>
      <c r="V1565" s="158"/>
      <c r="W1565" s="158"/>
      <c r="X1565" s="158"/>
      <c r="Y1565" s="147"/>
      <c r="Z1565" s="147"/>
      <c r="AA1565" s="147"/>
      <c r="AB1565" s="147"/>
      <c r="AC1565" s="147"/>
      <c r="AD1565" s="147"/>
      <c r="AE1565" s="147"/>
      <c r="AF1565" s="147"/>
      <c r="AG1565" s="147" t="s">
        <v>187</v>
      </c>
      <c r="AH1565" s="147">
        <v>0</v>
      </c>
      <c r="AI1565" s="147"/>
      <c r="AJ1565" s="147"/>
      <c r="AK1565" s="147"/>
      <c r="AL1565" s="147"/>
      <c r="AM1565" s="147"/>
      <c r="AN1565" s="147"/>
      <c r="AO1565" s="147"/>
      <c r="AP1565" s="147"/>
      <c r="AQ1565" s="147"/>
      <c r="AR1565" s="147"/>
      <c r="AS1565" s="147"/>
      <c r="AT1565" s="147"/>
      <c r="AU1565" s="147"/>
      <c r="AV1565" s="147"/>
      <c r="AW1565" s="147"/>
      <c r="AX1565" s="147"/>
      <c r="AY1565" s="147"/>
      <c r="AZ1565" s="147"/>
      <c r="BA1565" s="147"/>
      <c r="BB1565" s="147"/>
      <c r="BC1565" s="147"/>
      <c r="BD1565" s="147"/>
      <c r="BE1565" s="147"/>
      <c r="BF1565" s="147"/>
      <c r="BG1565" s="147"/>
      <c r="BH1565" s="147"/>
    </row>
    <row r="1566" spans="1:60" outlineLevel="1">
      <c r="A1566" s="154"/>
      <c r="B1566" s="155"/>
      <c r="C1566" s="188" t="s">
        <v>592</v>
      </c>
      <c r="D1566" s="160"/>
      <c r="E1566" s="161"/>
      <c r="F1566" s="158"/>
      <c r="G1566" s="158"/>
      <c r="H1566" s="158"/>
      <c r="I1566" s="158"/>
      <c r="J1566" s="158"/>
      <c r="K1566" s="158"/>
      <c r="L1566" s="158"/>
      <c r="M1566" s="158"/>
      <c r="N1566" s="157"/>
      <c r="O1566" s="157"/>
      <c r="P1566" s="157"/>
      <c r="Q1566" s="157"/>
      <c r="R1566" s="158"/>
      <c r="S1566" s="158"/>
      <c r="T1566" s="158"/>
      <c r="U1566" s="158"/>
      <c r="V1566" s="158"/>
      <c r="W1566" s="158"/>
      <c r="X1566" s="158"/>
      <c r="Y1566" s="147"/>
      <c r="Z1566" s="147"/>
      <c r="AA1566" s="147"/>
      <c r="AB1566" s="147"/>
      <c r="AC1566" s="147"/>
      <c r="AD1566" s="147"/>
      <c r="AE1566" s="147"/>
      <c r="AF1566" s="147"/>
      <c r="AG1566" s="147" t="s">
        <v>187</v>
      </c>
      <c r="AH1566" s="147">
        <v>0</v>
      </c>
      <c r="AI1566" s="147"/>
      <c r="AJ1566" s="147"/>
      <c r="AK1566" s="147"/>
      <c r="AL1566" s="147"/>
      <c r="AM1566" s="147"/>
      <c r="AN1566" s="147"/>
      <c r="AO1566" s="147"/>
      <c r="AP1566" s="147"/>
      <c r="AQ1566" s="147"/>
      <c r="AR1566" s="147"/>
      <c r="AS1566" s="147"/>
      <c r="AT1566" s="147"/>
      <c r="AU1566" s="147"/>
      <c r="AV1566" s="147"/>
      <c r="AW1566" s="147"/>
      <c r="AX1566" s="147"/>
      <c r="AY1566" s="147"/>
      <c r="AZ1566" s="147"/>
      <c r="BA1566" s="147"/>
      <c r="BB1566" s="147"/>
      <c r="BC1566" s="147"/>
      <c r="BD1566" s="147"/>
      <c r="BE1566" s="147"/>
      <c r="BF1566" s="147"/>
      <c r="BG1566" s="147"/>
      <c r="BH1566" s="147"/>
    </row>
    <row r="1567" spans="1:60" outlineLevel="1">
      <c r="A1567" s="154"/>
      <c r="B1567" s="155"/>
      <c r="C1567" s="188" t="s">
        <v>1238</v>
      </c>
      <c r="D1567" s="160"/>
      <c r="E1567" s="161">
        <v>2.4</v>
      </c>
      <c r="F1567" s="158"/>
      <c r="G1567" s="158"/>
      <c r="H1567" s="158"/>
      <c r="I1567" s="158"/>
      <c r="J1567" s="158"/>
      <c r="K1567" s="158"/>
      <c r="L1567" s="158"/>
      <c r="M1567" s="158"/>
      <c r="N1567" s="157"/>
      <c r="O1567" s="157"/>
      <c r="P1567" s="157"/>
      <c r="Q1567" s="157"/>
      <c r="R1567" s="158"/>
      <c r="S1567" s="158"/>
      <c r="T1567" s="158"/>
      <c r="U1567" s="158"/>
      <c r="V1567" s="158"/>
      <c r="W1567" s="158"/>
      <c r="X1567" s="158"/>
      <c r="Y1567" s="147"/>
      <c r="Z1567" s="147"/>
      <c r="AA1567" s="147"/>
      <c r="AB1567" s="147"/>
      <c r="AC1567" s="147"/>
      <c r="AD1567" s="147"/>
      <c r="AE1567" s="147"/>
      <c r="AF1567" s="147"/>
      <c r="AG1567" s="147" t="s">
        <v>187</v>
      </c>
      <c r="AH1567" s="147">
        <v>0</v>
      </c>
      <c r="AI1567" s="147"/>
      <c r="AJ1567" s="147"/>
      <c r="AK1567" s="147"/>
      <c r="AL1567" s="147"/>
      <c r="AM1567" s="147"/>
      <c r="AN1567" s="147"/>
      <c r="AO1567" s="147"/>
      <c r="AP1567" s="147"/>
      <c r="AQ1567" s="147"/>
      <c r="AR1567" s="147"/>
      <c r="AS1567" s="147"/>
      <c r="AT1567" s="147"/>
      <c r="AU1567" s="147"/>
      <c r="AV1567" s="147"/>
      <c r="AW1567" s="147"/>
      <c r="AX1567" s="147"/>
      <c r="AY1567" s="147"/>
      <c r="AZ1567" s="147"/>
      <c r="BA1567" s="147"/>
      <c r="BB1567" s="147"/>
      <c r="BC1567" s="147"/>
      <c r="BD1567" s="147"/>
      <c r="BE1567" s="147"/>
      <c r="BF1567" s="147"/>
      <c r="BG1567" s="147"/>
      <c r="BH1567" s="147"/>
    </row>
    <row r="1568" spans="1:60" outlineLevel="1">
      <c r="A1568" s="154"/>
      <c r="B1568" s="155"/>
      <c r="C1568" s="188" t="s">
        <v>1197</v>
      </c>
      <c r="D1568" s="160"/>
      <c r="E1568" s="161"/>
      <c r="F1568" s="158"/>
      <c r="G1568" s="158"/>
      <c r="H1568" s="158"/>
      <c r="I1568" s="158"/>
      <c r="J1568" s="158"/>
      <c r="K1568" s="158"/>
      <c r="L1568" s="158"/>
      <c r="M1568" s="158"/>
      <c r="N1568" s="157"/>
      <c r="O1568" s="157"/>
      <c r="P1568" s="157"/>
      <c r="Q1568" s="157"/>
      <c r="R1568" s="158"/>
      <c r="S1568" s="158"/>
      <c r="T1568" s="158"/>
      <c r="U1568" s="158"/>
      <c r="V1568" s="158"/>
      <c r="W1568" s="158"/>
      <c r="X1568" s="158"/>
      <c r="Y1568" s="147"/>
      <c r="Z1568" s="147"/>
      <c r="AA1568" s="147"/>
      <c r="AB1568" s="147"/>
      <c r="AC1568" s="147"/>
      <c r="AD1568" s="147"/>
      <c r="AE1568" s="147"/>
      <c r="AF1568" s="147"/>
      <c r="AG1568" s="147" t="s">
        <v>187</v>
      </c>
      <c r="AH1568" s="147">
        <v>0</v>
      </c>
      <c r="AI1568" s="147"/>
      <c r="AJ1568" s="147"/>
      <c r="AK1568" s="147"/>
      <c r="AL1568" s="147"/>
      <c r="AM1568" s="147"/>
      <c r="AN1568" s="147"/>
      <c r="AO1568" s="147"/>
      <c r="AP1568" s="147"/>
      <c r="AQ1568" s="147"/>
      <c r="AR1568" s="147"/>
      <c r="AS1568" s="147"/>
      <c r="AT1568" s="147"/>
      <c r="AU1568" s="147"/>
      <c r="AV1568" s="147"/>
      <c r="AW1568" s="147"/>
      <c r="AX1568" s="147"/>
      <c r="AY1568" s="147"/>
      <c r="AZ1568" s="147"/>
      <c r="BA1568" s="147"/>
      <c r="BB1568" s="147"/>
      <c r="BC1568" s="147"/>
      <c r="BD1568" s="147"/>
      <c r="BE1568" s="147"/>
      <c r="BF1568" s="147"/>
      <c r="BG1568" s="147"/>
      <c r="BH1568" s="147"/>
    </row>
    <row r="1569" spans="1:60" outlineLevel="1">
      <c r="A1569" s="154"/>
      <c r="B1569" s="155"/>
      <c r="C1569" s="188" t="s">
        <v>1198</v>
      </c>
      <c r="D1569" s="160"/>
      <c r="E1569" s="161"/>
      <c r="F1569" s="158"/>
      <c r="G1569" s="158"/>
      <c r="H1569" s="158"/>
      <c r="I1569" s="158"/>
      <c r="J1569" s="158"/>
      <c r="K1569" s="158"/>
      <c r="L1569" s="158"/>
      <c r="M1569" s="158"/>
      <c r="N1569" s="157"/>
      <c r="O1569" s="157"/>
      <c r="P1569" s="157"/>
      <c r="Q1569" s="157"/>
      <c r="R1569" s="158"/>
      <c r="S1569" s="158"/>
      <c r="T1569" s="158"/>
      <c r="U1569" s="158"/>
      <c r="V1569" s="158"/>
      <c r="W1569" s="158"/>
      <c r="X1569" s="158"/>
      <c r="Y1569" s="147"/>
      <c r="Z1569" s="147"/>
      <c r="AA1569" s="147"/>
      <c r="AB1569" s="147"/>
      <c r="AC1569" s="147"/>
      <c r="AD1569" s="147"/>
      <c r="AE1569" s="147"/>
      <c r="AF1569" s="147"/>
      <c r="AG1569" s="147" t="s">
        <v>187</v>
      </c>
      <c r="AH1569" s="147">
        <v>0</v>
      </c>
      <c r="AI1569" s="147"/>
      <c r="AJ1569" s="147"/>
      <c r="AK1569" s="147"/>
      <c r="AL1569" s="147"/>
      <c r="AM1569" s="147"/>
      <c r="AN1569" s="147"/>
      <c r="AO1569" s="147"/>
      <c r="AP1569" s="147"/>
      <c r="AQ1569" s="147"/>
      <c r="AR1569" s="147"/>
      <c r="AS1569" s="147"/>
      <c r="AT1569" s="147"/>
      <c r="AU1569" s="147"/>
      <c r="AV1569" s="147"/>
      <c r="AW1569" s="147"/>
      <c r="AX1569" s="147"/>
      <c r="AY1569" s="147"/>
      <c r="AZ1569" s="147"/>
      <c r="BA1569" s="147"/>
      <c r="BB1569" s="147"/>
      <c r="BC1569" s="147"/>
      <c r="BD1569" s="147"/>
      <c r="BE1569" s="147"/>
      <c r="BF1569" s="147"/>
      <c r="BG1569" s="147"/>
      <c r="BH1569" s="147"/>
    </row>
    <row r="1570" spans="1:60" outlineLevel="1">
      <c r="A1570" s="154"/>
      <c r="B1570" s="155"/>
      <c r="C1570" s="188" t="s">
        <v>1239</v>
      </c>
      <c r="D1570" s="160"/>
      <c r="E1570" s="161">
        <v>0.87</v>
      </c>
      <c r="F1570" s="158"/>
      <c r="G1570" s="158"/>
      <c r="H1570" s="158"/>
      <c r="I1570" s="158"/>
      <c r="J1570" s="158"/>
      <c r="K1570" s="158"/>
      <c r="L1570" s="158"/>
      <c r="M1570" s="158"/>
      <c r="N1570" s="157"/>
      <c r="O1570" s="157"/>
      <c r="P1570" s="157"/>
      <c r="Q1570" s="157"/>
      <c r="R1570" s="158"/>
      <c r="S1570" s="158"/>
      <c r="T1570" s="158"/>
      <c r="U1570" s="158"/>
      <c r="V1570" s="158"/>
      <c r="W1570" s="158"/>
      <c r="X1570" s="158"/>
      <c r="Y1570" s="147"/>
      <c r="Z1570" s="147"/>
      <c r="AA1570" s="147"/>
      <c r="AB1570" s="147"/>
      <c r="AC1570" s="147"/>
      <c r="AD1570" s="147"/>
      <c r="AE1570" s="147"/>
      <c r="AF1570" s="147"/>
      <c r="AG1570" s="147" t="s">
        <v>187</v>
      </c>
      <c r="AH1570" s="147">
        <v>0</v>
      </c>
      <c r="AI1570" s="147"/>
      <c r="AJ1570" s="147"/>
      <c r="AK1570" s="147"/>
      <c r="AL1570" s="147"/>
      <c r="AM1570" s="147"/>
      <c r="AN1570" s="147"/>
      <c r="AO1570" s="147"/>
      <c r="AP1570" s="147"/>
      <c r="AQ1570" s="147"/>
      <c r="AR1570" s="147"/>
      <c r="AS1570" s="147"/>
      <c r="AT1570" s="147"/>
      <c r="AU1570" s="147"/>
      <c r="AV1570" s="147"/>
      <c r="AW1570" s="147"/>
      <c r="AX1570" s="147"/>
      <c r="AY1570" s="147"/>
      <c r="AZ1570" s="147"/>
      <c r="BA1570" s="147"/>
      <c r="BB1570" s="147"/>
      <c r="BC1570" s="147"/>
      <c r="BD1570" s="147"/>
      <c r="BE1570" s="147"/>
      <c r="BF1570" s="147"/>
      <c r="BG1570" s="147"/>
      <c r="BH1570" s="147"/>
    </row>
    <row r="1571" spans="1:60" outlineLevel="1">
      <c r="A1571" s="179">
        <v>277</v>
      </c>
      <c r="B1571" s="180" t="s">
        <v>1240</v>
      </c>
      <c r="C1571" s="189" t="s">
        <v>1241</v>
      </c>
      <c r="D1571" s="181" t="s">
        <v>259</v>
      </c>
      <c r="E1571" s="182">
        <v>45</v>
      </c>
      <c r="F1571" s="183"/>
      <c r="G1571" s="184">
        <f>ROUND(E1571*F1571,2)</f>
        <v>0</v>
      </c>
      <c r="H1571" s="159"/>
      <c r="I1571" s="158">
        <f>ROUND(E1571*H1571,2)</f>
        <v>0</v>
      </c>
      <c r="J1571" s="159"/>
      <c r="K1571" s="158">
        <f>ROUND(E1571*J1571,2)</f>
        <v>0</v>
      </c>
      <c r="L1571" s="158">
        <v>21</v>
      </c>
      <c r="M1571" s="158">
        <f>G1571*(1+L1571/100)</f>
        <v>0</v>
      </c>
      <c r="N1571" s="157">
        <v>8.0000000000000004E-4</v>
      </c>
      <c r="O1571" s="157">
        <f>ROUND(E1571*N1571,2)</f>
        <v>0.04</v>
      </c>
      <c r="P1571" s="157">
        <v>0</v>
      </c>
      <c r="Q1571" s="157">
        <f>ROUND(E1571*P1571,2)</f>
        <v>0</v>
      </c>
      <c r="R1571" s="158" t="s">
        <v>324</v>
      </c>
      <c r="S1571" s="158" t="s">
        <v>183</v>
      </c>
      <c r="T1571" s="158" t="s">
        <v>183</v>
      </c>
      <c r="U1571" s="158">
        <v>0</v>
      </c>
      <c r="V1571" s="158">
        <f>ROUND(E1571*U1571,2)</f>
        <v>0</v>
      </c>
      <c r="W1571" s="158"/>
      <c r="X1571" s="158" t="s">
        <v>325</v>
      </c>
      <c r="Y1571" s="147"/>
      <c r="Z1571" s="147"/>
      <c r="AA1571" s="147"/>
      <c r="AB1571" s="147"/>
      <c r="AC1571" s="147"/>
      <c r="AD1571" s="147"/>
      <c r="AE1571" s="147"/>
      <c r="AF1571" s="147"/>
      <c r="AG1571" s="147" t="s">
        <v>326</v>
      </c>
      <c r="AH1571" s="147"/>
      <c r="AI1571" s="147"/>
      <c r="AJ1571" s="147"/>
      <c r="AK1571" s="147"/>
      <c r="AL1571" s="147"/>
      <c r="AM1571" s="147"/>
      <c r="AN1571" s="147"/>
      <c r="AO1571" s="147"/>
      <c r="AP1571" s="147"/>
      <c r="AQ1571" s="147"/>
      <c r="AR1571" s="147"/>
      <c r="AS1571" s="147"/>
      <c r="AT1571" s="147"/>
      <c r="AU1571" s="147"/>
      <c r="AV1571" s="147"/>
      <c r="AW1571" s="147"/>
      <c r="AX1571" s="147"/>
      <c r="AY1571" s="147"/>
      <c r="AZ1571" s="147"/>
      <c r="BA1571" s="147"/>
      <c r="BB1571" s="147"/>
      <c r="BC1571" s="147"/>
      <c r="BD1571" s="147"/>
      <c r="BE1571" s="147"/>
      <c r="BF1571" s="147"/>
      <c r="BG1571" s="147"/>
      <c r="BH1571" s="147"/>
    </row>
    <row r="1572" spans="1:60" outlineLevel="1">
      <c r="A1572" s="179">
        <v>278</v>
      </c>
      <c r="B1572" s="180" t="s">
        <v>1242</v>
      </c>
      <c r="C1572" s="189" t="s">
        <v>1243</v>
      </c>
      <c r="D1572" s="181" t="s">
        <v>259</v>
      </c>
      <c r="E1572" s="182">
        <v>1</v>
      </c>
      <c r="F1572" s="183"/>
      <c r="G1572" s="184">
        <f>ROUND(E1572*F1572,2)</f>
        <v>0</v>
      </c>
      <c r="H1572" s="159"/>
      <c r="I1572" s="158">
        <f>ROUND(E1572*H1572,2)</f>
        <v>0</v>
      </c>
      <c r="J1572" s="159"/>
      <c r="K1572" s="158">
        <f>ROUND(E1572*J1572,2)</f>
        <v>0</v>
      </c>
      <c r="L1572" s="158">
        <v>21</v>
      </c>
      <c r="M1572" s="158">
        <f>G1572*(1+L1572/100)</f>
        <v>0</v>
      </c>
      <c r="N1572" s="157">
        <v>0</v>
      </c>
      <c r="O1572" s="157">
        <f>ROUND(E1572*N1572,2)</f>
        <v>0</v>
      </c>
      <c r="P1572" s="157">
        <v>0</v>
      </c>
      <c r="Q1572" s="157">
        <f>ROUND(E1572*P1572,2)</f>
        <v>0</v>
      </c>
      <c r="R1572" s="158" t="s">
        <v>324</v>
      </c>
      <c r="S1572" s="158" t="s">
        <v>183</v>
      </c>
      <c r="T1572" s="158" t="s">
        <v>342</v>
      </c>
      <c r="U1572" s="158">
        <v>0</v>
      </c>
      <c r="V1572" s="158">
        <f>ROUND(E1572*U1572,2)</f>
        <v>0</v>
      </c>
      <c r="W1572" s="158"/>
      <c r="X1572" s="158" t="s">
        <v>325</v>
      </c>
      <c r="Y1572" s="147"/>
      <c r="Z1572" s="147"/>
      <c r="AA1572" s="147"/>
      <c r="AB1572" s="147"/>
      <c r="AC1572" s="147"/>
      <c r="AD1572" s="147"/>
      <c r="AE1572" s="147"/>
      <c r="AF1572" s="147"/>
      <c r="AG1572" s="147" t="s">
        <v>326</v>
      </c>
      <c r="AH1572" s="147"/>
      <c r="AI1572" s="147"/>
      <c r="AJ1572" s="147"/>
      <c r="AK1572" s="147"/>
      <c r="AL1572" s="147"/>
      <c r="AM1572" s="147"/>
      <c r="AN1572" s="147"/>
      <c r="AO1572" s="147"/>
      <c r="AP1572" s="147"/>
      <c r="AQ1572" s="147"/>
      <c r="AR1572" s="147"/>
      <c r="AS1572" s="147"/>
      <c r="AT1572" s="147"/>
      <c r="AU1572" s="147"/>
      <c r="AV1572" s="147"/>
      <c r="AW1572" s="147"/>
      <c r="AX1572" s="147"/>
      <c r="AY1572" s="147"/>
      <c r="AZ1572" s="147"/>
      <c r="BA1572" s="147"/>
      <c r="BB1572" s="147"/>
      <c r="BC1572" s="147"/>
      <c r="BD1572" s="147"/>
      <c r="BE1572" s="147"/>
      <c r="BF1572" s="147"/>
      <c r="BG1572" s="147"/>
      <c r="BH1572" s="147"/>
    </row>
    <row r="1573" spans="1:60" ht="22.5" outlineLevel="1">
      <c r="A1573" s="179">
        <v>279</v>
      </c>
      <c r="B1573" s="180" t="s">
        <v>1244</v>
      </c>
      <c r="C1573" s="189" t="s">
        <v>1245</v>
      </c>
      <c r="D1573" s="181" t="s">
        <v>259</v>
      </c>
      <c r="E1573" s="182">
        <v>9</v>
      </c>
      <c r="F1573" s="183"/>
      <c r="G1573" s="184">
        <f>ROUND(E1573*F1573,2)</f>
        <v>0</v>
      </c>
      <c r="H1573" s="159"/>
      <c r="I1573" s="158">
        <f>ROUND(E1573*H1573,2)</f>
        <v>0</v>
      </c>
      <c r="J1573" s="159"/>
      <c r="K1573" s="158">
        <f>ROUND(E1573*J1573,2)</f>
        <v>0</v>
      </c>
      <c r="L1573" s="158">
        <v>21</v>
      </c>
      <c r="M1573" s="158">
        <f>G1573*(1+L1573/100)</f>
        <v>0</v>
      </c>
      <c r="N1573" s="157">
        <v>3.9500000000000004E-3</v>
      </c>
      <c r="O1573" s="157">
        <f>ROUND(E1573*N1573,2)</f>
        <v>0.04</v>
      </c>
      <c r="P1573" s="157">
        <v>0</v>
      </c>
      <c r="Q1573" s="157">
        <f>ROUND(E1573*P1573,2)</f>
        <v>0</v>
      </c>
      <c r="R1573" s="158" t="s">
        <v>324</v>
      </c>
      <c r="S1573" s="158" t="s">
        <v>183</v>
      </c>
      <c r="T1573" s="158" t="s">
        <v>183</v>
      </c>
      <c r="U1573" s="158">
        <v>0</v>
      </c>
      <c r="V1573" s="158">
        <f>ROUND(E1573*U1573,2)</f>
        <v>0</v>
      </c>
      <c r="W1573" s="158"/>
      <c r="X1573" s="158" t="s">
        <v>325</v>
      </c>
      <c r="Y1573" s="147"/>
      <c r="Z1573" s="147"/>
      <c r="AA1573" s="147"/>
      <c r="AB1573" s="147"/>
      <c r="AC1573" s="147"/>
      <c r="AD1573" s="147"/>
      <c r="AE1573" s="147"/>
      <c r="AF1573" s="147"/>
      <c r="AG1573" s="147" t="s">
        <v>326</v>
      </c>
      <c r="AH1573" s="147"/>
      <c r="AI1573" s="147"/>
      <c r="AJ1573" s="147"/>
      <c r="AK1573" s="147"/>
      <c r="AL1573" s="147"/>
      <c r="AM1573" s="147"/>
      <c r="AN1573" s="147"/>
      <c r="AO1573" s="147"/>
      <c r="AP1573" s="147"/>
      <c r="AQ1573" s="147"/>
      <c r="AR1573" s="147"/>
      <c r="AS1573" s="147"/>
      <c r="AT1573" s="147"/>
      <c r="AU1573" s="147"/>
      <c r="AV1573" s="147"/>
      <c r="AW1573" s="147"/>
      <c r="AX1573" s="147"/>
      <c r="AY1573" s="147"/>
      <c r="AZ1573" s="147"/>
      <c r="BA1573" s="147"/>
      <c r="BB1573" s="147"/>
      <c r="BC1573" s="147"/>
      <c r="BD1573" s="147"/>
      <c r="BE1573" s="147"/>
      <c r="BF1573" s="147"/>
      <c r="BG1573" s="147"/>
      <c r="BH1573" s="147"/>
    </row>
    <row r="1574" spans="1:60" outlineLevel="1">
      <c r="A1574" s="179">
        <v>280</v>
      </c>
      <c r="B1574" s="180" t="s">
        <v>1246</v>
      </c>
      <c r="C1574" s="189" t="s">
        <v>1247</v>
      </c>
      <c r="D1574" s="181" t="s">
        <v>259</v>
      </c>
      <c r="E1574" s="182">
        <v>46</v>
      </c>
      <c r="F1574" s="183"/>
      <c r="G1574" s="184">
        <f>ROUND(E1574*F1574,2)</f>
        <v>0</v>
      </c>
      <c r="H1574" s="159"/>
      <c r="I1574" s="158">
        <f>ROUND(E1574*H1574,2)</f>
        <v>0</v>
      </c>
      <c r="J1574" s="159"/>
      <c r="K1574" s="158">
        <f>ROUND(E1574*J1574,2)</f>
        <v>0</v>
      </c>
      <c r="L1574" s="158">
        <v>21</v>
      </c>
      <c r="M1574" s="158">
        <f>G1574*(1+L1574/100)</f>
        <v>0</v>
      </c>
      <c r="N1574" s="157">
        <v>3.6000000000000002E-4</v>
      </c>
      <c r="O1574" s="157">
        <f>ROUND(E1574*N1574,2)</f>
        <v>0.02</v>
      </c>
      <c r="P1574" s="157">
        <v>0</v>
      </c>
      <c r="Q1574" s="157">
        <f>ROUND(E1574*P1574,2)</f>
        <v>0</v>
      </c>
      <c r="R1574" s="158" t="s">
        <v>324</v>
      </c>
      <c r="S1574" s="158" t="s">
        <v>183</v>
      </c>
      <c r="T1574" s="158" t="s">
        <v>183</v>
      </c>
      <c r="U1574" s="158">
        <v>0</v>
      </c>
      <c r="V1574" s="158">
        <f>ROUND(E1574*U1574,2)</f>
        <v>0</v>
      </c>
      <c r="W1574" s="158"/>
      <c r="X1574" s="158" t="s">
        <v>325</v>
      </c>
      <c r="Y1574" s="147"/>
      <c r="Z1574" s="147"/>
      <c r="AA1574" s="147"/>
      <c r="AB1574" s="147"/>
      <c r="AC1574" s="147"/>
      <c r="AD1574" s="147"/>
      <c r="AE1574" s="147"/>
      <c r="AF1574" s="147"/>
      <c r="AG1574" s="147" t="s">
        <v>326</v>
      </c>
      <c r="AH1574" s="147"/>
      <c r="AI1574" s="147"/>
      <c r="AJ1574" s="147"/>
      <c r="AK1574" s="147"/>
      <c r="AL1574" s="147"/>
      <c r="AM1574" s="147"/>
      <c r="AN1574" s="147"/>
      <c r="AO1574" s="147"/>
      <c r="AP1574" s="147"/>
      <c r="AQ1574" s="147"/>
      <c r="AR1574" s="147"/>
      <c r="AS1574" s="147"/>
      <c r="AT1574" s="147"/>
      <c r="AU1574" s="147"/>
      <c r="AV1574" s="147"/>
      <c r="AW1574" s="147"/>
      <c r="AX1574" s="147"/>
      <c r="AY1574" s="147"/>
      <c r="AZ1574" s="147"/>
      <c r="BA1574" s="147"/>
      <c r="BB1574" s="147"/>
      <c r="BC1574" s="147"/>
      <c r="BD1574" s="147"/>
      <c r="BE1574" s="147"/>
      <c r="BF1574" s="147"/>
      <c r="BG1574" s="147"/>
      <c r="BH1574" s="147"/>
    </row>
    <row r="1575" spans="1:60" ht="22.5" outlineLevel="1">
      <c r="A1575" s="173">
        <v>281</v>
      </c>
      <c r="B1575" s="174" t="s">
        <v>1248</v>
      </c>
      <c r="C1575" s="187" t="s">
        <v>1249</v>
      </c>
      <c r="D1575" s="175" t="s">
        <v>259</v>
      </c>
      <c r="E1575" s="176">
        <v>2</v>
      </c>
      <c r="F1575" s="177"/>
      <c r="G1575" s="178">
        <f>ROUND(E1575*F1575,2)</f>
        <v>0</v>
      </c>
      <c r="H1575" s="159"/>
      <c r="I1575" s="158">
        <f>ROUND(E1575*H1575,2)</f>
        <v>0</v>
      </c>
      <c r="J1575" s="159"/>
      <c r="K1575" s="158">
        <f>ROUND(E1575*J1575,2)</f>
        <v>0</v>
      </c>
      <c r="L1575" s="158">
        <v>21</v>
      </c>
      <c r="M1575" s="158">
        <f>G1575*(1+L1575/100)</f>
        <v>0</v>
      </c>
      <c r="N1575" s="157">
        <v>1.4999999999999999E-2</v>
      </c>
      <c r="O1575" s="157">
        <f>ROUND(E1575*N1575,2)</f>
        <v>0.03</v>
      </c>
      <c r="P1575" s="157">
        <v>0</v>
      </c>
      <c r="Q1575" s="157">
        <f>ROUND(E1575*P1575,2)</f>
        <v>0</v>
      </c>
      <c r="R1575" s="158" t="s">
        <v>324</v>
      </c>
      <c r="S1575" s="158" t="s">
        <v>183</v>
      </c>
      <c r="T1575" s="158" t="s">
        <v>183</v>
      </c>
      <c r="U1575" s="158">
        <v>0</v>
      </c>
      <c r="V1575" s="158">
        <f>ROUND(E1575*U1575,2)</f>
        <v>0</v>
      </c>
      <c r="W1575" s="158"/>
      <c r="X1575" s="158" t="s">
        <v>325</v>
      </c>
      <c r="Y1575" s="147"/>
      <c r="Z1575" s="147"/>
      <c r="AA1575" s="147"/>
      <c r="AB1575" s="147"/>
      <c r="AC1575" s="147"/>
      <c r="AD1575" s="147"/>
      <c r="AE1575" s="147"/>
      <c r="AF1575" s="147"/>
      <c r="AG1575" s="147" t="s">
        <v>326</v>
      </c>
      <c r="AH1575" s="147"/>
      <c r="AI1575" s="147"/>
      <c r="AJ1575" s="147"/>
      <c r="AK1575" s="147"/>
      <c r="AL1575" s="147"/>
      <c r="AM1575" s="147"/>
      <c r="AN1575" s="147"/>
      <c r="AO1575" s="147"/>
      <c r="AP1575" s="147"/>
      <c r="AQ1575" s="147"/>
      <c r="AR1575" s="147"/>
      <c r="AS1575" s="147"/>
      <c r="AT1575" s="147"/>
      <c r="AU1575" s="147"/>
      <c r="AV1575" s="147"/>
      <c r="AW1575" s="147"/>
      <c r="AX1575" s="147"/>
      <c r="AY1575" s="147"/>
      <c r="AZ1575" s="147"/>
      <c r="BA1575" s="147"/>
      <c r="BB1575" s="147"/>
      <c r="BC1575" s="147"/>
      <c r="BD1575" s="147"/>
      <c r="BE1575" s="147"/>
      <c r="BF1575" s="147"/>
      <c r="BG1575" s="147"/>
      <c r="BH1575" s="147"/>
    </row>
    <row r="1576" spans="1:60" outlineLevel="1">
      <c r="A1576" s="154"/>
      <c r="B1576" s="155"/>
      <c r="C1576" s="188" t="s">
        <v>575</v>
      </c>
      <c r="D1576" s="160"/>
      <c r="E1576" s="161"/>
      <c r="F1576" s="158"/>
      <c r="G1576" s="158"/>
      <c r="H1576" s="158"/>
      <c r="I1576" s="158"/>
      <c r="J1576" s="158"/>
      <c r="K1576" s="158"/>
      <c r="L1576" s="158"/>
      <c r="M1576" s="158"/>
      <c r="N1576" s="157"/>
      <c r="O1576" s="157"/>
      <c r="P1576" s="157"/>
      <c r="Q1576" s="157"/>
      <c r="R1576" s="158"/>
      <c r="S1576" s="158"/>
      <c r="T1576" s="158"/>
      <c r="U1576" s="158"/>
      <c r="V1576" s="158"/>
      <c r="W1576" s="158"/>
      <c r="X1576" s="158"/>
      <c r="Y1576" s="147"/>
      <c r="Z1576" s="147"/>
      <c r="AA1576" s="147"/>
      <c r="AB1576" s="147"/>
      <c r="AC1576" s="147"/>
      <c r="AD1576" s="147"/>
      <c r="AE1576" s="147"/>
      <c r="AF1576" s="147"/>
      <c r="AG1576" s="147" t="s">
        <v>187</v>
      </c>
      <c r="AH1576" s="147">
        <v>0</v>
      </c>
      <c r="AI1576" s="147"/>
      <c r="AJ1576" s="147"/>
      <c r="AK1576" s="147"/>
      <c r="AL1576" s="147"/>
      <c r="AM1576" s="147"/>
      <c r="AN1576" s="147"/>
      <c r="AO1576" s="147"/>
      <c r="AP1576" s="147"/>
      <c r="AQ1576" s="147"/>
      <c r="AR1576" s="147"/>
      <c r="AS1576" s="147"/>
      <c r="AT1576" s="147"/>
      <c r="AU1576" s="147"/>
      <c r="AV1576" s="147"/>
      <c r="AW1576" s="147"/>
      <c r="AX1576" s="147"/>
      <c r="AY1576" s="147"/>
      <c r="AZ1576" s="147"/>
      <c r="BA1576" s="147"/>
      <c r="BB1576" s="147"/>
      <c r="BC1576" s="147"/>
      <c r="BD1576" s="147"/>
      <c r="BE1576" s="147"/>
      <c r="BF1576" s="147"/>
      <c r="BG1576" s="147"/>
      <c r="BH1576" s="147"/>
    </row>
    <row r="1577" spans="1:60" outlineLevel="1">
      <c r="A1577" s="154"/>
      <c r="B1577" s="155"/>
      <c r="C1577" s="188" t="s">
        <v>576</v>
      </c>
      <c r="D1577" s="160"/>
      <c r="E1577" s="161"/>
      <c r="F1577" s="158"/>
      <c r="G1577" s="158"/>
      <c r="H1577" s="158"/>
      <c r="I1577" s="158"/>
      <c r="J1577" s="158"/>
      <c r="K1577" s="158"/>
      <c r="L1577" s="158"/>
      <c r="M1577" s="158"/>
      <c r="N1577" s="157"/>
      <c r="O1577" s="157"/>
      <c r="P1577" s="157"/>
      <c r="Q1577" s="157"/>
      <c r="R1577" s="158"/>
      <c r="S1577" s="158"/>
      <c r="T1577" s="158"/>
      <c r="U1577" s="158"/>
      <c r="V1577" s="158"/>
      <c r="W1577" s="158"/>
      <c r="X1577" s="158"/>
      <c r="Y1577" s="147"/>
      <c r="Z1577" s="147"/>
      <c r="AA1577" s="147"/>
      <c r="AB1577" s="147"/>
      <c r="AC1577" s="147"/>
      <c r="AD1577" s="147"/>
      <c r="AE1577" s="147"/>
      <c r="AF1577" s="147"/>
      <c r="AG1577" s="147" t="s">
        <v>187</v>
      </c>
      <c r="AH1577" s="147">
        <v>0</v>
      </c>
      <c r="AI1577" s="147"/>
      <c r="AJ1577" s="147"/>
      <c r="AK1577" s="147"/>
      <c r="AL1577" s="147"/>
      <c r="AM1577" s="147"/>
      <c r="AN1577" s="147"/>
      <c r="AO1577" s="147"/>
      <c r="AP1577" s="147"/>
      <c r="AQ1577" s="147"/>
      <c r="AR1577" s="147"/>
      <c r="AS1577" s="147"/>
      <c r="AT1577" s="147"/>
      <c r="AU1577" s="147"/>
      <c r="AV1577" s="147"/>
      <c r="AW1577" s="147"/>
      <c r="AX1577" s="147"/>
      <c r="AY1577" s="147"/>
      <c r="AZ1577" s="147"/>
      <c r="BA1577" s="147"/>
      <c r="BB1577" s="147"/>
      <c r="BC1577" s="147"/>
      <c r="BD1577" s="147"/>
      <c r="BE1577" s="147"/>
      <c r="BF1577" s="147"/>
      <c r="BG1577" s="147"/>
      <c r="BH1577" s="147"/>
    </row>
    <row r="1578" spans="1:60" outlineLevel="1">
      <c r="A1578" s="154"/>
      <c r="B1578" s="155"/>
      <c r="C1578" s="188" t="s">
        <v>577</v>
      </c>
      <c r="D1578" s="160"/>
      <c r="E1578" s="161"/>
      <c r="F1578" s="158"/>
      <c r="G1578" s="158"/>
      <c r="H1578" s="158"/>
      <c r="I1578" s="158"/>
      <c r="J1578" s="158"/>
      <c r="K1578" s="158"/>
      <c r="L1578" s="158"/>
      <c r="M1578" s="158"/>
      <c r="N1578" s="157"/>
      <c r="O1578" s="157"/>
      <c r="P1578" s="157"/>
      <c r="Q1578" s="157"/>
      <c r="R1578" s="158"/>
      <c r="S1578" s="158"/>
      <c r="T1578" s="158"/>
      <c r="U1578" s="158"/>
      <c r="V1578" s="158"/>
      <c r="W1578" s="158"/>
      <c r="X1578" s="158"/>
      <c r="Y1578" s="147"/>
      <c r="Z1578" s="147"/>
      <c r="AA1578" s="147"/>
      <c r="AB1578" s="147"/>
      <c r="AC1578" s="147"/>
      <c r="AD1578" s="147"/>
      <c r="AE1578" s="147"/>
      <c r="AF1578" s="147"/>
      <c r="AG1578" s="147" t="s">
        <v>187</v>
      </c>
      <c r="AH1578" s="147">
        <v>0</v>
      </c>
      <c r="AI1578" s="147"/>
      <c r="AJ1578" s="147"/>
      <c r="AK1578" s="147"/>
      <c r="AL1578" s="147"/>
      <c r="AM1578" s="147"/>
      <c r="AN1578" s="147"/>
      <c r="AO1578" s="147"/>
      <c r="AP1578" s="147"/>
      <c r="AQ1578" s="147"/>
      <c r="AR1578" s="147"/>
      <c r="AS1578" s="147"/>
      <c r="AT1578" s="147"/>
      <c r="AU1578" s="147"/>
      <c r="AV1578" s="147"/>
      <c r="AW1578" s="147"/>
      <c r="AX1578" s="147"/>
      <c r="AY1578" s="147"/>
      <c r="AZ1578" s="147"/>
      <c r="BA1578" s="147"/>
      <c r="BB1578" s="147"/>
      <c r="BC1578" s="147"/>
      <c r="BD1578" s="147"/>
      <c r="BE1578" s="147"/>
      <c r="BF1578" s="147"/>
      <c r="BG1578" s="147"/>
      <c r="BH1578" s="147"/>
    </row>
    <row r="1579" spans="1:60" outlineLevel="1">
      <c r="A1579" s="154"/>
      <c r="B1579" s="155"/>
      <c r="C1579" s="188" t="s">
        <v>64</v>
      </c>
      <c r="D1579" s="160"/>
      <c r="E1579" s="161">
        <v>1</v>
      </c>
      <c r="F1579" s="158"/>
      <c r="G1579" s="158"/>
      <c r="H1579" s="158"/>
      <c r="I1579" s="158"/>
      <c r="J1579" s="158"/>
      <c r="K1579" s="158"/>
      <c r="L1579" s="158"/>
      <c r="M1579" s="158"/>
      <c r="N1579" s="157"/>
      <c r="O1579" s="157"/>
      <c r="P1579" s="157"/>
      <c r="Q1579" s="157"/>
      <c r="R1579" s="158"/>
      <c r="S1579" s="158"/>
      <c r="T1579" s="158"/>
      <c r="U1579" s="158"/>
      <c r="V1579" s="158"/>
      <c r="W1579" s="158"/>
      <c r="X1579" s="158"/>
      <c r="Y1579" s="147"/>
      <c r="Z1579" s="147"/>
      <c r="AA1579" s="147"/>
      <c r="AB1579" s="147"/>
      <c r="AC1579" s="147"/>
      <c r="AD1579" s="147"/>
      <c r="AE1579" s="147"/>
      <c r="AF1579" s="147"/>
      <c r="AG1579" s="147" t="s">
        <v>187</v>
      </c>
      <c r="AH1579" s="147">
        <v>0</v>
      </c>
      <c r="AI1579" s="147"/>
      <c r="AJ1579" s="147"/>
      <c r="AK1579" s="147"/>
      <c r="AL1579" s="147"/>
      <c r="AM1579" s="147"/>
      <c r="AN1579" s="147"/>
      <c r="AO1579" s="147"/>
      <c r="AP1579" s="147"/>
      <c r="AQ1579" s="147"/>
      <c r="AR1579" s="147"/>
      <c r="AS1579" s="147"/>
      <c r="AT1579" s="147"/>
      <c r="AU1579" s="147"/>
      <c r="AV1579" s="147"/>
      <c r="AW1579" s="147"/>
      <c r="AX1579" s="147"/>
      <c r="AY1579" s="147"/>
      <c r="AZ1579" s="147"/>
      <c r="BA1579" s="147"/>
      <c r="BB1579" s="147"/>
      <c r="BC1579" s="147"/>
      <c r="BD1579" s="147"/>
      <c r="BE1579" s="147"/>
      <c r="BF1579" s="147"/>
      <c r="BG1579" s="147"/>
      <c r="BH1579" s="147"/>
    </row>
    <row r="1580" spans="1:60" outlineLevel="1">
      <c r="A1580" s="154"/>
      <c r="B1580" s="155"/>
      <c r="C1580" s="188" t="s">
        <v>1190</v>
      </c>
      <c r="D1580" s="160"/>
      <c r="E1580" s="161"/>
      <c r="F1580" s="158"/>
      <c r="G1580" s="158"/>
      <c r="H1580" s="158"/>
      <c r="I1580" s="158"/>
      <c r="J1580" s="158"/>
      <c r="K1580" s="158"/>
      <c r="L1580" s="158"/>
      <c r="M1580" s="158"/>
      <c r="N1580" s="157"/>
      <c r="O1580" s="157"/>
      <c r="P1580" s="157"/>
      <c r="Q1580" s="157"/>
      <c r="R1580" s="158"/>
      <c r="S1580" s="158"/>
      <c r="T1580" s="158"/>
      <c r="U1580" s="158"/>
      <c r="V1580" s="158"/>
      <c r="W1580" s="158"/>
      <c r="X1580" s="158"/>
      <c r="Y1580" s="147"/>
      <c r="Z1580" s="147"/>
      <c r="AA1580" s="147"/>
      <c r="AB1580" s="147"/>
      <c r="AC1580" s="147"/>
      <c r="AD1580" s="147"/>
      <c r="AE1580" s="147"/>
      <c r="AF1580" s="147"/>
      <c r="AG1580" s="147" t="s">
        <v>187</v>
      </c>
      <c r="AH1580" s="147">
        <v>0</v>
      </c>
      <c r="AI1580" s="147"/>
      <c r="AJ1580" s="147"/>
      <c r="AK1580" s="147"/>
      <c r="AL1580" s="147"/>
      <c r="AM1580" s="147"/>
      <c r="AN1580" s="147"/>
      <c r="AO1580" s="147"/>
      <c r="AP1580" s="147"/>
      <c r="AQ1580" s="147"/>
      <c r="AR1580" s="147"/>
      <c r="AS1580" s="147"/>
      <c r="AT1580" s="147"/>
      <c r="AU1580" s="147"/>
      <c r="AV1580" s="147"/>
      <c r="AW1580" s="147"/>
      <c r="AX1580" s="147"/>
      <c r="AY1580" s="147"/>
      <c r="AZ1580" s="147"/>
      <c r="BA1580" s="147"/>
      <c r="BB1580" s="147"/>
      <c r="BC1580" s="147"/>
      <c r="BD1580" s="147"/>
      <c r="BE1580" s="147"/>
      <c r="BF1580" s="147"/>
      <c r="BG1580" s="147"/>
      <c r="BH1580" s="147"/>
    </row>
    <row r="1581" spans="1:60" outlineLevel="1">
      <c r="A1581" s="154"/>
      <c r="B1581" s="155"/>
      <c r="C1581" s="188" t="s">
        <v>64</v>
      </c>
      <c r="D1581" s="160"/>
      <c r="E1581" s="161">
        <v>1</v>
      </c>
      <c r="F1581" s="158"/>
      <c r="G1581" s="158"/>
      <c r="H1581" s="158"/>
      <c r="I1581" s="158"/>
      <c r="J1581" s="158"/>
      <c r="K1581" s="158"/>
      <c r="L1581" s="158"/>
      <c r="M1581" s="158"/>
      <c r="N1581" s="157"/>
      <c r="O1581" s="157"/>
      <c r="P1581" s="157"/>
      <c r="Q1581" s="157"/>
      <c r="R1581" s="158"/>
      <c r="S1581" s="158"/>
      <c r="T1581" s="158"/>
      <c r="U1581" s="158"/>
      <c r="V1581" s="158"/>
      <c r="W1581" s="158"/>
      <c r="X1581" s="158"/>
      <c r="Y1581" s="147"/>
      <c r="Z1581" s="147"/>
      <c r="AA1581" s="147"/>
      <c r="AB1581" s="147"/>
      <c r="AC1581" s="147"/>
      <c r="AD1581" s="147"/>
      <c r="AE1581" s="147"/>
      <c r="AF1581" s="147"/>
      <c r="AG1581" s="147" t="s">
        <v>187</v>
      </c>
      <c r="AH1581" s="147">
        <v>0</v>
      </c>
      <c r="AI1581" s="147"/>
      <c r="AJ1581" s="147"/>
      <c r="AK1581" s="147"/>
      <c r="AL1581" s="147"/>
      <c r="AM1581" s="147"/>
      <c r="AN1581" s="147"/>
      <c r="AO1581" s="147"/>
      <c r="AP1581" s="147"/>
      <c r="AQ1581" s="147"/>
      <c r="AR1581" s="147"/>
      <c r="AS1581" s="147"/>
      <c r="AT1581" s="147"/>
      <c r="AU1581" s="147"/>
      <c r="AV1581" s="147"/>
      <c r="AW1581" s="147"/>
      <c r="AX1581" s="147"/>
      <c r="AY1581" s="147"/>
      <c r="AZ1581" s="147"/>
      <c r="BA1581" s="147"/>
      <c r="BB1581" s="147"/>
      <c r="BC1581" s="147"/>
      <c r="BD1581" s="147"/>
      <c r="BE1581" s="147"/>
      <c r="BF1581" s="147"/>
      <c r="BG1581" s="147"/>
      <c r="BH1581" s="147"/>
    </row>
    <row r="1582" spans="1:60" ht="22.5" outlineLevel="1">
      <c r="A1582" s="173">
        <v>282</v>
      </c>
      <c r="B1582" s="174" t="s">
        <v>1250</v>
      </c>
      <c r="C1582" s="187" t="s">
        <v>1251</v>
      </c>
      <c r="D1582" s="175" t="s">
        <v>259</v>
      </c>
      <c r="E1582" s="176">
        <v>2</v>
      </c>
      <c r="F1582" s="177"/>
      <c r="G1582" s="178">
        <f>ROUND(E1582*F1582,2)</f>
        <v>0</v>
      </c>
      <c r="H1582" s="159"/>
      <c r="I1582" s="158">
        <f>ROUND(E1582*H1582,2)</f>
        <v>0</v>
      </c>
      <c r="J1582" s="159"/>
      <c r="K1582" s="158">
        <f>ROUND(E1582*J1582,2)</f>
        <v>0</v>
      </c>
      <c r="L1582" s="158">
        <v>21</v>
      </c>
      <c r="M1582" s="158">
        <f>G1582*(1+L1582/100)</f>
        <v>0</v>
      </c>
      <c r="N1582" s="157">
        <v>1.7000000000000001E-2</v>
      </c>
      <c r="O1582" s="157">
        <f>ROUND(E1582*N1582,2)</f>
        <v>0.03</v>
      </c>
      <c r="P1582" s="157">
        <v>0</v>
      </c>
      <c r="Q1582" s="157">
        <f>ROUND(E1582*P1582,2)</f>
        <v>0</v>
      </c>
      <c r="R1582" s="158" t="s">
        <v>324</v>
      </c>
      <c r="S1582" s="158" t="s">
        <v>183</v>
      </c>
      <c r="T1582" s="158" t="s">
        <v>183</v>
      </c>
      <c r="U1582" s="158">
        <v>0</v>
      </c>
      <c r="V1582" s="158">
        <f>ROUND(E1582*U1582,2)</f>
        <v>0</v>
      </c>
      <c r="W1582" s="158"/>
      <c r="X1582" s="158" t="s">
        <v>325</v>
      </c>
      <c r="Y1582" s="147"/>
      <c r="Z1582" s="147"/>
      <c r="AA1582" s="147"/>
      <c r="AB1582" s="147"/>
      <c r="AC1582" s="147"/>
      <c r="AD1582" s="147"/>
      <c r="AE1582" s="147"/>
      <c r="AF1582" s="147"/>
      <c r="AG1582" s="147" t="s">
        <v>326</v>
      </c>
      <c r="AH1582" s="147"/>
      <c r="AI1582" s="147"/>
      <c r="AJ1582" s="147"/>
      <c r="AK1582" s="147"/>
      <c r="AL1582" s="147"/>
      <c r="AM1582" s="147"/>
      <c r="AN1582" s="147"/>
      <c r="AO1582" s="147"/>
      <c r="AP1582" s="147"/>
      <c r="AQ1582" s="147"/>
      <c r="AR1582" s="147"/>
      <c r="AS1582" s="147"/>
      <c r="AT1582" s="147"/>
      <c r="AU1582" s="147"/>
      <c r="AV1582" s="147"/>
      <c r="AW1582" s="147"/>
      <c r="AX1582" s="147"/>
      <c r="AY1582" s="147"/>
      <c r="AZ1582" s="147"/>
      <c r="BA1582" s="147"/>
      <c r="BB1582" s="147"/>
      <c r="BC1582" s="147"/>
      <c r="BD1582" s="147"/>
      <c r="BE1582" s="147"/>
      <c r="BF1582" s="147"/>
      <c r="BG1582" s="147"/>
      <c r="BH1582" s="147"/>
    </row>
    <row r="1583" spans="1:60" outlineLevel="1">
      <c r="A1583" s="154"/>
      <c r="B1583" s="155"/>
      <c r="C1583" s="188" t="s">
        <v>575</v>
      </c>
      <c r="D1583" s="160"/>
      <c r="E1583" s="161"/>
      <c r="F1583" s="158"/>
      <c r="G1583" s="158"/>
      <c r="H1583" s="158"/>
      <c r="I1583" s="158"/>
      <c r="J1583" s="158"/>
      <c r="K1583" s="158"/>
      <c r="L1583" s="158"/>
      <c r="M1583" s="158"/>
      <c r="N1583" s="157"/>
      <c r="O1583" s="157"/>
      <c r="P1583" s="157"/>
      <c r="Q1583" s="157"/>
      <c r="R1583" s="158"/>
      <c r="S1583" s="158"/>
      <c r="T1583" s="158"/>
      <c r="U1583" s="158"/>
      <c r="V1583" s="158"/>
      <c r="W1583" s="158"/>
      <c r="X1583" s="158"/>
      <c r="Y1583" s="147"/>
      <c r="Z1583" s="147"/>
      <c r="AA1583" s="147"/>
      <c r="AB1583" s="147"/>
      <c r="AC1583" s="147"/>
      <c r="AD1583" s="147"/>
      <c r="AE1583" s="147"/>
      <c r="AF1583" s="147"/>
      <c r="AG1583" s="147" t="s">
        <v>187</v>
      </c>
      <c r="AH1583" s="147">
        <v>0</v>
      </c>
      <c r="AI1583" s="147"/>
      <c r="AJ1583" s="147"/>
      <c r="AK1583" s="147"/>
      <c r="AL1583" s="147"/>
      <c r="AM1583" s="147"/>
      <c r="AN1583" s="147"/>
      <c r="AO1583" s="147"/>
      <c r="AP1583" s="147"/>
      <c r="AQ1583" s="147"/>
      <c r="AR1583" s="147"/>
      <c r="AS1583" s="147"/>
      <c r="AT1583" s="147"/>
      <c r="AU1583" s="147"/>
      <c r="AV1583" s="147"/>
      <c r="AW1583" s="147"/>
      <c r="AX1583" s="147"/>
      <c r="AY1583" s="147"/>
      <c r="AZ1583" s="147"/>
      <c r="BA1583" s="147"/>
      <c r="BB1583" s="147"/>
      <c r="BC1583" s="147"/>
      <c r="BD1583" s="147"/>
      <c r="BE1583" s="147"/>
      <c r="BF1583" s="147"/>
      <c r="BG1583" s="147"/>
      <c r="BH1583" s="147"/>
    </row>
    <row r="1584" spans="1:60" outlineLevel="1">
      <c r="A1584" s="154"/>
      <c r="B1584" s="155"/>
      <c r="C1584" s="188" t="s">
        <v>578</v>
      </c>
      <c r="D1584" s="160"/>
      <c r="E1584" s="161"/>
      <c r="F1584" s="158"/>
      <c r="G1584" s="158"/>
      <c r="H1584" s="158"/>
      <c r="I1584" s="158"/>
      <c r="J1584" s="158"/>
      <c r="K1584" s="158"/>
      <c r="L1584" s="158"/>
      <c r="M1584" s="158"/>
      <c r="N1584" s="157"/>
      <c r="O1584" s="157"/>
      <c r="P1584" s="157"/>
      <c r="Q1584" s="157"/>
      <c r="R1584" s="158"/>
      <c r="S1584" s="158"/>
      <c r="T1584" s="158"/>
      <c r="U1584" s="158"/>
      <c r="V1584" s="158"/>
      <c r="W1584" s="158"/>
      <c r="X1584" s="158"/>
      <c r="Y1584" s="147"/>
      <c r="Z1584" s="147"/>
      <c r="AA1584" s="147"/>
      <c r="AB1584" s="147"/>
      <c r="AC1584" s="147"/>
      <c r="AD1584" s="147"/>
      <c r="AE1584" s="147"/>
      <c r="AF1584" s="147"/>
      <c r="AG1584" s="147" t="s">
        <v>187</v>
      </c>
      <c r="AH1584" s="147">
        <v>0</v>
      </c>
      <c r="AI1584" s="147"/>
      <c r="AJ1584" s="147"/>
      <c r="AK1584" s="147"/>
      <c r="AL1584" s="147"/>
      <c r="AM1584" s="147"/>
      <c r="AN1584" s="147"/>
      <c r="AO1584" s="147"/>
      <c r="AP1584" s="147"/>
      <c r="AQ1584" s="147"/>
      <c r="AR1584" s="147"/>
      <c r="AS1584" s="147"/>
      <c r="AT1584" s="147"/>
      <c r="AU1584" s="147"/>
      <c r="AV1584" s="147"/>
      <c r="AW1584" s="147"/>
      <c r="AX1584" s="147"/>
      <c r="AY1584" s="147"/>
      <c r="AZ1584" s="147"/>
      <c r="BA1584" s="147"/>
      <c r="BB1584" s="147"/>
      <c r="BC1584" s="147"/>
      <c r="BD1584" s="147"/>
      <c r="BE1584" s="147"/>
      <c r="BF1584" s="147"/>
      <c r="BG1584" s="147"/>
      <c r="BH1584" s="147"/>
    </row>
    <row r="1585" spans="1:60" outlineLevel="1">
      <c r="A1585" s="154"/>
      <c r="B1585" s="155"/>
      <c r="C1585" s="188" t="s">
        <v>579</v>
      </c>
      <c r="D1585" s="160"/>
      <c r="E1585" s="161"/>
      <c r="F1585" s="158"/>
      <c r="G1585" s="158"/>
      <c r="H1585" s="158"/>
      <c r="I1585" s="158"/>
      <c r="J1585" s="158"/>
      <c r="K1585" s="158"/>
      <c r="L1585" s="158"/>
      <c r="M1585" s="158"/>
      <c r="N1585" s="157"/>
      <c r="O1585" s="157"/>
      <c r="P1585" s="157"/>
      <c r="Q1585" s="157"/>
      <c r="R1585" s="158"/>
      <c r="S1585" s="158"/>
      <c r="T1585" s="158"/>
      <c r="U1585" s="158"/>
      <c r="V1585" s="158"/>
      <c r="W1585" s="158"/>
      <c r="X1585" s="158"/>
      <c r="Y1585" s="147"/>
      <c r="Z1585" s="147"/>
      <c r="AA1585" s="147"/>
      <c r="AB1585" s="147"/>
      <c r="AC1585" s="147"/>
      <c r="AD1585" s="147"/>
      <c r="AE1585" s="147"/>
      <c r="AF1585" s="147"/>
      <c r="AG1585" s="147" t="s">
        <v>187</v>
      </c>
      <c r="AH1585" s="147">
        <v>0</v>
      </c>
      <c r="AI1585" s="147"/>
      <c r="AJ1585" s="147"/>
      <c r="AK1585" s="147"/>
      <c r="AL1585" s="147"/>
      <c r="AM1585" s="147"/>
      <c r="AN1585" s="147"/>
      <c r="AO1585" s="147"/>
      <c r="AP1585" s="147"/>
      <c r="AQ1585" s="147"/>
      <c r="AR1585" s="147"/>
      <c r="AS1585" s="147"/>
      <c r="AT1585" s="147"/>
      <c r="AU1585" s="147"/>
      <c r="AV1585" s="147"/>
      <c r="AW1585" s="147"/>
      <c r="AX1585" s="147"/>
      <c r="AY1585" s="147"/>
      <c r="AZ1585" s="147"/>
      <c r="BA1585" s="147"/>
      <c r="BB1585" s="147"/>
      <c r="BC1585" s="147"/>
      <c r="BD1585" s="147"/>
      <c r="BE1585" s="147"/>
      <c r="BF1585" s="147"/>
      <c r="BG1585" s="147"/>
      <c r="BH1585" s="147"/>
    </row>
    <row r="1586" spans="1:60" outlineLevel="1">
      <c r="A1586" s="154"/>
      <c r="B1586" s="155"/>
      <c r="C1586" s="188" t="s">
        <v>66</v>
      </c>
      <c r="D1586" s="160"/>
      <c r="E1586" s="161">
        <v>2</v>
      </c>
      <c r="F1586" s="158"/>
      <c r="G1586" s="158"/>
      <c r="H1586" s="158"/>
      <c r="I1586" s="158"/>
      <c r="J1586" s="158"/>
      <c r="K1586" s="158"/>
      <c r="L1586" s="158"/>
      <c r="M1586" s="158"/>
      <c r="N1586" s="157"/>
      <c r="O1586" s="157"/>
      <c r="P1586" s="157"/>
      <c r="Q1586" s="157"/>
      <c r="R1586" s="158"/>
      <c r="S1586" s="158"/>
      <c r="T1586" s="158"/>
      <c r="U1586" s="158"/>
      <c r="V1586" s="158"/>
      <c r="W1586" s="158"/>
      <c r="X1586" s="158"/>
      <c r="Y1586" s="147"/>
      <c r="Z1586" s="147"/>
      <c r="AA1586" s="147"/>
      <c r="AB1586" s="147"/>
      <c r="AC1586" s="147"/>
      <c r="AD1586" s="147"/>
      <c r="AE1586" s="147"/>
      <c r="AF1586" s="147"/>
      <c r="AG1586" s="147" t="s">
        <v>187</v>
      </c>
      <c r="AH1586" s="147">
        <v>0</v>
      </c>
      <c r="AI1586" s="147"/>
      <c r="AJ1586" s="147"/>
      <c r="AK1586" s="147"/>
      <c r="AL1586" s="147"/>
      <c r="AM1586" s="147"/>
      <c r="AN1586" s="147"/>
      <c r="AO1586" s="147"/>
      <c r="AP1586" s="147"/>
      <c r="AQ1586" s="147"/>
      <c r="AR1586" s="147"/>
      <c r="AS1586" s="147"/>
      <c r="AT1586" s="147"/>
      <c r="AU1586" s="147"/>
      <c r="AV1586" s="147"/>
      <c r="AW1586" s="147"/>
      <c r="AX1586" s="147"/>
      <c r="AY1586" s="147"/>
      <c r="AZ1586" s="147"/>
      <c r="BA1586" s="147"/>
      <c r="BB1586" s="147"/>
      <c r="BC1586" s="147"/>
      <c r="BD1586" s="147"/>
      <c r="BE1586" s="147"/>
      <c r="BF1586" s="147"/>
      <c r="BG1586" s="147"/>
      <c r="BH1586" s="147"/>
    </row>
    <row r="1587" spans="1:60" ht="22.5" outlineLevel="1">
      <c r="A1587" s="173">
        <v>283</v>
      </c>
      <c r="B1587" s="174" t="s">
        <v>1252</v>
      </c>
      <c r="C1587" s="187" t="s">
        <v>1253</v>
      </c>
      <c r="D1587" s="175" t="s">
        <v>259</v>
      </c>
      <c r="E1587" s="176">
        <v>22</v>
      </c>
      <c r="F1587" s="177"/>
      <c r="G1587" s="178">
        <f>ROUND(E1587*F1587,2)</f>
        <v>0</v>
      </c>
      <c r="H1587" s="159"/>
      <c r="I1587" s="158">
        <f>ROUND(E1587*H1587,2)</f>
        <v>0</v>
      </c>
      <c r="J1587" s="159"/>
      <c r="K1587" s="158">
        <f>ROUND(E1587*J1587,2)</f>
        <v>0</v>
      </c>
      <c r="L1587" s="158">
        <v>21</v>
      </c>
      <c r="M1587" s="158">
        <f>G1587*(1+L1587/100)</f>
        <v>0</v>
      </c>
      <c r="N1587" s="157">
        <v>1.9E-2</v>
      </c>
      <c r="O1587" s="157">
        <f>ROUND(E1587*N1587,2)</f>
        <v>0.42</v>
      </c>
      <c r="P1587" s="157">
        <v>0</v>
      </c>
      <c r="Q1587" s="157">
        <f>ROUND(E1587*P1587,2)</f>
        <v>0</v>
      </c>
      <c r="R1587" s="158" t="s">
        <v>324</v>
      </c>
      <c r="S1587" s="158" t="s">
        <v>183</v>
      </c>
      <c r="T1587" s="158" t="s">
        <v>183</v>
      </c>
      <c r="U1587" s="158">
        <v>0</v>
      </c>
      <c r="V1587" s="158">
        <f>ROUND(E1587*U1587,2)</f>
        <v>0</v>
      </c>
      <c r="W1587" s="158"/>
      <c r="X1587" s="158" t="s">
        <v>325</v>
      </c>
      <c r="Y1587" s="147"/>
      <c r="Z1587" s="147"/>
      <c r="AA1587" s="147"/>
      <c r="AB1587" s="147"/>
      <c r="AC1587" s="147"/>
      <c r="AD1587" s="147"/>
      <c r="AE1587" s="147"/>
      <c r="AF1587" s="147"/>
      <c r="AG1587" s="147" t="s">
        <v>326</v>
      </c>
      <c r="AH1587" s="147"/>
      <c r="AI1587" s="147"/>
      <c r="AJ1587" s="147"/>
      <c r="AK1587" s="147"/>
      <c r="AL1587" s="147"/>
      <c r="AM1587" s="147"/>
      <c r="AN1587" s="147"/>
      <c r="AO1587" s="147"/>
      <c r="AP1587" s="147"/>
      <c r="AQ1587" s="147"/>
      <c r="AR1587" s="147"/>
      <c r="AS1587" s="147"/>
      <c r="AT1587" s="147"/>
      <c r="AU1587" s="147"/>
      <c r="AV1587" s="147"/>
      <c r="AW1587" s="147"/>
      <c r="AX1587" s="147"/>
      <c r="AY1587" s="147"/>
      <c r="AZ1587" s="147"/>
      <c r="BA1587" s="147"/>
      <c r="BB1587" s="147"/>
      <c r="BC1587" s="147"/>
      <c r="BD1587" s="147"/>
      <c r="BE1587" s="147"/>
      <c r="BF1587" s="147"/>
      <c r="BG1587" s="147"/>
      <c r="BH1587" s="147"/>
    </row>
    <row r="1588" spans="1:60" outlineLevel="1">
      <c r="A1588" s="154"/>
      <c r="B1588" s="155"/>
      <c r="C1588" s="188" t="s">
        <v>575</v>
      </c>
      <c r="D1588" s="160"/>
      <c r="E1588" s="161"/>
      <c r="F1588" s="158"/>
      <c r="G1588" s="158"/>
      <c r="H1588" s="158"/>
      <c r="I1588" s="158"/>
      <c r="J1588" s="158"/>
      <c r="K1588" s="158"/>
      <c r="L1588" s="158"/>
      <c r="M1588" s="158"/>
      <c r="N1588" s="157"/>
      <c r="O1588" s="157"/>
      <c r="P1588" s="157"/>
      <c r="Q1588" s="157"/>
      <c r="R1588" s="158"/>
      <c r="S1588" s="158"/>
      <c r="T1588" s="158"/>
      <c r="U1588" s="158"/>
      <c r="V1588" s="158"/>
      <c r="W1588" s="158"/>
      <c r="X1588" s="158"/>
      <c r="Y1588" s="147"/>
      <c r="Z1588" s="147"/>
      <c r="AA1588" s="147"/>
      <c r="AB1588" s="147"/>
      <c r="AC1588" s="147"/>
      <c r="AD1588" s="147"/>
      <c r="AE1588" s="147"/>
      <c r="AF1588" s="147"/>
      <c r="AG1588" s="147" t="s">
        <v>187</v>
      </c>
      <c r="AH1588" s="147">
        <v>0</v>
      </c>
      <c r="AI1588" s="147"/>
      <c r="AJ1588" s="147"/>
      <c r="AK1588" s="147"/>
      <c r="AL1588" s="147"/>
      <c r="AM1588" s="147"/>
      <c r="AN1588" s="147"/>
      <c r="AO1588" s="147"/>
      <c r="AP1588" s="147"/>
      <c r="AQ1588" s="147"/>
      <c r="AR1588" s="147"/>
      <c r="AS1588" s="147"/>
      <c r="AT1588" s="147"/>
      <c r="AU1588" s="147"/>
      <c r="AV1588" s="147"/>
      <c r="AW1588" s="147"/>
      <c r="AX1588" s="147"/>
      <c r="AY1588" s="147"/>
      <c r="AZ1588" s="147"/>
      <c r="BA1588" s="147"/>
      <c r="BB1588" s="147"/>
      <c r="BC1588" s="147"/>
      <c r="BD1588" s="147"/>
      <c r="BE1588" s="147"/>
      <c r="BF1588" s="147"/>
      <c r="BG1588" s="147"/>
      <c r="BH1588" s="147"/>
    </row>
    <row r="1589" spans="1:60" outlineLevel="1">
      <c r="A1589" s="154"/>
      <c r="B1589" s="155"/>
      <c r="C1589" s="188" t="s">
        <v>580</v>
      </c>
      <c r="D1589" s="160"/>
      <c r="E1589" s="161"/>
      <c r="F1589" s="158"/>
      <c r="G1589" s="158"/>
      <c r="H1589" s="158"/>
      <c r="I1589" s="158"/>
      <c r="J1589" s="158"/>
      <c r="K1589" s="158"/>
      <c r="L1589" s="158"/>
      <c r="M1589" s="158"/>
      <c r="N1589" s="157"/>
      <c r="O1589" s="157"/>
      <c r="P1589" s="157"/>
      <c r="Q1589" s="157"/>
      <c r="R1589" s="158"/>
      <c r="S1589" s="158"/>
      <c r="T1589" s="158"/>
      <c r="U1589" s="158"/>
      <c r="V1589" s="158"/>
      <c r="W1589" s="158"/>
      <c r="X1589" s="158"/>
      <c r="Y1589" s="147"/>
      <c r="Z1589" s="147"/>
      <c r="AA1589" s="147"/>
      <c r="AB1589" s="147"/>
      <c r="AC1589" s="147"/>
      <c r="AD1589" s="147"/>
      <c r="AE1589" s="147"/>
      <c r="AF1589" s="147"/>
      <c r="AG1589" s="147" t="s">
        <v>187</v>
      </c>
      <c r="AH1589" s="147">
        <v>0</v>
      </c>
      <c r="AI1589" s="147"/>
      <c r="AJ1589" s="147"/>
      <c r="AK1589" s="147"/>
      <c r="AL1589" s="147"/>
      <c r="AM1589" s="147"/>
      <c r="AN1589" s="147"/>
      <c r="AO1589" s="147"/>
      <c r="AP1589" s="147"/>
      <c r="AQ1589" s="147"/>
      <c r="AR1589" s="147"/>
      <c r="AS1589" s="147"/>
      <c r="AT1589" s="147"/>
      <c r="AU1589" s="147"/>
      <c r="AV1589" s="147"/>
      <c r="AW1589" s="147"/>
      <c r="AX1589" s="147"/>
      <c r="AY1589" s="147"/>
      <c r="AZ1589" s="147"/>
      <c r="BA1589" s="147"/>
      <c r="BB1589" s="147"/>
      <c r="BC1589" s="147"/>
      <c r="BD1589" s="147"/>
      <c r="BE1589" s="147"/>
      <c r="BF1589" s="147"/>
      <c r="BG1589" s="147"/>
      <c r="BH1589" s="147"/>
    </row>
    <row r="1590" spans="1:60" outlineLevel="1">
      <c r="A1590" s="154"/>
      <c r="B1590" s="155"/>
      <c r="C1590" s="188" t="s">
        <v>1191</v>
      </c>
      <c r="D1590" s="160"/>
      <c r="E1590" s="161"/>
      <c r="F1590" s="158"/>
      <c r="G1590" s="158"/>
      <c r="H1590" s="158"/>
      <c r="I1590" s="158"/>
      <c r="J1590" s="158"/>
      <c r="K1590" s="158"/>
      <c r="L1590" s="158"/>
      <c r="M1590" s="158"/>
      <c r="N1590" s="157"/>
      <c r="O1590" s="157"/>
      <c r="P1590" s="157"/>
      <c r="Q1590" s="157"/>
      <c r="R1590" s="158"/>
      <c r="S1590" s="158"/>
      <c r="T1590" s="158"/>
      <c r="U1590" s="158"/>
      <c r="V1590" s="158"/>
      <c r="W1590" s="158"/>
      <c r="X1590" s="158"/>
      <c r="Y1590" s="147"/>
      <c r="Z1590" s="147"/>
      <c r="AA1590" s="147"/>
      <c r="AB1590" s="147"/>
      <c r="AC1590" s="147"/>
      <c r="AD1590" s="147"/>
      <c r="AE1590" s="147"/>
      <c r="AF1590" s="147"/>
      <c r="AG1590" s="147" t="s">
        <v>187</v>
      </c>
      <c r="AH1590" s="147">
        <v>0</v>
      </c>
      <c r="AI1590" s="147"/>
      <c r="AJ1590" s="147"/>
      <c r="AK1590" s="147"/>
      <c r="AL1590" s="147"/>
      <c r="AM1590" s="147"/>
      <c r="AN1590" s="147"/>
      <c r="AO1590" s="147"/>
      <c r="AP1590" s="147"/>
      <c r="AQ1590" s="147"/>
      <c r="AR1590" s="147"/>
      <c r="AS1590" s="147"/>
      <c r="AT1590" s="147"/>
      <c r="AU1590" s="147"/>
      <c r="AV1590" s="147"/>
      <c r="AW1590" s="147"/>
      <c r="AX1590" s="147"/>
      <c r="AY1590" s="147"/>
      <c r="AZ1590" s="147"/>
      <c r="BA1590" s="147"/>
      <c r="BB1590" s="147"/>
      <c r="BC1590" s="147"/>
      <c r="BD1590" s="147"/>
      <c r="BE1590" s="147"/>
      <c r="BF1590" s="147"/>
      <c r="BG1590" s="147"/>
      <c r="BH1590" s="147"/>
    </row>
    <row r="1591" spans="1:60" outlineLevel="1">
      <c r="A1591" s="154"/>
      <c r="B1591" s="155"/>
      <c r="C1591" s="188" t="s">
        <v>76</v>
      </c>
      <c r="D1591" s="160"/>
      <c r="E1591" s="161">
        <v>5</v>
      </c>
      <c r="F1591" s="158"/>
      <c r="G1591" s="158"/>
      <c r="H1591" s="158"/>
      <c r="I1591" s="158"/>
      <c r="J1591" s="158"/>
      <c r="K1591" s="158"/>
      <c r="L1591" s="158"/>
      <c r="M1591" s="158"/>
      <c r="N1591" s="157"/>
      <c r="O1591" s="157"/>
      <c r="P1591" s="157"/>
      <c r="Q1591" s="157"/>
      <c r="R1591" s="158"/>
      <c r="S1591" s="158"/>
      <c r="T1591" s="158"/>
      <c r="U1591" s="158"/>
      <c r="V1591" s="158"/>
      <c r="W1591" s="158"/>
      <c r="X1591" s="158"/>
      <c r="Y1591" s="147"/>
      <c r="Z1591" s="147"/>
      <c r="AA1591" s="147"/>
      <c r="AB1591" s="147"/>
      <c r="AC1591" s="147"/>
      <c r="AD1591" s="147"/>
      <c r="AE1591" s="147"/>
      <c r="AF1591" s="147"/>
      <c r="AG1591" s="147" t="s">
        <v>187</v>
      </c>
      <c r="AH1591" s="147">
        <v>0</v>
      </c>
      <c r="AI1591" s="147"/>
      <c r="AJ1591" s="147"/>
      <c r="AK1591" s="147"/>
      <c r="AL1591" s="147"/>
      <c r="AM1591" s="147"/>
      <c r="AN1591" s="147"/>
      <c r="AO1591" s="147"/>
      <c r="AP1591" s="147"/>
      <c r="AQ1591" s="147"/>
      <c r="AR1591" s="147"/>
      <c r="AS1591" s="147"/>
      <c r="AT1591" s="147"/>
      <c r="AU1591" s="147"/>
      <c r="AV1591" s="147"/>
      <c r="AW1591" s="147"/>
      <c r="AX1591" s="147"/>
      <c r="AY1591" s="147"/>
      <c r="AZ1591" s="147"/>
      <c r="BA1591" s="147"/>
      <c r="BB1591" s="147"/>
      <c r="BC1591" s="147"/>
      <c r="BD1591" s="147"/>
      <c r="BE1591" s="147"/>
      <c r="BF1591" s="147"/>
      <c r="BG1591" s="147"/>
      <c r="BH1591" s="147"/>
    </row>
    <row r="1592" spans="1:60" outlineLevel="1">
      <c r="A1592" s="154"/>
      <c r="B1592" s="155"/>
      <c r="C1592" s="188" t="s">
        <v>1192</v>
      </c>
      <c r="D1592" s="160"/>
      <c r="E1592" s="161"/>
      <c r="F1592" s="158"/>
      <c r="G1592" s="158"/>
      <c r="H1592" s="158"/>
      <c r="I1592" s="158"/>
      <c r="J1592" s="158"/>
      <c r="K1592" s="158"/>
      <c r="L1592" s="158"/>
      <c r="M1592" s="158"/>
      <c r="N1592" s="157"/>
      <c r="O1592" s="157"/>
      <c r="P1592" s="157"/>
      <c r="Q1592" s="157"/>
      <c r="R1592" s="158"/>
      <c r="S1592" s="158"/>
      <c r="T1592" s="158"/>
      <c r="U1592" s="158"/>
      <c r="V1592" s="158"/>
      <c r="W1592" s="158"/>
      <c r="X1592" s="158"/>
      <c r="Y1592" s="147"/>
      <c r="Z1592" s="147"/>
      <c r="AA1592" s="147"/>
      <c r="AB1592" s="147"/>
      <c r="AC1592" s="147"/>
      <c r="AD1592" s="147"/>
      <c r="AE1592" s="147"/>
      <c r="AF1592" s="147"/>
      <c r="AG1592" s="147" t="s">
        <v>187</v>
      </c>
      <c r="AH1592" s="147">
        <v>0</v>
      </c>
      <c r="AI1592" s="147"/>
      <c r="AJ1592" s="147"/>
      <c r="AK1592" s="147"/>
      <c r="AL1592" s="147"/>
      <c r="AM1592" s="147"/>
      <c r="AN1592" s="147"/>
      <c r="AO1592" s="147"/>
      <c r="AP1592" s="147"/>
      <c r="AQ1592" s="147"/>
      <c r="AR1592" s="147"/>
      <c r="AS1592" s="147"/>
      <c r="AT1592" s="147"/>
      <c r="AU1592" s="147"/>
      <c r="AV1592" s="147"/>
      <c r="AW1592" s="147"/>
      <c r="AX1592" s="147"/>
      <c r="AY1592" s="147"/>
      <c r="AZ1592" s="147"/>
      <c r="BA1592" s="147"/>
      <c r="BB1592" s="147"/>
      <c r="BC1592" s="147"/>
      <c r="BD1592" s="147"/>
      <c r="BE1592" s="147"/>
      <c r="BF1592" s="147"/>
      <c r="BG1592" s="147"/>
      <c r="BH1592" s="147"/>
    </row>
    <row r="1593" spans="1:60" outlineLevel="1">
      <c r="A1593" s="154"/>
      <c r="B1593" s="155"/>
      <c r="C1593" s="188" t="s">
        <v>76</v>
      </c>
      <c r="D1593" s="160"/>
      <c r="E1593" s="161">
        <v>5</v>
      </c>
      <c r="F1593" s="158"/>
      <c r="G1593" s="158"/>
      <c r="H1593" s="158"/>
      <c r="I1593" s="158"/>
      <c r="J1593" s="158"/>
      <c r="K1593" s="158"/>
      <c r="L1593" s="158"/>
      <c r="M1593" s="158"/>
      <c r="N1593" s="157"/>
      <c r="O1593" s="157"/>
      <c r="P1593" s="157"/>
      <c r="Q1593" s="157"/>
      <c r="R1593" s="158"/>
      <c r="S1593" s="158"/>
      <c r="T1593" s="158"/>
      <c r="U1593" s="158"/>
      <c r="V1593" s="158"/>
      <c r="W1593" s="158"/>
      <c r="X1593" s="158"/>
      <c r="Y1593" s="147"/>
      <c r="Z1593" s="147"/>
      <c r="AA1593" s="147"/>
      <c r="AB1593" s="147"/>
      <c r="AC1593" s="147"/>
      <c r="AD1593" s="147"/>
      <c r="AE1593" s="147"/>
      <c r="AF1593" s="147"/>
      <c r="AG1593" s="147" t="s">
        <v>187</v>
      </c>
      <c r="AH1593" s="147">
        <v>0</v>
      </c>
      <c r="AI1593" s="147"/>
      <c r="AJ1593" s="147"/>
      <c r="AK1593" s="147"/>
      <c r="AL1593" s="147"/>
      <c r="AM1593" s="147"/>
      <c r="AN1593" s="147"/>
      <c r="AO1593" s="147"/>
      <c r="AP1593" s="147"/>
      <c r="AQ1593" s="147"/>
      <c r="AR1593" s="147"/>
      <c r="AS1593" s="147"/>
      <c r="AT1593" s="147"/>
      <c r="AU1593" s="147"/>
      <c r="AV1593" s="147"/>
      <c r="AW1593" s="147"/>
      <c r="AX1593" s="147"/>
      <c r="AY1593" s="147"/>
      <c r="AZ1593" s="147"/>
      <c r="BA1593" s="147"/>
      <c r="BB1593" s="147"/>
      <c r="BC1593" s="147"/>
      <c r="BD1593" s="147"/>
      <c r="BE1593" s="147"/>
      <c r="BF1593" s="147"/>
      <c r="BG1593" s="147"/>
      <c r="BH1593" s="147"/>
    </row>
    <row r="1594" spans="1:60" outlineLevel="1">
      <c r="A1594" s="154"/>
      <c r="B1594" s="155"/>
      <c r="C1594" s="188" t="s">
        <v>581</v>
      </c>
      <c r="D1594" s="160"/>
      <c r="E1594" s="161"/>
      <c r="F1594" s="158"/>
      <c r="G1594" s="158"/>
      <c r="H1594" s="158"/>
      <c r="I1594" s="158"/>
      <c r="J1594" s="158"/>
      <c r="K1594" s="158"/>
      <c r="L1594" s="158"/>
      <c r="M1594" s="158"/>
      <c r="N1594" s="157"/>
      <c r="O1594" s="157"/>
      <c r="P1594" s="157"/>
      <c r="Q1594" s="157"/>
      <c r="R1594" s="158"/>
      <c r="S1594" s="158"/>
      <c r="T1594" s="158"/>
      <c r="U1594" s="158"/>
      <c r="V1594" s="158"/>
      <c r="W1594" s="158"/>
      <c r="X1594" s="158"/>
      <c r="Y1594" s="147"/>
      <c r="Z1594" s="147"/>
      <c r="AA1594" s="147"/>
      <c r="AB1594" s="147"/>
      <c r="AC1594" s="147"/>
      <c r="AD1594" s="147"/>
      <c r="AE1594" s="147"/>
      <c r="AF1594" s="147"/>
      <c r="AG1594" s="147" t="s">
        <v>187</v>
      </c>
      <c r="AH1594" s="147">
        <v>0</v>
      </c>
      <c r="AI1594" s="147"/>
      <c r="AJ1594" s="147"/>
      <c r="AK1594" s="147"/>
      <c r="AL1594" s="147"/>
      <c r="AM1594" s="147"/>
      <c r="AN1594" s="147"/>
      <c r="AO1594" s="147"/>
      <c r="AP1594" s="147"/>
      <c r="AQ1594" s="147"/>
      <c r="AR1594" s="147"/>
      <c r="AS1594" s="147"/>
      <c r="AT1594" s="147"/>
      <c r="AU1594" s="147"/>
      <c r="AV1594" s="147"/>
      <c r="AW1594" s="147"/>
      <c r="AX1594" s="147"/>
      <c r="AY1594" s="147"/>
      <c r="AZ1594" s="147"/>
      <c r="BA1594" s="147"/>
      <c r="BB1594" s="147"/>
      <c r="BC1594" s="147"/>
      <c r="BD1594" s="147"/>
      <c r="BE1594" s="147"/>
      <c r="BF1594" s="147"/>
      <c r="BG1594" s="147"/>
      <c r="BH1594" s="147"/>
    </row>
    <row r="1595" spans="1:60" outlineLevel="1">
      <c r="A1595" s="154"/>
      <c r="B1595" s="155"/>
      <c r="C1595" s="188" t="s">
        <v>362</v>
      </c>
      <c r="D1595" s="160"/>
      <c r="E1595" s="161">
        <v>7</v>
      </c>
      <c r="F1595" s="158"/>
      <c r="G1595" s="158"/>
      <c r="H1595" s="158"/>
      <c r="I1595" s="158"/>
      <c r="J1595" s="158"/>
      <c r="K1595" s="158"/>
      <c r="L1595" s="158"/>
      <c r="M1595" s="158"/>
      <c r="N1595" s="157"/>
      <c r="O1595" s="157"/>
      <c r="P1595" s="157"/>
      <c r="Q1595" s="157"/>
      <c r="R1595" s="158"/>
      <c r="S1595" s="158"/>
      <c r="T1595" s="158"/>
      <c r="U1595" s="158"/>
      <c r="V1595" s="158"/>
      <c r="W1595" s="158"/>
      <c r="X1595" s="158"/>
      <c r="Y1595" s="147"/>
      <c r="Z1595" s="147"/>
      <c r="AA1595" s="147"/>
      <c r="AB1595" s="147"/>
      <c r="AC1595" s="147"/>
      <c r="AD1595" s="147"/>
      <c r="AE1595" s="147"/>
      <c r="AF1595" s="147"/>
      <c r="AG1595" s="147" t="s">
        <v>187</v>
      </c>
      <c r="AH1595" s="147">
        <v>0</v>
      </c>
      <c r="AI1595" s="147"/>
      <c r="AJ1595" s="147"/>
      <c r="AK1595" s="147"/>
      <c r="AL1595" s="147"/>
      <c r="AM1595" s="147"/>
      <c r="AN1595" s="147"/>
      <c r="AO1595" s="147"/>
      <c r="AP1595" s="147"/>
      <c r="AQ1595" s="147"/>
      <c r="AR1595" s="147"/>
      <c r="AS1595" s="147"/>
      <c r="AT1595" s="147"/>
      <c r="AU1595" s="147"/>
      <c r="AV1595" s="147"/>
      <c r="AW1595" s="147"/>
      <c r="AX1595" s="147"/>
      <c r="AY1595" s="147"/>
      <c r="AZ1595" s="147"/>
      <c r="BA1595" s="147"/>
      <c r="BB1595" s="147"/>
      <c r="BC1595" s="147"/>
      <c r="BD1595" s="147"/>
      <c r="BE1595" s="147"/>
      <c r="BF1595" s="147"/>
      <c r="BG1595" s="147"/>
      <c r="BH1595" s="147"/>
    </row>
    <row r="1596" spans="1:60" outlineLevel="1">
      <c r="A1596" s="154"/>
      <c r="B1596" s="155"/>
      <c r="C1596" s="188" t="s">
        <v>582</v>
      </c>
      <c r="D1596" s="160"/>
      <c r="E1596" s="161"/>
      <c r="F1596" s="158"/>
      <c r="G1596" s="158"/>
      <c r="H1596" s="158"/>
      <c r="I1596" s="158"/>
      <c r="J1596" s="158"/>
      <c r="K1596" s="158"/>
      <c r="L1596" s="158"/>
      <c r="M1596" s="158"/>
      <c r="N1596" s="157"/>
      <c r="O1596" s="157"/>
      <c r="P1596" s="157"/>
      <c r="Q1596" s="157"/>
      <c r="R1596" s="158"/>
      <c r="S1596" s="158"/>
      <c r="T1596" s="158"/>
      <c r="U1596" s="158"/>
      <c r="V1596" s="158"/>
      <c r="W1596" s="158"/>
      <c r="X1596" s="158"/>
      <c r="Y1596" s="147"/>
      <c r="Z1596" s="147"/>
      <c r="AA1596" s="147"/>
      <c r="AB1596" s="147"/>
      <c r="AC1596" s="147"/>
      <c r="AD1596" s="147"/>
      <c r="AE1596" s="147"/>
      <c r="AF1596" s="147"/>
      <c r="AG1596" s="147" t="s">
        <v>187</v>
      </c>
      <c r="AH1596" s="147">
        <v>0</v>
      </c>
      <c r="AI1596" s="147"/>
      <c r="AJ1596" s="147"/>
      <c r="AK1596" s="147"/>
      <c r="AL1596" s="147"/>
      <c r="AM1596" s="147"/>
      <c r="AN1596" s="147"/>
      <c r="AO1596" s="147"/>
      <c r="AP1596" s="147"/>
      <c r="AQ1596" s="147"/>
      <c r="AR1596" s="147"/>
      <c r="AS1596" s="147"/>
      <c r="AT1596" s="147"/>
      <c r="AU1596" s="147"/>
      <c r="AV1596" s="147"/>
      <c r="AW1596" s="147"/>
      <c r="AX1596" s="147"/>
      <c r="AY1596" s="147"/>
      <c r="AZ1596" s="147"/>
      <c r="BA1596" s="147"/>
      <c r="BB1596" s="147"/>
      <c r="BC1596" s="147"/>
      <c r="BD1596" s="147"/>
      <c r="BE1596" s="147"/>
      <c r="BF1596" s="147"/>
      <c r="BG1596" s="147"/>
      <c r="BH1596" s="147"/>
    </row>
    <row r="1597" spans="1:60" outlineLevel="1">
      <c r="A1597" s="154"/>
      <c r="B1597" s="155"/>
      <c r="C1597" s="188" t="s">
        <v>76</v>
      </c>
      <c r="D1597" s="160"/>
      <c r="E1597" s="161">
        <v>5</v>
      </c>
      <c r="F1597" s="158"/>
      <c r="G1597" s="158"/>
      <c r="H1597" s="158"/>
      <c r="I1597" s="158"/>
      <c r="J1597" s="158"/>
      <c r="K1597" s="158"/>
      <c r="L1597" s="158"/>
      <c r="M1597" s="158"/>
      <c r="N1597" s="157"/>
      <c r="O1597" s="157"/>
      <c r="P1597" s="157"/>
      <c r="Q1597" s="157"/>
      <c r="R1597" s="158"/>
      <c r="S1597" s="158"/>
      <c r="T1597" s="158"/>
      <c r="U1597" s="158"/>
      <c r="V1597" s="158"/>
      <c r="W1597" s="158"/>
      <c r="X1597" s="158"/>
      <c r="Y1597" s="147"/>
      <c r="Z1597" s="147"/>
      <c r="AA1597" s="147"/>
      <c r="AB1597" s="147"/>
      <c r="AC1597" s="147"/>
      <c r="AD1597" s="147"/>
      <c r="AE1597" s="147"/>
      <c r="AF1597" s="147"/>
      <c r="AG1597" s="147" t="s">
        <v>187</v>
      </c>
      <c r="AH1597" s="147">
        <v>0</v>
      </c>
      <c r="AI1597" s="147"/>
      <c r="AJ1597" s="147"/>
      <c r="AK1597" s="147"/>
      <c r="AL1597" s="147"/>
      <c r="AM1597" s="147"/>
      <c r="AN1597" s="147"/>
      <c r="AO1597" s="147"/>
      <c r="AP1597" s="147"/>
      <c r="AQ1597" s="147"/>
      <c r="AR1597" s="147"/>
      <c r="AS1597" s="147"/>
      <c r="AT1597" s="147"/>
      <c r="AU1597" s="147"/>
      <c r="AV1597" s="147"/>
      <c r="AW1597" s="147"/>
      <c r="AX1597" s="147"/>
      <c r="AY1597" s="147"/>
      <c r="AZ1597" s="147"/>
      <c r="BA1597" s="147"/>
      <c r="BB1597" s="147"/>
      <c r="BC1597" s="147"/>
      <c r="BD1597" s="147"/>
      <c r="BE1597" s="147"/>
      <c r="BF1597" s="147"/>
      <c r="BG1597" s="147"/>
      <c r="BH1597" s="147"/>
    </row>
    <row r="1598" spans="1:60" ht="22.5" outlineLevel="1">
      <c r="A1598" s="173">
        <v>284</v>
      </c>
      <c r="B1598" s="174" t="s">
        <v>1254</v>
      </c>
      <c r="C1598" s="187" t="s">
        <v>1255</v>
      </c>
      <c r="D1598" s="175" t="s">
        <v>259</v>
      </c>
      <c r="E1598" s="176">
        <v>4</v>
      </c>
      <c r="F1598" s="177"/>
      <c r="G1598" s="178">
        <f>ROUND(E1598*F1598,2)</f>
        <v>0</v>
      </c>
      <c r="H1598" s="159"/>
      <c r="I1598" s="158">
        <f>ROUND(E1598*H1598,2)</f>
        <v>0</v>
      </c>
      <c r="J1598" s="159"/>
      <c r="K1598" s="158">
        <f>ROUND(E1598*J1598,2)</f>
        <v>0</v>
      </c>
      <c r="L1598" s="158">
        <v>21</v>
      </c>
      <c r="M1598" s="158">
        <f>G1598*(1+L1598/100)</f>
        <v>0</v>
      </c>
      <c r="N1598" s="157">
        <v>2.1000000000000001E-2</v>
      </c>
      <c r="O1598" s="157">
        <f>ROUND(E1598*N1598,2)</f>
        <v>0.08</v>
      </c>
      <c r="P1598" s="157">
        <v>0</v>
      </c>
      <c r="Q1598" s="157">
        <f>ROUND(E1598*P1598,2)</f>
        <v>0</v>
      </c>
      <c r="R1598" s="158" t="s">
        <v>324</v>
      </c>
      <c r="S1598" s="158" t="s">
        <v>183</v>
      </c>
      <c r="T1598" s="158" t="s">
        <v>183</v>
      </c>
      <c r="U1598" s="158">
        <v>0</v>
      </c>
      <c r="V1598" s="158">
        <f>ROUND(E1598*U1598,2)</f>
        <v>0</v>
      </c>
      <c r="W1598" s="158"/>
      <c r="X1598" s="158" t="s">
        <v>325</v>
      </c>
      <c r="Y1598" s="147"/>
      <c r="Z1598" s="147"/>
      <c r="AA1598" s="147"/>
      <c r="AB1598" s="147"/>
      <c r="AC1598" s="147"/>
      <c r="AD1598" s="147"/>
      <c r="AE1598" s="147"/>
      <c r="AF1598" s="147"/>
      <c r="AG1598" s="147" t="s">
        <v>326</v>
      </c>
      <c r="AH1598" s="147"/>
      <c r="AI1598" s="147"/>
      <c r="AJ1598" s="147"/>
      <c r="AK1598" s="147"/>
      <c r="AL1598" s="147"/>
      <c r="AM1598" s="147"/>
      <c r="AN1598" s="147"/>
      <c r="AO1598" s="147"/>
      <c r="AP1598" s="147"/>
      <c r="AQ1598" s="147"/>
      <c r="AR1598" s="147"/>
      <c r="AS1598" s="147"/>
      <c r="AT1598" s="147"/>
      <c r="AU1598" s="147"/>
      <c r="AV1598" s="147"/>
      <c r="AW1598" s="147"/>
      <c r="AX1598" s="147"/>
      <c r="AY1598" s="147"/>
      <c r="AZ1598" s="147"/>
      <c r="BA1598" s="147"/>
      <c r="BB1598" s="147"/>
      <c r="BC1598" s="147"/>
      <c r="BD1598" s="147"/>
      <c r="BE1598" s="147"/>
      <c r="BF1598" s="147"/>
      <c r="BG1598" s="147"/>
      <c r="BH1598" s="147"/>
    </row>
    <row r="1599" spans="1:60" outlineLevel="1">
      <c r="A1599" s="154"/>
      <c r="B1599" s="155"/>
      <c r="C1599" s="188" t="s">
        <v>575</v>
      </c>
      <c r="D1599" s="160"/>
      <c r="E1599" s="161"/>
      <c r="F1599" s="158"/>
      <c r="G1599" s="158"/>
      <c r="H1599" s="158"/>
      <c r="I1599" s="158"/>
      <c r="J1599" s="158"/>
      <c r="K1599" s="158"/>
      <c r="L1599" s="158"/>
      <c r="M1599" s="158"/>
      <c r="N1599" s="157"/>
      <c r="O1599" s="157"/>
      <c r="P1599" s="157"/>
      <c r="Q1599" s="157"/>
      <c r="R1599" s="158"/>
      <c r="S1599" s="158"/>
      <c r="T1599" s="158"/>
      <c r="U1599" s="158"/>
      <c r="V1599" s="158"/>
      <c r="W1599" s="158"/>
      <c r="X1599" s="158"/>
      <c r="Y1599" s="147"/>
      <c r="Z1599" s="147"/>
      <c r="AA1599" s="147"/>
      <c r="AB1599" s="147"/>
      <c r="AC1599" s="147"/>
      <c r="AD1599" s="147"/>
      <c r="AE1599" s="147"/>
      <c r="AF1599" s="147"/>
      <c r="AG1599" s="147" t="s">
        <v>187</v>
      </c>
      <c r="AH1599" s="147">
        <v>0</v>
      </c>
      <c r="AI1599" s="147"/>
      <c r="AJ1599" s="147"/>
      <c r="AK1599" s="147"/>
      <c r="AL1599" s="147"/>
      <c r="AM1599" s="147"/>
      <c r="AN1599" s="147"/>
      <c r="AO1599" s="147"/>
      <c r="AP1599" s="147"/>
      <c r="AQ1599" s="147"/>
      <c r="AR1599" s="147"/>
      <c r="AS1599" s="147"/>
      <c r="AT1599" s="147"/>
      <c r="AU1599" s="147"/>
      <c r="AV1599" s="147"/>
      <c r="AW1599" s="147"/>
      <c r="AX1599" s="147"/>
      <c r="AY1599" s="147"/>
      <c r="AZ1599" s="147"/>
      <c r="BA1599" s="147"/>
      <c r="BB1599" s="147"/>
      <c r="BC1599" s="147"/>
      <c r="BD1599" s="147"/>
      <c r="BE1599" s="147"/>
      <c r="BF1599" s="147"/>
      <c r="BG1599" s="147"/>
      <c r="BH1599" s="147"/>
    </row>
    <row r="1600" spans="1:60" outlineLevel="1">
      <c r="A1600" s="154"/>
      <c r="B1600" s="155"/>
      <c r="C1600" s="188" t="s">
        <v>586</v>
      </c>
      <c r="D1600" s="160"/>
      <c r="E1600" s="161"/>
      <c r="F1600" s="158"/>
      <c r="G1600" s="158"/>
      <c r="H1600" s="158"/>
      <c r="I1600" s="158"/>
      <c r="J1600" s="158"/>
      <c r="K1600" s="158"/>
      <c r="L1600" s="158"/>
      <c r="M1600" s="158"/>
      <c r="N1600" s="157"/>
      <c r="O1600" s="157"/>
      <c r="P1600" s="157"/>
      <c r="Q1600" s="157"/>
      <c r="R1600" s="158"/>
      <c r="S1600" s="158"/>
      <c r="T1600" s="158"/>
      <c r="U1600" s="158"/>
      <c r="V1600" s="158"/>
      <c r="W1600" s="158"/>
      <c r="X1600" s="158"/>
      <c r="Y1600" s="147"/>
      <c r="Z1600" s="147"/>
      <c r="AA1600" s="147"/>
      <c r="AB1600" s="147"/>
      <c r="AC1600" s="147"/>
      <c r="AD1600" s="147"/>
      <c r="AE1600" s="147"/>
      <c r="AF1600" s="147"/>
      <c r="AG1600" s="147" t="s">
        <v>187</v>
      </c>
      <c r="AH1600" s="147">
        <v>0</v>
      </c>
      <c r="AI1600" s="147"/>
      <c r="AJ1600" s="147"/>
      <c r="AK1600" s="147"/>
      <c r="AL1600" s="147"/>
      <c r="AM1600" s="147"/>
      <c r="AN1600" s="147"/>
      <c r="AO1600" s="147"/>
      <c r="AP1600" s="147"/>
      <c r="AQ1600" s="147"/>
      <c r="AR1600" s="147"/>
      <c r="AS1600" s="147"/>
      <c r="AT1600" s="147"/>
      <c r="AU1600" s="147"/>
      <c r="AV1600" s="147"/>
      <c r="AW1600" s="147"/>
      <c r="AX1600" s="147"/>
      <c r="AY1600" s="147"/>
      <c r="AZ1600" s="147"/>
      <c r="BA1600" s="147"/>
      <c r="BB1600" s="147"/>
      <c r="BC1600" s="147"/>
      <c r="BD1600" s="147"/>
      <c r="BE1600" s="147"/>
      <c r="BF1600" s="147"/>
      <c r="BG1600" s="147"/>
      <c r="BH1600" s="147"/>
    </row>
    <row r="1601" spans="1:60" outlineLevel="1">
      <c r="A1601" s="154"/>
      <c r="B1601" s="155"/>
      <c r="C1601" s="188" t="s">
        <v>587</v>
      </c>
      <c r="D1601" s="160"/>
      <c r="E1601" s="161"/>
      <c r="F1601" s="158"/>
      <c r="G1601" s="158"/>
      <c r="H1601" s="158"/>
      <c r="I1601" s="158"/>
      <c r="J1601" s="158"/>
      <c r="K1601" s="158"/>
      <c r="L1601" s="158"/>
      <c r="M1601" s="158"/>
      <c r="N1601" s="157"/>
      <c r="O1601" s="157"/>
      <c r="P1601" s="157"/>
      <c r="Q1601" s="157"/>
      <c r="R1601" s="158"/>
      <c r="S1601" s="158"/>
      <c r="T1601" s="158"/>
      <c r="U1601" s="158"/>
      <c r="V1601" s="158"/>
      <c r="W1601" s="158"/>
      <c r="X1601" s="158"/>
      <c r="Y1601" s="147"/>
      <c r="Z1601" s="147"/>
      <c r="AA1601" s="147"/>
      <c r="AB1601" s="147"/>
      <c r="AC1601" s="147"/>
      <c r="AD1601" s="147"/>
      <c r="AE1601" s="147"/>
      <c r="AF1601" s="147"/>
      <c r="AG1601" s="147" t="s">
        <v>187</v>
      </c>
      <c r="AH1601" s="147">
        <v>0</v>
      </c>
      <c r="AI1601" s="147"/>
      <c r="AJ1601" s="147"/>
      <c r="AK1601" s="147"/>
      <c r="AL1601" s="147"/>
      <c r="AM1601" s="147"/>
      <c r="AN1601" s="147"/>
      <c r="AO1601" s="147"/>
      <c r="AP1601" s="147"/>
      <c r="AQ1601" s="147"/>
      <c r="AR1601" s="147"/>
      <c r="AS1601" s="147"/>
      <c r="AT1601" s="147"/>
      <c r="AU1601" s="147"/>
      <c r="AV1601" s="147"/>
      <c r="AW1601" s="147"/>
      <c r="AX1601" s="147"/>
      <c r="AY1601" s="147"/>
      <c r="AZ1601" s="147"/>
      <c r="BA1601" s="147"/>
      <c r="BB1601" s="147"/>
      <c r="BC1601" s="147"/>
      <c r="BD1601" s="147"/>
      <c r="BE1601" s="147"/>
      <c r="BF1601" s="147"/>
      <c r="BG1601" s="147"/>
      <c r="BH1601" s="147"/>
    </row>
    <row r="1602" spans="1:60" outlineLevel="1">
      <c r="A1602" s="154"/>
      <c r="B1602" s="155"/>
      <c r="C1602" s="188" t="s">
        <v>72</v>
      </c>
      <c r="D1602" s="160"/>
      <c r="E1602" s="161">
        <v>4</v>
      </c>
      <c r="F1602" s="158"/>
      <c r="G1602" s="158"/>
      <c r="H1602" s="158"/>
      <c r="I1602" s="158"/>
      <c r="J1602" s="158"/>
      <c r="K1602" s="158"/>
      <c r="L1602" s="158"/>
      <c r="M1602" s="158"/>
      <c r="N1602" s="157"/>
      <c r="O1602" s="157"/>
      <c r="P1602" s="157"/>
      <c r="Q1602" s="157"/>
      <c r="R1602" s="158"/>
      <c r="S1602" s="158"/>
      <c r="T1602" s="158"/>
      <c r="U1602" s="158"/>
      <c r="V1602" s="158"/>
      <c r="W1602" s="158"/>
      <c r="X1602" s="158"/>
      <c r="Y1602" s="147"/>
      <c r="Z1602" s="147"/>
      <c r="AA1602" s="147"/>
      <c r="AB1602" s="147"/>
      <c r="AC1602" s="147"/>
      <c r="AD1602" s="147"/>
      <c r="AE1602" s="147"/>
      <c r="AF1602" s="147"/>
      <c r="AG1602" s="147" t="s">
        <v>187</v>
      </c>
      <c r="AH1602" s="147">
        <v>0</v>
      </c>
      <c r="AI1602" s="147"/>
      <c r="AJ1602" s="147"/>
      <c r="AK1602" s="147"/>
      <c r="AL1602" s="147"/>
      <c r="AM1602" s="147"/>
      <c r="AN1602" s="147"/>
      <c r="AO1602" s="147"/>
      <c r="AP1602" s="147"/>
      <c r="AQ1602" s="147"/>
      <c r="AR1602" s="147"/>
      <c r="AS1602" s="147"/>
      <c r="AT1602" s="147"/>
      <c r="AU1602" s="147"/>
      <c r="AV1602" s="147"/>
      <c r="AW1602" s="147"/>
      <c r="AX1602" s="147"/>
      <c r="AY1602" s="147"/>
      <c r="AZ1602" s="147"/>
      <c r="BA1602" s="147"/>
      <c r="BB1602" s="147"/>
      <c r="BC1602" s="147"/>
      <c r="BD1602" s="147"/>
      <c r="BE1602" s="147"/>
      <c r="BF1602" s="147"/>
      <c r="BG1602" s="147"/>
      <c r="BH1602" s="147"/>
    </row>
    <row r="1603" spans="1:60" ht="22.5" outlineLevel="1">
      <c r="A1603" s="173">
        <v>285</v>
      </c>
      <c r="B1603" s="174" t="s">
        <v>1256</v>
      </c>
      <c r="C1603" s="187" t="s">
        <v>1257</v>
      </c>
      <c r="D1603" s="175" t="s">
        <v>259</v>
      </c>
      <c r="E1603" s="176">
        <v>1</v>
      </c>
      <c r="F1603" s="177"/>
      <c r="G1603" s="178">
        <f>ROUND(E1603*F1603,2)</f>
        <v>0</v>
      </c>
      <c r="H1603" s="159"/>
      <c r="I1603" s="158">
        <f>ROUND(E1603*H1603,2)</f>
        <v>0</v>
      </c>
      <c r="J1603" s="159"/>
      <c r="K1603" s="158">
        <f>ROUND(E1603*J1603,2)</f>
        <v>0</v>
      </c>
      <c r="L1603" s="158">
        <v>21</v>
      </c>
      <c r="M1603" s="158">
        <f>G1603*(1+L1603/100)</f>
        <v>0</v>
      </c>
      <c r="N1603" s="157">
        <v>2.3E-2</v>
      </c>
      <c r="O1603" s="157">
        <f>ROUND(E1603*N1603,2)</f>
        <v>0.02</v>
      </c>
      <c r="P1603" s="157">
        <v>0</v>
      </c>
      <c r="Q1603" s="157">
        <f>ROUND(E1603*P1603,2)</f>
        <v>0</v>
      </c>
      <c r="R1603" s="158" t="s">
        <v>324</v>
      </c>
      <c r="S1603" s="158" t="s">
        <v>183</v>
      </c>
      <c r="T1603" s="158" t="s">
        <v>183</v>
      </c>
      <c r="U1603" s="158">
        <v>0</v>
      </c>
      <c r="V1603" s="158">
        <f>ROUND(E1603*U1603,2)</f>
        <v>0</v>
      </c>
      <c r="W1603" s="158"/>
      <c r="X1603" s="158" t="s">
        <v>325</v>
      </c>
      <c r="Y1603" s="147"/>
      <c r="Z1603" s="147"/>
      <c r="AA1603" s="147"/>
      <c r="AB1603" s="147"/>
      <c r="AC1603" s="147"/>
      <c r="AD1603" s="147"/>
      <c r="AE1603" s="147"/>
      <c r="AF1603" s="147"/>
      <c r="AG1603" s="147" t="s">
        <v>326</v>
      </c>
      <c r="AH1603" s="147"/>
      <c r="AI1603" s="147"/>
      <c r="AJ1603" s="147"/>
      <c r="AK1603" s="147"/>
      <c r="AL1603" s="147"/>
      <c r="AM1603" s="147"/>
      <c r="AN1603" s="147"/>
      <c r="AO1603" s="147"/>
      <c r="AP1603" s="147"/>
      <c r="AQ1603" s="147"/>
      <c r="AR1603" s="147"/>
      <c r="AS1603" s="147"/>
      <c r="AT1603" s="147"/>
      <c r="AU1603" s="147"/>
      <c r="AV1603" s="147"/>
      <c r="AW1603" s="147"/>
      <c r="AX1603" s="147"/>
      <c r="AY1603" s="147"/>
      <c r="AZ1603" s="147"/>
      <c r="BA1603" s="147"/>
      <c r="BB1603" s="147"/>
      <c r="BC1603" s="147"/>
      <c r="BD1603" s="147"/>
      <c r="BE1603" s="147"/>
      <c r="BF1603" s="147"/>
      <c r="BG1603" s="147"/>
      <c r="BH1603" s="147"/>
    </row>
    <row r="1604" spans="1:60" outlineLevel="1">
      <c r="A1604" s="154"/>
      <c r="B1604" s="155"/>
      <c r="C1604" s="188" t="s">
        <v>575</v>
      </c>
      <c r="D1604" s="160"/>
      <c r="E1604" s="161"/>
      <c r="F1604" s="158"/>
      <c r="G1604" s="158"/>
      <c r="H1604" s="158"/>
      <c r="I1604" s="158"/>
      <c r="J1604" s="158"/>
      <c r="K1604" s="158"/>
      <c r="L1604" s="158"/>
      <c r="M1604" s="158"/>
      <c r="N1604" s="157"/>
      <c r="O1604" s="157"/>
      <c r="P1604" s="157"/>
      <c r="Q1604" s="157"/>
      <c r="R1604" s="158"/>
      <c r="S1604" s="158"/>
      <c r="T1604" s="158"/>
      <c r="U1604" s="158"/>
      <c r="V1604" s="158"/>
      <c r="W1604" s="158"/>
      <c r="X1604" s="158"/>
      <c r="Y1604" s="147"/>
      <c r="Z1604" s="147"/>
      <c r="AA1604" s="147"/>
      <c r="AB1604" s="147"/>
      <c r="AC1604" s="147"/>
      <c r="AD1604" s="147"/>
      <c r="AE1604" s="147"/>
      <c r="AF1604" s="147"/>
      <c r="AG1604" s="147" t="s">
        <v>187</v>
      </c>
      <c r="AH1604" s="147">
        <v>0</v>
      </c>
      <c r="AI1604" s="147"/>
      <c r="AJ1604" s="147"/>
      <c r="AK1604" s="147"/>
      <c r="AL1604" s="147"/>
      <c r="AM1604" s="147"/>
      <c r="AN1604" s="147"/>
      <c r="AO1604" s="147"/>
      <c r="AP1604" s="147"/>
      <c r="AQ1604" s="147"/>
      <c r="AR1604" s="147"/>
      <c r="AS1604" s="147"/>
      <c r="AT1604" s="147"/>
      <c r="AU1604" s="147"/>
      <c r="AV1604" s="147"/>
      <c r="AW1604" s="147"/>
      <c r="AX1604" s="147"/>
      <c r="AY1604" s="147"/>
      <c r="AZ1604" s="147"/>
      <c r="BA1604" s="147"/>
      <c r="BB1604" s="147"/>
      <c r="BC1604" s="147"/>
      <c r="BD1604" s="147"/>
      <c r="BE1604" s="147"/>
      <c r="BF1604" s="147"/>
      <c r="BG1604" s="147"/>
      <c r="BH1604" s="147"/>
    </row>
    <row r="1605" spans="1:60" outlineLevel="1">
      <c r="A1605" s="154"/>
      <c r="B1605" s="155"/>
      <c r="C1605" s="188" t="s">
        <v>591</v>
      </c>
      <c r="D1605" s="160"/>
      <c r="E1605" s="161"/>
      <c r="F1605" s="158"/>
      <c r="G1605" s="158"/>
      <c r="H1605" s="158"/>
      <c r="I1605" s="158"/>
      <c r="J1605" s="158"/>
      <c r="K1605" s="158"/>
      <c r="L1605" s="158"/>
      <c r="M1605" s="158"/>
      <c r="N1605" s="157"/>
      <c r="O1605" s="157"/>
      <c r="P1605" s="157"/>
      <c r="Q1605" s="157"/>
      <c r="R1605" s="158"/>
      <c r="S1605" s="158"/>
      <c r="T1605" s="158"/>
      <c r="U1605" s="158"/>
      <c r="V1605" s="158"/>
      <c r="W1605" s="158"/>
      <c r="X1605" s="158"/>
      <c r="Y1605" s="147"/>
      <c r="Z1605" s="147"/>
      <c r="AA1605" s="147"/>
      <c r="AB1605" s="147"/>
      <c r="AC1605" s="147"/>
      <c r="AD1605" s="147"/>
      <c r="AE1605" s="147"/>
      <c r="AF1605" s="147"/>
      <c r="AG1605" s="147" t="s">
        <v>187</v>
      </c>
      <c r="AH1605" s="147">
        <v>0</v>
      </c>
      <c r="AI1605" s="147"/>
      <c r="AJ1605" s="147"/>
      <c r="AK1605" s="147"/>
      <c r="AL1605" s="147"/>
      <c r="AM1605" s="147"/>
      <c r="AN1605" s="147"/>
      <c r="AO1605" s="147"/>
      <c r="AP1605" s="147"/>
      <c r="AQ1605" s="147"/>
      <c r="AR1605" s="147"/>
      <c r="AS1605" s="147"/>
      <c r="AT1605" s="147"/>
      <c r="AU1605" s="147"/>
      <c r="AV1605" s="147"/>
      <c r="AW1605" s="147"/>
      <c r="AX1605" s="147"/>
      <c r="AY1605" s="147"/>
      <c r="AZ1605" s="147"/>
      <c r="BA1605" s="147"/>
      <c r="BB1605" s="147"/>
      <c r="BC1605" s="147"/>
      <c r="BD1605" s="147"/>
      <c r="BE1605" s="147"/>
      <c r="BF1605" s="147"/>
      <c r="BG1605" s="147"/>
      <c r="BH1605" s="147"/>
    </row>
    <row r="1606" spans="1:60" outlineLevel="1">
      <c r="A1606" s="154"/>
      <c r="B1606" s="155"/>
      <c r="C1606" s="188" t="s">
        <v>592</v>
      </c>
      <c r="D1606" s="160"/>
      <c r="E1606" s="161"/>
      <c r="F1606" s="158"/>
      <c r="G1606" s="158"/>
      <c r="H1606" s="158"/>
      <c r="I1606" s="158"/>
      <c r="J1606" s="158"/>
      <c r="K1606" s="158"/>
      <c r="L1606" s="158"/>
      <c r="M1606" s="158"/>
      <c r="N1606" s="157"/>
      <c r="O1606" s="157"/>
      <c r="P1606" s="157"/>
      <c r="Q1606" s="157"/>
      <c r="R1606" s="158"/>
      <c r="S1606" s="158"/>
      <c r="T1606" s="158"/>
      <c r="U1606" s="158"/>
      <c r="V1606" s="158"/>
      <c r="W1606" s="158"/>
      <c r="X1606" s="158"/>
      <c r="Y1606" s="147"/>
      <c r="Z1606" s="147"/>
      <c r="AA1606" s="147"/>
      <c r="AB1606" s="147"/>
      <c r="AC1606" s="147"/>
      <c r="AD1606" s="147"/>
      <c r="AE1606" s="147"/>
      <c r="AF1606" s="147"/>
      <c r="AG1606" s="147" t="s">
        <v>187</v>
      </c>
      <c r="AH1606" s="147">
        <v>0</v>
      </c>
      <c r="AI1606" s="147"/>
      <c r="AJ1606" s="147"/>
      <c r="AK1606" s="147"/>
      <c r="AL1606" s="147"/>
      <c r="AM1606" s="147"/>
      <c r="AN1606" s="147"/>
      <c r="AO1606" s="147"/>
      <c r="AP1606" s="147"/>
      <c r="AQ1606" s="147"/>
      <c r="AR1606" s="147"/>
      <c r="AS1606" s="147"/>
      <c r="AT1606" s="147"/>
      <c r="AU1606" s="147"/>
      <c r="AV1606" s="147"/>
      <c r="AW1606" s="147"/>
      <c r="AX1606" s="147"/>
      <c r="AY1606" s="147"/>
      <c r="AZ1606" s="147"/>
      <c r="BA1606" s="147"/>
      <c r="BB1606" s="147"/>
      <c r="BC1606" s="147"/>
      <c r="BD1606" s="147"/>
      <c r="BE1606" s="147"/>
      <c r="BF1606" s="147"/>
      <c r="BG1606" s="147"/>
      <c r="BH1606" s="147"/>
    </row>
    <row r="1607" spans="1:60" outlineLevel="1">
      <c r="A1607" s="154"/>
      <c r="B1607" s="155"/>
      <c r="C1607" s="188" t="s">
        <v>64</v>
      </c>
      <c r="D1607" s="160"/>
      <c r="E1607" s="161">
        <v>1</v>
      </c>
      <c r="F1607" s="158"/>
      <c r="G1607" s="158"/>
      <c r="H1607" s="158"/>
      <c r="I1607" s="158"/>
      <c r="J1607" s="158"/>
      <c r="K1607" s="158"/>
      <c r="L1607" s="158"/>
      <c r="M1607" s="158"/>
      <c r="N1607" s="157"/>
      <c r="O1607" s="157"/>
      <c r="P1607" s="157"/>
      <c r="Q1607" s="157"/>
      <c r="R1607" s="158"/>
      <c r="S1607" s="158"/>
      <c r="T1607" s="158"/>
      <c r="U1607" s="158"/>
      <c r="V1607" s="158"/>
      <c r="W1607" s="158"/>
      <c r="X1607" s="158"/>
      <c r="Y1607" s="147"/>
      <c r="Z1607" s="147"/>
      <c r="AA1607" s="147"/>
      <c r="AB1607" s="147"/>
      <c r="AC1607" s="147"/>
      <c r="AD1607" s="147"/>
      <c r="AE1607" s="147"/>
      <c r="AF1607" s="147"/>
      <c r="AG1607" s="147" t="s">
        <v>187</v>
      </c>
      <c r="AH1607" s="147">
        <v>0</v>
      </c>
      <c r="AI1607" s="147"/>
      <c r="AJ1607" s="147"/>
      <c r="AK1607" s="147"/>
      <c r="AL1607" s="147"/>
      <c r="AM1607" s="147"/>
      <c r="AN1607" s="147"/>
      <c r="AO1607" s="147"/>
      <c r="AP1607" s="147"/>
      <c r="AQ1607" s="147"/>
      <c r="AR1607" s="147"/>
      <c r="AS1607" s="147"/>
      <c r="AT1607" s="147"/>
      <c r="AU1607" s="147"/>
      <c r="AV1607" s="147"/>
      <c r="AW1607" s="147"/>
      <c r="AX1607" s="147"/>
      <c r="AY1607" s="147"/>
      <c r="AZ1607" s="147"/>
      <c r="BA1607" s="147"/>
      <c r="BB1607" s="147"/>
      <c r="BC1607" s="147"/>
      <c r="BD1607" s="147"/>
      <c r="BE1607" s="147"/>
      <c r="BF1607" s="147"/>
      <c r="BG1607" s="147"/>
      <c r="BH1607" s="147"/>
    </row>
    <row r="1608" spans="1:60" ht="22.5" outlineLevel="1">
      <c r="A1608" s="173">
        <v>286</v>
      </c>
      <c r="B1608" s="174" t="s">
        <v>1258</v>
      </c>
      <c r="C1608" s="187" t="s">
        <v>1259</v>
      </c>
      <c r="D1608" s="175" t="s">
        <v>259</v>
      </c>
      <c r="E1608" s="176">
        <v>1</v>
      </c>
      <c r="F1608" s="177"/>
      <c r="G1608" s="178">
        <f>ROUND(E1608*F1608,2)</f>
        <v>0</v>
      </c>
      <c r="H1608" s="159"/>
      <c r="I1608" s="158">
        <f>ROUND(E1608*H1608,2)</f>
        <v>0</v>
      </c>
      <c r="J1608" s="159"/>
      <c r="K1608" s="158">
        <f>ROUND(E1608*J1608,2)</f>
        <v>0</v>
      </c>
      <c r="L1608" s="158">
        <v>21</v>
      </c>
      <c r="M1608" s="158">
        <f>G1608*(1+L1608/100)</f>
        <v>0</v>
      </c>
      <c r="N1608" s="157">
        <v>0.03</v>
      </c>
      <c r="O1608" s="157">
        <f>ROUND(E1608*N1608,2)</f>
        <v>0.03</v>
      </c>
      <c r="P1608" s="157">
        <v>0</v>
      </c>
      <c r="Q1608" s="157">
        <f>ROUND(E1608*P1608,2)</f>
        <v>0</v>
      </c>
      <c r="R1608" s="158" t="s">
        <v>324</v>
      </c>
      <c r="S1608" s="158" t="s">
        <v>183</v>
      </c>
      <c r="T1608" s="158" t="s">
        <v>183</v>
      </c>
      <c r="U1608" s="158">
        <v>0</v>
      </c>
      <c r="V1608" s="158">
        <f>ROUND(E1608*U1608,2)</f>
        <v>0</v>
      </c>
      <c r="W1608" s="158"/>
      <c r="X1608" s="158" t="s">
        <v>325</v>
      </c>
      <c r="Y1608" s="147"/>
      <c r="Z1608" s="147"/>
      <c r="AA1608" s="147"/>
      <c r="AB1608" s="147"/>
      <c r="AC1608" s="147"/>
      <c r="AD1608" s="147"/>
      <c r="AE1608" s="147"/>
      <c r="AF1608" s="147"/>
      <c r="AG1608" s="147" t="s">
        <v>326</v>
      </c>
      <c r="AH1608" s="147"/>
      <c r="AI1608" s="147"/>
      <c r="AJ1608" s="147"/>
      <c r="AK1608" s="147"/>
      <c r="AL1608" s="147"/>
      <c r="AM1608" s="147"/>
      <c r="AN1608" s="147"/>
      <c r="AO1608" s="147"/>
      <c r="AP1608" s="147"/>
      <c r="AQ1608" s="147"/>
      <c r="AR1608" s="147"/>
      <c r="AS1608" s="147"/>
      <c r="AT1608" s="147"/>
      <c r="AU1608" s="147"/>
      <c r="AV1608" s="147"/>
      <c r="AW1608" s="147"/>
      <c r="AX1608" s="147"/>
      <c r="AY1608" s="147"/>
      <c r="AZ1608" s="147"/>
      <c r="BA1608" s="147"/>
      <c r="BB1608" s="147"/>
      <c r="BC1608" s="147"/>
      <c r="BD1608" s="147"/>
      <c r="BE1608" s="147"/>
      <c r="BF1608" s="147"/>
      <c r="BG1608" s="147"/>
      <c r="BH1608" s="147"/>
    </row>
    <row r="1609" spans="1:60" outlineLevel="1">
      <c r="A1609" s="154"/>
      <c r="B1609" s="155"/>
      <c r="C1609" s="188" t="s">
        <v>575</v>
      </c>
      <c r="D1609" s="160"/>
      <c r="E1609" s="161"/>
      <c r="F1609" s="158"/>
      <c r="G1609" s="158"/>
      <c r="H1609" s="158"/>
      <c r="I1609" s="158"/>
      <c r="J1609" s="158"/>
      <c r="K1609" s="158"/>
      <c r="L1609" s="158"/>
      <c r="M1609" s="158"/>
      <c r="N1609" s="157"/>
      <c r="O1609" s="157"/>
      <c r="P1609" s="157"/>
      <c r="Q1609" s="157"/>
      <c r="R1609" s="158"/>
      <c r="S1609" s="158"/>
      <c r="T1609" s="158"/>
      <c r="U1609" s="158"/>
      <c r="V1609" s="158"/>
      <c r="W1609" s="158"/>
      <c r="X1609" s="158"/>
      <c r="Y1609" s="147"/>
      <c r="Z1609" s="147"/>
      <c r="AA1609" s="147"/>
      <c r="AB1609" s="147"/>
      <c r="AC1609" s="147"/>
      <c r="AD1609" s="147"/>
      <c r="AE1609" s="147"/>
      <c r="AF1609" s="147"/>
      <c r="AG1609" s="147" t="s">
        <v>187</v>
      </c>
      <c r="AH1609" s="147">
        <v>0</v>
      </c>
      <c r="AI1609" s="147"/>
      <c r="AJ1609" s="147"/>
      <c r="AK1609" s="147"/>
      <c r="AL1609" s="147"/>
      <c r="AM1609" s="147"/>
      <c r="AN1609" s="147"/>
      <c r="AO1609" s="147"/>
      <c r="AP1609" s="147"/>
      <c r="AQ1609" s="147"/>
      <c r="AR1609" s="147"/>
      <c r="AS1609" s="147"/>
      <c r="AT1609" s="147"/>
      <c r="AU1609" s="147"/>
      <c r="AV1609" s="147"/>
      <c r="AW1609" s="147"/>
      <c r="AX1609" s="147"/>
      <c r="AY1609" s="147"/>
      <c r="AZ1609" s="147"/>
      <c r="BA1609" s="147"/>
      <c r="BB1609" s="147"/>
      <c r="BC1609" s="147"/>
      <c r="BD1609" s="147"/>
      <c r="BE1609" s="147"/>
      <c r="BF1609" s="147"/>
      <c r="BG1609" s="147"/>
      <c r="BH1609" s="147"/>
    </row>
    <row r="1610" spans="1:60" outlineLevel="1">
      <c r="A1610" s="154"/>
      <c r="B1610" s="155"/>
      <c r="C1610" s="188" t="s">
        <v>594</v>
      </c>
      <c r="D1610" s="160"/>
      <c r="E1610" s="161"/>
      <c r="F1610" s="158"/>
      <c r="G1610" s="158"/>
      <c r="H1610" s="158"/>
      <c r="I1610" s="158"/>
      <c r="J1610" s="158"/>
      <c r="K1610" s="158"/>
      <c r="L1610" s="158"/>
      <c r="M1610" s="158"/>
      <c r="N1610" s="157"/>
      <c r="O1610" s="157"/>
      <c r="P1610" s="157"/>
      <c r="Q1610" s="157"/>
      <c r="R1610" s="158"/>
      <c r="S1610" s="158"/>
      <c r="T1610" s="158"/>
      <c r="U1610" s="158"/>
      <c r="V1610" s="158"/>
      <c r="W1610" s="158"/>
      <c r="X1610" s="158"/>
      <c r="Y1610" s="147"/>
      <c r="Z1610" s="147"/>
      <c r="AA1610" s="147"/>
      <c r="AB1610" s="147"/>
      <c r="AC1610" s="147"/>
      <c r="AD1610" s="147"/>
      <c r="AE1610" s="147"/>
      <c r="AF1610" s="147"/>
      <c r="AG1610" s="147" t="s">
        <v>187</v>
      </c>
      <c r="AH1610" s="147">
        <v>0</v>
      </c>
      <c r="AI1610" s="147"/>
      <c r="AJ1610" s="147"/>
      <c r="AK1610" s="147"/>
      <c r="AL1610" s="147"/>
      <c r="AM1610" s="147"/>
      <c r="AN1610" s="147"/>
      <c r="AO1610" s="147"/>
      <c r="AP1610" s="147"/>
      <c r="AQ1610" s="147"/>
      <c r="AR1610" s="147"/>
      <c r="AS1610" s="147"/>
      <c r="AT1610" s="147"/>
      <c r="AU1610" s="147"/>
      <c r="AV1610" s="147"/>
      <c r="AW1610" s="147"/>
      <c r="AX1610" s="147"/>
      <c r="AY1610" s="147"/>
      <c r="AZ1610" s="147"/>
      <c r="BA1610" s="147"/>
      <c r="BB1610" s="147"/>
      <c r="BC1610" s="147"/>
      <c r="BD1610" s="147"/>
      <c r="BE1610" s="147"/>
      <c r="BF1610" s="147"/>
      <c r="BG1610" s="147"/>
      <c r="BH1610" s="147"/>
    </row>
    <row r="1611" spans="1:60" outlineLevel="1">
      <c r="A1611" s="154"/>
      <c r="B1611" s="155"/>
      <c r="C1611" s="188" t="s">
        <v>595</v>
      </c>
      <c r="D1611" s="160"/>
      <c r="E1611" s="161"/>
      <c r="F1611" s="158"/>
      <c r="G1611" s="158"/>
      <c r="H1611" s="158"/>
      <c r="I1611" s="158"/>
      <c r="J1611" s="158"/>
      <c r="K1611" s="158"/>
      <c r="L1611" s="158"/>
      <c r="M1611" s="158"/>
      <c r="N1611" s="157"/>
      <c r="O1611" s="157"/>
      <c r="P1611" s="157"/>
      <c r="Q1611" s="157"/>
      <c r="R1611" s="158"/>
      <c r="S1611" s="158"/>
      <c r="T1611" s="158"/>
      <c r="U1611" s="158"/>
      <c r="V1611" s="158"/>
      <c r="W1611" s="158"/>
      <c r="X1611" s="158"/>
      <c r="Y1611" s="147"/>
      <c r="Z1611" s="147"/>
      <c r="AA1611" s="147"/>
      <c r="AB1611" s="147"/>
      <c r="AC1611" s="147"/>
      <c r="AD1611" s="147"/>
      <c r="AE1611" s="147"/>
      <c r="AF1611" s="147"/>
      <c r="AG1611" s="147" t="s">
        <v>187</v>
      </c>
      <c r="AH1611" s="147">
        <v>0</v>
      </c>
      <c r="AI1611" s="147"/>
      <c r="AJ1611" s="147"/>
      <c r="AK1611" s="147"/>
      <c r="AL1611" s="147"/>
      <c r="AM1611" s="147"/>
      <c r="AN1611" s="147"/>
      <c r="AO1611" s="147"/>
      <c r="AP1611" s="147"/>
      <c r="AQ1611" s="147"/>
      <c r="AR1611" s="147"/>
      <c r="AS1611" s="147"/>
      <c r="AT1611" s="147"/>
      <c r="AU1611" s="147"/>
      <c r="AV1611" s="147"/>
      <c r="AW1611" s="147"/>
      <c r="AX1611" s="147"/>
      <c r="AY1611" s="147"/>
      <c r="AZ1611" s="147"/>
      <c r="BA1611" s="147"/>
      <c r="BB1611" s="147"/>
      <c r="BC1611" s="147"/>
      <c r="BD1611" s="147"/>
      <c r="BE1611" s="147"/>
      <c r="BF1611" s="147"/>
      <c r="BG1611" s="147"/>
      <c r="BH1611" s="147"/>
    </row>
    <row r="1612" spans="1:60" outlineLevel="1">
      <c r="A1612" s="154"/>
      <c r="B1612" s="155"/>
      <c r="C1612" s="188" t="s">
        <v>64</v>
      </c>
      <c r="D1612" s="160"/>
      <c r="E1612" s="161">
        <v>1</v>
      </c>
      <c r="F1612" s="158"/>
      <c r="G1612" s="158"/>
      <c r="H1612" s="158"/>
      <c r="I1612" s="158"/>
      <c r="J1612" s="158"/>
      <c r="K1612" s="158"/>
      <c r="L1612" s="158"/>
      <c r="M1612" s="158"/>
      <c r="N1612" s="157"/>
      <c r="O1612" s="157"/>
      <c r="P1612" s="157"/>
      <c r="Q1612" s="157"/>
      <c r="R1612" s="158"/>
      <c r="S1612" s="158"/>
      <c r="T1612" s="158"/>
      <c r="U1612" s="158"/>
      <c r="V1612" s="158"/>
      <c r="W1612" s="158"/>
      <c r="X1612" s="158"/>
      <c r="Y1612" s="147"/>
      <c r="Z1612" s="147"/>
      <c r="AA1612" s="147"/>
      <c r="AB1612" s="147"/>
      <c r="AC1612" s="147"/>
      <c r="AD1612" s="147"/>
      <c r="AE1612" s="147"/>
      <c r="AF1612" s="147"/>
      <c r="AG1612" s="147" t="s">
        <v>187</v>
      </c>
      <c r="AH1612" s="147">
        <v>0</v>
      </c>
      <c r="AI1612" s="147"/>
      <c r="AJ1612" s="147"/>
      <c r="AK1612" s="147"/>
      <c r="AL1612" s="147"/>
      <c r="AM1612" s="147"/>
      <c r="AN1612" s="147"/>
      <c r="AO1612" s="147"/>
      <c r="AP1612" s="147"/>
      <c r="AQ1612" s="147"/>
      <c r="AR1612" s="147"/>
      <c r="AS1612" s="147"/>
      <c r="AT1612" s="147"/>
      <c r="AU1612" s="147"/>
      <c r="AV1612" s="147"/>
      <c r="AW1612" s="147"/>
      <c r="AX1612" s="147"/>
      <c r="AY1612" s="147"/>
      <c r="AZ1612" s="147"/>
      <c r="BA1612" s="147"/>
      <c r="BB1612" s="147"/>
      <c r="BC1612" s="147"/>
      <c r="BD1612" s="147"/>
      <c r="BE1612" s="147"/>
      <c r="BF1612" s="147"/>
      <c r="BG1612" s="147"/>
      <c r="BH1612" s="147"/>
    </row>
    <row r="1613" spans="1:60" ht="22.5" outlineLevel="1">
      <c r="A1613" s="173">
        <v>287</v>
      </c>
      <c r="B1613" s="174" t="s">
        <v>1260</v>
      </c>
      <c r="C1613" s="187" t="s">
        <v>1261</v>
      </c>
      <c r="D1613" s="175" t="s">
        <v>259</v>
      </c>
      <c r="E1613" s="176">
        <v>1</v>
      </c>
      <c r="F1613" s="177"/>
      <c r="G1613" s="178">
        <f>ROUND(E1613*F1613,2)</f>
        <v>0</v>
      </c>
      <c r="H1613" s="159"/>
      <c r="I1613" s="158">
        <f>ROUND(E1613*H1613,2)</f>
        <v>0</v>
      </c>
      <c r="J1613" s="159"/>
      <c r="K1613" s="158">
        <f>ROUND(E1613*J1613,2)</f>
        <v>0</v>
      </c>
      <c r="L1613" s="158">
        <v>21</v>
      </c>
      <c r="M1613" s="158">
        <f>G1613*(1+L1613/100)</f>
        <v>0</v>
      </c>
      <c r="N1613" s="157">
        <v>3.4000000000000002E-2</v>
      </c>
      <c r="O1613" s="157">
        <f>ROUND(E1613*N1613,2)</f>
        <v>0.03</v>
      </c>
      <c r="P1613" s="157">
        <v>0</v>
      </c>
      <c r="Q1613" s="157">
        <f>ROUND(E1613*P1613,2)</f>
        <v>0</v>
      </c>
      <c r="R1613" s="158" t="s">
        <v>324</v>
      </c>
      <c r="S1613" s="158" t="s">
        <v>183</v>
      </c>
      <c r="T1613" s="158" t="s">
        <v>183</v>
      </c>
      <c r="U1613" s="158">
        <v>0</v>
      </c>
      <c r="V1613" s="158">
        <f>ROUND(E1613*U1613,2)</f>
        <v>0</v>
      </c>
      <c r="W1613" s="158"/>
      <c r="X1613" s="158" t="s">
        <v>325</v>
      </c>
      <c r="Y1613" s="147"/>
      <c r="Z1613" s="147"/>
      <c r="AA1613" s="147"/>
      <c r="AB1613" s="147"/>
      <c r="AC1613" s="147"/>
      <c r="AD1613" s="147"/>
      <c r="AE1613" s="147"/>
      <c r="AF1613" s="147"/>
      <c r="AG1613" s="147" t="s">
        <v>326</v>
      </c>
      <c r="AH1613" s="147"/>
      <c r="AI1613" s="147"/>
      <c r="AJ1613" s="147"/>
      <c r="AK1613" s="147"/>
      <c r="AL1613" s="147"/>
      <c r="AM1613" s="147"/>
      <c r="AN1613" s="147"/>
      <c r="AO1613" s="147"/>
      <c r="AP1613" s="147"/>
      <c r="AQ1613" s="147"/>
      <c r="AR1613" s="147"/>
      <c r="AS1613" s="147"/>
      <c r="AT1613" s="147"/>
      <c r="AU1613" s="147"/>
      <c r="AV1613" s="147"/>
      <c r="AW1613" s="147"/>
      <c r="AX1613" s="147"/>
      <c r="AY1613" s="147"/>
      <c r="AZ1613" s="147"/>
      <c r="BA1613" s="147"/>
      <c r="BB1613" s="147"/>
      <c r="BC1613" s="147"/>
      <c r="BD1613" s="147"/>
      <c r="BE1613" s="147"/>
      <c r="BF1613" s="147"/>
      <c r="BG1613" s="147"/>
      <c r="BH1613" s="147"/>
    </row>
    <row r="1614" spans="1:60" outlineLevel="1">
      <c r="A1614" s="154"/>
      <c r="B1614" s="155"/>
      <c r="C1614" s="188" t="s">
        <v>575</v>
      </c>
      <c r="D1614" s="160"/>
      <c r="E1614" s="161"/>
      <c r="F1614" s="158"/>
      <c r="G1614" s="158"/>
      <c r="H1614" s="158"/>
      <c r="I1614" s="158"/>
      <c r="J1614" s="158"/>
      <c r="K1614" s="158"/>
      <c r="L1614" s="158"/>
      <c r="M1614" s="158"/>
      <c r="N1614" s="157"/>
      <c r="O1614" s="157"/>
      <c r="P1614" s="157"/>
      <c r="Q1614" s="157"/>
      <c r="R1614" s="158"/>
      <c r="S1614" s="158"/>
      <c r="T1614" s="158"/>
      <c r="U1614" s="158"/>
      <c r="V1614" s="158"/>
      <c r="W1614" s="158"/>
      <c r="X1614" s="158"/>
      <c r="Y1614" s="147"/>
      <c r="Z1614" s="147"/>
      <c r="AA1614" s="147"/>
      <c r="AB1614" s="147"/>
      <c r="AC1614" s="147"/>
      <c r="AD1614" s="147"/>
      <c r="AE1614" s="147"/>
      <c r="AF1614" s="147"/>
      <c r="AG1614" s="147" t="s">
        <v>187</v>
      </c>
      <c r="AH1614" s="147">
        <v>0</v>
      </c>
      <c r="AI1614" s="147"/>
      <c r="AJ1614" s="147"/>
      <c r="AK1614" s="147"/>
      <c r="AL1614" s="147"/>
      <c r="AM1614" s="147"/>
      <c r="AN1614" s="147"/>
      <c r="AO1614" s="147"/>
      <c r="AP1614" s="147"/>
      <c r="AQ1614" s="147"/>
      <c r="AR1614" s="147"/>
      <c r="AS1614" s="147"/>
      <c r="AT1614" s="147"/>
      <c r="AU1614" s="147"/>
      <c r="AV1614" s="147"/>
      <c r="AW1614" s="147"/>
      <c r="AX1614" s="147"/>
      <c r="AY1614" s="147"/>
      <c r="AZ1614" s="147"/>
      <c r="BA1614" s="147"/>
      <c r="BB1614" s="147"/>
      <c r="BC1614" s="147"/>
      <c r="BD1614" s="147"/>
      <c r="BE1614" s="147"/>
      <c r="BF1614" s="147"/>
      <c r="BG1614" s="147"/>
      <c r="BH1614" s="147"/>
    </row>
    <row r="1615" spans="1:60" outlineLevel="1">
      <c r="A1615" s="154"/>
      <c r="B1615" s="155"/>
      <c r="C1615" s="188" t="s">
        <v>1197</v>
      </c>
      <c r="D1615" s="160"/>
      <c r="E1615" s="161"/>
      <c r="F1615" s="158"/>
      <c r="G1615" s="158"/>
      <c r="H1615" s="158"/>
      <c r="I1615" s="158"/>
      <c r="J1615" s="158"/>
      <c r="K1615" s="158"/>
      <c r="L1615" s="158"/>
      <c r="M1615" s="158"/>
      <c r="N1615" s="157"/>
      <c r="O1615" s="157"/>
      <c r="P1615" s="157"/>
      <c r="Q1615" s="157"/>
      <c r="R1615" s="158"/>
      <c r="S1615" s="158"/>
      <c r="T1615" s="158"/>
      <c r="U1615" s="158"/>
      <c r="V1615" s="158"/>
      <c r="W1615" s="158"/>
      <c r="X1615" s="158"/>
      <c r="Y1615" s="147"/>
      <c r="Z1615" s="147"/>
      <c r="AA1615" s="147"/>
      <c r="AB1615" s="147"/>
      <c r="AC1615" s="147"/>
      <c r="AD1615" s="147"/>
      <c r="AE1615" s="147"/>
      <c r="AF1615" s="147"/>
      <c r="AG1615" s="147" t="s">
        <v>187</v>
      </c>
      <c r="AH1615" s="147">
        <v>0</v>
      </c>
      <c r="AI1615" s="147"/>
      <c r="AJ1615" s="147"/>
      <c r="AK1615" s="147"/>
      <c r="AL1615" s="147"/>
      <c r="AM1615" s="147"/>
      <c r="AN1615" s="147"/>
      <c r="AO1615" s="147"/>
      <c r="AP1615" s="147"/>
      <c r="AQ1615" s="147"/>
      <c r="AR1615" s="147"/>
      <c r="AS1615" s="147"/>
      <c r="AT1615" s="147"/>
      <c r="AU1615" s="147"/>
      <c r="AV1615" s="147"/>
      <c r="AW1615" s="147"/>
      <c r="AX1615" s="147"/>
      <c r="AY1615" s="147"/>
      <c r="AZ1615" s="147"/>
      <c r="BA1615" s="147"/>
      <c r="BB1615" s="147"/>
      <c r="BC1615" s="147"/>
      <c r="BD1615" s="147"/>
      <c r="BE1615" s="147"/>
      <c r="BF1615" s="147"/>
      <c r="BG1615" s="147"/>
      <c r="BH1615" s="147"/>
    </row>
    <row r="1616" spans="1:60" outlineLevel="1">
      <c r="A1616" s="154"/>
      <c r="B1616" s="155"/>
      <c r="C1616" s="188" t="s">
        <v>1198</v>
      </c>
      <c r="D1616" s="160"/>
      <c r="E1616" s="161"/>
      <c r="F1616" s="158"/>
      <c r="G1616" s="158"/>
      <c r="H1616" s="158"/>
      <c r="I1616" s="158"/>
      <c r="J1616" s="158"/>
      <c r="K1616" s="158"/>
      <c r="L1616" s="158"/>
      <c r="M1616" s="158"/>
      <c r="N1616" s="157"/>
      <c r="O1616" s="157"/>
      <c r="P1616" s="157"/>
      <c r="Q1616" s="157"/>
      <c r="R1616" s="158"/>
      <c r="S1616" s="158"/>
      <c r="T1616" s="158"/>
      <c r="U1616" s="158"/>
      <c r="V1616" s="158"/>
      <c r="W1616" s="158"/>
      <c r="X1616" s="158"/>
      <c r="Y1616" s="147"/>
      <c r="Z1616" s="147"/>
      <c r="AA1616" s="147"/>
      <c r="AB1616" s="147"/>
      <c r="AC1616" s="147"/>
      <c r="AD1616" s="147"/>
      <c r="AE1616" s="147"/>
      <c r="AF1616" s="147"/>
      <c r="AG1616" s="147" t="s">
        <v>187</v>
      </c>
      <c r="AH1616" s="147">
        <v>0</v>
      </c>
      <c r="AI1616" s="147"/>
      <c r="AJ1616" s="147"/>
      <c r="AK1616" s="147"/>
      <c r="AL1616" s="147"/>
      <c r="AM1616" s="147"/>
      <c r="AN1616" s="147"/>
      <c r="AO1616" s="147"/>
      <c r="AP1616" s="147"/>
      <c r="AQ1616" s="147"/>
      <c r="AR1616" s="147"/>
      <c r="AS1616" s="147"/>
      <c r="AT1616" s="147"/>
      <c r="AU1616" s="147"/>
      <c r="AV1616" s="147"/>
      <c r="AW1616" s="147"/>
      <c r="AX1616" s="147"/>
      <c r="AY1616" s="147"/>
      <c r="AZ1616" s="147"/>
      <c r="BA1616" s="147"/>
      <c r="BB1616" s="147"/>
      <c r="BC1616" s="147"/>
      <c r="BD1616" s="147"/>
      <c r="BE1616" s="147"/>
      <c r="BF1616" s="147"/>
      <c r="BG1616" s="147"/>
      <c r="BH1616" s="147"/>
    </row>
    <row r="1617" spans="1:60" outlineLevel="1">
      <c r="A1617" s="154"/>
      <c r="B1617" s="155"/>
      <c r="C1617" s="188" t="s">
        <v>64</v>
      </c>
      <c r="D1617" s="160"/>
      <c r="E1617" s="161">
        <v>1</v>
      </c>
      <c r="F1617" s="158"/>
      <c r="G1617" s="158"/>
      <c r="H1617" s="158"/>
      <c r="I1617" s="158"/>
      <c r="J1617" s="158"/>
      <c r="K1617" s="158"/>
      <c r="L1617" s="158"/>
      <c r="M1617" s="158"/>
      <c r="N1617" s="157"/>
      <c r="O1617" s="157"/>
      <c r="P1617" s="157"/>
      <c r="Q1617" s="157"/>
      <c r="R1617" s="158"/>
      <c r="S1617" s="158"/>
      <c r="T1617" s="158"/>
      <c r="U1617" s="158"/>
      <c r="V1617" s="158"/>
      <c r="W1617" s="158"/>
      <c r="X1617" s="158"/>
      <c r="Y1617" s="147"/>
      <c r="Z1617" s="147"/>
      <c r="AA1617" s="147"/>
      <c r="AB1617" s="147"/>
      <c r="AC1617" s="147"/>
      <c r="AD1617" s="147"/>
      <c r="AE1617" s="147"/>
      <c r="AF1617" s="147"/>
      <c r="AG1617" s="147" t="s">
        <v>187</v>
      </c>
      <c r="AH1617" s="147">
        <v>0</v>
      </c>
      <c r="AI1617" s="147"/>
      <c r="AJ1617" s="147"/>
      <c r="AK1617" s="147"/>
      <c r="AL1617" s="147"/>
      <c r="AM1617" s="147"/>
      <c r="AN1617" s="147"/>
      <c r="AO1617" s="147"/>
      <c r="AP1617" s="147"/>
      <c r="AQ1617" s="147"/>
      <c r="AR1617" s="147"/>
      <c r="AS1617" s="147"/>
      <c r="AT1617" s="147"/>
      <c r="AU1617" s="147"/>
      <c r="AV1617" s="147"/>
      <c r="AW1617" s="147"/>
      <c r="AX1617" s="147"/>
      <c r="AY1617" s="147"/>
      <c r="AZ1617" s="147"/>
      <c r="BA1617" s="147"/>
      <c r="BB1617" s="147"/>
      <c r="BC1617" s="147"/>
      <c r="BD1617" s="147"/>
      <c r="BE1617" s="147"/>
      <c r="BF1617" s="147"/>
      <c r="BG1617" s="147"/>
      <c r="BH1617" s="147"/>
    </row>
    <row r="1618" spans="1:60" ht="22.5" outlineLevel="1">
      <c r="A1618" s="173">
        <v>288</v>
      </c>
      <c r="B1618" s="174" t="s">
        <v>1262</v>
      </c>
      <c r="C1618" s="187" t="s">
        <v>1263</v>
      </c>
      <c r="D1618" s="175" t="s">
        <v>259</v>
      </c>
      <c r="E1618" s="176">
        <v>1</v>
      </c>
      <c r="F1618" s="177"/>
      <c r="G1618" s="178">
        <f>ROUND(E1618*F1618,2)</f>
        <v>0</v>
      </c>
      <c r="H1618" s="159"/>
      <c r="I1618" s="158">
        <f>ROUND(E1618*H1618,2)</f>
        <v>0</v>
      </c>
      <c r="J1618" s="159"/>
      <c r="K1618" s="158">
        <f>ROUND(E1618*J1618,2)</f>
        <v>0</v>
      </c>
      <c r="L1618" s="158">
        <v>21</v>
      </c>
      <c r="M1618" s="158">
        <f>G1618*(1+L1618/100)</f>
        <v>0</v>
      </c>
      <c r="N1618" s="157">
        <v>3.4000000000000002E-2</v>
      </c>
      <c r="O1618" s="157">
        <f>ROUND(E1618*N1618,2)</f>
        <v>0.03</v>
      </c>
      <c r="P1618" s="157">
        <v>0</v>
      </c>
      <c r="Q1618" s="157">
        <f>ROUND(E1618*P1618,2)</f>
        <v>0</v>
      </c>
      <c r="R1618" s="158" t="s">
        <v>324</v>
      </c>
      <c r="S1618" s="158" t="s">
        <v>183</v>
      </c>
      <c r="T1618" s="158" t="s">
        <v>183</v>
      </c>
      <c r="U1618" s="158">
        <v>0</v>
      </c>
      <c r="V1618" s="158">
        <f>ROUND(E1618*U1618,2)</f>
        <v>0</v>
      </c>
      <c r="W1618" s="158"/>
      <c r="X1618" s="158" t="s">
        <v>325</v>
      </c>
      <c r="Y1618" s="147"/>
      <c r="Z1618" s="147"/>
      <c r="AA1618" s="147"/>
      <c r="AB1618" s="147"/>
      <c r="AC1618" s="147"/>
      <c r="AD1618" s="147"/>
      <c r="AE1618" s="147"/>
      <c r="AF1618" s="147"/>
      <c r="AG1618" s="147" t="s">
        <v>326</v>
      </c>
      <c r="AH1618" s="147"/>
      <c r="AI1618" s="147"/>
      <c r="AJ1618" s="147"/>
      <c r="AK1618" s="147"/>
      <c r="AL1618" s="147"/>
      <c r="AM1618" s="147"/>
      <c r="AN1618" s="147"/>
      <c r="AO1618" s="147"/>
      <c r="AP1618" s="147"/>
      <c r="AQ1618" s="147"/>
      <c r="AR1618" s="147"/>
      <c r="AS1618" s="147"/>
      <c r="AT1618" s="147"/>
      <c r="AU1618" s="147"/>
      <c r="AV1618" s="147"/>
      <c r="AW1618" s="147"/>
      <c r="AX1618" s="147"/>
      <c r="AY1618" s="147"/>
      <c r="AZ1618" s="147"/>
      <c r="BA1618" s="147"/>
      <c r="BB1618" s="147"/>
      <c r="BC1618" s="147"/>
      <c r="BD1618" s="147"/>
      <c r="BE1618" s="147"/>
      <c r="BF1618" s="147"/>
      <c r="BG1618" s="147"/>
      <c r="BH1618" s="147"/>
    </row>
    <row r="1619" spans="1:60" outlineLevel="1">
      <c r="A1619" s="154"/>
      <c r="B1619" s="155"/>
      <c r="C1619" s="188" t="s">
        <v>575</v>
      </c>
      <c r="D1619" s="160"/>
      <c r="E1619" s="161"/>
      <c r="F1619" s="158"/>
      <c r="G1619" s="158"/>
      <c r="H1619" s="158"/>
      <c r="I1619" s="158"/>
      <c r="J1619" s="158"/>
      <c r="K1619" s="158"/>
      <c r="L1619" s="158"/>
      <c r="M1619" s="158"/>
      <c r="N1619" s="157"/>
      <c r="O1619" s="157"/>
      <c r="P1619" s="157"/>
      <c r="Q1619" s="157"/>
      <c r="R1619" s="158"/>
      <c r="S1619" s="158"/>
      <c r="T1619" s="158"/>
      <c r="U1619" s="158"/>
      <c r="V1619" s="158"/>
      <c r="W1619" s="158"/>
      <c r="X1619" s="158"/>
      <c r="Y1619" s="147"/>
      <c r="Z1619" s="147"/>
      <c r="AA1619" s="147"/>
      <c r="AB1619" s="147"/>
      <c r="AC1619" s="147"/>
      <c r="AD1619" s="147"/>
      <c r="AE1619" s="147"/>
      <c r="AF1619" s="147"/>
      <c r="AG1619" s="147" t="s">
        <v>187</v>
      </c>
      <c r="AH1619" s="147">
        <v>0</v>
      </c>
      <c r="AI1619" s="147"/>
      <c r="AJ1619" s="147"/>
      <c r="AK1619" s="147"/>
      <c r="AL1619" s="147"/>
      <c r="AM1619" s="147"/>
      <c r="AN1619" s="147"/>
      <c r="AO1619" s="147"/>
      <c r="AP1619" s="147"/>
      <c r="AQ1619" s="147"/>
      <c r="AR1619" s="147"/>
      <c r="AS1619" s="147"/>
      <c r="AT1619" s="147"/>
      <c r="AU1619" s="147"/>
      <c r="AV1619" s="147"/>
      <c r="AW1619" s="147"/>
      <c r="AX1619" s="147"/>
      <c r="AY1619" s="147"/>
      <c r="AZ1619" s="147"/>
      <c r="BA1619" s="147"/>
      <c r="BB1619" s="147"/>
      <c r="BC1619" s="147"/>
      <c r="BD1619" s="147"/>
      <c r="BE1619" s="147"/>
      <c r="BF1619" s="147"/>
      <c r="BG1619" s="147"/>
      <c r="BH1619" s="147"/>
    </row>
    <row r="1620" spans="1:60" outlineLevel="1">
      <c r="A1620" s="154"/>
      <c r="B1620" s="155"/>
      <c r="C1620" s="188" t="s">
        <v>591</v>
      </c>
      <c r="D1620" s="160"/>
      <c r="E1620" s="161"/>
      <c r="F1620" s="158"/>
      <c r="G1620" s="158"/>
      <c r="H1620" s="158"/>
      <c r="I1620" s="158"/>
      <c r="J1620" s="158"/>
      <c r="K1620" s="158"/>
      <c r="L1620" s="158"/>
      <c r="M1620" s="158"/>
      <c r="N1620" s="157"/>
      <c r="O1620" s="157"/>
      <c r="P1620" s="157"/>
      <c r="Q1620" s="157"/>
      <c r="R1620" s="158"/>
      <c r="S1620" s="158"/>
      <c r="T1620" s="158"/>
      <c r="U1620" s="158"/>
      <c r="V1620" s="158"/>
      <c r="W1620" s="158"/>
      <c r="X1620" s="158"/>
      <c r="Y1620" s="147"/>
      <c r="Z1620" s="147"/>
      <c r="AA1620" s="147"/>
      <c r="AB1620" s="147"/>
      <c r="AC1620" s="147"/>
      <c r="AD1620" s="147"/>
      <c r="AE1620" s="147"/>
      <c r="AF1620" s="147"/>
      <c r="AG1620" s="147" t="s">
        <v>187</v>
      </c>
      <c r="AH1620" s="147">
        <v>0</v>
      </c>
      <c r="AI1620" s="147"/>
      <c r="AJ1620" s="147"/>
      <c r="AK1620" s="147"/>
      <c r="AL1620" s="147"/>
      <c r="AM1620" s="147"/>
      <c r="AN1620" s="147"/>
      <c r="AO1620" s="147"/>
      <c r="AP1620" s="147"/>
      <c r="AQ1620" s="147"/>
      <c r="AR1620" s="147"/>
      <c r="AS1620" s="147"/>
      <c r="AT1620" s="147"/>
      <c r="AU1620" s="147"/>
      <c r="AV1620" s="147"/>
      <c r="AW1620" s="147"/>
      <c r="AX1620" s="147"/>
      <c r="AY1620" s="147"/>
      <c r="AZ1620" s="147"/>
      <c r="BA1620" s="147"/>
      <c r="BB1620" s="147"/>
      <c r="BC1620" s="147"/>
      <c r="BD1620" s="147"/>
      <c r="BE1620" s="147"/>
      <c r="BF1620" s="147"/>
      <c r="BG1620" s="147"/>
      <c r="BH1620" s="147"/>
    </row>
    <row r="1621" spans="1:60" outlineLevel="1">
      <c r="A1621" s="154"/>
      <c r="B1621" s="155"/>
      <c r="C1621" s="188" t="s">
        <v>593</v>
      </c>
      <c r="D1621" s="160"/>
      <c r="E1621" s="161"/>
      <c r="F1621" s="158"/>
      <c r="G1621" s="158"/>
      <c r="H1621" s="158"/>
      <c r="I1621" s="158"/>
      <c r="J1621" s="158"/>
      <c r="K1621" s="158"/>
      <c r="L1621" s="158"/>
      <c r="M1621" s="158"/>
      <c r="N1621" s="157"/>
      <c r="O1621" s="157"/>
      <c r="P1621" s="157"/>
      <c r="Q1621" s="157"/>
      <c r="R1621" s="158"/>
      <c r="S1621" s="158"/>
      <c r="T1621" s="158"/>
      <c r="U1621" s="158"/>
      <c r="V1621" s="158"/>
      <c r="W1621" s="158"/>
      <c r="X1621" s="158"/>
      <c r="Y1621" s="147"/>
      <c r="Z1621" s="147"/>
      <c r="AA1621" s="147"/>
      <c r="AB1621" s="147"/>
      <c r="AC1621" s="147"/>
      <c r="AD1621" s="147"/>
      <c r="AE1621" s="147"/>
      <c r="AF1621" s="147"/>
      <c r="AG1621" s="147" t="s">
        <v>187</v>
      </c>
      <c r="AH1621" s="147">
        <v>0</v>
      </c>
      <c r="AI1621" s="147"/>
      <c r="AJ1621" s="147"/>
      <c r="AK1621" s="147"/>
      <c r="AL1621" s="147"/>
      <c r="AM1621" s="147"/>
      <c r="AN1621" s="147"/>
      <c r="AO1621" s="147"/>
      <c r="AP1621" s="147"/>
      <c r="AQ1621" s="147"/>
      <c r="AR1621" s="147"/>
      <c r="AS1621" s="147"/>
      <c r="AT1621" s="147"/>
      <c r="AU1621" s="147"/>
      <c r="AV1621" s="147"/>
      <c r="AW1621" s="147"/>
      <c r="AX1621" s="147"/>
      <c r="AY1621" s="147"/>
      <c r="AZ1621" s="147"/>
      <c r="BA1621" s="147"/>
      <c r="BB1621" s="147"/>
      <c r="BC1621" s="147"/>
      <c r="BD1621" s="147"/>
      <c r="BE1621" s="147"/>
      <c r="BF1621" s="147"/>
      <c r="BG1621" s="147"/>
      <c r="BH1621" s="147"/>
    </row>
    <row r="1622" spans="1:60" outlineLevel="1">
      <c r="A1622" s="154"/>
      <c r="B1622" s="155"/>
      <c r="C1622" s="188" t="s">
        <v>64</v>
      </c>
      <c r="D1622" s="160"/>
      <c r="E1622" s="161">
        <v>1</v>
      </c>
      <c r="F1622" s="158"/>
      <c r="G1622" s="158"/>
      <c r="H1622" s="158"/>
      <c r="I1622" s="158"/>
      <c r="J1622" s="158"/>
      <c r="K1622" s="158"/>
      <c r="L1622" s="158"/>
      <c r="M1622" s="158"/>
      <c r="N1622" s="157"/>
      <c r="O1622" s="157"/>
      <c r="P1622" s="157"/>
      <c r="Q1622" s="157"/>
      <c r="R1622" s="158"/>
      <c r="S1622" s="158"/>
      <c r="T1622" s="158"/>
      <c r="U1622" s="158"/>
      <c r="V1622" s="158"/>
      <c r="W1622" s="158"/>
      <c r="X1622" s="158"/>
      <c r="Y1622" s="147"/>
      <c r="Z1622" s="147"/>
      <c r="AA1622" s="147"/>
      <c r="AB1622" s="147"/>
      <c r="AC1622" s="147"/>
      <c r="AD1622" s="147"/>
      <c r="AE1622" s="147"/>
      <c r="AF1622" s="147"/>
      <c r="AG1622" s="147" t="s">
        <v>187</v>
      </c>
      <c r="AH1622" s="147">
        <v>0</v>
      </c>
      <c r="AI1622" s="147"/>
      <c r="AJ1622" s="147"/>
      <c r="AK1622" s="147"/>
      <c r="AL1622" s="147"/>
      <c r="AM1622" s="147"/>
      <c r="AN1622" s="147"/>
      <c r="AO1622" s="147"/>
      <c r="AP1622" s="147"/>
      <c r="AQ1622" s="147"/>
      <c r="AR1622" s="147"/>
      <c r="AS1622" s="147"/>
      <c r="AT1622" s="147"/>
      <c r="AU1622" s="147"/>
      <c r="AV1622" s="147"/>
      <c r="AW1622" s="147"/>
      <c r="AX1622" s="147"/>
      <c r="AY1622" s="147"/>
      <c r="AZ1622" s="147"/>
      <c r="BA1622" s="147"/>
      <c r="BB1622" s="147"/>
      <c r="BC1622" s="147"/>
      <c r="BD1622" s="147"/>
      <c r="BE1622" s="147"/>
      <c r="BF1622" s="147"/>
      <c r="BG1622" s="147"/>
      <c r="BH1622" s="147"/>
    </row>
    <row r="1623" spans="1:60" ht="22.5" outlineLevel="1">
      <c r="A1623" s="173">
        <v>289</v>
      </c>
      <c r="B1623" s="174" t="s">
        <v>1264</v>
      </c>
      <c r="C1623" s="187" t="s">
        <v>1265</v>
      </c>
      <c r="D1623" s="175" t="s">
        <v>259</v>
      </c>
      <c r="E1623" s="176">
        <v>2</v>
      </c>
      <c r="F1623" s="177"/>
      <c r="G1623" s="178">
        <f>ROUND(E1623*F1623,2)</f>
        <v>0</v>
      </c>
      <c r="H1623" s="159"/>
      <c r="I1623" s="158">
        <f>ROUND(E1623*H1623,2)</f>
        <v>0</v>
      </c>
      <c r="J1623" s="159"/>
      <c r="K1623" s="158">
        <f>ROUND(E1623*J1623,2)</f>
        <v>0</v>
      </c>
      <c r="L1623" s="158">
        <v>21</v>
      </c>
      <c r="M1623" s="158">
        <f>G1623*(1+L1623/100)</f>
        <v>0</v>
      </c>
      <c r="N1623" s="157">
        <v>2.5000000000000001E-2</v>
      </c>
      <c r="O1623" s="157">
        <f>ROUND(E1623*N1623,2)</f>
        <v>0.05</v>
      </c>
      <c r="P1623" s="157">
        <v>0</v>
      </c>
      <c r="Q1623" s="157">
        <f>ROUND(E1623*P1623,2)</f>
        <v>0</v>
      </c>
      <c r="R1623" s="158" t="s">
        <v>324</v>
      </c>
      <c r="S1623" s="158" t="s">
        <v>183</v>
      </c>
      <c r="T1623" s="158" t="s">
        <v>183</v>
      </c>
      <c r="U1623" s="158">
        <v>0</v>
      </c>
      <c r="V1623" s="158">
        <f>ROUND(E1623*U1623,2)</f>
        <v>0</v>
      </c>
      <c r="W1623" s="158"/>
      <c r="X1623" s="158" t="s">
        <v>325</v>
      </c>
      <c r="Y1623" s="147"/>
      <c r="Z1623" s="147"/>
      <c r="AA1623" s="147"/>
      <c r="AB1623" s="147"/>
      <c r="AC1623" s="147"/>
      <c r="AD1623" s="147"/>
      <c r="AE1623" s="147"/>
      <c r="AF1623" s="147"/>
      <c r="AG1623" s="147" t="s">
        <v>326</v>
      </c>
      <c r="AH1623" s="147"/>
      <c r="AI1623" s="147"/>
      <c r="AJ1623" s="147"/>
      <c r="AK1623" s="147"/>
      <c r="AL1623" s="147"/>
      <c r="AM1623" s="147"/>
      <c r="AN1623" s="147"/>
      <c r="AO1623" s="147"/>
      <c r="AP1623" s="147"/>
      <c r="AQ1623" s="147"/>
      <c r="AR1623" s="147"/>
      <c r="AS1623" s="147"/>
      <c r="AT1623" s="147"/>
      <c r="AU1623" s="147"/>
      <c r="AV1623" s="147"/>
      <c r="AW1623" s="147"/>
      <c r="AX1623" s="147"/>
      <c r="AY1623" s="147"/>
      <c r="AZ1623" s="147"/>
      <c r="BA1623" s="147"/>
      <c r="BB1623" s="147"/>
      <c r="BC1623" s="147"/>
      <c r="BD1623" s="147"/>
      <c r="BE1623" s="147"/>
      <c r="BF1623" s="147"/>
      <c r="BG1623" s="147"/>
      <c r="BH1623" s="147"/>
    </row>
    <row r="1624" spans="1:60" outlineLevel="1">
      <c r="A1624" s="154"/>
      <c r="B1624" s="155"/>
      <c r="C1624" s="188" t="s">
        <v>575</v>
      </c>
      <c r="D1624" s="160"/>
      <c r="E1624" s="161"/>
      <c r="F1624" s="158"/>
      <c r="G1624" s="158"/>
      <c r="H1624" s="158"/>
      <c r="I1624" s="158"/>
      <c r="J1624" s="158"/>
      <c r="K1624" s="158"/>
      <c r="L1624" s="158"/>
      <c r="M1624" s="158"/>
      <c r="N1624" s="157"/>
      <c r="O1624" s="157"/>
      <c r="P1624" s="157"/>
      <c r="Q1624" s="157"/>
      <c r="R1624" s="158"/>
      <c r="S1624" s="158"/>
      <c r="T1624" s="158"/>
      <c r="U1624" s="158"/>
      <c r="V1624" s="158"/>
      <c r="W1624" s="158"/>
      <c r="X1624" s="158"/>
      <c r="Y1624" s="147"/>
      <c r="Z1624" s="147"/>
      <c r="AA1624" s="147"/>
      <c r="AB1624" s="147"/>
      <c r="AC1624" s="147"/>
      <c r="AD1624" s="147"/>
      <c r="AE1624" s="147"/>
      <c r="AF1624" s="147"/>
      <c r="AG1624" s="147" t="s">
        <v>187</v>
      </c>
      <c r="AH1624" s="147">
        <v>0</v>
      </c>
      <c r="AI1624" s="147"/>
      <c r="AJ1624" s="147"/>
      <c r="AK1624" s="147"/>
      <c r="AL1624" s="147"/>
      <c r="AM1624" s="147"/>
      <c r="AN1624" s="147"/>
      <c r="AO1624" s="147"/>
      <c r="AP1624" s="147"/>
      <c r="AQ1624" s="147"/>
      <c r="AR1624" s="147"/>
      <c r="AS1624" s="147"/>
      <c r="AT1624" s="147"/>
      <c r="AU1624" s="147"/>
      <c r="AV1624" s="147"/>
      <c r="AW1624" s="147"/>
      <c r="AX1624" s="147"/>
      <c r="AY1624" s="147"/>
      <c r="AZ1624" s="147"/>
      <c r="BA1624" s="147"/>
      <c r="BB1624" s="147"/>
      <c r="BC1624" s="147"/>
      <c r="BD1624" s="147"/>
      <c r="BE1624" s="147"/>
      <c r="BF1624" s="147"/>
      <c r="BG1624" s="147"/>
      <c r="BH1624" s="147"/>
    </row>
    <row r="1625" spans="1:60" outlineLevel="1">
      <c r="A1625" s="154"/>
      <c r="B1625" s="155"/>
      <c r="C1625" s="188" t="s">
        <v>580</v>
      </c>
      <c r="D1625" s="160"/>
      <c r="E1625" s="161"/>
      <c r="F1625" s="158"/>
      <c r="G1625" s="158"/>
      <c r="H1625" s="158"/>
      <c r="I1625" s="158"/>
      <c r="J1625" s="158"/>
      <c r="K1625" s="158"/>
      <c r="L1625" s="158"/>
      <c r="M1625" s="158"/>
      <c r="N1625" s="157"/>
      <c r="O1625" s="157"/>
      <c r="P1625" s="157"/>
      <c r="Q1625" s="157"/>
      <c r="R1625" s="158"/>
      <c r="S1625" s="158"/>
      <c r="T1625" s="158"/>
      <c r="U1625" s="158"/>
      <c r="V1625" s="158"/>
      <c r="W1625" s="158"/>
      <c r="X1625" s="158"/>
      <c r="Y1625" s="147"/>
      <c r="Z1625" s="147"/>
      <c r="AA1625" s="147"/>
      <c r="AB1625" s="147"/>
      <c r="AC1625" s="147"/>
      <c r="AD1625" s="147"/>
      <c r="AE1625" s="147"/>
      <c r="AF1625" s="147"/>
      <c r="AG1625" s="147" t="s">
        <v>187</v>
      </c>
      <c r="AH1625" s="147">
        <v>0</v>
      </c>
      <c r="AI1625" s="147"/>
      <c r="AJ1625" s="147"/>
      <c r="AK1625" s="147"/>
      <c r="AL1625" s="147"/>
      <c r="AM1625" s="147"/>
      <c r="AN1625" s="147"/>
      <c r="AO1625" s="147"/>
      <c r="AP1625" s="147"/>
      <c r="AQ1625" s="147"/>
      <c r="AR1625" s="147"/>
      <c r="AS1625" s="147"/>
      <c r="AT1625" s="147"/>
      <c r="AU1625" s="147"/>
      <c r="AV1625" s="147"/>
      <c r="AW1625" s="147"/>
      <c r="AX1625" s="147"/>
      <c r="AY1625" s="147"/>
      <c r="AZ1625" s="147"/>
      <c r="BA1625" s="147"/>
      <c r="BB1625" s="147"/>
      <c r="BC1625" s="147"/>
      <c r="BD1625" s="147"/>
      <c r="BE1625" s="147"/>
      <c r="BF1625" s="147"/>
      <c r="BG1625" s="147"/>
      <c r="BH1625" s="147"/>
    </row>
    <row r="1626" spans="1:60" outlineLevel="1">
      <c r="A1626" s="154"/>
      <c r="B1626" s="155"/>
      <c r="C1626" s="188" t="s">
        <v>585</v>
      </c>
      <c r="D1626" s="160"/>
      <c r="E1626" s="161"/>
      <c r="F1626" s="158"/>
      <c r="G1626" s="158"/>
      <c r="H1626" s="158"/>
      <c r="I1626" s="158"/>
      <c r="J1626" s="158"/>
      <c r="K1626" s="158"/>
      <c r="L1626" s="158"/>
      <c r="M1626" s="158"/>
      <c r="N1626" s="157"/>
      <c r="O1626" s="157"/>
      <c r="P1626" s="157"/>
      <c r="Q1626" s="157"/>
      <c r="R1626" s="158"/>
      <c r="S1626" s="158"/>
      <c r="T1626" s="158"/>
      <c r="U1626" s="158"/>
      <c r="V1626" s="158"/>
      <c r="W1626" s="158"/>
      <c r="X1626" s="158"/>
      <c r="Y1626" s="147"/>
      <c r="Z1626" s="147"/>
      <c r="AA1626" s="147"/>
      <c r="AB1626" s="147"/>
      <c r="AC1626" s="147"/>
      <c r="AD1626" s="147"/>
      <c r="AE1626" s="147"/>
      <c r="AF1626" s="147"/>
      <c r="AG1626" s="147" t="s">
        <v>187</v>
      </c>
      <c r="AH1626" s="147">
        <v>0</v>
      </c>
      <c r="AI1626" s="147"/>
      <c r="AJ1626" s="147"/>
      <c r="AK1626" s="147"/>
      <c r="AL1626" s="147"/>
      <c r="AM1626" s="147"/>
      <c r="AN1626" s="147"/>
      <c r="AO1626" s="147"/>
      <c r="AP1626" s="147"/>
      <c r="AQ1626" s="147"/>
      <c r="AR1626" s="147"/>
      <c r="AS1626" s="147"/>
      <c r="AT1626" s="147"/>
      <c r="AU1626" s="147"/>
      <c r="AV1626" s="147"/>
      <c r="AW1626" s="147"/>
      <c r="AX1626" s="147"/>
      <c r="AY1626" s="147"/>
      <c r="AZ1626" s="147"/>
      <c r="BA1626" s="147"/>
      <c r="BB1626" s="147"/>
      <c r="BC1626" s="147"/>
      <c r="BD1626" s="147"/>
      <c r="BE1626" s="147"/>
      <c r="BF1626" s="147"/>
      <c r="BG1626" s="147"/>
      <c r="BH1626" s="147"/>
    </row>
    <row r="1627" spans="1:60" outlineLevel="1">
      <c r="A1627" s="154"/>
      <c r="B1627" s="155"/>
      <c r="C1627" s="188" t="s">
        <v>66</v>
      </c>
      <c r="D1627" s="160"/>
      <c r="E1627" s="161">
        <v>2</v>
      </c>
      <c r="F1627" s="158"/>
      <c r="G1627" s="158"/>
      <c r="H1627" s="158"/>
      <c r="I1627" s="158"/>
      <c r="J1627" s="158"/>
      <c r="K1627" s="158"/>
      <c r="L1627" s="158"/>
      <c r="M1627" s="158"/>
      <c r="N1627" s="157"/>
      <c r="O1627" s="157"/>
      <c r="P1627" s="157"/>
      <c r="Q1627" s="157"/>
      <c r="R1627" s="158"/>
      <c r="S1627" s="158"/>
      <c r="T1627" s="158"/>
      <c r="U1627" s="158"/>
      <c r="V1627" s="158"/>
      <c r="W1627" s="158"/>
      <c r="X1627" s="158"/>
      <c r="Y1627" s="147"/>
      <c r="Z1627" s="147"/>
      <c r="AA1627" s="147"/>
      <c r="AB1627" s="147"/>
      <c r="AC1627" s="147"/>
      <c r="AD1627" s="147"/>
      <c r="AE1627" s="147"/>
      <c r="AF1627" s="147"/>
      <c r="AG1627" s="147" t="s">
        <v>187</v>
      </c>
      <c r="AH1627" s="147">
        <v>0</v>
      </c>
      <c r="AI1627" s="147"/>
      <c r="AJ1627" s="147"/>
      <c r="AK1627" s="147"/>
      <c r="AL1627" s="147"/>
      <c r="AM1627" s="147"/>
      <c r="AN1627" s="147"/>
      <c r="AO1627" s="147"/>
      <c r="AP1627" s="147"/>
      <c r="AQ1627" s="147"/>
      <c r="AR1627" s="147"/>
      <c r="AS1627" s="147"/>
      <c r="AT1627" s="147"/>
      <c r="AU1627" s="147"/>
      <c r="AV1627" s="147"/>
      <c r="AW1627" s="147"/>
      <c r="AX1627" s="147"/>
      <c r="AY1627" s="147"/>
      <c r="AZ1627" s="147"/>
      <c r="BA1627" s="147"/>
      <c r="BB1627" s="147"/>
      <c r="BC1627" s="147"/>
      <c r="BD1627" s="147"/>
      <c r="BE1627" s="147"/>
      <c r="BF1627" s="147"/>
      <c r="BG1627" s="147"/>
      <c r="BH1627" s="147"/>
    </row>
    <row r="1628" spans="1:60" ht="22.5" outlineLevel="1">
      <c r="A1628" s="173">
        <v>290</v>
      </c>
      <c r="B1628" s="174" t="s">
        <v>1266</v>
      </c>
      <c r="C1628" s="187" t="s">
        <v>1267</v>
      </c>
      <c r="D1628" s="175" t="s">
        <v>259</v>
      </c>
      <c r="E1628" s="176">
        <v>1</v>
      </c>
      <c r="F1628" s="177"/>
      <c r="G1628" s="178">
        <f>ROUND(E1628*F1628,2)</f>
        <v>0</v>
      </c>
      <c r="H1628" s="159"/>
      <c r="I1628" s="158">
        <f>ROUND(E1628*H1628,2)</f>
        <v>0</v>
      </c>
      <c r="J1628" s="159"/>
      <c r="K1628" s="158">
        <f>ROUND(E1628*J1628,2)</f>
        <v>0</v>
      </c>
      <c r="L1628" s="158">
        <v>21</v>
      </c>
      <c r="M1628" s="158">
        <f>G1628*(1+L1628/100)</f>
        <v>0</v>
      </c>
      <c r="N1628" s="157">
        <v>2.7E-2</v>
      </c>
      <c r="O1628" s="157">
        <f>ROUND(E1628*N1628,2)</f>
        <v>0.03</v>
      </c>
      <c r="P1628" s="157">
        <v>0</v>
      </c>
      <c r="Q1628" s="157">
        <f>ROUND(E1628*P1628,2)</f>
        <v>0</v>
      </c>
      <c r="R1628" s="158" t="s">
        <v>324</v>
      </c>
      <c r="S1628" s="158" t="s">
        <v>183</v>
      </c>
      <c r="T1628" s="158" t="s">
        <v>183</v>
      </c>
      <c r="U1628" s="158">
        <v>0</v>
      </c>
      <c r="V1628" s="158">
        <f>ROUND(E1628*U1628,2)</f>
        <v>0</v>
      </c>
      <c r="W1628" s="158"/>
      <c r="X1628" s="158" t="s">
        <v>325</v>
      </c>
      <c r="Y1628" s="147"/>
      <c r="Z1628" s="147"/>
      <c r="AA1628" s="147"/>
      <c r="AB1628" s="147"/>
      <c r="AC1628" s="147"/>
      <c r="AD1628" s="147"/>
      <c r="AE1628" s="147"/>
      <c r="AF1628" s="147"/>
      <c r="AG1628" s="147" t="s">
        <v>326</v>
      </c>
      <c r="AH1628" s="147"/>
      <c r="AI1628" s="147"/>
      <c r="AJ1628" s="147"/>
      <c r="AK1628" s="147"/>
      <c r="AL1628" s="147"/>
      <c r="AM1628" s="147"/>
      <c r="AN1628" s="147"/>
      <c r="AO1628" s="147"/>
      <c r="AP1628" s="147"/>
      <c r="AQ1628" s="147"/>
      <c r="AR1628" s="147"/>
      <c r="AS1628" s="147"/>
      <c r="AT1628" s="147"/>
      <c r="AU1628" s="147"/>
      <c r="AV1628" s="147"/>
      <c r="AW1628" s="147"/>
      <c r="AX1628" s="147"/>
      <c r="AY1628" s="147"/>
      <c r="AZ1628" s="147"/>
      <c r="BA1628" s="147"/>
      <c r="BB1628" s="147"/>
      <c r="BC1628" s="147"/>
      <c r="BD1628" s="147"/>
      <c r="BE1628" s="147"/>
      <c r="BF1628" s="147"/>
      <c r="BG1628" s="147"/>
      <c r="BH1628" s="147"/>
    </row>
    <row r="1629" spans="1:60" outlineLevel="1">
      <c r="A1629" s="154"/>
      <c r="B1629" s="155"/>
      <c r="C1629" s="188" t="s">
        <v>575</v>
      </c>
      <c r="D1629" s="160"/>
      <c r="E1629" s="161"/>
      <c r="F1629" s="158"/>
      <c r="G1629" s="158"/>
      <c r="H1629" s="158"/>
      <c r="I1629" s="158"/>
      <c r="J1629" s="158"/>
      <c r="K1629" s="158"/>
      <c r="L1629" s="158"/>
      <c r="M1629" s="158"/>
      <c r="N1629" s="157"/>
      <c r="O1629" s="157"/>
      <c r="P1629" s="157"/>
      <c r="Q1629" s="157"/>
      <c r="R1629" s="158"/>
      <c r="S1629" s="158"/>
      <c r="T1629" s="158"/>
      <c r="U1629" s="158"/>
      <c r="V1629" s="158"/>
      <c r="W1629" s="158"/>
      <c r="X1629" s="158"/>
      <c r="Y1629" s="147"/>
      <c r="Z1629" s="147"/>
      <c r="AA1629" s="147"/>
      <c r="AB1629" s="147"/>
      <c r="AC1629" s="147"/>
      <c r="AD1629" s="147"/>
      <c r="AE1629" s="147"/>
      <c r="AF1629" s="147"/>
      <c r="AG1629" s="147" t="s">
        <v>187</v>
      </c>
      <c r="AH1629" s="147">
        <v>0</v>
      </c>
      <c r="AI1629" s="147"/>
      <c r="AJ1629" s="147"/>
      <c r="AK1629" s="147"/>
      <c r="AL1629" s="147"/>
      <c r="AM1629" s="147"/>
      <c r="AN1629" s="147"/>
      <c r="AO1629" s="147"/>
      <c r="AP1629" s="147"/>
      <c r="AQ1629" s="147"/>
      <c r="AR1629" s="147"/>
      <c r="AS1629" s="147"/>
      <c r="AT1629" s="147"/>
      <c r="AU1629" s="147"/>
      <c r="AV1629" s="147"/>
      <c r="AW1629" s="147"/>
      <c r="AX1629" s="147"/>
      <c r="AY1629" s="147"/>
      <c r="AZ1629" s="147"/>
      <c r="BA1629" s="147"/>
      <c r="BB1629" s="147"/>
      <c r="BC1629" s="147"/>
      <c r="BD1629" s="147"/>
      <c r="BE1629" s="147"/>
      <c r="BF1629" s="147"/>
      <c r="BG1629" s="147"/>
      <c r="BH1629" s="147"/>
    </row>
    <row r="1630" spans="1:60" outlineLevel="1">
      <c r="A1630" s="154"/>
      <c r="B1630" s="155"/>
      <c r="C1630" s="188" t="s">
        <v>586</v>
      </c>
      <c r="D1630" s="160"/>
      <c r="E1630" s="161"/>
      <c r="F1630" s="158"/>
      <c r="G1630" s="158"/>
      <c r="H1630" s="158"/>
      <c r="I1630" s="158"/>
      <c r="J1630" s="158"/>
      <c r="K1630" s="158"/>
      <c r="L1630" s="158"/>
      <c r="M1630" s="158"/>
      <c r="N1630" s="157"/>
      <c r="O1630" s="157"/>
      <c r="P1630" s="157"/>
      <c r="Q1630" s="157"/>
      <c r="R1630" s="158"/>
      <c r="S1630" s="158"/>
      <c r="T1630" s="158"/>
      <c r="U1630" s="158"/>
      <c r="V1630" s="158"/>
      <c r="W1630" s="158"/>
      <c r="X1630" s="158"/>
      <c r="Y1630" s="147"/>
      <c r="Z1630" s="147"/>
      <c r="AA1630" s="147"/>
      <c r="AB1630" s="147"/>
      <c r="AC1630" s="147"/>
      <c r="AD1630" s="147"/>
      <c r="AE1630" s="147"/>
      <c r="AF1630" s="147"/>
      <c r="AG1630" s="147" t="s">
        <v>187</v>
      </c>
      <c r="AH1630" s="147">
        <v>0</v>
      </c>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row>
    <row r="1631" spans="1:60" outlineLevel="1">
      <c r="A1631" s="154"/>
      <c r="B1631" s="155"/>
      <c r="C1631" s="188" t="s">
        <v>588</v>
      </c>
      <c r="D1631" s="160"/>
      <c r="E1631" s="161"/>
      <c r="F1631" s="158"/>
      <c r="G1631" s="158"/>
      <c r="H1631" s="158"/>
      <c r="I1631" s="158"/>
      <c r="J1631" s="158"/>
      <c r="K1631" s="158"/>
      <c r="L1631" s="158"/>
      <c r="M1631" s="158"/>
      <c r="N1631" s="157"/>
      <c r="O1631" s="157"/>
      <c r="P1631" s="157"/>
      <c r="Q1631" s="157"/>
      <c r="R1631" s="158"/>
      <c r="S1631" s="158"/>
      <c r="T1631" s="158"/>
      <c r="U1631" s="158"/>
      <c r="V1631" s="158"/>
      <c r="W1631" s="158"/>
      <c r="X1631" s="158"/>
      <c r="Y1631" s="147"/>
      <c r="Z1631" s="147"/>
      <c r="AA1631" s="147"/>
      <c r="AB1631" s="147"/>
      <c r="AC1631" s="147"/>
      <c r="AD1631" s="147"/>
      <c r="AE1631" s="147"/>
      <c r="AF1631" s="147"/>
      <c r="AG1631" s="147" t="s">
        <v>187</v>
      </c>
      <c r="AH1631" s="147">
        <v>0</v>
      </c>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row>
    <row r="1632" spans="1:60" outlineLevel="1">
      <c r="A1632" s="154"/>
      <c r="B1632" s="155"/>
      <c r="C1632" s="188" t="s">
        <v>64</v>
      </c>
      <c r="D1632" s="160"/>
      <c r="E1632" s="161">
        <v>1</v>
      </c>
      <c r="F1632" s="158"/>
      <c r="G1632" s="158"/>
      <c r="H1632" s="158"/>
      <c r="I1632" s="158"/>
      <c r="J1632" s="158"/>
      <c r="K1632" s="158"/>
      <c r="L1632" s="158"/>
      <c r="M1632" s="158"/>
      <c r="N1632" s="157"/>
      <c r="O1632" s="157"/>
      <c r="P1632" s="157"/>
      <c r="Q1632" s="157"/>
      <c r="R1632" s="158"/>
      <c r="S1632" s="158"/>
      <c r="T1632" s="158"/>
      <c r="U1632" s="158"/>
      <c r="V1632" s="158"/>
      <c r="W1632" s="158"/>
      <c r="X1632" s="158"/>
      <c r="Y1632" s="147"/>
      <c r="Z1632" s="147"/>
      <c r="AA1632" s="147"/>
      <c r="AB1632" s="147"/>
      <c r="AC1632" s="147"/>
      <c r="AD1632" s="147"/>
      <c r="AE1632" s="147"/>
      <c r="AF1632" s="147"/>
      <c r="AG1632" s="147" t="s">
        <v>187</v>
      </c>
      <c r="AH1632" s="147">
        <v>0</v>
      </c>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row>
    <row r="1633" spans="1:60" ht="22.5" outlineLevel="1">
      <c r="A1633" s="173">
        <v>291</v>
      </c>
      <c r="B1633" s="174" t="s">
        <v>1268</v>
      </c>
      <c r="C1633" s="187" t="s">
        <v>1269</v>
      </c>
      <c r="D1633" s="175" t="s">
        <v>259</v>
      </c>
      <c r="E1633" s="176">
        <v>9</v>
      </c>
      <c r="F1633" s="177"/>
      <c r="G1633" s="178">
        <f>ROUND(E1633*F1633,2)</f>
        <v>0</v>
      </c>
      <c r="H1633" s="159"/>
      <c r="I1633" s="158">
        <f>ROUND(E1633*H1633,2)</f>
        <v>0</v>
      </c>
      <c r="J1633" s="159"/>
      <c r="K1633" s="158">
        <f>ROUND(E1633*J1633,2)</f>
        <v>0</v>
      </c>
      <c r="L1633" s="158">
        <v>21</v>
      </c>
      <c r="M1633" s="158">
        <f>G1633*(1+L1633/100)</f>
        <v>0</v>
      </c>
      <c r="N1633" s="157">
        <v>2.5000000000000001E-2</v>
      </c>
      <c r="O1633" s="157">
        <f>ROUND(E1633*N1633,2)</f>
        <v>0.23</v>
      </c>
      <c r="P1633" s="157">
        <v>0</v>
      </c>
      <c r="Q1633" s="157">
        <f>ROUND(E1633*P1633,2)</f>
        <v>0</v>
      </c>
      <c r="R1633" s="158" t="s">
        <v>324</v>
      </c>
      <c r="S1633" s="158" t="s">
        <v>183</v>
      </c>
      <c r="T1633" s="158" t="s">
        <v>183</v>
      </c>
      <c r="U1633" s="158">
        <v>0</v>
      </c>
      <c r="V1633" s="158">
        <f>ROUND(E1633*U1633,2)</f>
        <v>0</v>
      </c>
      <c r="W1633" s="158"/>
      <c r="X1633" s="158" t="s">
        <v>325</v>
      </c>
      <c r="Y1633" s="147"/>
      <c r="Z1633" s="147"/>
      <c r="AA1633" s="147"/>
      <c r="AB1633" s="147"/>
      <c r="AC1633" s="147"/>
      <c r="AD1633" s="147"/>
      <c r="AE1633" s="147"/>
      <c r="AF1633" s="147"/>
      <c r="AG1633" s="147" t="s">
        <v>326</v>
      </c>
      <c r="AH1633" s="147"/>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row>
    <row r="1634" spans="1:60" outlineLevel="1">
      <c r="A1634" s="154"/>
      <c r="B1634" s="155"/>
      <c r="C1634" s="188" t="s">
        <v>575</v>
      </c>
      <c r="D1634" s="160"/>
      <c r="E1634" s="161"/>
      <c r="F1634" s="158"/>
      <c r="G1634" s="158"/>
      <c r="H1634" s="158"/>
      <c r="I1634" s="158"/>
      <c r="J1634" s="158"/>
      <c r="K1634" s="158"/>
      <c r="L1634" s="158"/>
      <c r="M1634" s="158"/>
      <c r="N1634" s="157"/>
      <c r="O1634" s="157"/>
      <c r="P1634" s="157"/>
      <c r="Q1634" s="157"/>
      <c r="R1634" s="158"/>
      <c r="S1634" s="158"/>
      <c r="T1634" s="158"/>
      <c r="U1634" s="158"/>
      <c r="V1634" s="158"/>
      <c r="W1634" s="158"/>
      <c r="X1634" s="158"/>
      <c r="Y1634" s="147"/>
      <c r="Z1634" s="147"/>
      <c r="AA1634" s="147"/>
      <c r="AB1634" s="147"/>
      <c r="AC1634" s="147"/>
      <c r="AD1634" s="147"/>
      <c r="AE1634" s="147"/>
      <c r="AF1634" s="147"/>
      <c r="AG1634" s="147" t="s">
        <v>187</v>
      </c>
      <c r="AH1634" s="147">
        <v>0</v>
      </c>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row>
    <row r="1635" spans="1:60" outlineLevel="1">
      <c r="A1635" s="154"/>
      <c r="B1635" s="155"/>
      <c r="C1635" s="188" t="s">
        <v>580</v>
      </c>
      <c r="D1635" s="160"/>
      <c r="E1635" s="161"/>
      <c r="F1635" s="158"/>
      <c r="G1635" s="158"/>
      <c r="H1635" s="158"/>
      <c r="I1635" s="158"/>
      <c r="J1635" s="158"/>
      <c r="K1635" s="158"/>
      <c r="L1635" s="158"/>
      <c r="M1635" s="158"/>
      <c r="N1635" s="157"/>
      <c r="O1635" s="157"/>
      <c r="P1635" s="157"/>
      <c r="Q1635" s="157"/>
      <c r="R1635" s="158"/>
      <c r="S1635" s="158"/>
      <c r="T1635" s="158"/>
      <c r="U1635" s="158"/>
      <c r="V1635" s="158"/>
      <c r="W1635" s="158"/>
      <c r="X1635" s="158"/>
      <c r="Y1635" s="147"/>
      <c r="Z1635" s="147"/>
      <c r="AA1635" s="147"/>
      <c r="AB1635" s="147"/>
      <c r="AC1635" s="147"/>
      <c r="AD1635" s="147"/>
      <c r="AE1635" s="147"/>
      <c r="AF1635" s="147"/>
      <c r="AG1635" s="147" t="s">
        <v>187</v>
      </c>
      <c r="AH1635" s="147">
        <v>0</v>
      </c>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row>
    <row r="1636" spans="1:60" outlineLevel="1">
      <c r="A1636" s="154"/>
      <c r="B1636" s="155"/>
      <c r="C1636" s="188" t="s">
        <v>583</v>
      </c>
      <c r="D1636" s="160"/>
      <c r="E1636" s="161"/>
      <c r="F1636" s="158"/>
      <c r="G1636" s="158"/>
      <c r="H1636" s="158"/>
      <c r="I1636" s="158"/>
      <c r="J1636" s="158"/>
      <c r="K1636" s="158"/>
      <c r="L1636" s="158"/>
      <c r="M1636" s="158"/>
      <c r="N1636" s="157"/>
      <c r="O1636" s="157"/>
      <c r="P1636" s="157"/>
      <c r="Q1636" s="157"/>
      <c r="R1636" s="158"/>
      <c r="S1636" s="158"/>
      <c r="T1636" s="158"/>
      <c r="U1636" s="158"/>
      <c r="V1636" s="158"/>
      <c r="W1636" s="158"/>
      <c r="X1636" s="158"/>
      <c r="Y1636" s="147"/>
      <c r="Z1636" s="147"/>
      <c r="AA1636" s="147"/>
      <c r="AB1636" s="147"/>
      <c r="AC1636" s="147"/>
      <c r="AD1636" s="147"/>
      <c r="AE1636" s="147"/>
      <c r="AF1636" s="147"/>
      <c r="AG1636" s="147" t="s">
        <v>187</v>
      </c>
      <c r="AH1636" s="147">
        <v>0</v>
      </c>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row>
    <row r="1637" spans="1:60" outlineLevel="1">
      <c r="A1637" s="154"/>
      <c r="B1637" s="155"/>
      <c r="C1637" s="188" t="s">
        <v>262</v>
      </c>
      <c r="D1637" s="160"/>
      <c r="E1637" s="161">
        <v>6</v>
      </c>
      <c r="F1637" s="158"/>
      <c r="G1637" s="158"/>
      <c r="H1637" s="158"/>
      <c r="I1637" s="158"/>
      <c r="J1637" s="158"/>
      <c r="K1637" s="158"/>
      <c r="L1637" s="158"/>
      <c r="M1637" s="158"/>
      <c r="N1637" s="157"/>
      <c r="O1637" s="157"/>
      <c r="P1637" s="157"/>
      <c r="Q1637" s="157"/>
      <c r="R1637" s="158"/>
      <c r="S1637" s="158"/>
      <c r="T1637" s="158"/>
      <c r="U1637" s="158"/>
      <c r="V1637" s="158"/>
      <c r="W1637" s="158"/>
      <c r="X1637" s="158"/>
      <c r="Y1637" s="147"/>
      <c r="Z1637" s="147"/>
      <c r="AA1637" s="147"/>
      <c r="AB1637" s="147"/>
      <c r="AC1637" s="147"/>
      <c r="AD1637" s="147"/>
      <c r="AE1637" s="147"/>
      <c r="AF1637" s="147"/>
      <c r="AG1637" s="147" t="s">
        <v>187</v>
      </c>
      <c r="AH1637" s="147">
        <v>0</v>
      </c>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row>
    <row r="1638" spans="1:60" outlineLevel="1">
      <c r="A1638" s="154"/>
      <c r="B1638" s="155"/>
      <c r="C1638" s="188" t="s">
        <v>584</v>
      </c>
      <c r="D1638" s="160"/>
      <c r="E1638" s="161"/>
      <c r="F1638" s="158"/>
      <c r="G1638" s="158"/>
      <c r="H1638" s="158"/>
      <c r="I1638" s="158"/>
      <c r="J1638" s="158"/>
      <c r="K1638" s="158"/>
      <c r="L1638" s="158"/>
      <c r="M1638" s="158"/>
      <c r="N1638" s="157"/>
      <c r="O1638" s="157"/>
      <c r="P1638" s="157"/>
      <c r="Q1638" s="157"/>
      <c r="R1638" s="158"/>
      <c r="S1638" s="158"/>
      <c r="T1638" s="158"/>
      <c r="U1638" s="158"/>
      <c r="V1638" s="158"/>
      <c r="W1638" s="158"/>
      <c r="X1638" s="158"/>
      <c r="Y1638" s="147"/>
      <c r="Z1638" s="147"/>
      <c r="AA1638" s="147"/>
      <c r="AB1638" s="147"/>
      <c r="AC1638" s="147"/>
      <c r="AD1638" s="147"/>
      <c r="AE1638" s="147"/>
      <c r="AF1638" s="147"/>
      <c r="AG1638" s="147" t="s">
        <v>187</v>
      </c>
      <c r="AH1638" s="147">
        <v>0</v>
      </c>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row>
    <row r="1639" spans="1:60" outlineLevel="1">
      <c r="A1639" s="154"/>
      <c r="B1639" s="155"/>
      <c r="C1639" s="188" t="s">
        <v>68</v>
      </c>
      <c r="D1639" s="160"/>
      <c r="E1639" s="161">
        <v>3</v>
      </c>
      <c r="F1639" s="158"/>
      <c r="G1639" s="158"/>
      <c r="H1639" s="158"/>
      <c r="I1639" s="158"/>
      <c r="J1639" s="158"/>
      <c r="K1639" s="158"/>
      <c r="L1639" s="158"/>
      <c r="M1639" s="158"/>
      <c r="N1639" s="157"/>
      <c r="O1639" s="157"/>
      <c r="P1639" s="157"/>
      <c r="Q1639" s="157"/>
      <c r="R1639" s="158"/>
      <c r="S1639" s="158"/>
      <c r="T1639" s="158"/>
      <c r="U1639" s="158"/>
      <c r="V1639" s="158"/>
      <c r="W1639" s="158"/>
      <c r="X1639" s="158"/>
      <c r="Y1639" s="147"/>
      <c r="Z1639" s="147"/>
      <c r="AA1639" s="147"/>
      <c r="AB1639" s="147"/>
      <c r="AC1639" s="147"/>
      <c r="AD1639" s="147"/>
      <c r="AE1639" s="147"/>
      <c r="AF1639" s="147"/>
      <c r="AG1639" s="147" t="s">
        <v>187</v>
      </c>
      <c r="AH1639" s="147">
        <v>0</v>
      </c>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row>
    <row r="1640" spans="1:60" outlineLevel="1">
      <c r="A1640" s="154">
        <v>292</v>
      </c>
      <c r="B1640" s="155" t="s">
        <v>1270</v>
      </c>
      <c r="C1640" s="191" t="s">
        <v>1271</v>
      </c>
      <c r="D1640" s="156" t="s">
        <v>0</v>
      </c>
      <c r="E1640" s="185"/>
      <c r="F1640" s="159"/>
      <c r="G1640" s="158">
        <f>ROUND(E1640*F1640,2)</f>
        <v>0</v>
      </c>
      <c r="H1640" s="159"/>
      <c r="I1640" s="158">
        <f>ROUND(E1640*H1640,2)</f>
        <v>0</v>
      </c>
      <c r="J1640" s="159"/>
      <c r="K1640" s="158">
        <f>ROUND(E1640*J1640,2)</f>
        <v>0</v>
      </c>
      <c r="L1640" s="158">
        <v>21</v>
      </c>
      <c r="M1640" s="158">
        <f>G1640*(1+L1640/100)</f>
        <v>0</v>
      </c>
      <c r="N1640" s="157">
        <v>0</v>
      </c>
      <c r="O1640" s="157">
        <f>ROUND(E1640*N1640,2)</f>
        <v>0</v>
      </c>
      <c r="P1640" s="157">
        <v>0</v>
      </c>
      <c r="Q1640" s="157">
        <f>ROUND(E1640*P1640,2)</f>
        <v>0</v>
      </c>
      <c r="R1640" s="158"/>
      <c r="S1640" s="158" t="s">
        <v>183</v>
      </c>
      <c r="T1640" s="158" t="s">
        <v>183</v>
      </c>
      <c r="U1640" s="158">
        <v>0</v>
      </c>
      <c r="V1640" s="158">
        <f>ROUND(E1640*U1640,2)</f>
        <v>0</v>
      </c>
      <c r="W1640" s="158"/>
      <c r="X1640" s="158" t="s">
        <v>958</v>
      </c>
      <c r="Y1640" s="147"/>
      <c r="Z1640" s="147"/>
      <c r="AA1640" s="147"/>
      <c r="AB1640" s="147"/>
      <c r="AC1640" s="147"/>
      <c r="AD1640" s="147"/>
      <c r="AE1640" s="147"/>
      <c r="AF1640" s="147"/>
      <c r="AG1640" s="147" t="s">
        <v>959</v>
      </c>
      <c r="AH1640" s="147"/>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row>
    <row r="1641" spans="1:60">
      <c r="A1641" s="166" t="s">
        <v>178</v>
      </c>
      <c r="B1641" s="167" t="s">
        <v>122</v>
      </c>
      <c r="C1641" s="186" t="s">
        <v>123</v>
      </c>
      <c r="D1641" s="168"/>
      <c r="E1641" s="169"/>
      <c r="F1641" s="170"/>
      <c r="G1641" s="171">
        <f>SUMIF(AG1642:AG1701,"&lt;&gt;NOR",G1642:G1701)</f>
        <v>0</v>
      </c>
      <c r="H1641" s="165"/>
      <c r="I1641" s="165">
        <f>SUM(I1642:I1701)</f>
        <v>0</v>
      </c>
      <c r="J1641" s="165"/>
      <c r="K1641" s="165">
        <f>SUM(K1642:K1701)</f>
        <v>0</v>
      </c>
      <c r="L1641" s="165"/>
      <c r="M1641" s="165">
        <f>SUM(M1642:M1701)</f>
        <v>0</v>
      </c>
      <c r="N1641" s="164"/>
      <c r="O1641" s="164">
        <f>SUM(O1642:O1701)</f>
        <v>3.3599999999999994</v>
      </c>
      <c r="P1641" s="164"/>
      <c r="Q1641" s="164">
        <f>SUM(Q1642:Q1701)</f>
        <v>0.57999999999999996</v>
      </c>
      <c r="R1641" s="165"/>
      <c r="S1641" s="165"/>
      <c r="T1641" s="165"/>
      <c r="U1641" s="165"/>
      <c r="V1641" s="165">
        <f>SUM(V1642:V1701)</f>
        <v>364.93</v>
      </c>
      <c r="W1641" s="165"/>
      <c r="X1641" s="165"/>
      <c r="AG1641" t="s">
        <v>179</v>
      </c>
    </row>
    <row r="1642" spans="1:60" ht="22.5" outlineLevel="1">
      <c r="A1642" s="173">
        <v>293</v>
      </c>
      <c r="B1642" s="174" t="s">
        <v>1272</v>
      </c>
      <c r="C1642" s="187" t="s">
        <v>1273</v>
      </c>
      <c r="D1642" s="175" t="s">
        <v>182</v>
      </c>
      <c r="E1642" s="176">
        <v>311.5</v>
      </c>
      <c r="F1642" s="177"/>
      <c r="G1642" s="178">
        <f>ROUND(E1642*F1642,2)</f>
        <v>0</v>
      </c>
      <c r="H1642" s="159"/>
      <c r="I1642" s="158">
        <f>ROUND(E1642*H1642,2)</f>
        <v>0</v>
      </c>
      <c r="J1642" s="159"/>
      <c r="K1642" s="158">
        <f>ROUND(E1642*J1642,2)</f>
        <v>0</v>
      </c>
      <c r="L1642" s="158">
        <v>21</v>
      </c>
      <c r="M1642" s="158">
        <f>G1642*(1+L1642/100)</f>
        <v>0</v>
      </c>
      <c r="N1642" s="157">
        <v>2.8800000000000002E-3</v>
      </c>
      <c r="O1642" s="157">
        <f>ROUND(E1642*N1642,2)</f>
        <v>0.9</v>
      </c>
      <c r="P1642" s="157">
        <v>0</v>
      </c>
      <c r="Q1642" s="157">
        <f>ROUND(E1642*P1642,2)</f>
        <v>0</v>
      </c>
      <c r="R1642" s="158"/>
      <c r="S1642" s="158" t="s">
        <v>183</v>
      </c>
      <c r="T1642" s="158" t="s">
        <v>183</v>
      </c>
      <c r="U1642" s="158">
        <v>0.52</v>
      </c>
      <c r="V1642" s="158">
        <f>ROUND(E1642*U1642,2)</f>
        <v>161.97999999999999</v>
      </c>
      <c r="W1642" s="158"/>
      <c r="X1642" s="158" t="s">
        <v>184</v>
      </c>
      <c r="Y1642" s="147"/>
      <c r="Z1642" s="147"/>
      <c r="AA1642" s="147"/>
      <c r="AB1642" s="147"/>
      <c r="AC1642" s="147"/>
      <c r="AD1642" s="147"/>
      <c r="AE1642" s="147"/>
      <c r="AF1642" s="147"/>
      <c r="AG1642" s="147" t="s">
        <v>185</v>
      </c>
      <c r="AH1642" s="147"/>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row>
    <row r="1643" spans="1:60" outlineLevel="1">
      <c r="A1643" s="154"/>
      <c r="B1643" s="155"/>
      <c r="C1643" s="188" t="s">
        <v>243</v>
      </c>
      <c r="D1643" s="160"/>
      <c r="E1643" s="161"/>
      <c r="F1643" s="158"/>
      <c r="G1643" s="158"/>
      <c r="H1643" s="158"/>
      <c r="I1643" s="158"/>
      <c r="J1643" s="158"/>
      <c r="K1643" s="158"/>
      <c r="L1643" s="158"/>
      <c r="M1643" s="158"/>
      <c r="N1643" s="157"/>
      <c r="O1643" s="157"/>
      <c r="P1643" s="157"/>
      <c r="Q1643" s="157"/>
      <c r="R1643" s="158"/>
      <c r="S1643" s="158"/>
      <c r="T1643" s="158"/>
      <c r="U1643" s="158"/>
      <c r="V1643" s="158"/>
      <c r="W1643" s="158"/>
      <c r="X1643" s="158"/>
      <c r="Y1643" s="147"/>
      <c r="Z1643" s="147"/>
      <c r="AA1643" s="147"/>
      <c r="AB1643" s="147"/>
      <c r="AC1643" s="147"/>
      <c r="AD1643" s="147"/>
      <c r="AE1643" s="147"/>
      <c r="AF1643" s="147"/>
      <c r="AG1643" s="147" t="s">
        <v>187</v>
      </c>
      <c r="AH1643" s="147">
        <v>0</v>
      </c>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row>
    <row r="1644" spans="1:60" outlineLevel="1">
      <c r="A1644" s="154"/>
      <c r="B1644" s="155"/>
      <c r="C1644" s="188" t="s">
        <v>1274</v>
      </c>
      <c r="D1644" s="160"/>
      <c r="E1644" s="161">
        <v>311.5</v>
      </c>
      <c r="F1644" s="158"/>
      <c r="G1644" s="158"/>
      <c r="H1644" s="158"/>
      <c r="I1644" s="158"/>
      <c r="J1644" s="158"/>
      <c r="K1644" s="158"/>
      <c r="L1644" s="158"/>
      <c r="M1644" s="158"/>
      <c r="N1644" s="157"/>
      <c r="O1644" s="157"/>
      <c r="P1644" s="157"/>
      <c r="Q1644" s="157"/>
      <c r="R1644" s="158"/>
      <c r="S1644" s="158"/>
      <c r="T1644" s="158"/>
      <c r="U1644" s="158"/>
      <c r="V1644" s="158"/>
      <c r="W1644" s="158"/>
      <c r="X1644" s="158"/>
      <c r="Y1644" s="147"/>
      <c r="Z1644" s="147"/>
      <c r="AA1644" s="147"/>
      <c r="AB1644" s="147"/>
      <c r="AC1644" s="147"/>
      <c r="AD1644" s="147"/>
      <c r="AE1644" s="147"/>
      <c r="AF1644" s="147"/>
      <c r="AG1644" s="147" t="s">
        <v>187</v>
      </c>
      <c r="AH1644" s="147">
        <v>0</v>
      </c>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row>
    <row r="1645" spans="1:60" outlineLevel="1">
      <c r="A1645" s="179">
        <v>294</v>
      </c>
      <c r="B1645" s="180" t="s">
        <v>1275</v>
      </c>
      <c r="C1645" s="189" t="s">
        <v>1276</v>
      </c>
      <c r="D1645" s="181" t="s">
        <v>182</v>
      </c>
      <c r="E1645" s="182">
        <v>311.5</v>
      </c>
      <c r="F1645" s="183"/>
      <c r="G1645" s="184">
        <f>ROUND(E1645*F1645,2)</f>
        <v>0</v>
      </c>
      <c r="H1645" s="159"/>
      <c r="I1645" s="158">
        <f>ROUND(E1645*H1645,2)</f>
        <v>0</v>
      </c>
      <c r="J1645" s="159"/>
      <c r="K1645" s="158">
        <f>ROUND(E1645*J1645,2)</f>
        <v>0</v>
      </c>
      <c r="L1645" s="158">
        <v>21</v>
      </c>
      <c r="M1645" s="158">
        <f>G1645*(1+L1645/100)</f>
        <v>0</v>
      </c>
      <c r="N1645" s="157">
        <v>4.1000000000000003E-3</v>
      </c>
      <c r="O1645" s="157">
        <f>ROUND(E1645*N1645,2)</f>
        <v>1.28</v>
      </c>
      <c r="P1645" s="157">
        <v>0</v>
      </c>
      <c r="Q1645" s="157">
        <f>ROUND(E1645*P1645,2)</f>
        <v>0</v>
      </c>
      <c r="R1645" s="158"/>
      <c r="S1645" s="158" t="s">
        <v>183</v>
      </c>
      <c r="T1645" s="158" t="s">
        <v>183</v>
      </c>
      <c r="U1645" s="158">
        <v>0.42</v>
      </c>
      <c r="V1645" s="158">
        <f>ROUND(E1645*U1645,2)</f>
        <v>130.83000000000001</v>
      </c>
      <c r="W1645" s="158"/>
      <c r="X1645" s="158" t="s">
        <v>184</v>
      </c>
      <c r="Y1645" s="147"/>
      <c r="Z1645" s="147"/>
      <c r="AA1645" s="147"/>
      <c r="AB1645" s="147"/>
      <c r="AC1645" s="147"/>
      <c r="AD1645" s="147"/>
      <c r="AE1645" s="147"/>
      <c r="AF1645" s="147"/>
      <c r="AG1645" s="147" t="s">
        <v>185</v>
      </c>
      <c r="AH1645" s="147"/>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row>
    <row r="1646" spans="1:60" outlineLevel="1">
      <c r="A1646" s="173">
        <v>295</v>
      </c>
      <c r="B1646" s="174" t="s">
        <v>1277</v>
      </c>
      <c r="C1646" s="187" t="s">
        <v>1278</v>
      </c>
      <c r="D1646" s="175" t="s">
        <v>1279</v>
      </c>
      <c r="E1646" s="176">
        <v>84.608999999999995</v>
      </c>
      <c r="F1646" s="177"/>
      <c r="G1646" s="178">
        <f>ROUND(E1646*F1646,2)</f>
        <v>0</v>
      </c>
      <c r="H1646" s="159"/>
      <c r="I1646" s="158">
        <f>ROUND(E1646*H1646,2)</f>
        <v>0</v>
      </c>
      <c r="J1646" s="159"/>
      <c r="K1646" s="158">
        <f>ROUND(E1646*J1646,2)</f>
        <v>0</v>
      </c>
      <c r="L1646" s="158">
        <v>21</v>
      </c>
      <c r="M1646" s="158">
        <f>G1646*(1+L1646/100)</f>
        <v>0</v>
      </c>
      <c r="N1646" s="157">
        <v>5.0000000000000002E-5</v>
      </c>
      <c r="O1646" s="157">
        <f>ROUND(E1646*N1646,2)</f>
        <v>0</v>
      </c>
      <c r="P1646" s="157">
        <v>0</v>
      </c>
      <c r="Q1646" s="157">
        <f>ROUND(E1646*P1646,2)</f>
        <v>0</v>
      </c>
      <c r="R1646" s="158"/>
      <c r="S1646" s="158" t="s">
        <v>183</v>
      </c>
      <c r="T1646" s="158" t="s">
        <v>183</v>
      </c>
      <c r="U1646" s="158">
        <v>8.4000000000000005E-2</v>
      </c>
      <c r="V1646" s="158">
        <f>ROUND(E1646*U1646,2)</f>
        <v>7.11</v>
      </c>
      <c r="W1646" s="158"/>
      <c r="X1646" s="158" t="s">
        <v>184</v>
      </c>
      <c r="Y1646" s="147"/>
      <c r="Z1646" s="147"/>
      <c r="AA1646" s="147"/>
      <c r="AB1646" s="147"/>
      <c r="AC1646" s="147"/>
      <c r="AD1646" s="147"/>
      <c r="AE1646" s="147"/>
      <c r="AF1646" s="147"/>
      <c r="AG1646" s="147" t="s">
        <v>185</v>
      </c>
      <c r="AH1646" s="147"/>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row>
    <row r="1647" spans="1:60" outlineLevel="1">
      <c r="A1647" s="154"/>
      <c r="B1647" s="155"/>
      <c r="C1647" s="188" t="s">
        <v>1280</v>
      </c>
      <c r="D1647" s="160"/>
      <c r="E1647" s="161"/>
      <c r="F1647" s="158"/>
      <c r="G1647" s="158"/>
      <c r="H1647" s="158"/>
      <c r="I1647" s="158"/>
      <c r="J1647" s="158"/>
      <c r="K1647" s="158"/>
      <c r="L1647" s="158"/>
      <c r="M1647" s="158"/>
      <c r="N1647" s="157"/>
      <c r="O1647" s="157"/>
      <c r="P1647" s="157"/>
      <c r="Q1647" s="157"/>
      <c r="R1647" s="158"/>
      <c r="S1647" s="158"/>
      <c r="T1647" s="158"/>
      <c r="U1647" s="158"/>
      <c r="V1647" s="158"/>
      <c r="W1647" s="158"/>
      <c r="X1647" s="158"/>
      <c r="Y1647" s="147"/>
      <c r="Z1647" s="147"/>
      <c r="AA1647" s="147"/>
      <c r="AB1647" s="147"/>
      <c r="AC1647" s="147"/>
      <c r="AD1647" s="147"/>
      <c r="AE1647" s="147"/>
      <c r="AF1647" s="147"/>
      <c r="AG1647" s="147" t="s">
        <v>187</v>
      </c>
      <c r="AH1647" s="147">
        <v>0</v>
      </c>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row>
    <row r="1648" spans="1:60" outlineLevel="1">
      <c r="A1648" s="154"/>
      <c r="B1648" s="155"/>
      <c r="C1648" s="188" t="s">
        <v>1281</v>
      </c>
      <c r="D1648" s="160"/>
      <c r="E1648" s="161">
        <v>84.608999999999995</v>
      </c>
      <c r="F1648" s="158"/>
      <c r="G1648" s="158"/>
      <c r="H1648" s="158"/>
      <c r="I1648" s="158"/>
      <c r="J1648" s="158"/>
      <c r="K1648" s="158"/>
      <c r="L1648" s="158"/>
      <c r="M1648" s="158"/>
      <c r="N1648" s="157"/>
      <c r="O1648" s="157"/>
      <c r="P1648" s="157"/>
      <c r="Q1648" s="157"/>
      <c r="R1648" s="158"/>
      <c r="S1648" s="158"/>
      <c r="T1648" s="158"/>
      <c r="U1648" s="158"/>
      <c r="V1648" s="158"/>
      <c r="W1648" s="158"/>
      <c r="X1648" s="158"/>
      <c r="Y1648" s="147"/>
      <c r="Z1648" s="147"/>
      <c r="AA1648" s="147"/>
      <c r="AB1648" s="147"/>
      <c r="AC1648" s="147"/>
      <c r="AD1648" s="147"/>
      <c r="AE1648" s="147"/>
      <c r="AF1648" s="147"/>
      <c r="AG1648" s="147" t="s">
        <v>187</v>
      </c>
      <c r="AH1648" s="147">
        <v>0</v>
      </c>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row>
    <row r="1649" spans="1:60" outlineLevel="1">
      <c r="A1649" s="173">
        <v>296</v>
      </c>
      <c r="B1649" s="174" t="s">
        <v>1282</v>
      </c>
      <c r="C1649" s="187" t="s">
        <v>1283</v>
      </c>
      <c r="D1649" s="175" t="s">
        <v>1279</v>
      </c>
      <c r="E1649" s="176">
        <v>274</v>
      </c>
      <c r="F1649" s="177"/>
      <c r="G1649" s="178">
        <f>ROUND(E1649*F1649,2)</f>
        <v>0</v>
      </c>
      <c r="H1649" s="159"/>
      <c r="I1649" s="158">
        <f>ROUND(E1649*H1649,2)</f>
        <v>0</v>
      </c>
      <c r="J1649" s="159"/>
      <c r="K1649" s="158">
        <f>ROUND(E1649*J1649,2)</f>
        <v>0</v>
      </c>
      <c r="L1649" s="158">
        <v>21</v>
      </c>
      <c r="M1649" s="158">
        <f>G1649*(1+L1649/100)</f>
        <v>0</v>
      </c>
      <c r="N1649" s="157">
        <v>5.0000000000000002E-5</v>
      </c>
      <c r="O1649" s="157">
        <f>ROUND(E1649*N1649,2)</f>
        <v>0.01</v>
      </c>
      <c r="P1649" s="157">
        <v>0</v>
      </c>
      <c r="Q1649" s="157">
        <f>ROUND(E1649*P1649,2)</f>
        <v>0</v>
      </c>
      <c r="R1649" s="158"/>
      <c r="S1649" s="158" t="s">
        <v>183</v>
      </c>
      <c r="T1649" s="158" t="s">
        <v>183</v>
      </c>
      <c r="U1649" s="158">
        <v>5.1999999999999998E-2</v>
      </c>
      <c r="V1649" s="158">
        <f>ROUND(E1649*U1649,2)</f>
        <v>14.25</v>
      </c>
      <c r="W1649" s="158"/>
      <c r="X1649" s="158" t="s">
        <v>184</v>
      </c>
      <c r="Y1649" s="147"/>
      <c r="Z1649" s="147"/>
      <c r="AA1649" s="147"/>
      <c r="AB1649" s="147"/>
      <c r="AC1649" s="147"/>
      <c r="AD1649" s="147"/>
      <c r="AE1649" s="147"/>
      <c r="AF1649" s="147"/>
      <c r="AG1649" s="147" t="s">
        <v>185</v>
      </c>
      <c r="AH1649" s="147"/>
      <c r="AI1649" s="147"/>
      <c r="AJ1649" s="147"/>
      <c r="AK1649" s="147"/>
      <c r="AL1649" s="147"/>
      <c r="AM1649" s="147"/>
      <c r="AN1649" s="147"/>
      <c r="AO1649" s="147"/>
      <c r="AP1649" s="147"/>
      <c r="AQ1649" s="147"/>
      <c r="AR1649" s="147"/>
      <c r="AS1649" s="147"/>
      <c r="AT1649" s="147"/>
      <c r="AU1649" s="147"/>
      <c r="AV1649" s="147"/>
      <c r="AW1649" s="147"/>
      <c r="AX1649" s="147"/>
      <c r="AY1649" s="147"/>
      <c r="AZ1649" s="147"/>
      <c r="BA1649" s="147"/>
      <c r="BB1649" s="147"/>
      <c r="BC1649" s="147"/>
      <c r="BD1649" s="147"/>
      <c r="BE1649" s="147"/>
      <c r="BF1649" s="147"/>
      <c r="BG1649" s="147"/>
      <c r="BH1649" s="147"/>
    </row>
    <row r="1650" spans="1:60" outlineLevel="1">
      <c r="A1650" s="154"/>
      <c r="B1650" s="155"/>
      <c r="C1650" s="188" t="s">
        <v>641</v>
      </c>
      <c r="D1650" s="160"/>
      <c r="E1650" s="161"/>
      <c r="F1650" s="158"/>
      <c r="G1650" s="158"/>
      <c r="H1650" s="158"/>
      <c r="I1650" s="158"/>
      <c r="J1650" s="158"/>
      <c r="K1650" s="158"/>
      <c r="L1650" s="158"/>
      <c r="M1650" s="158"/>
      <c r="N1650" s="157"/>
      <c r="O1650" s="157"/>
      <c r="P1650" s="157"/>
      <c r="Q1650" s="157"/>
      <c r="R1650" s="158"/>
      <c r="S1650" s="158"/>
      <c r="T1650" s="158"/>
      <c r="U1650" s="158"/>
      <c r="V1650" s="158"/>
      <c r="W1650" s="158"/>
      <c r="X1650" s="158"/>
      <c r="Y1650" s="147"/>
      <c r="Z1650" s="147"/>
      <c r="AA1650" s="147"/>
      <c r="AB1650" s="147"/>
      <c r="AC1650" s="147"/>
      <c r="AD1650" s="147"/>
      <c r="AE1650" s="147"/>
      <c r="AF1650" s="147"/>
      <c r="AG1650" s="147" t="s">
        <v>187</v>
      </c>
      <c r="AH1650" s="147">
        <v>0</v>
      </c>
      <c r="AI1650" s="147"/>
      <c r="AJ1650" s="147"/>
      <c r="AK1650" s="147"/>
      <c r="AL1650" s="147"/>
      <c r="AM1650" s="147"/>
      <c r="AN1650" s="147"/>
      <c r="AO1650" s="147"/>
      <c r="AP1650" s="147"/>
      <c r="AQ1650" s="147"/>
      <c r="AR1650" s="147"/>
      <c r="AS1650" s="147"/>
      <c r="AT1650" s="147"/>
      <c r="AU1650" s="147"/>
      <c r="AV1650" s="147"/>
      <c r="AW1650" s="147"/>
      <c r="AX1650" s="147"/>
      <c r="AY1650" s="147"/>
      <c r="AZ1650" s="147"/>
      <c r="BA1650" s="147"/>
      <c r="BB1650" s="147"/>
      <c r="BC1650" s="147"/>
      <c r="BD1650" s="147"/>
      <c r="BE1650" s="147"/>
      <c r="BF1650" s="147"/>
      <c r="BG1650" s="147"/>
      <c r="BH1650" s="147"/>
    </row>
    <row r="1651" spans="1:60" outlineLevel="1">
      <c r="A1651" s="154"/>
      <c r="B1651" s="155"/>
      <c r="C1651" s="188" t="s">
        <v>1284</v>
      </c>
      <c r="D1651" s="160"/>
      <c r="E1651" s="161">
        <v>274</v>
      </c>
      <c r="F1651" s="158"/>
      <c r="G1651" s="158"/>
      <c r="H1651" s="158"/>
      <c r="I1651" s="158"/>
      <c r="J1651" s="158"/>
      <c r="K1651" s="158"/>
      <c r="L1651" s="158"/>
      <c r="M1651" s="158"/>
      <c r="N1651" s="157"/>
      <c r="O1651" s="157"/>
      <c r="P1651" s="157"/>
      <c r="Q1651" s="157"/>
      <c r="R1651" s="158"/>
      <c r="S1651" s="158"/>
      <c r="T1651" s="158"/>
      <c r="U1651" s="158"/>
      <c r="V1651" s="158"/>
      <c r="W1651" s="158"/>
      <c r="X1651" s="158"/>
      <c r="Y1651" s="147"/>
      <c r="Z1651" s="147"/>
      <c r="AA1651" s="147"/>
      <c r="AB1651" s="147"/>
      <c r="AC1651" s="147"/>
      <c r="AD1651" s="147"/>
      <c r="AE1651" s="147"/>
      <c r="AF1651" s="147"/>
      <c r="AG1651" s="147" t="s">
        <v>187</v>
      </c>
      <c r="AH1651" s="147">
        <v>0</v>
      </c>
      <c r="AI1651" s="147"/>
      <c r="AJ1651" s="147"/>
      <c r="AK1651" s="147"/>
      <c r="AL1651" s="147"/>
      <c r="AM1651" s="147"/>
      <c r="AN1651" s="147"/>
      <c r="AO1651" s="147"/>
      <c r="AP1651" s="147"/>
      <c r="AQ1651" s="147"/>
      <c r="AR1651" s="147"/>
      <c r="AS1651" s="147"/>
      <c r="AT1651" s="147"/>
      <c r="AU1651" s="147"/>
      <c r="AV1651" s="147"/>
      <c r="AW1651" s="147"/>
      <c r="AX1651" s="147"/>
      <c r="AY1651" s="147"/>
      <c r="AZ1651" s="147"/>
      <c r="BA1651" s="147"/>
      <c r="BB1651" s="147"/>
      <c r="BC1651" s="147"/>
      <c r="BD1651" s="147"/>
      <c r="BE1651" s="147"/>
      <c r="BF1651" s="147"/>
      <c r="BG1651" s="147"/>
      <c r="BH1651" s="147"/>
    </row>
    <row r="1652" spans="1:60" outlineLevel="1">
      <c r="A1652" s="173">
        <v>297</v>
      </c>
      <c r="B1652" s="174" t="s">
        <v>1285</v>
      </c>
      <c r="C1652" s="187" t="s">
        <v>1286</v>
      </c>
      <c r="D1652" s="175" t="s">
        <v>1279</v>
      </c>
      <c r="E1652" s="176">
        <v>645.1</v>
      </c>
      <c r="F1652" s="177"/>
      <c r="G1652" s="178">
        <f>ROUND(E1652*F1652,2)</f>
        <v>0</v>
      </c>
      <c r="H1652" s="159"/>
      <c r="I1652" s="158">
        <f>ROUND(E1652*H1652,2)</f>
        <v>0</v>
      </c>
      <c r="J1652" s="159"/>
      <c r="K1652" s="158">
        <f>ROUND(E1652*J1652,2)</f>
        <v>0</v>
      </c>
      <c r="L1652" s="158">
        <v>21</v>
      </c>
      <c r="M1652" s="158">
        <f>G1652*(1+L1652/100)</f>
        <v>0</v>
      </c>
      <c r="N1652" s="157">
        <v>5.0000000000000002E-5</v>
      </c>
      <c r="O1652" s="157">
        <f>ROUND(E1652*N1652,2)</f>
        <v>0.03</v>
      </c>
      <c r="P1652" s="157">
        <v>0</v>
      </c>
      <c r="Q1652" s="157">
        <f>ROUND(E1652*P1652,2)</f>
        <v>0</v>
      </c>
      <c r="R1652" s="158"/>
      <c r="S1652" s="158" t="s">
        <v>183</v>
      </c>
      <c r="T1652" s="158" t="s">
        <v>183</v>
      </c>
      <c r="U1652" s="158">
        <v>3.4000000000000002E-2</v>
      </c>
      <c r="V1652" s="158">
        <f>ROUND(E1652*U1652,2)</f>
        <v>21.93</v>
      </c>
      <c r="W1652" s="158"/>
      <c r="X1652" s="158" t="s">
        <v>184</v>
      </c>
      <c r="Y1652" s="147"/>
      <c r="Z1652" s="147"/>
      <c r="AA1652" s="147"/>
      <c r="AB1652" s="147"/>
      <c r="AC1652" s="147"/>
      <c r="AD1652" s="147"/>
      <c r="AE1652" s="147"/>
      <c r="AF1652" s="147"/>
      <c r="AG1652" s="147" t="s">
        <v>185</v>
      </c>
      <c r="AH1652" s="147"/>
      <c r="AI1652" s="147"/>
      <c r="AJ1652" s="147"/>
      <c r="AK1652" s="147"/>
      <c r="AL1652" s="147"/>
      <c r="AM1652" s="147"/>
      <c r="AN1652" s="147"/>
      <c r="AO1652" s="147"/>
      <c r="AP1652" s="147"/>
      <c r="AQ1652" s="147"/>
      <c r="AR1652" s="147"/>
      <c r="AS1652" s="147"/>
      <c r="AT1652" s="147"/>
      <c r="AU1652" s="147"/>
      <c r="AV1652" s="147"/>
      <c r="AW1652" s="147"/>
      <c r="AX1652" s="147"/>
      <c r="AY1652" s="147"/>
      <c r="AZ1652" s="147"/>
      <c r="BA1652" s="147"/>
      <c r="BB1652" s="147"/>
      <c r="BC1652" s="147"/>
      <c r="BD1652" s="147"/>
      <c r="BE1652" s="147"/>
      <c r="BF1652" s="147"/>
      <c r="BG1652" s="147"/>
      <c r="BH1652" s="147"/>
    </row>
    <row r="1653" spans="1:60" outlineLevel="1">
      <c r="A1653" s="154"/>
      <c r="B1653" s="155"/>
      <c r="C1653" s="188" t="s">
        <v>849</v>
      </c>
      <c r="D1653" s="160"/>
      <c r="E1653" s="161"/>
      <c r="F1653" s="158"/>
      <c r="G1653" s="158"/>
      <c r="H1653" s="158"/>
      <c r="I1653" s="158"/>
      <c r="J1653" s="158"/>
      <c r="K1653" s="158"/>
      <c r="L1653" s="158"/>
      <c r="M1653" s="158"/>
      <c r="N1653" s="157"/>
      <c r="O1653" s="157"/>
      <c r="P1653" s="157"/>
      <c r="Q1653" s="157"/>
      <c r="R1653" s="158"/>
      <c r="S1653" s="158"/>
      <c r="T1653" s="158"/>
      <c r="U1653" s="158"/>
      <c r="V1653" s="158"/>
      <c r="W1653" s="158"/>
      <c r="X1653" s="158"/>
      <c r="Y1653" s="147"/>
      <c r="Z1653" s="147"/>
      <c r="AA1653" s="147"/>
      <c r="AB1653" s="147"/>
      <c r="AC1653" s="147"/>
      <c r="AD1653" s="147"/>
      <c r="AE1653" s="147"/>
      <c r="AF1653" s="147"/>
      <c r="AG1653" s="147" t="s">
        <v>187</v>
      </c>
      <c r="AH1653" s="147">
        <v>0</v>
      </c>
      <c r="AI1653" s="147"/>
      <c r="AJ1653" s="147"/>
      <c r="AK1653" s="147"/>
      <c r="AL1653" s="147"/>
      <c r="AM1653" s="147"/>
      <c r="AN1653" s="147"/>
      <c r="AO1653" s="147"/>
      <c r="AP1653" s="147"/>
      <c r="AQ1653" s="147"/>
      <c r="AR1653" s="147"/>
      <c r="AS1653" s="147"/>
      <c r="AT1653" s="147"/>
      <c r="AU1653" s="147"/>
      <c r="AV1653" s="147"/>
      <c r="AW1653" s="147"/>
      <c r="AX1653" s="147"/>
      <c r="AY1653" s="147"/>
      <c r="AZ1653" s="147"/>
      <c r="BA1653" s="147"/>
      <c r="BB1653" s="147"/>
      <c r="BC1653" s="147"/>
      <c r="BD1653" s="147"/>
      <c r="BE1653" s="147"/>
      <c r="BF1653" s="147"/>
      <c r="BG1653" s="147"/>
      <c r="BH1653" s="147"/>
    </row>
    <row r="1654" spans="1:60" outlineLevel="1">
      <c r="A1654" s="154"/>
      <c r="B1654" s="155"/>
      <c r="C1654" s="188" t="s">
        <v>1287</v>
      </c>
      <c r="D1654" s="160"/>
      <c r="E1654" s="161">
        <v>645.1</v>
      </c>
      <c r="F1654" s="158"/>
      <c r="G1654" s="158"/>
      <c r="H1654" s="158"/>
      <c r="I1654" s="158"/>
      <c r="J1654" s="158"/>
      <c r="K1654" s="158"/>
      <c r="L1654" s="158"/>
      <c r="M1654" s="158"/>
      <c r="N1654" s="157"/>
      <c r="O1654" s="157"/>
      <c r="P1654" s="157"/>
      <c r="Q1654" s="157"/>
      <c r="R1654" s="158"/>
      <c r="S1654" s="158"/>
      <c r="T1654" s="158"/>
      <c r="U1654" s="158"/>
      <c r="V1654" s="158"/>
      <c r="W1654" s="158"/>
      <c r="X1654" s="158"/>
      <c r="Y1654" s="147"/>
      <c r="Z1654" s="147"/>
      <c r="AA1654" s="147"/>
      <c r="AB1654" s="147"/>
      <c r="AC1654" s="147"/>
      <c r="AD1654" s="147"/>
      <c r="AE1654" s="147"/>
      <c r="AF1654" s="147"/>
      <c r="AG1654" s="147" t="s">
        <v>187</v>
      </c>
      <c r="AH1654" s="147">
        <v>0</v>
      </c>
      <c r="AI1654" s="147"/>
      <c r="AJ1654" s="147"/>
      <c r="AK1654" s="147"/>
      <c r="AL1654" s="147"/>
      <c r="AM1654" s="147"/>
      <c r="AN1654" s="147"/>
      <c r="AO1654" s="147"/>
      <c r="AP1654" s="147"/>
      <c r="AQ1654" s="147"/>
      <c r="AR1654" s="147"/>
      <c r="AS1654" s="147"/>
      <c r="AT1654" s="147"/>
      <c r="AU1654" s="147"/>
      <c r="AV1654" s="147"/>
      <c r="AW1654" s="147"/>
      <c r="AX1654" s="147"/>
      <c r="AY1654" s="147"/>
      <c r="AZ1654" s="147"/>
      <c r="BA1654" s="147"/>
      <c r="BB1654" s="147"/>
      <c r="BC1654" s="147"/>
      <c r="BD1654" s="147"/>
      <c r="BE1654" s="147"/>
      <c r="BF1654" s="147"/>
      <c r="BG1654" s="147"/>
      <c r="BH1654" s="147"/>
    </row>
    <row r="1655" spans="1:60" outlineLevel="1">
      <c r="A1655" s="173">
        <v>298</v>
      </c>
      <c r="B1655" s="174" t="s">
        <v>1288</v>
      </c>
      <c r="C1655" s="187" t="s">
        <v>1289</v>
      </c>
      <c r="D1655" s="175" t="s">
        <v>1279</v>
      </c>
      <c r="E1655" s="176">
        <v>576.64499999999998</v>
      </c>
      <c r="F1655" s="177"/>
      <c r="G1655" s="178">
        <f>ROUND(E1655*F1655,2)</f>
        <v>0</v>
      </c>
      <c r="H1655" s="159"/>
      <c r="I1655" s="158">
        <f>ROUND(E1655*H1655,2)</f>
        <v>0</v>
      </c>
      <c r="J1655" s="159"/>
      <c r="K1655" s="158">
        <f>ROUND(E1655*J1655,2)</f>
        <v>0</v>
      </c>
      <c r="L1655" s="158">
        <v>21</v>
      </c>
      <c r="M1655" s="158">
        <f>G1655*(1+L1655/100)</f>
        <v>0</v>
      </c>
      <c r="N1655" s="157">
        <v>5.0000000000000002E-5</v>
      </c>
      <c r="O1655" s="157">
        <f>ROUND(E1655*N1655,2)</f>
        <v>0.03</v>
      </c>
      <c r="P1655" s="157">
        <v>1E-3</v>
      </c>
      <c r="Q1655" s="157">
        <f>ROUND(E1655*P1655,2)</f>
        <v>0.57999999999999996</v>
      </c>
      <c r="R1655" s="158"/>
      <c r="S1655" s="158" t="s">
        <v>183</v>
      </c>
      <c r="T1655" s="158" t="s">
        <v>183</v>
      </c>
      <c r="U1655" s="158">
        <v>0.05</v>
      </c>
      <c r="V1655" s="158">
        <f>ROUND(E1655*U1655,2)</f>
        <v>28.83</v>
      </c>
      <c r="W1655" s="158"/>
      <c r="X1655" s="158" t="s">
        <v>184</v>
      </c>
      <c r="Y1655" s="147"/>
      <c r="Z1655" s="147"/>
      <c r="AA1655" s="147"/>
      <c r="AB1655" s="147"/>
      <c r="AC1655" s="147"/>
      <c r="AD1655" s="147"/>
      <c r="AE1655" s="147"/>
      <c r="AF1655" s="147"/>
      <c r="AG1655" s="147" t="s">
        <v>185</v>
      </c>
      <c r="AH1655" s="147"/>
      <c r="AI1655" s="147"/>
      <c r="AJ1655" s="147"/>
      <c r="AK1655" s="147"/>
      <c r="AL1655" s="147"/>
      <c r="AM1655" s="147"/>
      <c r="AN1655" s="147"/>
      <c r="AO1655" s="147"/>
      <c r="AP1655" s="147"/>
      <c r="AQ1655" s="147"/>
      <c r="AR1655" s="147"/>
      <c r="AS1655" s="147"/>
      <c r="AT1655" s="147"/>
      <c r="AU1655" s="147"/>
      <c r="AV1655" s="147"/>
      <c r="AW1655" s="147"/>
      <c r="AX1655" s="147"/>
      <c r="AY1655" s="147"/>
      <c r="AZ1655" s="147"/>
      <c r="BA1655" s="147"/>
      <c r="BB1655" s="147"/>
      <c r="BC1655" s="147"/>
      <c r="BD1655" s="147"/>
      <c r="BE1655" s="147"/>
      <c r="BF1655" s="147"/>
      <c r="BG1655" s="147"/>
      <c r="BH1655" s="147"/>
    </row>
    <row r="1656" spans="1:60" outlineLevel="1">
      <c r="A1656" s="154"/>
      <c r="B1656" s="155"/>
      <c r="C1656" s="188" t="s">
        <v>243</v>
      </c>
      <c r="D1656" s="160"/>
      <c r="E1656" s="161"/>
      <c r="F1656" s="158"/>
      <c r="G1656" s="158"/>
      <c r="H1656" s="158"/>
      <c r="I1656" s="158"/>
      <c r="J1656" s="158"/>
      <c r="K1656" s="158"/>
      <c r="L1656" s="158"/>
      <c r="M1656" s="158"/>
      <c r="N1656" s="157"/>
      <c r="O1656" s="157"/>
      <c r="P1656" s="157"/>
      <c r="Q1656" s="157"/>
      <c r="R1656" s="158"/>
      <c r="S1656" s="158"/>
      <c r="T1656" s="158"/>
      <c r="U1656" s="158"/>
      <c r="V1656" s="158"/>
      <c r="W1656" s="158"/>
      <c r="X1656" s="158"/>
      <c r="Y1656" s="147"/>
      <c r="Z1656" s="147"/>
      <c r="AA1656" s="147"/>
      <c r="AB1656" s="147"/>
      <c r="AC1656" s="147"/>
      <c r="AD1656" s="147"/>
      <c r="AE1656" s="147"/>
      <c r="AF1656" s="147"/>
      <c r="AG1656" s="147" t="s">
        <v>187</v>
      </c>
      <c r="AH1656" s="147">
        <v>0</v>
      </c>
      <c r="AI1656" s="147"/>
      <c r="AJ1656" s="147"/>
      <c r="AK1656" s="147"/>
      <c r="AL1656" s="147"/>
      <c r="AM1656" s="147"/>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row>
    <row r="1657" spans="1:60" outlineLevel="1">
      <c r="A1657" s="154"/>
      <c r="B1657" s="155"/>
      <c r="C1657" s="188" t="s">
        <v>752</v>
      </c>
      <c r="D1657" s="160"/>
      <c r="E1657" s="161"/>
      <c r="F1657" s="158"/>
      <c r="G1657" s="158"/>
      <c r="H1657" s="158"/>
      <c r="I1657" s="158"/>
      <c r="J1657" s="158"/>
      <c r="K1657" s="158"/>
      <c r="L1657" s="158"/>
      <c r="M1657" s="158"/>
      <c r="N1657" s="157"/>
      <c r="O1657" s="157"/>
      <c r="P1657" s="157"/>
      <c r="Q1657" s="157"/>
      <c r="R1657" s="158"/>
      <c r="S1657" s="158"/>
      <c r="T1657" s="158"/>
      <c r="U1657" s="158"/>
      <c r="V1657" s="158"/>
      <c r="W1657" s="158"/>
      <c r="X1657" s="158"/>
      <c r="Y1657" s="147"/>
      <c r="Z1657" s="147"/>
      <c r="AA1657" s="147"/>
      <c r="AB1657" s="147"/>
      <c r="AC1657" s="147"/>
      <c r="AD1657" s="147"/>
      <c r="AE1657" s="147"/>
      <c r="AF1657" s="147"/>
      <c r="AG1657" s="147" t="s">
        <v>187</v>
      </c>
      <c r="AH1657" s="147">
        <v>0</v>
      </c>
      <c r="AI1657" s="147"/>
      <c r="AJ1657" s="147"/>
      <c r="AK1657" s="147"/>
      <c r="AL1657" s="147"/>
      <c r="AM1657" s="147"/>
      <c r="AN1657" s="147"/>
      <c r="AO1657" s="147"/>
      <c r="AP1657" s="147"/>
      <c r="AQ1657" s="147"/>
      <c r="AR1657" s="147"/>
      <c r="AS1657" s="147"/>
      <c r="AT1657" s="147"/>
      <c r="AU1657" s="147"/>
      <c r="AV1657" s="147"/>
      <c r="AW1657" s="147"/>
      <c r="AX1657" s="147"/>
      <c r="AY1657" s="147"/>
      <c r="AZ1657" s="147"/>
      <c r="BA1657" s="147"/>
      <c r="BB1657" s="147"/>
      <c r="BC1657" s="147"/>
      <c r="BD1657" s="147"/>
      <c r="BE1657" s="147"/>
      <c r="BF1657" s="147"/>
      <c r="BG1657" s="147"/>
      <c r="BH1657" s="147"/>
    </row>
    <row r="1658" spans="1:60" outlineLevel="1">
      <c r="A1658" s="154"/>
      <c r="B1658" s="155"/>
      <c r="C1658" s="188" t="s">
        <v>1290</v>
      </c>
      <c r="D1658" s="160"/>
      <c r="E1658" s="161">
        <v>576.64499999999998</v>
      </c>
      <c r="F1658" s="158"/>
      <c r="G1658" s="158"/>
      <c r="H1658" s="158"/>
      <c r="I1658" s="158"/>
      <c r="J1658" s="158"/>
      <c r="K1658" s="158"/>
      <c r="L1658" s="158"/>
      <c r="M1658" s="158"/>
      <c r="N1658" s="157"/>
      <c r="O1658" s="157"/>
      <c r="P1658" s="157"/>
      <c r="Q1658" s="157"/>
      <c r="R1658" s="158"/>
      <c r="S1658" s="158"/>
      <c r="T1658" s="158"/>
      <c r="U1658" s="158"/>
      <c r="V1658" s="158"/>
      <c r="W1658" s="158"/>
      <c r="X1658" s="158"/>
      <c r="Y1658" s="147"/>
      <c r="Z1658" s="147"/>
      <c r="AA1658" s="147"/>
      <c r="AB1658" s="147"/>
      <c r="AC1658" s="147"/>
      <c r="AD1658" s="147"/>
      <c r="AE1658" s="147"/>
      <c r="AF1658" s="147"/>
      <c r="AG1658" s="147" t="s">
        <v>187</v>
      </c>
      <c r="AH1658" s="147">
        <v>0</v>
      </c>
      <c r="AI1658" s="147"/>
      <c r="AJ1658" s="147"/>
      <c r="AK1658" s="147"/>
      <c r="AL1658" s="147"/>
      <c r="AM1658" s="147"/>
      <c r="AN1658" s="147"/>
      <c r="AO1658" s="147"/>
      <c r="AP1658" s="147"/>
      <c r="AQ1658" s="147"/>
      <c r="AR1658" s="147"/>
      <c r="AS1658" s="147"/>
      <c r="AT1658" s="147"/>
      <c r="AU1658" s="147"/>
      <c r="AV1658" s="147"/>
      <c r="AW1658" s="147"/>
      <c r="AX1658" s="147"/>
      <c r="AY1658" s="147"/>
      <c r="AZ1658" s="147"/>
      <c r="BA1658" s="147"/>
      <c r="BB1658" s="147"/>
      <c r="BC1658" s="147"/>
      <c r="BD1658" s="147"/>
      <c r="BE1658" s="147"/>
      <c r="BF1658" s="147"/>
      <c r="BG1658" s="147"/>
      <c r="BH1658" s="147"/>
    </row>
    <row r="1659" spans="1:60" outlineLevel="1">
      <c r="A1659" s="179">
        <v>299</v>
      </c>
      <c r="B1659" s="180" t="s">
        <v>1291</v>
      </c>
      <c r="C1659" s="189" t="s">
        <v>1292</v>
      </c>
      <c r="D1659" s="181" t="s">
        <v>259</v>
      </c>
      <c r="E1659" s="182">
        <v>2</v>
      </c>
      <c r="F1659" s="183"/>
      <c r="G1659" s="184">
        <f t="shared" ref="G1659:G1672" si="14">ROUND(E1659*F1659,2)</f>
        <v>0</v>
      </c>
      <c r="H1659" s="159"/>
      <c r="I1659" s="158">
        <f t="shared" ref="I1659:I1672" si="15">ROUND(E1659*H1659,2)</f>
        <v>0</v>
      </c>
      <c r="J1659" s="159"/>
      <c r="K1659" s="158">
        <f t="shared" ref="K1659:K1672" si="16">ROUND(E1659*J1659,2)</f>
        <v>0</v>
      </c>
      <c r="L1659" s="158">
        <v>21</v>
      </c>
      <c r="M1659" s="158">
        <f t="shared" ref="M1659:M1672" si="17">G1659*(1+L1659/100)</f>
        <v>0</v>
      </c>
      <c r="N1659" s="157">
        <v>0</v>
      </c>
      <c r="O1659" s="157">
        <f t="shared" ref="O1659:O1672" si="18">ROUND(E1659*N1659,2)</f>
        <v>0</v>
      </c>
      <c r="P1659" s="157">
        <v>0</v>
      </c>
      <c r="Q1659" s="157">
        <f t="shared" ref="Q1659:Q1672" si="19">ROUND(E1659*P1659,2)</f>
        <v>0</v>
      </c>
      <c r="R1659" s="158"/>
      <c r="S1659" s="158" t="s">
        <v>341</v>
      </c>
      <c r="T1659" s="158" t="s">
        <v>342</v>
      </c>
      <c r="U1659" s="158">
        <v>0</v>
      </c>
      <c r="V1659" s="158">
        <f t="shared" ref="V1659:V1672" si="20">ROUND(E1659*U1659,2)</f>
        <v>0</v>
      </c>
      <c r="W1659" s="158"/>
      <c r="X1659" s="158" t="s">
        <v>184</v>
      </c>
      <c r="Y1659" s="147"/>
      <c r="Z1659" s="147"/>
      <c r="AA1659" s="147"/>
      <c r="AB1659" s="147"/>
      <c r="AC1659" s="147"/>
      <c r="AD1659" s="147"/>
      <c r="AE1659" s="147"/>
      <c r="AF1659" s="147"/>
      <c r="AG1659" s="147" t="s">
        <v>185</v>
      </c>
      <c r="AH1659" s="147"/>
      <c r="AI1659" s="147"/>
      <c r="AJ1659" s="147"/>
      <c r="AK1659" s="147"/>
      <c r="AL1659" s="147"/>
      <c r="AM1659" s="147"/>
      <c r="AN1659" s="147"/>
      <c r="AO1659" s="147"/>
      <c r="AP1659" s="147"/>
      <c r="AQ1659" s="147"/>
      <c r="AR1659" s="147"/>
      <c r="AS1659" s="147"/>
      <c r="AT1659" s="147"/>
      <c r="AU1659" s="147"/>
      <c r="AV1659" s="147"/>
      <c r="AW1659" s="147"/>
      <c r="AX1659" s="147"/>
      <c r="AY1659" s="147"/>
      <c r="AZ1659" s="147"/>
      <c r="BA1659" s="147"/>
      <c r="BB1659" s="147"/>
      <c r="BC1659" s="147"/>
      <c r="BD1659" s="147"/>
      <c r="BE1659" s="147"/>
      <c r="BF1659" s="147"/>
      <c r="BG1659" s="147"/>
      <c r="BH1659" s="147"/>
    </row>
    <row r="1660" spans="1:60" ht="22.5" outlineLevel="1">
      <c r="A1660" s="179">
        <v>300</v>
      </c>
      <c r="B1660" s="180" t="s">
        <v>1293</v>
      </c>
      <c r="C1660" s="189" t="s">
        <v>1294</v>
      </c>
      <c r="D1660" s="181" t="s">
        <v>572</v>
      </c>
      <c r="E1660" s="182">
        <v>1</v>
      </c>
      <c r="F1660" s="183"/>
      <c r="G1660" s="184">
        <f t="shared" si="14"/>
        <v>0</v>
      </c>
      <c r="H1660" s="159"/>
      <c r="I1660" s="158">
        <f t="shared" si="15"/>
        <v>0</v>
      </c>
      <c r="J1660" s="159"/>
      <c r="K1660" s="158">
        <f t="shared" si="16"/>
        <v>0</v>
      </c>
      <c r="L1660" s="158">
        <v>21</v>
      </c>
      <c r="M1660" s="158">
        <f t="shared" si="17"/>
        <v>0</v>
      </c>
      <c r="N1660" s="157">
        <v>0</v>
      </c>
      <c r="O1660" s="157">
        <f t="shared" si="18"/>
        <v>0</v>
      </c>
      <c r="P1660" s="157">
        <v>0</v>
      </c>
      <c r="Q1660" s="157">
        <f t="shared" si="19"/>
        <v>0</v>
      </c>
      <c r="R1660" s="158"/>
      <c r="S1660" s="158" t="s">
        <v>341</v>
      </c>
      <c r="T1660" s="158" t="s">
        <v>342</v>
      </c>
      <c r="U1660" s="158">
        <v>0</v>
      </c>
      <c r="V1660" s="158">
        <f t="shared" si="20"/>
        <v>0</v>
      </c>
      <c r="W1660" s="158"/>
      <c r="X1660" s="158" t="s">
        <v>184</v>
      </c>
      <c r="Y1660" s="147"/>
      <c r="Z1660" s="147"/>
      <c r="AA1660" s="147"/>
      <c r="AB1660" s="147"/>
      <c r="AC1660" s="147"/>
      <c r="AD1660" s="147"/>
      <c r="AE1660" s="147"/>
      <c r="AF1660" s="147"/>
      <c r="AG1660" s="147" t="s">
        <v>185</v>
      </c>
      <c r="AH1660" s="147"/>
      <c r="AI1660" s="147"/>
      <c r="AJ1660" s="147"/>
      <c r="AK1660" s="147"/>
      <c r="AL1660" s="147"/>
      <c r="AM1660" s="147"/>
      <c r="AN1660" s="147"/>
      <c r="AO1660" s="147"/>
      <c r="AP1660" s="147"/>
      <c r="AQ1660" s="147"/>
      <c r="AR1660" s="147"/>
      <c r="AS1660" s="147"/>
      <c r="AT1660" s="147"/>
      <c r="AU1660" s="147"/>
      <c r="AV1660" s="147"/>
      <c r="AW1660" s="147"/>
      <c r="AX1660" s="147"/>
      <c r="AY1660" s="147"/>
      <c r="AZ1660" s="147"/>
      <c r="BA1660" s="147"/>
      <c r="BB1660" s="147"/>
      <c r="BC1660" s="147"/>
      <c r="BD1660" s="147"/>
      <c r="BE1660" s="147"/>
      <c r="BF1660" s="147"/>
      <c r="BG1660" s="147"/>
      <c r="BH1660" s="147"/>
    </row>
    <row r="1661" spans="1:60" ht="33.75" outlineLevel="1">
      <c r="A1661" s="179">
        <v>301</v>
      </c>
      <c r="B1661" s="180" t="s">
        <v>1295</v>
      </c>
      <c r="C1661" s="189" t="s">
        <v>1296</v>
      </c>
      <c r="D1661" s="181" t="s">
        <v>259</v>
      </c>
      <c r="E1661" s="182">
        <v>1</v>
      </c>
      <c r="F1661" s="183"/>
      <c r="G1661" s="184">
        <f t="shared" si="14"/>
        <v>0</v>
      </c>
      <c r="H1661" s="159"/>
      <c r="I1661" s="158">
        <f t="shared" si="15"/>
        <v>0</v>
      </c>
      <c r="J1661" s="159"/>
      <c r="K1661" s="158">
        <f t="shared" si="16"/>
        <v>0</v>
      </c>
      <c r="L1661" s="158">
        <v>21</v>
      </c>
      <c r="M1661" s="158">
        <f t="shared" si="17"/>
        <v>0</v>
      </c>
      <c r="N1661" s="157">
        <v>0</v>
      </c>
      <c r="O1661" s="157">
        <f t="shared" si="18"/>
        <v>0</v>
      </c>
      <c r="P1661" s="157">
        <v>0</v>
      </c>
      <c r="Q1661" s="157">
        <f t="shared" si="19"/>
        <v>0</v>
      </c>
      <c r="R1661" s="158"/>
      <c r="S1661" s="158" t="s">
        <v>341</v>
      </c>
      <c r="T1661" s="158" t="s">
        <v>342</v>
      </c>
      <c r="U1661" s="158">
        <v>0</v>
      </c>
      <c r="V1661" s="158">
        <f t="shared" si="20"/>
        <v>0</v>
      </c>
      <c r="W1661" s="158"/>
      <c r="X1661" s="158" t="s">
        <v>184</v>
      </c>
      <c r="Y1661" s="147"/>
      <c r="Z1661" s="147"/>
      <c r="AA1661" s="147"/>
      <c r="AB1661" s="147"/>
      <c r="AC1661" s="147"/>
      <c r="AD1661" s="147"/>
      <c r="AE1661" s="147"/>
      <c r="AF1661" s="147"/>
      <c r="AG1661" s="147" t="s">
        <v>185</v>
      </c>
      <c r="AH1661" s="147"/>
      <c r="AI1661" s="147"/>
      <c r="AJ1661" s="147"/>
      <c r="AK1661" s="147"/>
      <c r="AL1661" s="147"/>
      <c r="AM1661" s="147"/>
      <c r="AN1661" s="147"/>
      <c r="AO1661" s="147"/>
      <c r="AP1661" s="147"/>
      <c r="AQ1661" s="147"/>
      <c r="AR1661" s="147"/>
      <c r="AS1661" s="147"/>
      <c r="AT1661" s="147"/>
      <c r="AU1661" s="147"/>
      <c r="AV1661" s="147"/>
      <c r="AW1661" s="147"/>
      <c r="AX1661" s="147"/>
      <c r="AY1661" s="147"/>
      <c r="AZ1661" s="147"/>
      <c r="BA1661" s="147"/>
      <c r="BB1661" s="147"/>
      <c r="BC1661" s="147"/>
      <c r="BD1661" s="147"/>
      <c r="BE1661" s="147"/>
      <c r="BF1661" s="147"/>
      <c r="BG1661" s="147"/>
      <c r="BH1661" s="147"/>
    </row>
    <row r="1662" spans="1:60" ht="33.75" outlineLevel="1">
      <c r="A1662" s="179">
        <v>302</v>
      </c>
      <c r="B1662" s="180" t="s">
        <v>1297</v>
      </c>
      <c r="C1662" s="189" t="s">
        <v>1298</v>
      </c>
      <c r="D1662" s="181" t="s">
        <v>259</v>
      </c>
      <c r="E1662" s="182">
        <v>1</v>
      </c>
      <c r="F1662" s="183"/>
      <c r="G1662" s="184">
        <f t="shared" si="14"/>
        <v>0</v>
      </c>
      <c r="H1662" s="159"/>
      <c r="I1662" s="158">
        <f t="shared" si="15"/>
        <v>0</v>
      </c>
      <c r="J1662" s="159"/>
      <c r="K1662" s="158">
        <f t="shared" si="16"/>
        <v>0</v>
      </c>
      <c r="L1662" s="158">
        <v>21</v>
      </c>
      <c r="M1662" s="158">
        <f t="shared" si="17"/>
        <v>0</v>
      </c>
      <c r="N1662" s="157">
        <v>0</v>
      </c>
      <c r="O1662" s="157">
        <f t="shared" si="18"/>
        <v>0</v>
      </c>
      <c r="P1662" s="157">
        <v>0</v>
      </c>
      <c r="Q1662" s="157">
        <f t="shared" si="19"/>
        <v>0</v>
      </c>
      <c r="R1662" s="158"/>
      <c r="S1662" s="158" t="s">
        <v>341</v>
      </c>
      <c r="T1662" s="158" t="s">
        <v>342</v>
      </c>
      <c r="U1662" s="158">
        <v>0</v>
      </c>
      <c r="V1662" s="158">
        <f t="shared" si="20"/>
        <v>0</v>
      </c>
      <c r="W1662" s="158"/>
      <c r="X1662" s="158" t="s">
        <v>184</v>
      </c>
      <c r="Y1662" s="147"/>
      <c r="Z1662" s="147"/>
      <c r="AA1662" s="147"/>
      <c r="AB1662" s="147"/>
      <c r="AC1662" s="147"/>
      <c r="AD1662" s="147"/>
      <c r="AE1662" s="147"/>
      <c r="AF1662" s="147"/>
      <c r="AG1662" s="147" t="s">
        <v>185</v>
      </c>
      <c r="AH1662" s="147"/>
      <c r="AI1662" s="147"/>
      <c r="AJ1662" s="147"/>
      <c r="AK1662" s="147"/>
      <c r="AL1662" s="147"/>
      <c r="AM1662" s="147"/>
      <c r="AN1662" s="147"/>
      <c r="AO1662" s="147"/>
      <c r="AP1662" s="147"/>
      <c r="AQ1662" s="147"/>
      <c r="AR1662" s="147"/>
      <c r="AS1662" s="147"/>
      <c r="AT1662" s="147"/>
      <c r="AU1662" s="147"/>
      <c r="AV1662" s="147"/>
      <c r="AW1662" s="147"/>
      <c r="AX1662" s="147"/>
      <c r="AY1662" s="147"/>
      <c r="AZ1662" s="147"/>
      <c r="BA1662" s="147"/>
      <c r="BB1662" s="147"/>
      <c r="BC1662" s="147"/>
      <c r="BD1662" s="147"/>
      <c r="BE1662" s="147"/>
      <c r="BF1662" s="147"/>
      <c r="BG1662" s="147"/>
      <c r="BH1662" s="147"/>
    </row>
    <row r="1663" spans="1:60" ht="33.75" outlineLevel="1">
      <c r="A1663" s="179">
        <v>303</v>
      </c>
      <c r="B1663" s="180" t="s">
        <v>1299</v>
      </c>
      <c r="C1663" s="189" t="s">
        <v>1300</v>
      </c>
      <c r="D1663" s="181" t="s">
        <v>259</v>
      </c>
      <c r="E1663" s="182">
        <v>1</v>
      </c>
      <c r="F1663" s="183"/>
      <c r="G1663" s="184">
        <f t="shared" si="14"/>
        <v>0</v>
      </c>
      <c r="H1663" s="159"/>
      <c r="I1663" s="158">
        <f t="shared" si="15"/>
        <v>0</v>
      </c>
      <c r="J1663" s="159"/>
      <c r="K1663" s="158">
        <f t="shared" si="16"/>
        <v>0</v>
      </c>
      <c r="L1663" s="158">
        <v>21</v>
      </c>
      <c r="M1663" s="158">
        <f t="shared" si="17"/>
        <v>0</v>
      </c>
      <c r="N1663" s="157">
        <v>0</v>
      </c>
      <c r="O1663" s="157">
        <f t="shared" si="18"/>
        <v>0</v>
      </c>
      <c r="P1663" s="157">
        <v>0</v>
      </c>
      <c r="Q1663" s="157">
        <f t="shared" si="19"/>
        <v>0</v>
      </c>
      <c r="R1663" s="158"/>
      <c r="S1663" s="158" t="s">
        <v>341</v>
      </c>
      <c r="T1663" s="158" t="s">
        <v>342</v>
      </c>
      <c r="U1663" s="158">
        <v>0</v>
      </c>
      <c r="V1663" s="158">
        <f t="shared" si="20"/>
        <v>0</v>
      </c>
      <c r="W1663" s="158"/>
      <c r="X1663" s="158" t="s">
        <v>184</v>
      </c>
      <c r="Y1663" s="147"/>
      <c r="Z1663" s="147"/>
      <c r="AA1663" s="147"/>
      <c r="AB1663" s="147"/>
      <c r="AC1663" s="147"/>
      <c r="AD1663" s="147"/>
      <c r="AE1663" s="147"/>
      <c r="AF1663" s="147"/>
      <c r="AG1663" s="147" t="s">
        <v>185</v>
      </c>
      <c r="AH1663" s="147"/>
      <c r="AI1663" s="147"/>
      <c r="AJ1663" s="147"/>
      <c r="AK1663" s="147"/>
      <c r="AL1663" s="147"/>
      <c r="AM1663" s="147"/>
      <c r="AN1663" s="147"/>
      <c r="AO1663" s="147"/>
      <c r="AP1663" s="147"/>
      <c r="AQ1663" s="147"/>
      <c r="AR1663" s="147"/>
      <c r="AS1663" s="147"/>
      <c r="AT1663" s="147"/>
      <c r="AU1663" s="147"/>
      <c r="AV1663" s="147"/>
      <c r="AW1663" s="147"/>
      <c r="AX1663" s="147"/>
      <c r="AY1663" s="147"/>
      <c r="AZ1663" s="147"/>
      <c r="BA1663" s="147"/>
      <c r="BB1663" s="147"/>
      <c r="BC1663" s="147"/>
      <c r="BD1663" s="147"/>
      <c r="BE1663" s="147"/>
      <c r="BF1663" s="147"/>
      <c r="BG1663" s="147"/>
      <c r="BH1663" s="147"/>
    </row>
    <row r="1664" spans="1:60" ht="33.75" outlineLevel="1">
      <c r="A1664" s="179">
        <v>304</v>
      </c>
      <c r="B1664" s="180" t="s">
        <v>1301</v>
      </c>
      <c r="C1664" s="189" t="s">
        <v>1302</v>
      </c>
      <c r="D1664" s="181" t="s">
        <v>259</v>
      </c>
      <c r="E1664" s="182">
        <v>1</v>
      </c>
      <c r="F1664" s="183"/>
      <c r="G1664" s="184">
        <f t="shared" si="14"/>
        <v>0</v>
      </c>
      <c r="H1664" s="159"/>
      <c r="I1664" s="158">
        <f t="shared" si="15"/>
        <v>0</v>
      </c>
      <c r="J1664" s="159"/>
      <c r="K1664" s="158">
        <f t="shared" si="16"/>
        <v>0</v>
      </c>
      <c r="L1664" s="158">
        <v>21</v>
      </c>
      <c r="M1664" s="158">
        <f t="shared" si="17"/>
        <v>0</v>
      </c>
      <c r="N1664" s="157">
        <v>0</v>
      </c>
      <c r="O1664" s="157">
        <f t="shared" si="18"/>
        <v>0</v>
      </c>
      <c r="P1664" s="157">
        <v>0</v>
      </c>
      <c r="Q1664" s="157">
        <f t="shared" si="19"/>
        <v>0</v>
      </c>
      <c r="R1664" s="158"/>
      <c r="S1664" s="158" t="s">
        <v>341</v>
      </c>
      <c r="T1664" s="158" t="s">
        <v>342</v>
      </c>
      <c r="U1664" s="158">
        <v>0</v>
      </c>
      <c r="V1664" s="158">
        <f t="shared" si="20"/>
        <v>0</v>
      </c>
      <c r="W1664" s="158"/>
      <c r="X1664" s="158" t="s">
        <v>184</v>
      </c>
      <c r="Y1664" s="147"/>
      <c r="Z1664" s="147"/>
      <c r="AA1664" s="147"/>
      <c r="AB1664" s="147"/>
      <c r="AC1664" s="147"/>
      <c r="AD1664" s="147"/>
      <c r="AE1664" s="147"/>
      <c r="AF1664" s="147"/>
      <c r="AG1664" s="147" t="s">
        <v>185</v>
      </c>
      <c r="AH1664" s="147"/>
      <c r="AI1664" s="147"/>
      <c r="AJ1664" s="147"/>
      <c r="AK1664" s="147"/>
      <c r="AL1664" s="147"/>
      <c r="AM1664" s="147"/>
      <c r="AN1664" s="147"/>
      <c r="AO1664" s="147"/>
      <c r="AP1664" s="147"/>
      <c r="AQ1664" s="147"/>
      <c r="AR1664" s="147"/>
      <c r="AS1664" s="147"/>
      <c r="AT1664" s="147"/>
      <c r="AU1664" s="147"/>
      <c r="AV1664" s="147"/>
      <c r="AW1664" s="147"/>
      <c r="AX1664" s="147"/>
      <c r="AY1664" s="147"/>
      <c r="AZ1664" s="147"/>
      <c r="BA1664" s="147"/>
      <c r="BB1664" s="147"/>
      <c r="BC1664" s="147"/>
      <c r="BD1664" s="147"/>
      <c r="BE1664" s="147"/>
      <c r="BF1664" s="147"/>
      <c r="BG1664" s="147"/>
      <c r="BH1664" s="147"/>
    </row>
    <row r="1665" spans="1:60" ht="33.75" outlineLevel="1">
      <c r="A1665" s="179">
        <v>305</v>
      </c>
      <c r="B1665" s="180" t="s">
        <v>1303</v>
      </c>
      <c r="C1665" s="189" t="s">
        <v>1304</v>
      </c>
      <c r="D1665" s="181" t="s">
        <v>259</v>
      </c>
      <c r="E1665" s="182">
        <v>1</v>
      </c>
      <c r="F1665" s="183"/>
      <c r="G1665" s="184">
        <f t="shared" si="14"/>
        <v>0</v>
      </c>
      <c r="H1665" s="159"/>
      <c r="I1665" s="158">
        <f t="shared" si="15"/>
        <v>0</v>
      </c>
      <c r="J1665" s="159"/>
      <c r="K1665" s="158">
        <f t="shared" si="16"/>
        <v>0</v>
      </c>
      <c r="L1665" s="158">
        <v>21</v>
      </c>
      <c r="M1665" s="158">
        <f t="shared" si="17"/>
        <v>0</v>
      </c>
      <c r="N1665" s="157">
        <v>0</v>
      </c>
      <c r="O1665" s="157">
        <f t="shared" si="18"/>
        <v>0</v>
      </c>
      <c r="P1665" s="157">
        <v>0</v>
      </c>
      <c r="Q1665" s="157">
        <f t="shared" si="19"/>
        <v>0</v>
      </c>
      <c r="R1665" s="158"/>
      <c r="S1665" s="158" t="s">
        <v>341</v>
      </c>
      <c r="T1665" s="158" t="s">
        <v>342</v>
      </c>
      <c r="U1665" s="158">
        <v>0</v>
      </c>
      <c r="V1665" s="158">
        <f t="shared" si="20"/>
        <v>0</v>
      </c>
      <c r="W1665" s="158"/>
      <c r="X1665" s="158" t="s">
        <v>184</v>
      </c>
      <c r="Y1665" s="147"/>
      <c r="Z1665" s="147"/>
      <c r="AA1665" s="147"/>
      <c r="AB1665" s="147"/>
      <c r="AC1665" s="147"/>
      <c r="AD1665" s="147"/>
      <c r="AE1665" s="147"/>
      <c r="AF1665" s="147"/>
      <c r="AG1665" s="147" t="s">
        <v>185</v>
      </c>
      <c r="AH1665" s="147"/>
      <c r="AI1665" s="147"/>
      <c r="AJ1665" s="147"/>
      <c r="AK1665" s="147"/>
      <c r="AL1665" s="147"/>
      <c r="AM1665" s="147"/>
      <c r="AN1665" s="147"/>
      <c r="AO1665" s="147"/>
      <c r="AP1665" s="147"/>
      <c r="AQ1665" s="147"/>
      <c r="AR1665" s="147"/>
      <c r="AS1665" s="147"/>
      <c r="AT1665" s="147"/>
      <c r="AU1665" s="147"/>
      <c r="AV1665" s="147"/>
      <c r="AW1665" s="147"/>
      <c r="AX1665" s="147"/>
      <c r="AY1665" s="147"/>
      <c r="AZ1665" s="147"/>
      <c r="BA1665" s="147"/>
      <c r="BB1665" s="147"/>
      <c r="BC1665" s="147"/>
      <c r="BD1665" s="147"/>
      <c r="BE1665" s="147"/>
      <c r="BF1665" s="147"/>
      <c r="BG1665" s="147"/>
      <c r="BH1665" s="147"/>
    </row>
    <row r="1666" spans="1:60" ht="33.75" outlineLevel="1">
      <c r="A1666" s="179">
        <v>306</v>
      </c>
      <c r="B1666" s="180" t="s">
        <v>1305</v>
      </c>
      <c r="C1666" s="189" t="s">
        <v>1306</v>
      </c>
      <c r="D1666" s="181" t="s">
        <v>259</v>
      </c>
      <c r="E1666" s="182">
        <v>1</v>
      </c>
      <c r="F1666" s="183"/>
      <c r="G1666" s="184">
        <f t="shared" si="14"/>
        <v>0</v>
      </c>
      <c r="H1666" s="159"/>
      <c r="I1666" s="158">
        <f t="shared" si="15"/>
        <v>0</v>
      </c>
      <c r="J1666" s="159"/>
      <c r="K1666" s="158">
        <f t="shared" si="16"/>
        <v>0</v>
      </c>
      <c r="L1666" s="158">
        <v>21</v>
      </c>
      <c r="M1666" s="158">
        <f t="shared" si="17"/>
        <v>0</v>
      </c>
      <c r="N1666" s="157">
        <v>0</v>
      </c>
      <c r="O1666" s="157">
        <f t="shared" si="18"/>
        <v>0</v>
      </c>
      <c r="P1666" s="157">
        <v>0</v>
      </c>
      <c r="Q1666" s="157">
        <f t="shared" si="19"/>
        <v>0</v>
      </c>
      <c r="R1666" s="158"/>
      <c r="S1666" s="158" t="s">
        <v>341</v>
      </c>
      <c r="T1666" s="158" t="s">
        <v>342</v>
      </c>
      <c r="U1666" s="158">
        <v>0</v>
      </c>
      <c r="V1666" s="158">
        <f t="shared" si="20"/>
        <v>0</v>
      </c>
      <c r="W1666" s="158"/>
      <c r="X1666" s="158" t="s">
        <v>184</v>
      </c>
      <c r="Y1666" s="147"/>
      <c r="Z1666" s="147"/>
      <c r="AA1666" s="147"/>
      <c r="AB1666" s="147"/>
      <c r="AC1666" s="147"/>
      <c r="AD1666" s="147"/>
      <c r="AE1666" s="147"/>
      <c r="AF1666" s="147"/>
      <c r="AG1666" s="147" t="s">
        <v>185</v>
      </c>
      <c r="AH1666" s="147"/>
      <c r="AI1666" s="147"/>
      <c r="AJ1666" s="147"/>
      <c r="AK1666" s="147"/>
      <c r="AL1666" s="147"/>
      <c r="AM1666" s="147"/>
      <c r="AN1666" s="147"/>
      <c r="AO1666" s="147"/>
      <c r="AP1666" s="147"/>
      <c r="AQ1666" s="147"/>
      <c r="AR1666" s="147"/>
      <c r="AS1666" s="147"/>
      <c r="AT1666" s="147"/>
      <c r="AU1666" s="147"/>
      <c r="AV1666" s="147"/>
      <c r="AW1666" s="147"/>
      <c r="AX1666" s="147"/>
      <c r="AY1666" s="147"/>
      <c r="AZ1666" s="147"/>
      <c r="BA1666" s="147"/>
      <c r="BB1666" s="147"/>
      <c r="BC1666" s="147"/>
      <c r="BD1666" s="147"/>
      <c r="BE1666" s="147"/>
      <c r="BF1666" s="147"/>
      <c r="BG1666" s="147"/>
      <c r="BH1666" s="147"/>
    </row>
    <row r="1667" spans="1:60" ht="33.75" outlineLevel="1">
      <c r="A1667" s="179">
        <v>307</v>
      </c>
      <c r="B1667" s="180" t="s">
        <v>1307</v>
      </c>
      <c r="C1667" s="189" t="s">
        <v>1308</v>
      </c>
      <c r="D1667" s="181" t="s">
        <v>259</v>
      </c>
      <c r="E1667" s="182">
        <v>1</v>
      </c>
      <c r="F1667" s="183"/>
      <c r="G1667" s="184">
        <f t="shared" si="14"/>
        <v>0</v>
      </c>
      <c r="H1667" s="159"/>
      <c r="I1667" s="158">
        <f t="shared" si="15"/>
        <v>0</v>
      </c>
      <c r="J1667" s="159"/>
      <c r="K1667" s="158">
        <f t="shared" si="16"/>
        <v>0</v>
      </c>
      <c r="L1667" s="158">
        <v>21</v>
      </c>
      <c r="M1667" s="158">
        <f t="shared" si="17"/>
        <v>0</v>
      </c>
      <c r="N1667" s="157">
        <v>0</v>
      </c>
      <c r="O1667" s="157">
        <f t="shared" si="18"/>
        <v>0</v>
      </c>
      <c r="P1667" s="157">
        <v>0</v>
      </c>
      <c r="Q1667" s="157">
        <f t="shared" si="19"/>
        <v>0</v>
      </c>
      <c r="R1667" s="158"/>
      <c r="S1667" s="158" t="s">
        <v>341</v>
      </c>
      <c r="T1667" s="158" t="s">
        <v>342</v>
      </c>
      <c r="U1667" s="158">
        <v>0</v>
      </c>
      <c r="V1667" s="158">
        <f t="shared" si="20"/>
        <v>0</v>
      </c>
      <c r="W1667" s="158"/>
      <c r="X1667" s="158" t="s">
        <v>184</v>
      </c>
      <c r="Y1667" s="147"/>
      <c r="Z1667" s="147"/>
      <c r="AA1667" s="147"/>
      <c r="AB1667" s="147"/>
      <c r="AC1667" s="147"/>
      <c r="AD1667" s="147"/>
      <c r="AE1667" s="147"/>
      <c r="AF1667" s="147"/>
      <c r="AG1667" s="147" t="s">
        <v>185</v>
      </c>
      <c r="AH1667" s="147"/>
      <c r="AI1667" s="147"/>
      <c r="AJ1667" s="147"/>
      <c r="AK1667" s="147"/>
      <c r="AL1667" s="147"/>
      <c r="AM1667" s="147"/>
      <c r="AN1667" s="147"/>
      <c r="AO1667" s="147"/>
      <c r="AP1667" s="147"/>
      <c r="AQ1667" s="147"/>
      <c r="AR1667" s="147"/>
      <c r="AS1667" s="147"/>
      <c r="AT1667" s="147"/>
      <c r="AU1667" s="147"/>
      <c r="AV1667" s="147"/>
      <c r="AW1667" s="147"/>
      <c r="AX1667" s="147"/>
      <c r="AY1667" s="147"/>
      <c r="AZ1667" s="147"/>
      <c r="BA1667" s="147"/>
      <c r="BB1667" s="147"/>
      <c r="BC1667" s="147"/>
      <c r="BD1667" s="147"/>
      <c r="BE1667" s="147"/>
      <c r="BF1667" s="147"/>
      <c r="BG1667" s="147"/>
      <c r="BH1667" s="147"/>
    </row>
    <row r="1668" spans="1:60" ht="33.75" outlineLevel="1">
      <c r="A1668" s="179">
        <v>308</v>
      </c>
      <c r="B1668" s="180" t="s">
        <v>1309</v>
      </c>
      <c r="C1668" s="189" t="s">
        <v>1310</v>
      </c>
      <c r="D1668" s="181" t="s">
        <v>259</v>
      </c>
      <c r="E1668" s="182">
        <v>1</v>
      </c>
      <c r="F1668" s="183"/>
      <c r="G1668" s="184">
        <f t="shared" si="14"/>
        <v>0</v>
      </c>
      <c r="H1668" s="159"/>
      <c r="I1668" s="158">
        <f t="shared" si="15"/>
        <v>0</v>
      </c>
      <c r="J1668" s="159"/>
      <c r="K1668" s="158">
        <f t="shared" si="16"/>
        <v>0</v>
      </c>
      <c r="L1668" s="158">
        <v>21</v>
      </c>
      <c r="M1668" s="158">
        <f t="shared" si="17"/>
        <v>0</v>
      </c>
      <c r="N1668" s="157">
        <v>0</v>
      </c>
      <c r="O1668" s="157">
        <f t="shared" si="18"/>
        <v>0</v>
      </c>
      <c r="P1668" s="157">
        <v>0</v>
      </c>
      <c r="Q1668" s="157">
        <f t="shared" si="19"/>
        <v>0</v>
      </c>
      <c r="R1668" s="158"/>
      <c r="S1668" s="158" t="s">
        <v>341</v>
      </c>
      <c r="T1668" s="158" t="s">
        <v>342</v>
      </c>
      <c r="U1668" s="158">
        <v>0</v>
      </c>
      <c r="V1668" s="158">
        <f t="shared" si="20"/>
        <v>0</v>
      </c>
      <c r="W1668" s="158"/>
      <c r="X1668" s="158" t="s">
        <v>184</v>
      </c>
      <c r="Y1668" s="147"/>
      <c r="Z1668" s="147"/>
      <c r="AA1668" s="147"/>
      <c r="AB1668" s="147"/>
      <c r="AC1668" s="147"/>
      <c r="AD1668" s="147"/>
      <c r="AE1668" s="147"/>
      <c r="AF1668" s="147"/>
      <c r="AG1668" s="147" t="s">
        <v>185</v>
      </c>
      <c r="AH1668" s="147"/>
      <c r="AI1668" s="147"/>
      <c r="AJ1668" s="147"/>
      <c r="AK1668" s="147"/>
      <c r="AL1668" s="147"/>
      <c r="AM1668" s="147"/>
      <c r="AN1668" s="147"/>
      <c r="AO1668" s="147"/>
      <c r="AP1668" s="147"/>
      <c r="AQ1668" s="147"/>
      <c r="AR1668" s="147"/>
      <c r="AS1668" s="147"/>
      <c r="AT1668" s="147"/>
      <c r="AU1668" s="147"/>
      <c r="AV1668" s="147"/>
      <c r="AW1668" s="147"/>
      <c r="AX1668" s="147"/>
      <c r="AY1668" s="147"/>
      <c r="AZ1668" s="147"/>
      <c r="BA1668" s="147"/>
      <c r="BB1668" s="147"/>
      <c r="BC1668" s="147"/>
      <c r="BD1668" s="147"/>
      <c r="BE1668" s="147"/>
      <c r="BF1668" s="147"/>
      <c r="BG1668" s="147"/>
      <c r="BH1668" s="147"/>
    </row>
    <row r="1669" spans="1:60" ht="33.75" outlineLevel="1">
      <c r="A1669" s="179">
        <v>309</v>
      </c>
      <c r="B1669" s="180" t="s">
        <v>1311</v>
      </c>
      <c r="C1669" s="189" t="s">
        <v>1312</v>
      </c>
      <c r="D1669" s="181" t="s">
        <v>259</v>
      </c>
      <c r="E1669" s="182">
        <v>1</v>
      </c>
      <c r="F1669" s="183"/>
      <c r="G1669" s="184">
        <f t="shared" si="14"/>
        <v>0</v>
      </c>
      <c r="H1669" s="159"/>
      <c r="I1669" s="158">
        <f t="shared" si="15"/>
        <v>0</v>
      </c>
      <c r="J1669" s="159"/>
      <c r="K1669" s="158">
        <f t="shared" si="16"/>
        <v>0</v>
      </c>
      <c r="L1669" s="158">
        <v>21</v>
      </c>
      <c r="M1669" s="158">
        <f t="shared" si="17"/>
        <v>0</v>
      </c>
      <c r="N1669" s="157">
        <v>0</v>
      </c>
      <c r="O1669" s="157">
        <f t="shared" si="18"/>
        <v>0</v>
      </c>
      <c r="P1669" s="157">
        <v>0</v>
      </c>
      <c r="Q1669" s="157">
        <f t="shared" si="19"/>
        <v>0</v>
      </c>
      <c r="R1669" s="158"/>
      <c r="S1669" s="158" t="s">
        <v>341</v>
      </c>
      <c r="T1669" s="158" t="s">
        <v>342</v>
      </c>
      <c r="U1669" s="158">
        <v>0</v>
      </c>
      <c r="V1669" s="158">
        <f t="shared" si="20"/>
        <v>0</v>
      </c>
      <c r="W1669" s="158"/>
      <c r="X1669" s="158" t="s">
        <v>184</v>
      </c>
      <c r="Y1669" s="147"/>
      <c r="Z1669" s="147"/>
      <c r="AA1669" s="147"/>
      <c r="AB1669" s="147"/>
      <c r="AC1669" s="147"/>
      <c r="AD1669" s="147"/>
      <c r="AE1669" s="147"/>
      <c r="AF1669" s="147"/>
      <c r="AG1669" s="147" t="s">
        <v>185</v>
      </c>
      <c r="AH1669" s="147"/>
      <c r="AI1669" s="147"/>
      <c r="AJ1669" s="147"/>
      <c r="AK1669" s="147"/>
      <c r="AL1669" s="147"/>
      <c r="AM1669" s="147"/>
      <c r="AN1669" s="147"/>
      <c r="AO1669" s="147"/>
      <c r="AP1669" s="147"/>
      <c r="AQ1669" s="147"/>
      <c r="AR1669" s="147"/>
      <c r="AS1669" s="147"/>
      <c r="AT1669" s="147"/>
      <c r="AU1669" s="147"/>
      <c r="AV1669" s="147"/>
      <c r="AW1669" s="147"/>
      <c r="AX1669" s="147"/>
      <c r="AY1669" s="147"/>
      <c r="AZ1669" s="147"/>
      <c r="BA1669" s="147"/>
      <c r="BB1669" s="147"/>
      <c r="BC1669" s="147"/>
      <c r="BD1669" s="147"/>
      <c r="BE1669" s="147"/>
      <c r="BF1669" s="147"/>
      <c r="BG1669" s="147"/>
      <c r="BH1669" s="147"/>
    </row>
    <row r="1670" spans="1:60" ht="33.75" outlineLevel="1">
      <c r="A1670" s="179">
        <v>310</v>
      </c>
      <c r="B1670" s="180" t="s">
        <v>1313</v>
      </c>
      <c r="C1670" s="189" t="s">
        <v>1314</v>
      </c>
      <c r="D1670" s="181" t="s">
        <v>259</v>
      </c>
      <c r="E1670" s="182">
        <v>1</v>
      </c>
      <c r="F1670" s="183"/>
      <c r="G1670" s="184">
        <f t="shared" si="14"/>
        <v>0</v>
      </c>
      <c r="H1670" s="159"/>
      <c r="I1670" s="158">
        <f t="shared" si="15"/>
        <v>0</v>
      </c>
      <c r="J1670" s="159"/>
      <c r="K1670" s="158">
        <f t="shared" si="16"/>
        <v>0</v>
      </c>
      <c r="L1670" s="158">
        <v>21</v>
      </c>
      <c r="M1670" s="158">
        <f t="shared" si="17"/>
        <v>0</v>
      </c>
      <c r="N1670" s="157">
        <v>0</v>
      </c>
      <c r="O1670" s="157">
        <f t="shared" si="18"/>
        <v>0</v>
      </c>
      <c r="P1670" s="157">
        <v>0</v>
      </c>
      <c r="Q1670" s="157">
        <f t="shared" si="19"/>
        <v>0</v>
      </c>
      <c r="R1670" s="158"/>
      <c r="S1670" s="158" t="s">
        <v>341</v>
      </c>
      <c r="T1670" s="158" t="s">
        <v>342</v>
      </c>
      <c r="U1670" s="158">
        <v>0</v>
      </c>
      <c r="V1670" s="158">
        <f t="shared" si="20"/>
        <v>0</v>
      </c>
      <c r="W1670" s="158"/>
      <c r="X1670" s="158" t="s">
        <v>184</v>
      </c>
      <c r="Y1670" s="147"/>
      <c r="Z1670" s="147"/>
      <c r="AA1670" s="147"/>
      <c r="AB1670" s="147"/>
      <c r="AC1670" s="147"/>
      <c r="AD1670" s="147"/>
      <c r="AE1670" s="147"/>
      <c r="AF1670" s="147"/>
      <c r="AG1670" s="147" t="s">
        <v>185</v>
      </c>
      <c r="AH1670" s="147"/>
      <c r="AI1670" s="147"/>
      <c r="AJ1670" s="147"/>
      <c r="AK1670" s="147"/>
      <c r="AL1670" s="147"/>
      <c r="AM1670" s="147"/>
      <c r="AN1670" s="147"/>
      <c r="AO1670" s="147"/>
      <c r="AP1670" s="147"/>
      <c r="AQ1670" s="147"/>
      <c r="AR1670" s="147"/>
      <c r="AS1670" s="147"/>
      <c r="AT1670" s="147"/>
      <c r="AU1670" s="147"/>
      <c r="AV1670" s="147"/>
      <c r="AW1670" s="147"/>
      <c r="AX1670" s="147"/>
      <c r="AY1670" s="147"/>
      <c r="AZ1670" s="147"/>
      <c r="BA1670" s="147"/>
      <c r="BB1670" s="147"/>
      <c r="BC1670" s="147"/>
      <c r="BD1670" s="147"/>
      <c r="BE1670" s="147"/>
      <c r="BF1670" s="147"/>
      <c r="BG1670" s="147"/>
      <c r="BH1670" s="147"/>
    </row>
    <row r="1671" spans="1:60" ht="33.75" outlineLevel="1">
      <c r="A1671" s="179">
        <v>311</v>
      </c>
      <c r="B1671" s="180" t="s">
        <v>1315</v>
      </c>
      <c r="C1671" s="189" t="s">
        <v>1316</v>
      </c>
      <c r="D1671" s="181" t="s">
        <v>572</v>
      </c>
      <c r="E1671" s="182">
        <v>1</v>
      </c>
      <c r="F1671" s="183"/>
      <c r="G1671" s="184">
        <f t="shared" si="14"/>
        <v>0</v>
      </c>
      <c r="H1671" s="159"/>
      <c r="I1671" s="158">
        <f t="shared" si="15"/>
        <v>0</v>
      </c>
      <c r="J1671" s="159"/>
      <c r="K1671" s="158">
        <f t="shared" si="16"/>
        <v>0</v>
      </c>
      <c r="L1671" s="158">
        <v>21</v>
      </c>
      <c r="M1671" s="158">
        <f t="shared" si="17"/>
        <v>0</v>
      </c>
      <c r="N1671" s="157">
        <v>0</v>
      </c>
      <c r="O1671" s="157">
        <f t="shared" si="18"/>
        <v>0</v>
      </c>
      <c r="P1671" s="157">
        <v>0</v>
      </c>
      <c r="Q1671" s="157">
        <f t="shared" si="19"/>
        <v>0</v>
      </c>
      <c r="R1671" s="158"/>
      <c r="S1671" s="158" t="s">
        <v>341</v>
      </c>
      <c r="T1671" s="158" t="s">
        <v>342</v>
      </c>
      <c r="U1671" s="158">
        <v>0</v>
      </c>
      <c r="V1671" s="158">
        <f t="shared" si="20"/>
        <v>0</v>
      </c>
      <c r="W1671" s="158"/>
      <c r="X1671" s="158" t="s">
        <v>184</v>
      </c>
      <c r="Y1671" s="147"/>
      <c r="Z1671" s="147"/>
      <c r="AA1671" s="147"/>
      <c r="AB1671" s="147"/>
      <c r="AC1671" s="147"/>
      <c r="AD1671" s="147"/>
      <c r="AE1671" s="147"/>
      <c r="AF1671" s="147"/>
      <c r="AG1671" s="147" t="s">
        <v>185</v>
      </c>
      <c r="AH1671" s="147"/>
      <c r="AI1671" s="147"/>
      <c r="AJ1671" s="147"/>
      <c r="AK1671" s="147"/>
      <c r="AL1671" s="147"/>
      <c r="AM1671" s="147"/>
      <c r="AN1671" s="147"/>
      <c r="AO1671" s="147"/>
      <c r="AP1671" s="147"/>
      <c r="AQ1671" s="147"/>
      <c r="AR1671" s="147"/>
      <c r="AS1671" s="147"/>
      <c r="AT1671" s="147"/>
      <c r="AU1671" s="147"/>
      <c r="AV1671" s="147"/>
      <c r="AW1671" s="147"/>
      <c r="AX1671" s="147"/>
      <c r="AY1671" s="147"/>
      <c r="AZ1671" s="147"/>
      <c r="BA1671" s="147"/>
      <c r="BB1671" s="147"/>
      <c r="BC1671" s="147"/>
      <c r="BD1671" s="147"/>
      <c r="BE1671" s="147"/>
      <c r="BF1671" s="147"/>
      <c r="BG1671" s="147"/>
      <c r="BH1671" s="147"/>
    </row>
    <row r="1672" spans="1:60" outlineLevel="1">
      <c r="A1672" s="173">
        <v>312</v>
      </c>
      <c r="B1672" s="174" t="s">
        <v>1317</v>
      </c>
      <c r="C1672" s="187" t="s">
        <v>1318</v>
      </c>
      <c r="D1672" s="175" t="s">
        <v>255</v>
      </c>
      <c r="E1672" s="176">
        <v>4.2020000000000002E-2</v>
      </c>
      <c r="F1672" s="177"/>
      <c r="G1672" s="178">
        <f t="shared" si="14"/>
        <v>0</v>
      </c>
      <c r="H1672" s="159"/>
      <c r="I1672" s="158">
        <f t="shared" si="15"/>
        <v>0</v>
      </c>
      <c r="J1672" s="159"/>
      <c r="K1672" s="158">
        <f t="shared" si="16"/>
        <v>0</v>
      </c>
      <c r="L1672" s="158">
        <v>21</v>
      </c>
      <c r="M1672" s="158">
        <f t="shared" si="17"/>
        <v>0</v>
      </c>
      <c r="N1672" s="157">
        <v>1</v>
      </c>
      <c r="O1672" s="157">
        <f t="shared" si="18"/>
        <v>0.04</v>
      </c>
      <c r="P1672" s="157">
        <v>0</v>
      </c>
      <c r="Q1672" s="157">
        <f t="shared" si="19"/>
        <v>0</v>
      </c>
      <c r="R1672" s="158" t="s">
        <v>324</v>
      </c>
      <c r="S1672" s="158" t="s">
        <v>183</v>
      </c>
      <c r="T1672" s="158" t="s">
        <v>183</v>
      </c>
      <c r="U1672" s="158">
        <v>0</v>
      </c>
      <c r="V1672" s="158">
        <f t="shared" si="20"/>
        <v>0</v>
      </c>
      <c r="W1672" s="158"/>
      <c r="X1672" s="158" t="s">
        <v>325</v>
      </c>
      <c r="Y1672" s="147"/>
      <c r="Z1672" s="147"/>
      <c r="AA1672" s="147"/>
      <c r="AB1672" s="147"/>
      <c r="AC1672" s="147"/>
      <c r="AD1672" s="147"/>
      <c r="AE1672" s="147"/>
      <c r="AF1672" s="147"/>
      <c r="AG1672" s="147" t="s">
        <v>326</v>
      </c>
      <c r="AH1672" s="147"/>
      <c r="AI1672" s="147"/>
      <c r="AJ1672" s="147"/>
      <c r="AK1672" s="147"/>
      <c r="AL1672" s="147"/>
      <c r="AM1672" s="147"/>
      <c r="AN1672" s="147"/>
      <c r="AO1672" s="147"/>
      <c r="AP1672" s="147"/>
      <c r="AQ1672" s="147"/>
      <c r="AR1672" s="147"/>
      <c r="AS1672" s="147"/>
      <c r="AT1672" s="147"/>
      <c r="AU1672" s="147"/>
      <c r="AV1672" s="147"/>
      <c r="AW1672" s="147"/>
      <c r="AX1672" s="147"/>
      <c r="AY1672" s="147"/>
      <c r="AZ1672" s="147"/>
      <c r="BA1672" s="147"/>
      <c r="BB1672" s="147"/>
      <c r="BC1672" s="147"/>
      <c r="BD1672" s="147"/>
      <c r="BE1672" s="147"/>
      <c r="BF1672" s="147"/>
      <c r="BG1672" s="147"/>
      <c r="BH1672" s="147"/>
    </row>
    <row r="1673" spans="1:60" outlineLevel="1">
      <c r="A1673" s="154"/>
      <c r="B1673" s="155"/>
      <c r="C1673" s="188" t="s">
        <v>849</v>
      </c>
      <c r="D1673" s="160"/>
      <c r="E1673" s="161"/>
      <c r="F1673" s="158"/>
      <c r="G1673" s="158"/>
      <c r="H1673" s="158"/>
      <c r="I1673" s="158"/>
      <c r="J1673" s="158"/>
      <c r="K1673" s="158"/>
      <c r="L1673" s="158"/>
      <c r="M1673" s="158"/>
      <c r="N1673" s="157"/>
      <c r="O1673" s="157"/>
      <c r="P1673" s="157"/>
      <c r="Q1673" s="157"/>
      <c r="R1673" s="158"/>
      <c r="S1673" s="158"/>
      <c r="T1673" s="158"/>
      <c r="U1673" s="158"/>
      <c r="V1673" s="158"/>
      <c r="W1673" s="158"/>
      <c r="X1673" s="158"/>
      <c r="Y1673" s="147"/>
      <c r="Z1673" s="147"/>
      <c r="AA1673" s="147"/>
      <c r="AB1673" s="147"/>
      <c r="AC1673" s="147"/>
      <c r="AD1673" s="147"/>
      <c r="AE1673" s="147"/>
      <c r="AF1673" s="147"/>
      <c r="AG1673" s="147" t="s">
        <v>187</v>
      </c>
      <c r="AH1673" s="147">
        <v>0</v>
      </c>
      <c r="AI1673" s="147"/>
      <c r="AJ1673" s="147"/>
      <c r="AK1673" s="147"/>
      <c r="AL1673" s="147"/>
      <c r="AM1673" s="147"/>
      <c r="AN1673" s="147"/>
      <c r="AO1673" s="147"/>
      <c r="AP1673" s="147"/>
      <c r="AQ1673" s="147"/>
      <c r="AR1673" s="147"/>
      <c r="AS1673" s="147"/>
      <c r="AT1673" s="147"/>
      <c r="AU1673" s="147"/>
      <c r="AV1673" s="147"/>
      <c r="AW1673" s="147"/>
      <c r="AX1673" s="147"/>
      <c r="AY1673" s="147"/>
      <c r="AZ1673" s="147"/>
      <c r="BA1673" s="147"/>
      <c r="BB1673" s="147"/>
      <c r="BC1673" s="147"/>
      <c r="BD1673" s="147"/>
      <c r="BE1673" s="147"/>
      <c r="BF1673" s="147"/>
      <c r="BG1673" s="147"/>
      <c r="BH1673" s="147"/>
    </row>
    <row r="1674" spans="1:60" outlineLevel="1">
      <c r="A1674" s="154"/>
      <c r="B1674" s="155"/>
      <c r="C1674" s="188" t="s">
        <v>1319</v>
      </c>
      <c r="D1674" s="160"/>
      <c r="E1674" s="161">
        <v>4.2020000000000002E-2</v>
      </c>
      <c r="F1674" s="158"/>
      <c r="G1674" s="158"/>
      <c r="H1674" s="158"/>
      <c r="I1674" s="158"/>
      <c r="J1674" s="158"/>
      <c r="K1674" s="158"/>
      <c r="L1674" s="158"/>
      <c r="M1674" s="158"/>
      <c r="N1674" s="157"/>
      <c r="O1674" s="157"/>
      <c r="P1674" s="157"/>
      <c r="Q1674" s="157"/>
      <c r="R1674" s="158"/>
      <c r="S1674" s="158"/>
      <c r="T1674" s="158"/>
      <c r="U1674" s="158"/>
      <c r="V1674" s="158"/>
      <c r="W1674" s="158"/>
      <c r="X1674" s="158"/>
      <c r="Y1674" s="147"/>
      <c r="Z1674" s="147"/>
      <c r="AA1674" s="147"/>
      <c r="AB1674" s="147"/>
      <c r="AC1674" s="147"/>
      <c r="AD1674" s="147"/>
      <c r="AE1674" s="147"/>
      <c r="AF1674" s="147"/>
      <c r="AG1674" s="147" t="s">
        <v>187</v>
      </c>
      <c r="AH1674" s="147">
        <v>0</v>
      </c>
      <c r="AI1674" s="147"/>
      <c r="AJ1674" s="147"/>
      <c r="AK1674" s="147"/>
      <c r="AL1674" s="147"/>
      <c r="AM1674" s="147"/>
      <c r="AN1674" s="147"/>
      <c r="AO1674" s="147"/>
      <c r="AP1674" s="147"/>
      <c r="AQ1674" s="147"/>
      <c r="AR1674" s="147"/>
      <c r="AS1674" s="147"/>
      <c r="AT1674" s="147"/>
      <c r="AU1674" s="147"/>
      <c r="AV1674" s="147"/>
      <c r="AW1674" s="147"/>
      <c r="AX1674" s="147"/>
      <c r="AY1674" s="147"/>
      <c r="AZ1674" s="147"/>
      <c r="BA1674" s="147"/>
      <c r="BB1674" s="147"/>
      <c r="BC1674" s="147"/>
      <c r="BD1674" s="147"/>
      <c r="BE1674" s="147"/>
      <c r="BF1674" s="147"/>
      <c r="BG1674" s="147"/>
      <c r="BH1674" s="147"/>
    </row>
    <row r="1675" spans="1:60" outlineLevel="1">
      <c r="A1675" s="173">
        <v>313</v>
      </c>
      <c r="B1675" s="174" t="s">
        <v>1320</v>
      </c>
      <c r="C1675" s="187" t="s">
        <v>1321</v>
      </c>
      <c r="D1675" s="175" t="s">
        <v>255</v>
      </c>
      <c r="E1675" s="176">
        <v>0.19844999999999999</v>
      </c>
      <c r="F1675" s="177"/>
      <c r="G1675" s="178">
        <f>ROUND(E1675*F1675,2)</f>
        <v>0</v>
      </c>
      <c r="H1675" s="159"/>
      <c r="I1675" s="158">
        <f>ROUND(E1675*H1675,2)</f>
        <v>0</v>
      </c>
      <c r="J1675" s="159"/>
      <c r="K1675" s="158">
        <f>ROUND(E1675*J1675,2)</f>
        <v>0</v>
      </c>
      <c r="L1675" s="158">
        <v>21</v>
      </c>
      <c r="M1675" s="158">
        <f>G1675*(1+L1675/100)</f>
        <v>0</v>
      </c>
      <c r="N1675" s="157">
        <v>1</v>
      </c>
      <c r="O1675" s="157">
        <f>ROUND(E1675*N1675,2)</f>
        <v>0.2</v>
      </c>
      <c r="P1675" s="157">
        <v>0</v>
      </c>
      <c r="Q1675" s="157">
        <f>ROUND(E1675*P1675,2)</f>
        <v>0</v>
      </c>
      <c r="R1675" s="158" t="s">
        <v>324</v>
      </c>
      <c r="S1675" s="158" t="s">
        <v>183</v>
      </c>
      <c r="T1675" s="158" t="s">
        <v>183</v>
      </c>
      <c r="U1675" s="158">
        <v>0</v>
      </c>
      <c r="V1675" s="158">
        <f>ROUND(E1675*U1675,2)</f>
        <v>0</v>
      </c>
      <c r="W1675" s="158"/>
      <c r="X1675" s="158" t="s">
        <v>325</v>
      </c>
      <c r="Y1675" s="147"/>
      <c r="Z1675" s="147"/>
      <c r="AA1675" s="147"/>
      <c r="AB1675" s="147"/>
      <c r="AC1675" s="147"/>
      <c r="AD1675" s="147"/>
      <c r="AE1675" s="147"/>
      <c r="AF1675" s="147"/>
      <c r="AG1675" s="147" t="s">
        <v>326</v>
      </c>
      <c r="AH1675" s="147"/>
      <c r="AI1675" s="147"/>
      <c r="AJ1675" s="147"/>
      <c r="AK1675" s="147"/>
      <c r="AL1675" s="147"/>
      <c r="AM1675" s="147"/>
      <c r="AN1675" s="147"/>
      <c r="AO1675" s="147"/>
      <c r="AP1675" s="147"/>
      <c r="AQ1675" s="147"/>
      <c r="AR1675" s="147"/>
      <c r="AS1675" s="147"/>
      <c r="AT1675" s="147"/>
      <c r="AU1675" s="147"/>
      <c r="AV1675" s="147"/>
      <c r="AW1675" s="147"/>
      <c r="AX1675" s="147"/>
      <c r="AY1675" s="147"/>
      <c r="AZ1675" s="147"/>
      <c r="BA1675" s="147"/>
      <c r="BB1675" s="147"/>
      <c r="BC1675" s="147"/>
      <c r="BD1675" s="147"/>
      <c r="BE1675" s="147"/>
      <c r="BF1675" s="147"/>
      <c r="BG1675" s="147"/>
      <c r="BH1675" s="147"/>
    </row>
    <row r="1676" spans="1:60" outlineLevel="1">
      <c r="A1676" s="154"/>
      <c r="B1676" s="155"/>
      <c r="C1676" s="188" t="s">
        <v>849</v>
      </c>
      <c r="D1676" s="160"/>
      <c r="E1676" s="161"/>
      <c r="F1676" s="158"/>
      <c r="G1676" s="158"/>
      <c r="H1676" s="158"/>
      <c r="I1676" s="158"/>
      <c r="J1676" s="158"/>
      <c r="K1676" s="158"/>
      <c r="L1676" s="158"/>
      <c r="M1676" s="158"/>
      <c r="N1676" s="157"/>
      <c r="O1676" s="157"/>
      <c r="P1676" s="157"/>
      <c r="Q1676" s="157"/>
      <c r="R1676" s="158"/>
      <c r="S1676" s="158"/>
      <c r="T1676" s="158"/>
      <c r="U1676" s="158"/>
      <c r="V1676" s="158"/>
      <c r="W1676" s="158"/>
      <c r="X1676" s="158"/>
      <c r="Y1676" s="147"/>
      <c r="Z1676" s="147"/>
      <c r="AA1676" s="147"/>
      <c r="AB1676" s="147"/>
      <c r="AC1676" s="147"/>
      <c r="AD1676" s="147"/>
      <c r="AE1676" s="147"/>
      <c r="AF1676" s="147"/>
      <c r="AG1676" s="147" t="s">
        <v>187</v>
      </c>
      <c r="AH1676" s="147">
        <v>0</v>
      </c>
      <c r="AI1676" s="147"/>
      <c r="AJ1676" s="147"/>
      <c r="AK1676" s="147"/>
      <c r="AL1676" s="147"/>
      <c r="AM1676" s="147"/>
      <c r="AN1676" s="147"/>
      <c r="AO1676" s="147"/>
      <c r="AP1676" s="147"/>
      <c r="AQ1676" s="147"/>
      <c r="AR1676" s="147"/>
      <c r="AS1676" s="147"/>
      <c r="AT1676" s="147"/>
      <c r="AU1676" s="147"/>
      <c r="AV1676" s="147"/>
      <c r="AW1676" s="147"/>
      <c r="AX1676" s="147"/>
      <c r="AY1676" s="147"/>
      <c r="AZ1676" s="147"/>
      <c r="BA1676" s="147"/>
      <c r="BB1676" s="147"/>
      <c r="BC1676" s="147"/>
      <c r="BD1676" s="147"/>
      <c r="BE1676" s="147"/>
      <c r="BF1676" s="147"/>
      <c r="BG1676" s="147"/>
      <c r="BH1676" s="147"/>
    </row>
    <row r="1677" spans="1:60" outlineLevel="1">
      <c r="A1677" s="154"/>
      <c r="B1677" s="155"/>
      <c r="C1677" s="188" t="s">
        <v>1322</v>
      </c>
      <c r="D1677" s="160"/>
      <c r="E1677" s="161">
        <v>0.10538</v>
      </c>
      <c r="F1677" s="158"/>
      <c r="G1677" s="158"/>
      <c r="H1677" s="158"/>
      <c r="I1677" s="158"/>
      <c r="J1677" s="158"/>
      <c r="K1677" s="158"/>
      <c r="L1677" s="158"/>
      <c r="M1677" s="158"/>
      <c r="N1677" s="157"/>
      <c r="O1677" s="157"/>
      <c r="P1677" s="157"/>
      <c r="Q1677" s="157"/>
      <c r="R1677" s="158"/>
      <c r="S1677" s="158"/>
      <c r="T1677" s="158"/>
      <c r="U1677" s="158"/>
      <c r="V1677" s="158"/>
      <c r="W1677" s="158"/>
      <c r="X1677" s="158"/>
      <c r="Y1677" s="147"/>
      <c r="Z1677" s="147"/>
      <c r="AA1677" s="147"/>
      <c r="AB1677" s="147"/>
      <c r="AC1677" s="147"/>
      <c r="AD1677" s="147"/>
      <c r="AE1677" s="147"/>
      <c r="AF1677" s="147"/>
      <c r="AG1677" s="147" t="s">
        <v>187</v>
      </c>
      <c r="AH1677" s="147">
        <v>0</v>
      </c>
      <c r="AI1677" s="147"/>
      <c r="AJ1677" s="147"/>
      <c r="AK1677" s="147"/>
      <c r="AL1677" s="147"/>
      <c r="AM1677" s="147"/>
      <c r="AN1677" s="147"/>
      <c r="AO1677" s="147"/>
      <c r="AP1677" s="147"/>
      <c r="AQ1677" s="147"/>
      <c r="AR1677" s="147"/>
      <c r="AS1677" s="147"/>
      <c r="AT1677" s="147"/>
      <c r="AU1677" s="147"/>
      <c r="AV1677" s="147"/>
      <c r="AW1677" s="147"/>
      <c r="AX1677" s="147"/>
      <c r="AY1677" s="147"/>
      <c r="AZ1677" s="147"/>
      <c r="BA1677" s="147"/>
      <c r="BB1677" s="147"/>
      <c r="BC1677" s="147"/>
      <c r="BD1677" s="147"/>
      <c r="BE1677" s="147"/>
      <c r="BF1677" s="147"/>
      <c r="BG1677" s="147"/>
      <c r="BH1677" s="147"/>
    </row>
    <row r="1678" spans="1:60" outlineLevel="1">
      <c r="A1678" s="154"/>
      <c r="B1678" s="155"/>
      <c r="C1678" s="188" t="s">
        <v>1280</v>
      </c>
      <c r="D1678" s="160"/>
      <c r="E1678" s="161"/>
      <c r="F1678" s="158"/>
      <c r="G1678" s="158"/>
      <c r="H1678" s="158"/>
      <c r="I1678" s="158"/>
      <c r="J1678" s="158"/>
      <c r="K1678" s="158"/>
      <c r="L1678" s="158"/>
      <c r="M1678" s="158"/>
      <c r="N1678" s="157"/>
      <c r="O1678" s="157"/>
      <c r="P1678" s="157"/>
      <c r="Q1678" s="157"/>
      <c r="R1678" s="158"/>
      <c r="S1678" s="158"/>
      <c r="T1678" s="158"/>
      <c r="U1678" s="158"/>
      <c r="V1678" s="158"/>
      <c r="W1678" s="158"/>
      <c r="X1678" s="158"/>
      <c r="Y1678" s="147"/>
      <c r="Z1678" s="147"/>
      <c r="AA1678" s="147"/>
      <c r="AB1678" s="147"/>
      <c r="AC1678" s="147"/>
      <c r="AD1678" s="147"/>
      <c r="AE1678" s="147"/>
      <c r="AF1678" s="147"/>
      <c r="AG1678" s="147" t="s">
        <v>187</v>
      </c>
      <c r="AH1678" s="147">
        <v>0</v>
      </c>
      <c r="AI1678" s="147"/>
      <c r="AJ1678" s="147"/>
      <c r="AK1678" s="147"/>
      <c r="AL1678" s="147"/>
      <c r="AM1678" s="147"/>
      <c r="AN1678" s="147"/>
      <c r="AO1678" s="147"/>
      <c r="AP1678" s="147"/>
      <c r="AQ1678" s="147"/>
      <c r="AR1678" s="147"/>
      <c r="AS1678" s="147"/>
      <c r="AT1678" s="147"/>
      <c r="AU1678" s="147"/>
      <c r="AV1678" s="147"/>
      <c r="AW1678" s="147"/>
      <c r="AX1678" s="147"/>
      <c r="AY1678" s="147"/>
      <c r="AZ1678" s="147"/>
      <c r="BA1678" s="147"/>
      <c r="BB1678" s="147"/>
      <c r="BC1678" s="147"/>
      <c r="BD1678" s="147"/>
      <c r="BE1678" s="147"/>
      <c r="BF1678" s="147"/>
      <c r="BG1678" s="147"/>
      <c r="BH1678" s="147"/>
    </row>
    <row r="1679" spans="1:60" outlineLevel="1">
      <c r="A1679" s="154"/>
      <c r="B1679" s="155"/>
      <c r="C1679" s="188" t="s">
        <v>1323</v>
      </c>
      <c r="D1679" s="160"/>
      <c r="E1679" s="161">
        <v>9.307E-2</v>
      </c>
      <c r="F1679" s="158"/>
      <c r="G1679" s="158"/>
      <c r="H1679" s="158"/>
      <c r="I1679" s="158"/>
      <c r="J1679" s="158"/>
      <c r="K1679" s="158"/>
      <c r="L1679" s="158"/>
      <c r="M1679" s="158"/>
      <c r="N1679" s="157"/>
      <c r="O1679" s="157"/>
      <c r="P1679" s="157"/>
      <c r="Q1679" s="157"/>
      <c r="R1679" s="158"/>
      <c r="S1679" s="158"/>
      <c r="T1679" s="158"/>
      <c r="U1679" s="158"/>
      <c r="V1679" s="158"/>
      <c r="W1679" s="158"/>
      <c r="X1679" s="158"/>
      <c r="Y1679" s="147"/>
      <c r="Z1679" s="147"/>
      <c r="AA1679" s="147"/>
      <c r="AB1679" s="147"/>
      <c r="AC1679" s="147"/>
      <c r="AD1679" s="147"/>
      <c r="AE1679" s="147"/>
      <c r="AF1679" s="147"/>
      <c r="AG1679" s="147" t="s">
        <v>187</v>
      </c>
      <c r="AH1679" s="147">
        <v>0</v>
      </c>
      <c r="AI1679" s="147"/>
      <c r="AJ1679" s="147"/>
      <c r="AK1679" s="147"/>
      <c r="AL1679" s="147"/>
      <c r="AM1679" s="147"/>
      <c r="AN1679" s="147"/>
      <c r="AO1679" s="147"/>
      <c r="AP1679" s="147"/>
      <c r="AQ1679" s="147"/>
      <c r="AR1679" s="147"/>
      <c r="AS1679" s="147"/>
      <c r="AT1679" s="147"/>
      <c r="AU1679" s="147"/>
      <c r="AV1679" s="147"/>
      <c r="AW1679" s="147"/>
      <c r="AX1679" s="147"/>
      <c r="AY1679" s="147"/>
      <c r="AZ1679" s="147"/>
      <c r="BA1679" s="147"/>
      <c r="BB1679" s="147"/>
      <c r="BC1679" s="147"/>
      <c r="BD1679" s="147"/>
      <c r="BE1679" s="147"/>
      <c r="BF1679" s="147"/>
      <c r="BG1679" s="147"/>
      <c r="BH1679" s="147"/>
    </row>
    <row r="1680" spans="1:60" outlineLevel="1">
      <c r="A1680" s="173">
        <v>314</v>
      </c>
      <c r="B1680" s="174" t="s">
        <v>1320</v>
      </c>
      <c r="C1680" s="187" t="s">
        <v>1321</v>
      </c>
      <c r="D1680" s="175" t="s">
        <v>255</v>
      </c>
      <c r="E1680" s="176">
        <v>0.3014</v>
      </c>
      <c r="F1680" s="177"/>
      <c r="G1680" s="178">
        <f>ROUND(E1680*F1680,2)</f>
        <v>0</v>
      </c>
      <c r="H1680" s="159"/>
      <c r="I1680" s="158">
        <f>ROUND(E1680*H1680,2)</f>
        <v>0</v>
      </c>
      <c r="J1680" s="159"/>
      <c r="K1680" s="158">
        <f>ROUND(E1680*J1680,2)</f>
        <v>0</v>
      </c>
      <c r="L1680" s="158">
        <v>21</v>
      </c>
      <c r="M1680" s="158">
        <f>G1680*(1+L1680/100)</f>
        <v>0</v>
      </c>
      <c r="N1680" s="157">
        <v>1</v>
      </c>
      <c r="O1680" s="157">
        <f>ROUND(E1680*N1680,2)</f>
        <v>0.3</v>
      </c>
      <c r="P1680" s="157">
        <v>0</v>
      </c>
      <c r="Q1680" s="157">
        <f>ROUND(E1680*P1680,2)</f>
        <v>0</v>
      </c>
      <c r="R1680" s="158" t="s">
        <v>324</v>
      </c>
      <c r="S1680" s="158" t="s">
        <v>183</v>
      </c>
      <c r="T1680" s="158" t="s">
        <v>183</v>
      </c>
      <c r="U1680" s="158">
        <v>0</v>
      </c>
      <c r="V1680" s="158">
        <f>ROUND(E1680*U1680,2)</f>
        <v>0</v>
      </c>
      <c r="W1680" s="158"/>
      <c r="X1680" s="158" t="s">
        <v>325</v>
      </c>
      <c r="Y1680" s="147"/>
      <c r="Z1680" s="147"/>
      <c r="AA1680" s="147"/>
      <c r="AB1680" s="147"/>
      <c r="AC1680" s="147"/>
      <c r="AD1680" s="147"/>
      <c r="AE1680" s="147"/>
      <c r="AF1680" s="147"/>
      <c r="AG1680" s="147" t="s">
        <v>326</v>
      </c>
      <c r="AH1680" s="147"/>
      <c r="AI1680" s="147"/>
      <c r="AJ1680" s="147"/>
      <c r="AK1680" s="147"/>
      <c r="AL1680" s="147"/>
      <c r="AM1680" s="147"/>
      <c r="AN1680" s="147"/>
      <c r="AO1680" s="147"/>
      <c r="AP1680" s="147"/>
      <c r="AQ1680" s="147"/>
      <c r="AR1680" s="147"/>
      <c r="AS1680" s="147"/>
      <c r="AT1680" s="147"/>
      <c r="AU1680" s="147"/>
      <c r="AV1680" s="147"/>
      <c r="AW1680" s="147"/>
      <c r="AX1680" s="147"/>
      <c r="AY1680" s="147"/>
      <c r="AZ1680" s="147"/>
      <c r="BA1680" s="147"/>
      <c r="BB1680" s="147"/>
      <c r="BC1680" s="147"/>
      <c r="BD1680" s="147"/>
      <c r="BE1680" s="147"/>
      <c r="BF1680" s="147"/>
      <c r="BG1680" s="147"/>
      <c r="BH1680" s="147"/>
    </row>
    <row r="1681" spans="1:60" outlineLevel="1">
      <c r="A1681" s="154"/>
      <c r="B1681" s="155"/>
      <c r="C1681" s="188" t="s">
        <v>641</v>
      </c>
      <c r="D1681" s="160"/>
      <c r="E1681" s="161"/>
      <c r="F1681" s="158"/>
      <c r="G1681" s="158"/>
      <c r="H1681" s="158"/>
      <c r="I1681" s="158"/>
      <c r="J1681" s="158"/>
      <c r="K1681" s="158"/>
      <c r="L1681" s="158"/>
      <c r="M1681" s="158"/>
      <c r="N1681" s="157"/>
      <c r="O1681" s="157"/>
      <c r="P1681" s="157"/>
      <c r="Q1681" s="157"/>
      <c r="R1681" s="158"/>
      <c r="S1681" s="158"/>
      <c r="T1681" s="158"/>
      <c r="U1681" s="158"/>
      <c r="V1681" s="158"/>
      <c r="W1681" s="158"/>
      <c r="X1681" s="158"/>
      <c r="Y1681" s="147"/>
      <c r="Z1681" s="147"/>
      <c r="AA1681" s="147"/>
      <c r="AB1681" s="147"/>
      <c r="AC1681" s="147"/>
      <c r="AD1681" s="147"/>
      <c r="AE1681" s="147"/>
      <c r="AF1681" s="147"/>
      <c r="AG1681" s="147" t="s">
        <v>187</v>
      </c>
      <c r="AH1681" s="147">
        <v>0</v>
      </c>
      <c r="AI1681" s="147"/>
      <c r="AJ1681" s="147"/>
      <c r="AK1681" s="147"/>
      <c r="AL1681" s="147"/>
      <c r="AM1681" s="147"/>
      <c r="AN1681" s="147"/>
      <c r="AO1681" s="147"/>
      <c r="AP1681" s="147"/>
      <c r="AQ1681" s="147"/>
      <c r="AR1681" s="147"/>
      <c r="AS1681" s="147"/>
      <c r="AT1681" s="147"/>
      <c r="AU1681" s="147"/>
      <c r="AV1681" s="147"/>
      <c r="AW1681" s="147"/>
      <c r="AX1681" s="147"/>
      <c r="AY1681" s="147"/>
      <c r="AZ1681" s="147"/>
      <c r="BA1681" s="147"/>
      <c r="BB1681" s="147"/>
      <c r="BC1681" s="147"/>
      <c r="BD1681" s="147"/>
      <c r="BE1681" s="147"/>
      <c r="BF1681" s="147"/>
      <c r="BG1681" s="147"/>
      <c r="BH1681" s="147"/>
    </row>
    <row r="1682" spans="1:60" outlineLevel="1">
      <c r="A1682" s="154"/>
      <c r="B1682" s="155"/>
      <c r="C1682" s="188" t="s">
        <v>1324</v>
      </c>
      <c r="D1682" s="160"/>
      <c r="E1682" s="161">
        <v>0.3014</v>
      </c>
      <c r="F1682" s="158"/>
      <c r="G1682" s="158"/>
      <c r="H1682" s="158"/>
      <c r="I1682" s="158"/>
      <c r="J1682" s="158"/>
      <c r="K1682" s="158"/>
      <c r="L1682" s="158"/>
      <c r="M1682" s="158"/>
      <c r="N1682" s="157"/>
      <c r="O1682" s="157"/>
      <c r="P1682" s="157"/>
      <c r="Q1682" s="157"/>
      <c r="R1682" s="158"/>
      <c r="S1682" s="158"/>
      <c r="T1682" s="158"/>
      <c r="U1682" s="158"/>
      <c r="V1682" s="158"/>
      <c r="W1682" s="158"/>
      <c r="X1682" s="158"/>
      <c r="Y1682" s="147"/>
      <c r="Z1682" s="147"/>
      <c r="AA1682" s="147"/>
      <c r="AB1682" s="147"/>
      <c r="AC1682" s="147"/>
      <c r="AD1682" s="147"/>
      <c r="AE1682" s="147"/>
      <c r="AF1682" s="147"/>
      <c r="AG1682" s="147" t="s">
        <v>187</v>
      </c>
      <c r="AH1682" s="147">
        <v>0</v>
      </c>
      <c r="AI1682" s="147"/>
      <c r="AJ1682" s="147"/>
      <c r="AK1682" s="147"/>
      <c r="AL1682" s="147"/>
      <c r="AM1682" s="147"/>
      <c r="AN1682" s="147"/>
      <c r="AO1682" s="147"/>
      <c r="AP1682" s="147"/>
      <c r="AQ1682" s="147"/>
      <c r="AR1682" s="147"/>
      <c r="AS1682" s="147"/>
      <c r="AT1682" s="147"/>
      <c r="AU1682" s="147"/>
      <c r="AV1682" s="147"/>
      <c r="AW1682" s="147"/>
      <c r="AX1682" s="147"/>
      <c r="AY1682" s="147"/>
      <c r="AZ1682" s="147"/>
      <c r="BA1682" s="147"/>
      <c r="BB1682" s="147"/>
      <c r="BC1682" s="147"/>
      <c r="BD1682" s="147"/>
      <c r="BE1682" s="147"/>
      <c r="BF1682" s="147"/>
      <c r="BG1682" s="147"/>
      <c r="BH1682" s="147"/>
    </row>
    <row r="1683" spans="1:60" outlineLevel="1">
      <c r="A1683" s="173">
        <v>315</v>
      </c>
      <c r="B1683" s="174" t="s">
        <v>1325</v>
      </c>
      <c r="C1683" s="187" t="s">
        <v>1326</v>
      </c>
      <c r="D1683" s="175" t="s">
        <v>255</v>
      </c>
      <c r="E1683" s="176">
        <v>0.56232000000000004</v>
      </c>
      <c r="F1683" s="177"/>
      <c r="G1683" s="178">
        <f>ROUND(E1683*F1683,2)</f>
        <v>0</v>
      </c>
      <c r="H1683" s="159"/>
      <c r="I1683" s="158">
        <f>ROUND(E1683*H1683,2)</f>
        <v>0</v>
      </c>
      <c r="J1683" s="159"/>
      <c r="K1683" s="158">
        <f>ROUND(E1683*J1683,2)</f>
        <v>0</v>
      </c>
      <c r="L1683" s="158">
        <v>21</v>
      </c>
      <c r="M1683" s="158">
        <f>G1683*(1+L1683/100)</f>
        <v>0</v>
      </c>
      <c r="N1683" s="157">
        <v>1</v>
      </c>
      <c r="O1683" s="157">
        <f>ROUND(E1683*N1683,2)</f>
        <v>0.56000000000000005</v>
      </c>
      <c r="P1683" s="157">
        <v>0</v>
      </c>
      <c r="Q1683" s="157">
        <f>ROUND(E1683*P1683,2)</f>
        <v>0</v>
      </c>
      <c r="R1683" s="158" t="s">
        <v>324</v>
      </c>
      <c r="S1683" s="158" t="s">
        <v>183</v>
      </c>
      <c r="T1683" s="158" t="s">
        <v>183</v>
      </c>
      <c r="U1683" s="158">
        <v>0</v>
      </c>
      <c r="V1683" s="158">
        <f>ROUND(E1683*U1683,2)</f>
        <v>0</v>
      </c>
      <c r="W1683" s="158"/>
      <c r="X1683" s="158" t="s">
        <v>325</v>
      </c>
      <c r="Y1683" s="147"/>
      <c r="Z1683" s="147"/>
      <c r="AA1683" s="147"/>
      <c r="AB1683" s="147"/>
      <c r="AC1683" s="147"/>
      <c r="AD1683" s="147"/>
      <c r="AE1683" s="147"/>
      <c r="AF1683" s="147"/>
      <c r="AG1683" s="147" t="s">
        <v>326</v>
      </c>
      <c r="AH1683" s="147"/>
      <c r="AI1683" s="147"/>
      <c r="AJ1683" s="147"/>
      <c r="AK1683" s="147"/>
      <c r="AL1683" s="147"/>
      <c r="AM1683" s="147"/>
      <c r="AN1683" s="147"/>
      <c r="AO1683" s="147"/>
      <c r="AP1683" s="147"/>
      <c r="AQ1683" s="147"/>
      <c r="AR1683" s="147"/>
      <c r="AS1683" s="147"/>
      <c r="AT1683" s="147"/>
      <c r="AU1683" s="147"/>
      <c r="AV1683" s="147"/>
      <c r="AW1683" s="147"/>
      <c r="AX1683" s="147"/>
      <c r="AY1683" s="147"/>
      <c r="AZ1683" s="147"/>
      <c r="BA1683" s="147"/>
      <c r="BB1683" s="147"/>
      <c r="BC1683" s="147"/>
      <c r="BD1683" s="147"/>
      <c r="BE1683" s="147"/>
      <c r="BF1683" s="147"/>
      <c r="BG1683" s="147"/>
      <c r="BH1683" s="147"/>
    </row>
    <row r="1684" spans="1:60" outlineLevel="1">
      <c r="A1684" s="154"/>
      <c r="B1684" s="155"/>
      <c r="C1684" s="188" t="s">
        <v>849</v>
      </c>
      <c r="D1684" s="160"/>
      <c r="E1684" s="161"/>
      <c r="F1684" s="158"/>
      <c r="G1684" s="158"/>
      <c r="H1684" s="158"/>
      <c r="I1684" s="158"/>
      <c r="J1684" s="158"/>
      <c r="K1684" s="158"/>
      <c r="L1684" s="158"/>
      <c r="M1684" s="158"/>
      <c r="N1684" s="157"/>
      <c r="O1684" s="157"/>
      <c r="P1684" s="157"/>
      <c r="Q1684" s="157"/>
      <c r="R1684" s="158"/>
      <c r="S1684" s="158"/>
      <c r="T1684" s="158"/>
      <c r="U1684" s="158"/>
      <c r="V1684" s="158"/>
      <c r="W1684" s="158"/>
      <c r="X1684" s="158"/>
      <c r="Y1684" s="147"/>
      <c r="Z1684" s="147"/>
      <c r="AA1684" s="147"/>
      <c r="AB1684" s="147"/>
      <c r="AC1684" s="147"/>
      <c r="AD1684" s="147"/>
      <c r="AE1684" s="147"/>
      <c r="AF1684" s="147"/>
      <c r="AG1684" s="147" t="s">
        <v>187</v>
      </c>
      <c r="AH1684" s="147">
        <v>0</v>
      </c>
      <c r="AI1684" s="147"/>
      <c r="AJ1684" s="147"/>
      <c r="AK1684" s="147"/>
      <c r="AL1684" s="147"/>
      <c r="AM1684" s="147"/>
      <c r="AN1684" s="147"/>
      <c r="AO1684" s="147"/>
      <c r="AP1684" s="147"/>
      <c r="AQ1684" s="147"/>
      <c r="AR1684" s="147"/>
      <c r="AS1684" s="147"/>
      <c r="AT1684" s="147"/>
      <c r="AU1684" s="147"/>
      <c r="AV1684" s="147"/>
      <c r="AW1684" s="147"/>
      <c r="AX1684" s="147"/>
      <c r="AY1684" s="147"/>
      <c r="AZ1684" s="147"/>
      <c r="BA1684" s="147"/>
      <c r="BB1684" s="147"/>
      <c r="BC1684" s="147"/>
      <c r="BD1684" s="147"/>
      <c r="BE1684" s="147"/>
      <c r="BF1684" s="147"/>
      <c r="BG1684" s="147"/>
      <c r="BH1684" s="147"/>
    </row>
    <row r="1685" spans="1:60" outlineLevel="1">
      <c r="A1685" s="154"/>
      <c r="B1685" s="155"/>
      <c r="C1685" s="188" t="s">
        <v>1327</v>
      </c>
      <c r="D1685" s="160"/>
      <c r="E1685" s="161">
        <v>0.56232000000000004</v>
      </c>
      <c r="F1685" s="158"/>
      <c r="G1685" s="158"/>
      <c r="H1685" s="158"/>
      <c r="I1685" s="158"/>
      <c r="J1685" s="158"/>
      <c r="K1685" s="158"/>
      <c r="L1685" s="158"/>
      <c r="M1685" s="158"/>
      <c r="N1685" s="157"/>
      <c r="O1685" s="157"/>
      <c r="P1685" s="157"/>
      <c r="Q1685" s="157"/>
      <c r="R1685" s="158"/>
      <c r="S1685" s="158"/>
      <c r="T1685" s="158"/>
      <c r="U1685" s="158"/>
      <c r="V1685" s="158"/>
      <c r="W1685" s="158"/>
      <c r="X1685" s="158"/>
      <c r="Y1685" s="147"/>
      <c r="Z1685" s="147"/>
      <c r="AA1685" s="147"/>
      <c r="AB1685" s="147"/>
      <c r="AC1685" s="147"/>
      <c r="AD1685" s="147"/>
      <c r="AE1685" s="147"/>
      <c r="AF1685" s="147"/>
      <c r="AG1685" s="147" t="s">
        <v>187</v>
      </c>
      <c r="AH1685" s="147">
        <v>0</v>
      </c>
      <c r="AI1685" s="147"/>
      <c r="AJ1685" s="147"/>
      <c r="AK1685" s="147"/>
      <c r="AL1685" s="147"/>
      <c r="AM1685" s="147"/>
      <c r="AN1685" s="147"/>
      <c r="AO1685" s="147"/>
      <c r="AP1685" s="147"/>
      <c r="AQ1685" s="147"/>
      <c r="AR1685" s="147"/>
      <c r="AS1685" s="147"/>
      <c r="AT1685" s="147"/>
      <c r="AU1685" s="147"/>
      <c r="AV1685" s="147"/>
      <c r="AW1685" s="147"/>
      <c r="AX1685" s="147"/>
      <c r="AY1685" s="147"/>
      <c r="AZ1685" s="147"/>
      <c r="BA1685" s="147"/>
      <c r="BB1685" s="147"/>
      <c r="BC1685" s="147"/>
      <c r="BD1685" s="147"/>
      <c r="BE1685" s="147"/>
      <c r="BF1685" s="147"/>
      <c r="BG1685" s="147"/>
      <c r="BH1685" s="147"/>
    </row>
    <row r="1686" spans="1:60" outlineLevel="1">
      <c r="A1686" s="173">
        <v>316</v>
      </c>
      <c r="B1686" s="174" t="s">
        <v>1328</v>
      </c>
      <c r="C1686" s="187" t="s">
        <v>1329</v>
      </c>
      <c r="D1686" s="175" t="s">
        <v>259</v>
      </c>
      <c r="E1686" s="176">
        <v>28</v>
      </c>
      <c r="F1686" s="177"/>
      <c r="G1686" s="178">
        <f>ROUND(E1686*F1686,2)</f>
        <v>0</v>
      </c>
      <c r="H1686" s="159"/>
      <c r="I1686" s="158">
        <f>ROUND(E1686*H1686,2)</f>
        <v>0</v>
      </c>
      <c r="J1686" s="159"/>
      <c r="K1686" s="158">
        <f>ROUND(E1686*J1686,2)</f>
        <v>0</v>
      </c>
      <c r="L1686" s="158">
        <v>21</v>
      </c>
      <c r="M1686" s="158">
        <f>G1686*(1+L1686/100)</f>
        <v>0</v>
      </c>
      <c r="N1686" s="157">
        <v>0</v>
      </c>
      <c r="O1686" s="157">
        <f>ROUND(E1686*N1686,2)</f>
        <v>0</v>
      </c>
      <c r="P1686" s="157">
        <v>0</v>
      </c>
      <c r="Q1686" s="157">
        <f>ROUND(E1686*P1686,2)</f>
        <v>0</v>
      </c>
      <c r="R1686" s="158" t="s">
        <v>324</v>
      </c>
      <c r="S1686" s="158" t="s">
        <v>183</v>
      </c>
      <c r="T1686" s="158" t="s">
        <v>183</v>
      </c>
      <c r="U1686" s="158">
        <v>0</v>
      </c>
      <c r="V1686" s="158">
        <f>ROUND(E1686*U1686,2)</f>
        <v>0</v>
      </c>
      <c r="W1686" s="158"/>
      <c r="X1686" s="158" t="s">
        <v>325</v>
      </c>
      <c r="Y1686" s="147"/>
      <c r="Z1686" s="147"/>
      <c r="AA1686" s="147"/>
      <c r="AB1686" s="147"/>
      <c r="AC1686" s="147"/>
      <c r="AD1686" s="147"/>
      <c r="AE1686" s="147"/>
      <c r="AF1686" s="147"/>
      <c r="AG1686" s="147" t="s">
        <v>326</v>
      </c>
      <c r="AH1686" s="147"/>
      <c r="AI1686" s="147"/>
      <c r="AJ1686" s="147"/>
      <c r="AK1686" s="147"/>
      <c r="AL1686" s="147"/>
      <c r="AM1686" s="147"/>
      <c r="AN1686" s="147"/>
      <c r="AO1686" s="147"/>
      <c r="AP1686" s="147"/>
      <c r="AQ1686" s="147"/>
      <c r="AR1686" s="147"/>
      <c r="AS1686" s="147"/>
      <c r="AT1686" s="147"/>
      <c r="AU1686" s="147"/>
      <c r="AV1686" s="147"/>
      <c r="AW1686" s="147"/>
      <c r="AX1686" s="147"/>
      <c r="AY1686" s="147"/>
      <c r="AZ1686" s="147"/>
      <c r="BA1686" s="147"/>
      <c r="BB1686" s="147"/>
      <c r="BC1686" s="147"/>
      <c r="BD1686" s="147"/>
      <c r="BE1686" s="147"/>
      <c r="BF1686" s="147"/>
      <c r="BG1686" s="147"/>
      <c r="BH1686" s="147"/>
    </row>
    <row r="1687" spans="1:60" outlineLevel="1">
      <c r="A1687" s="154"/>
      <c r="B1687" s="155"/>
      <c r="C1687" s="188" t="s">
        <v>1330</v>
      </c>
      <c r="D1687" s="160"/>
      <c r="E1687" s="161"/>
      <c r="F1687" s="158"/>
      <c r="G1687" s="158"/>
      <c r="H1687" s="158"/>
      <c r="I1687" s="158"/>
      <c r="J1687" s="158"/>
      <c r="K1687" s="158"/>
      <c r="L1687" s="158"/>
      <c r="M1687" s="158"/>
      <c r="N1687" s="157"/>
      <c r="O1687" s="157"/>
      <c r="P1687" s="157"/>
      <c r="Q1687" s="157"/>
      <c r="R1687" s="158"/>
      <c r="S1687" s="158"/>
      <c r="T1687" s="158"/>
      <c r="U1687" s="158"/>
      <c r="V1687" s="158"/>
      <c r="W1687" s="158"/>
      <c r="X1687" s="158"/>
      <c r="Y1687" s="147"/>
      <c r="Z1687" s="147"/>
      <c r="AA1687" s="147"/>
      <c r="AB1687" s="147"/>
      <c r="AC1687" s="147"/>
      <c r="AD1687" s="147"/>
      <c r="AE1687" s="147"/>
      <c r="AF1687" s="147"/>
      <c r="AG1687" s="147" t="s">
        <v>187</v>
      </c>
      <c r="AH1687" s="147">
        <v>0</v>
      </c>
      <c r="AI1687" s="147"/>
      <c r="AJ1687" s="147"/>
      <c r="AK1687" s="147"/>
      <c r="AL1687" s="147"/>
      <c r="AM1687" s="147"/>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row>
    <row r="1688" spans="1:60" outlineLevel="1">
      <c r="A1688" s="154"/>
      <c r="B1688" s="155"/>
      <c r="C1688" s="188" t="s">
        <v>86</v>
      </c>
      <c r="D1688" s="160"/>
      <c r="E1688" s="161">
        <v>8</v>
      </c>
      <c r="F1688" s="158"/>
      <c r="G1688" s="158"/>
      <c r="H1688" s="158"/>
      <c r="I1688" s="158"/>
      <c r="J1688" s="158"/>
      <c r="K1688" s="158"/>
      <c r="L1688" s="158"/>
      <c r="M1688" s="158"/>
      <c r="N1688" s="157"/>
      <c r="O1688" s="157"/>
      <c r="P1688" s="157"/>
      <c r="Q1688" s="157"/>
      <c r="R1688" s="158"/>
      <c r="S1688" s="158"/>
      <c r="T1688" s="158"/>
      <c r="U1688" s="158"/>
      <c r="V1688" s="158"/>
      <c r="W1688" s="158"/>
      <c r="X1688" s="158"/>
      <c r="Y1688" s="147"/>
      <c r="Z1688" s="147"/>
      <c r="AA1688" s="147"/>
      <c r="AB1688" s="147"/>
      <c r="AC1688" s="147"/>
      <c r="AD1688" s="147"/>
      <c r="AE1688" s="147"/>
      <c r="AF1688" s="147"/>
      <c r="AG1688" s="147" t="s">
        <v>187</v>
      </c>
      <c r="AH1688" s="147">
        <v>0</v>
      </c>
      <c r="AI1688" s="147"/>
      <c r="AJ1688" s="147"/>
      <c r="AK1688" s="147"/>
      <c r="AL1688" s="147"/>
      <c r="AM1688" s="147"/>
      <c r="AN1688" s="147"/>
      <c r="AO1688" s="147"/>
      <c r="AP1688" s="147"/>
      <c r="AQ1688" s="147"/>
      <c r="AR1688" s="147"/>
      <c r="AS1688" s="147"/>
      <c r="AT1688" s="147"/>
      <c r="AU1688" s="147"/>
      <c r="AV1688" s="147"/>
      <c r="AW1688" s="147"/>
      <c r="AX1688" s="147"/>
      <c r="AY1688" s="147"/>
      <c r="AZ1688" s="147"/>
      <c r="BA1688" s="147"/>
      <c r="BB1688" s="147"/>
      <c r="BC1688" s="147"/>
      <c r="BD1688" s="147"/>
      <c r="BE1688" s="147"/>
      <c r="BF1688" s="147"/>
      <c r="BG1688" s="147"/>
      <c r="BH1688" s="147"/>
    </row>
    <row r="1689" spans="1:60" outlineLevel="1">
      <c r="A1689" s="154"/>
      <c r="B1689" s="155"/>
      <c r="C1689" s="188" t="s">
        <v>849</v>
      </c>
      <c r="D1689" s="160"/>
      <c r="E1689" s="161"/>
      <c r="F1689" s="158"/>
      <c r="G1689" s="158"/>
      <c r="H1689" s="158"/>
      <c r="I1689" s="158"/>
      <c r="J1689" s="158"/>
      <c r="K1689" s="158"/>
      <c r="L1689" s="158"/>
      <c r="M1689" s="158"/>
      <c r="N1689" s="157"/>
      <c r="O1689" s="157"/>
      <c r="P1689" s="157"/>
      <c r="Q1689" s="157"/>
      <c r="R1689" s="158"/>
      <c r="S1689" s="158"/>
      <c r="T1689" s="158"/>
      <c r="U1689" s="158"/>
      <c r="V1689" s="158"/>
      <c r="W1689" s="158"/>
      <c r="X1689" s="158"/>
      <c r="Y1689" s="147"/>
      <c r="Z1689" s="147"/>
      <c r="AA1689" s="147"/>
      <c r="AB1689" s="147"/>
      <c r="AC1689" s="147"/>
      <c r="AD1689" s="147"/>
      <c r="AE1689" s="147"/>
      <c r="AF1689" s="147"/>
      <c r="AG1689" s="147" t="s">
        <v>187</v>
      </c>
      <c r="AH1689" s="147">
        <v>0</v>
      </c>
      <c r="AI1689" s="147"/>
      <c r="AJ1689" s="147"/>
      <c r="AK1689" s="147"/>
      <c r="AL1689" s="147"/>
      <c r="AM1689" s="147"/>
      <c r="AN1689" s="147"/>
      <c r="AO1689" s="147"/>
      <c r="AP1689" s="147"/>
      <c r="AQ1689" s="147"/>
      <c r="AR1689" s="147"/>
      <c r="AS1689" s="147"/>
      <c r="AT1689" s="147"/>
      <c r="AU1689" s="147"/>
      <c r="AV1689" s="147"/>
      <c r="AW1689" s="147"/>
      <c r="AX1689" s="147"/>
      <c r="AY1689" s="147"/>
      <c r="AZ1689" s="147"/>
      <c r="BA1689" s="147"/>
      <c r="BB1689" s="147"/>
      <c r="BC1689" s="147"/>
      <c r="BD1689" s="147"/>
      <c r="BE1689" s="147"/>
      <c r="BF1689" s="147"/>
      <c r="BG1689" s="147"/>
      <c r="BH1689" s="147"/>
    </row>
    <row r="1690" spans="1:60" outlineLevel="1">
      <c r="A1690" s="154"/>
      <c r="B1690" s="155"/>
      <c r="C1690" s="188" t="s">
        <v>1331</v>
      </c>
      <c r="D1690" s="160"/>
      <c r="E1690" s="161">
        <v>20</v>
      </c>
      <c r="F1690" s="158"/>
      <c r="G1690" s="158"/>
      <c r="H1690" s="158"/>
      <c r="I1690" s="158"/>
      <c r="J1690" s="158"/>
      <c r="K1690" s="158"/>
      <c r="L1690" s="158"/>
      <c r="M1690" s="158"/>
      <c r="N1690" s="157"/>
      <c r="O1690" s="157"/>
      <c r="P1690" s="157"/>
      <c r="Q1690" s="157"/>
      <c r="R1690" s="158"/>
      <c r="S1690" s="158"/>
      <c r="T1690" s="158"/>
      <c r="U1690" s="158"/>
      <c r="V1690" s="158"/>
      <c r="W1690" s="158"/>
      <c r="X1690" s="158"/>
      <c r="Y1690" s="147"/>
      <c r="Z1690" s="147"/>
      <c r="AA1690" s="147"/>
      <c r="AB1690" s="147"/>
      <c r="AC1690" s="147"/>
      <c r="AD1690" s="147"/>
      <c r="AE1690" s="147"/>
      <c r="AF1690" s="147"/>
      <c r="AG1690" s="147" t="s">
        <v>187</v>
      </c>
      <c r="AH1690" s="147">
        <v>0</v>
      </c>
      <c r="AI1690" s="147"/>
      <c r="AJ1690" s="147"/>
      <c r="AK1690" s="147"/>
      <c r="AL1690" s="147"/>
      <c r="AM1690" s="147"/>
      <c r="AN1690" s="147"/>
      <c r="AO1690" s="147"/>
      <c r="AP1690" s="147"/>
      <c r="AQ1690" s="147"/>
      <c r="AR1690" s="147"/>
      <c r="AS1690" s="147"/>
      <c r="AT1690" s="147"/>
      <c r="AU1690" s="147"/>
      <c r="AV1690" s="147"/>
      <c r="AW1690" s="147"/>
      <c r="AX1690" s="147"/>
      <c r="AY1690" s="147"/>
      <c r="AZ1690" s="147"/>
      <c r="BA1690" s="147"/>
      <c r="BB1690" s="147"/>
      <c r="BC1690" s="147"/>
      <c r="BD1690" s="147"/>
      <c r="BE1690" s="147"/>
      <c r="BF1690" s="147"/>
      <c r="BG1690" s="147"/>
      <c r="BH1690" s="147"/>
    </row>
    <row r="1691" spans="1:60" outlineLevel="1">
      <c r="A1691" s="173">
        <v>317</v>
      </c>
      <c r="B1691" s="174" t="s">
        <v>1332</v>
      </c>
      <c r="C1691" s="187" t="s">
        <v>1333</v>
      </c>
      <c r="D1691" s="175" t="s">
        <v>259</v>
      </c>
      <c r="E1691" s="176">
        <v>28</v>
      </c>
      <c r="F1691" s="177"/>
      <c r="G1691" s="178">
        <f>ROUND(E1691*F1691,2)</f>
        <v>0</v>
      </c>
      <c r="H1691" s="159"/>
      <c r="I1691" s="158">
        <f>ROUND(E1691*H1691,2)</f>
        <v>0</v>
      </c>
      <c r="J1691" s="159"/>
      <c r="K1691" s="158">
        <f>ROUND(E1691*J1691,2)</f>
        <v>0</v>
      </c>
      <c r="L1691" s="158">
        <v>21</v>
      </c>
      <c r="M1691" s="158">
        <f>G1691*(1+L1691/100)</f>
        <v>0</v>
      </c>
      <c r="N1691" s="157">
        <v>0</v>
      </c>
      <c r="O1691" s="157">
        <f>ROUND(E1691*N1691,2)</f>
        <v>0</v>
      </c>
      <c r="P1691" s="157">
        <v>0</v>
      </c>
      <c r="Q1691" s="157">
        <f>ROUND(E1691*P1691,2)</f>
        <v>0</v>
      </c>
      <c r="R1691" s="158" t="s">
        <v>324</v>
      </c>
      <c r="S1691" s="158" t="s">
        <v>183</v>
      </c>
      <c r="T1691" s="158" t="s">
        <v>183</v>
      </c>
      <c r="U1691" s="158">
        <v>0</v>
      </c>
      <c r="V1691" s="158">
        <f>ROUND(E1691*U1691,2)</f>
        <v>0</v>
      </c>
      <c r="W1691" s="158"/>
      <c r="X1691" s="158" t="s">
        <v>325</v>
      </c>
      <c r="Y1691" s="147"/>
      <c r="Z1691" s="147"/>
      <c r="AA1691" s="147"/>
      <c r="AB1691" s="147"/>
      <c r="AC1691" s="147"/>
      <c r="AD1691" s="147"/>
      <c r="AE1691" s="147"/>
      <c r="AF1691" s="147"/>
      <c r="AG1691" s="147" t="s">
        <v>326</v>
      </c>
      <c r="AH1691" s="147"/>
      <c r="AI1691" s="147"/>
      <c r="AJ1691" s="147"/>
      <c r="AK1691" s="147"/>
      <c r="AL1691" s="147"/>
      <c r="AM1691" s="147"/>
      <c r="AN1691" s="147"/>
      <c r="AO1691" s="147"/>
      <c r="AP1691" s="147"/>
      <c r="AQ1691" s="147"/>
      <c r="AR1691" s="147"/>
      <c r="AS1691" s="147"/>
      <c r="AT1691" s="147"/>
      <c r="AU1691" s="147"/>
      <c r="AV1691" s="147"/>
      <c r="AW1691" s="147"/>
      <c r="AX1691" s="147"/>
      <c r="AY1691" s="147"/>
      <c r="AZ1691" s="147"/>
      <c r="BA1691" s="147"/>
      <c r="BB1691" s="147"/>
      <c r="BC1691" s="147"/>
      <c r="BD1691" s="147"/>
      <c r="BE1691" s="147"/>
      <c r="BF1691" s="147"/>
      <c r="BG1691" s="147"/>
      <c r="BH1691" s="147"/>
    </row>
    <row r="1692" spans="1:60" outlineLevel="1">
      <c r="A1692" s="154"/>
      <c r="B1692" s="155"/>
      <c r="C1692" s="188" t="s">
        <v>1330</v>
      </c>
      <c r="D1692" s="160"/>
      <c r="E1692" s="161"/>
      <c r="F1692" s="158"/>
      <c r="G1692" s="158"/>
      <c r="H1692" s="158"/>
      <c r="I1692" s="158"/>
      <c r="J1692" s="158"/>
      <c r="K1692" s="158"/>
      <c r="L1692" s="158"/>
      <c r="M1692" s="158"/>
      <c r="N1692" s="157"/>
      <c r="O1692" s="157"/>
      <c r="P1692" s="157"/>
      <c r="Q1692" s="157"/>
      <c r="R1692" s="158"/>
      <c r="S1692" s="158"/>
      <c r="T1692" s="158"/>
      <c r="U1692" s="158"/>
      <c r="V1692" s="158"/>
      <c r="W1692" s="158"/>
      <c r="X1692" s="158"/>
      <c r="Y1692" s="147"/>
      <c r="Z1692" s="147"/>
      <c r="AA1692" s="147"/>
      <c r="AB1692" s="147"/>
      <c r="AC1692" s="147"/>
      <c r="AD1692" s="147"/>
      <c r="AE1692" s="147"/>
      <c r="AF1692" s="147"/>
      <c r="AG1692" s="147" t="s">
        <v>187</v>
      </c>
      <c r="AH1692" s="147">
        <v>0</v>
      </c>
      <c r="AI1692" s="147"/>
      <c r="AJ1692" s="147"/>
      <c r="AK1692" s="147"/>
      <c r="AL1692" s="147"/>
      <c r="AM1692" s="147"/>
      <c r="AN1692" s="147"/>
      <c r="AO1692" s="147"/>
      <c r="AP1692" s="147"/>
      <c r="AQ1692" s="147"/>
      <c r="AR1692" s="147"/>
      <c r="AS1692" s="147"/>
      <c r="AT1692" s="147"/>
      <c r="AU1692" s="147"/>
      <c r="AV1692" s="147"/>
      <c r="AW1692" s="147"/>
      <c r="AX1692" s="147"/>
      <c r="AY1692" s="147"/>
      <c r="AZ1692" s="147"/>
      <c r="BA1692" s="147"/>
      <c r="BB1692" s="147"/>
      <c r="BC1692" s="147"/>
      <c r="BD1692" s="147"/>
      <c r="BE1692" s="147"/>
      <c r="BF1692" s="147"/>
      <c r="BG1692" s="147"/>
      <c r="BH1692" s="147"/>
    </row>
    <row r="1693" spans="1:60" outlineLevel="1">
      <c r="A1693" s="154"/>
      <c r="B1693" s="155"/>
      <c r="C1693" s="188" t="s">
        <v>86</v>
      </c>
      <c r="D1693" s="160"/>
      <c r="E1693" s="161">
        <v>8</v>
      </c>
      <c r="F1693" s="158"/>
      <c r="G1693" s="158"/>
      <c r="H1693" s="158"/>
      <c r="I1693" s="158"/>
      <c r="J1693" s="158"/>
      <c r="K1693" s="158"/>
      <c r="L1693" s="158"/>
      <c r="M1693" s="158"/>
      <c r="N1693" s="157"/>
      <c r="O1693" s="157"/>
      <c r="P1693" s="157"/>
      <c r="Q1693" s="157"/>
      <c r="R1693" s="158"/>
      <c r="S1693" s="158"/>
      <c r="T1693" s="158"/>
      <c r="U1693" s="158"/>
      <c r="V1693" s="158"/>
      <c r="W1693" s="158"/>
      <c r="X1693" s="158"/>
      <c r="Y1693" s="147"/>
      <c r="Z1693" s="147"/>
      <c r="AA1693" s="147"/>
      <c r="AB1693" s="147"/>
      <c r="AC1693" s="147"/>
      <c r="AD1693" s="147"/>
      <c r="AE1693" s="147"/>
      <c r="AF1693" s="147"/>
      <c r="AG1693" s="147" t="s">
        <v>187</v>
      </c>
      <c r="AH1693" s="147">
        <v>0</v>
      </c>
      <c r="AI1693" s="147"/>
      <c r="AJ1693" s="147"/>
      <c r="AK1693" s="147"/>
      <c r="AL1693" s="147"/>
      <c r="AM1693" s="147"/>
      <c r="AN1693" s="147"/>
      <c r="AO1693" s="147"/>
      <c r="AP1693" s="147"/>
      <c r="AQ1693" s="147"/>
      <c r="AR1693" s="147"/>
      <c r="AS1693" s="147"/>
      <c r="AT1693" s="147"/>
      <c r="AU1693" s="147"/>
      <c r="AV1693" s="147"/>
      <c r="AW1693" s="147"/>
      <c r="AX1693" s="147"/>
      <c r="AY1693" s="147"/>
      <c r="AZ1693" s="147"/>
      <c r="BA1693" s="147"/>
      <c r="BB1693" s="147"/>
      <c r="BC1693" s="147"/>
      <c r="BD1693" s="147"/>
      <c r="BE1693" s="147"/>
      <c r="BF1693" s="147"/>
      <c r="BG1693" s="147"/>
      <c r="BH1693" s="147"/>
    </row>
    <row r="1694" spans="1:60" outlineLevel="1">
      <c r="A1694" s="154"/>
      <c r="B1694" s="155"/>
      <c r="C1694" s="188" t="s">
        <v>849</v>
      </c>
      <c r="D1694" s="160"/>
      <c r="E1694" s="161"/>
      <c r="F1694" s="158"/>
      <c r="G1694" s="158"/>
      <c r="H1694" s="158"/>
      <c r="I1694" s="158"/>
      <c r="J1694" s="158"/>
      <c r="K1694" s="158"/>
      <c r="L1694" s="158"/>
      <c r="M1694" s="158"/>
      <c r="N1694" s="157"/>
      <c r="O1694" s="157"/>
      <c r="P1694" s="157"/>
      <c r="Q1694" s="157"/>
      <c r="R1694" s="158"/>
      <c r="S1694" s="158"/>
      <c r="T1694" s="158"/>
      <c r="U1694" s="158"/>
      <c r="V1694" s="158"/>
      <c r="W1694" s="158"/>
      <c r="X1694" s="158"/>
      <c r="Y1694" s="147"/>
      <c r="Z1694" s="147"/>
      <c r="AA1694" s="147"/>
      <c r="AB1694" s="147"/>
      <c r="AC1694" s="147"/>
      <c r="AD1694" s="147"/>
      <c r="AE1694" s="147"/>
      <c r="AF1694" s="147"/>
      <c r="AG1694" s="147" t="s">
        <v>187</v>
      </c>
      <c r="AH1694" s="147">
        <v>0</v>
      </c>
      <c r="AI1694" s="147"/>
      <c r="AJ1694" s="147"/>
      <c r="AK1694" s="147"/>
      <c r="AL1694" s="147"/>
      <c r="AM1694" s="147"/>
      <c r="AN1694" s="147"/>
      <c r="AO1694" s="147"/>
      <c r="AP1694" s="147"/>
      <c r="AQ1694" s="147"/>
      <c r="AR1694" s="147"/>
      <c r="AS1694" s="147"/>
      <c r="AT1694" s="147"/>
      <c r="AU1694" s="147"/>
      <c r="AV1694" s="147"/>
      <c r="AW1694" s="147"/>
      <c r="AX1694" s="147"/>
      <c r="AY1694" s="147"/>
      <c r="AZ1694" s="147"/>
      <c r="BA1694" s="147"/>
      <c r="BB1694" s="147"/>
      <c r="BC1694" s="147"/>
      <c r="BD1694" s="147"/>
      <c r="BE1694" s="147"/>
      <c r="BF1694" s="147"/>
      <c r="BG1694" s="147"/>
      <c r="BH1694" s="147"/>
    </row>
    <row r="1695" spans="1:60" outlineLevel="1">
      <c r="A1695" s="154"/>
      <c r="B1695" s="155"/>
      <c r="C1695" s="188" t="s">
        <v>1331</v>
      </c>
      <c r="D1695" s="160"/>
      <c r="E1695" s="161">
        <v>20</v>
      </c>
      <c r="F1695" s="158"/>
      <c r="G1695" s="158"/>
      <c r="H1695" s="158"/>
      <c r="I1695" s="158"/>
      <c r="J1695" s="158"/>
      <c r="K1695" s="158"/>
      <c r="L1695" s="158"/>
      <c r="M1695" s="158"/>
      <c r="N1695" s="157"/>
      <c r="O1695" s="157"/>
      <c r="P1695" s="157"/>
      <c r="Q1695" s="157"/>
      <c r="R1695" s="158"/>
      <c r="S1695" s="158"/>
      <c r="T1695" s="158"/>
      <c r="U1695" s="158"/>
      <c r="V1695" s="158"/>
      <c r="W1695" s="158"/>
      <c r="X1695" s="158"/>
      <c r="Y1695" s="147"/>
      <c r="Z1695" s="147"/>
      <c r="AA1695" s="147"/>
      <c r="AB1695" s="147"/>
      <c r="AC1695" s="147"/>
      <c r="AD1695" s="147"/>
      <c r="AE1695" s="147"/>
      <c r="AF1695" s="147"/>
      <c r="AG1695" s="147" t="s">
        <v>187</v>
      </c>
      <c r="AH1695" s="147">
        <v>0</v>
      </c>
      <c r="AI1695" s="147"/>
      <c r="AJ1695" s="147"/>
      <c r="AK1695" s="147"/>
      <c r="AL1695" s="147"/>
      <c r="AM1695" s="147"/>
      <c r="AN1695" s="147"/>
      <c r="AO1695" s="147"/>
      <c r="AP1695" s="147"/>
      <c r="AQ1695" s="147"/>
      <c r="AR1695" s="147"/>
      <c r="AS1695" s="147"/>
      <c r="AT1695" s="147"/>
      <c r="AU1695" s="147"/>
      <c r="AV1695" s="147"/>
      <c r="AW1695" s="147"/>
      <c r="AX1695" s="147"/>
      <c r="AY1695" s="147"/>
      <c r="AZ1695" s="147"/>
      <c r="BA1695" s="147"/>
      <c r="BB1695" s="147"/>
      <c r="BC1695" s="147"/>
      <c r="BD1695" s="147"/>
      <c r="BE1695" s="147"/>
      <c r="BF1695" s="147"/>
      <c r="BG1695" s="147"/>
      <c r="BH1695" s="147"/>
    </row>
    <row r="1696" spans="1:60" outlineLevel="1">
      <c r="A1696" s="173">
        <v>318</v>
      </c>
      <c r="B1696" s="174" t="s">
        <v>1334</v>
      </c>
      <c r="C1696" s="187" t="s">
        <v>1335</v>
      </c>
      <c r="D1696" s="175" t="s">
        <v>507</v>
      </c>
      <c r="E1696" s="176">
        <v>7</v>
      </c>
      <c r="F1696" s="177"/>
      <c r="G1696" s="178">
        <f>ROUND(E1696*F1696,2)</f>
        <v>0</v>
      </c>
      <c r="H1696" s="159"/>
      <c r="I1696" s="158">
        <f>ROUND(E1696*H1696,2)</f>
        <v>0</v>
      </c>
      <c r="J1696" s="159"/>
      <c r="K1696" s="158">
        <f>ROUND(E1696*J1696,2)</f>
        <v>0</v>
      </c>
      <c r="L1696" s="158">
        <v>21</v>
      </c>
      <c r="M1696" s="158">
        <f>G1696*(1+L1696/100)</f>
        <v>0</v>
      </c>
      <c r="N1696" s="157">
        <v>7.2000000000000005E-4</v>
      </c>
      <c r="O1696" s="157">
        <f>ROUND(E1696*N1696,2)</f>
        <v>0.01</v>
      </c>
      <c r="P1696" s="157">
        <v>0</v>
      </c>
      <c r="Q1696" s="157">
        <f>ROUND(E1696*P1696,2)</f>
        <v>0</v>
      </c>
      <c r="R1696" s="158" t="s">
        <v>324</v>
      </c>
      <c r="S1696" s="158" t="s">
        <v>183</v>
      </c>
      <c r="T1696" s="158" t="s">
        <v>183</v>
      </c>
      <c r="U1696" s="158">
        <v>0</v>
      </c>
      <c r="V1696" s="158">
        <f>ROUND(E1696*U1696,2)</f>
        <v>0</v>
      </c>
      <c r="W1696" s="158"/>
      <c r="X1696" s="158" t="s">
        <v>325</v>
      </c>
      <c r="Y1696" s="147"/>
      <c r="Z1696" s="147"/>
      <c r="AA1696" s="147"/>
      <c r="AB1696" s="147"/>
      <c r="AC1696" s="147"/>
      <c r="AD1696" s="147"/>
      <c r="AE1696" s="147"/>
      <c r="AF1696" s="147"/>
      <c r="AG1696" s="147" t="s">
        <v>326</v>
      </c>
      <c r="AH1696" s="147"/>
      <c r="AI1696" s="147"/>
      <c r="AJ1696" s="147"/>
      <c r="AK1696" s="147"/>
      <c r="AL1696" s="147"/>
      <c r="AM1696" s="147"/>
      <c r="AN1696" s="147"/>
      <c r="AO1696" s="147"/>
      <c r="AP1696" s="147"/>
      <c r="AQ1696" s="147"/>
      <c r="AR1696" s="147"/>
      <c r="AS1696" s="147"/>
      <c r="AT1696" s="147"/>
      <c r="AU1696" s="147"/>
      <c r="AV1696" s="147"/>
      <c r="AW1696" s="147"/>
      <c r="AX1696" s="147"/>
      <c r="AY1696" s="147"/>
      <c r="AZ1696" s="147"/>
      <c r="BA1696" s="147"/>
      <c r="BB1696" s="147"/>
      <c r="BC1696" s="147"/>
      <c r="BD1696" s="147"/>
      <c r="BE1696" s="147"/>
      <c r="BF1696" s="147"/>
      <c r="BG1696" s="147"/>
      <c r="BH1696" s="147"/>
    </row>
    <row r="1697" spans="1:60" outlineLevel="1">
      <c r="A1697" s="154"/>
      <c r="B1697" s="155"/>
      <c r="C1697" s="188" t="s">
        <v>1330</v>
      </c>
      <c r="D1697" s="160"/>
      <c r="E1697" s="161"/>
      <c r="F1697" s="158"/>
      <c r="G1697" s="158"/>
      <c r="H1697" s="158"/>
      <c r="I1697" s="158"/>
      <c r="J1697" s="158"/>
      <c r="K1697" s="158"/>
      <c r="L1697" s="158"/>
      <c r="M1697" s="158"/>
      <c r="N1697" s="157"/>
      <c r="O1697" s="157"/>
      <c r="P1697" s="157"/>
      <c r="Q1697" s="157"/>
      <c r="R1697" s="158"/>
      <c r="S1697" s="158"/>
      <c r="T1697" s="158"/>
      <c r="U1697" s="158"/>
      <c r="V1697" s="158"/>
      <c r="W1697" s="158"/>
      <c r="X1697" s="158"/>
      <c r="Y1697" s="147"/>
      <c r="Z1697" s="147"/>
      <c r="AA1697" s="147"/>
      <c r="AB1697" s="147"/>
      <c r="AC1697" s="147"/>
      <c r="AD1697" s="147"/>
      <c r="AE1697" s="147"/>
      <c r="AF1697" s="147"/>
      <c r="AG1697" s="147" t="s">
        <v>187</v>
      </c>
      <c r="AH1697" s="147">
        <v>0</v>
      </c>
      <c r="AI1697" s="147"/>
      <c r="AJ1697" s="147"/>
      <c r="AK1697" s="147"/>
      <c r="AL1697" s="147"/>
      <c r="AM1697" s="147"/>
      <c r="AN1697" s="147"/>
      <c r="AO1697" s="147"/>
      <c r="AP1697" s="147"/>
      <c r="AQ1697" s="147"/>
      <c r="AR1697" s="147"/>
      <c r="AS1697" s="147"/>
      <c r="AT1697" s="147"/>
      <c r="AU1697" s="147"/>
      <c r="AV1697" s="147"/>
      <c r="AW1697" s="147"/>
      <c r="AX1697" s="147"/>
      <c r="AY1697" s="147"/>
      <c r="AZ1697" s="147"/>
      <c r="BA1697" s="147"/>
      <c r="BB1697" s="147"/>
      <c r="BC1697" s="147"/>
      <c r="BD1697" s="147"/>
      <c r="BE1697" s="147"/>
      <c r="BF1697" s="147"/>
      <c r="BG1697" s="147"/>
      <c r="BH1697" s="147"/>
    </row>
    <row r="1698" spans="1:60" outlineLevel="1">
      <c r="A1698" s="154"/>
      <c r="B1698" s="155"/>
      <c r="C1698" s="188" t="s">
        <v>66</v>
      </c>
      <c r="D1698" s="160"/>
      <c r="E1698" s="161">
        <v>2</v>
      </c>
      <c r="F1698" s="158"/>
      <c r="G1698" s="158"/>
      <c r="H1698" s="158"/>
      <c r="I1698" s="158"/>
      <c r="J1698" s="158"/>
      <c r="K1698" s="158"/>
      <c r="L1698" s="158"/>
      <c r="M1698" s="158"/>
      <c r="N1698" s="157"/>
      <c r="O1698" s="157"/>
      <c r="P1698" s="157"/>
      <c r="Q1698" s="157"/>
      <c r="R1698" s="158"/>
      <c r="S1698" s="158"/>
      <c r="T1698" s="158"/>
      <c r="U1698" s="158"/>
      <c r="V1698" s="158"/>
      <c r="W1698" s="158"/>
      <c r="X1698" s="158"/>
      <c r="Y1698" s="147"/>
      <c r="Z1698" s="147"/>
      <c r="AA1698" s="147"/>
      <c r="AB1698" s="147"/>
      <c r="AC1698" s="147"/>
      <c r="AD1698" s="147"/>
      <c r="AE1698" s="147"/>
      <c r="AF1698" s="147"/>
      <c r="AG1698" s="147" t="s">
        <v>187</v>
      </c>
      <c r="AH1698" s="147">
        <v>0</v>
      </c>
      <c r="AI1698" s="147"/>
      <c r="AJ1698" s="147"/>
      <c r="AK1698" s="147"/>
      <c r="AL1698" s="147"/>
      <c r="AM1698" s="147"/>
      <c r="AN1698" s="147"/>
      <c r="AO1698" s="147"/>
      <c r="AP1698" s="147"/>
      <c r="AQ1698" s="147"/>
      <c r="AR1698" s="147"/>
      <c r="AS1698" s="147"/>
      <c r="AT1698" s="147"/>
      <c r="AU1698" s="147"/>
      <c r="AV1698" s="147"/>
      <c r="AW1698" s="147"/>
      <c r="AX1698" s="147"/>
      <c r="AY1698" s="147"/>
      <c r="AZ1698" s="147"/>
      <c r="BA1698" s="147"/>
      <c r="BB1698" s="147"/>
      <c r="BC1698" s="147"/>
      <c r="BD1698" s="147"/>
      <c r="BE1698" s="147"/>
      <c r="BF1698" s="147"/>
      <c r="BG1698" s="147"/>
      <c r="BH1698" s="147"/>
    </row>
    <row r="1699" spans="1:60" outlineLevel="1">
      <c r="A1699" s="154"/>
      <c r="B1699" s="155"/>
      <c r="C1699" s="188" t="s">
        <v>849</v>
      </c>
      <c r="D1699" s="160"/>
      <c r="E1699" s="161"/>
      <c r="F1699" s="158"/>
      <c r="G1699" s="158"/>
      <c r="H1699" s="158"/>
      <c r="I1699" s="158"/>
      <c r="J1699" s="158"/>
      <c r="K1699" s="158"/>
      <c r="L1699" s="158"/>
      <c r="M1699" s="158"/>
      <c r="N1699" s="157"/>
      <c r="O1699" s="157"/>
      <c r="P1699" s="157"/>
      <c r="Q1699" s="157"/>
      <c r="R1699" s="158"/>
      <c r="S1699" s="158"/>
      <c r="T1699" s="158"/>
      <c r="U1699" s="158"/>
      <c r="V1699" s="158"/>
      <c r="W1699" s="158"/>
      <c r="X1699" s="158"/>
      <c r="Y1699" s="147"/>
      <c r="Z1699" s="147"/>
      <c r="AA1699" s="147"/>
      <c r="AB1699" s="147"/>
      <c r="AC1699" s="147"/>
      <c r="AD1699" s="147"/>
      <c r="AE1699" s="147"/>
      <c r="AF1699" s="147"/>
      <c r="AG1699" s="147" t="s">
        <v>187</v>
      </c>
      <c r="AH1699" s="147">
        <v>0</v>
      </c>
      <c r="AI1699" s="147"/>
      <c r="AJ1699" s="147"/>
      <c r="AK1699" s="147"/>
      <c r="AL1699" s="147"/>
      <c r="AM1699" s="147"/>
      <c r="AN1699" s="147"/>
      <c r="AO1699" s="147"/>
      <c r="AP1699" s="147"/>
      <c r="AQ1699" s="147"/>
      <c r="AR1699" s="147"/>
      <c r="AS1699" s="147"/>
      <c r="AT1699" s="147"/>
      <c r="AU1699" s="147"/>
      <c r="AV1699" s="147"/>
      <c r="AW1699" s="147"/>
      <c r="AX1699" s="147"/>
      <c r="AY1699" s="147"/>
      <c r="AZ1699" s="147"/>
      <c r="BA1699" s="147"/>
      <c r="BB1699" s="147"/>
      <c r="BC1699" s="147"/>
      <c r="BD1699" s="147"/>
      <c r="BE1699" s="147"/>
      <c r="BF1699" s="147"/>
      <c r="BG1699" s="147"/>
      <c r="BH1699" s="147"/>
    </row>
    <row r="1700" spans="1:60" outlineLevel="1">
      <c r="A1700" s="154"/>
      <c r="B1700" s="155"/>
      <c r="C1700" s="188" t="s">
        <v>76</v>
      </c>
      <c r="D1700" s="160"/>
      <c r="E1700" s="161">
        <v>5</v>
      </c>
      <c r="F1700" s="158"/>
      <c r="G1700" s="158"/>
      <c r="H1700" s="158"/>
      <c r="I1700" s="158"/>
      <c r="J1700" s="158"/>
      <c r="K1700" s="158"/>
      <c r="L1700" s="158"/>
      <c r="M1700" s="158"/>
      <c r="N1700" s="157"/>
      <c r="O1700" s="157"/>
      <c r="P1700" s="157"/>
      <c r="Q1700" s="157"/>
      <c r="R1700" s="158"/>
      <c r="S1700" s="158"/>
      <c r="T1700" s="158"/>
      <c r="U1700" s="158"/>
      <c r="V1700" s="158"/>
      <c r="W1700" s="158"/>
      <c r="X1700" s="158"/>
      <c r="Y1700" s="147"/>
      <c r="Z1700" s="147"/>
      <c r="AA1700" s="147"/>
      <c r="AB1700" s="147"/>
      <c r="AC1700" s="147"/>
      <c r="AD1700" s="147"/>
      <c r="AE1700" s="147"/>
      <c r="AF1700" s="147"/>
      <c r="AG1700" s="147" t="s">
        <v>187</v>
      </c>
      <c r="AH1700" s="147">
        <v>0</v>
      </c>
      <c r="AI1700" s="147"/>
      <c r="AJ1700" s="147"/>
      <c r="AK1700" s="147"/>
      <c r="AL1700" s="147"/>
      <c r="AM1700" s="147"/>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row>
    <row r="1701" spans="1:60" outlineLevel="1">
      <c r="A1701" s="154">
        <v>319</v>
      </c>
      <c r="B1701" s="155" t="s">
        <v>1336</v>
      </c>
      <c r="C1701" s="191" t="s">
        <v>1337</v>
      </c>
      <c r="D1701" s="156" t="s">
        <v>0</v>
      </c>
      <c r="E1701" s="185"/>
      <c r="F1701" s="159"/>
      <c r="G1701" s="158">
        <f>ROUND(E1701*F1701,2)</f>
        <v>0</v>
      </c>
      <c r="H1701" s="159"/>
      <c r="I1701" s="158">
        <f>ROUND(E1701*H1701,2)</f>
        <v>0</v>
      </c>
      <c r="J1701" s="159"/>
      <c r="K1701" s="158">
        <f>ROUND(E1701*J1701,2)</f>
        <v>0</v>
      </c>
      <c r="L1701" s="158">
        <v>21</v>
      </c>
      <c r="M1701" s="158">
        <f>G1701*(1+L1701/100)</f>
        <v>0</v>
      </c>
      <c r="N1701" s="157">
        <v>0</v>
      </c>
      <c r="O1701" s="157">
        <f>ROUND(E1701*N1701,2)</f>
        <v>0</v>
      </c>
      <c r="P1701" s="157">
        <v>0</v>
      </c>
      <c r="Q1701" s="157">
        <f>ROUND(E1701*P1701,2)</f>
        <v>0</v>
      </c>
      <c r="R1701" s="158"/>
      <c r="S1701" s="158" t="s">
        <v>183</v>
      </c>
      <c r="T1701" s="158" t="s">
        <v>183</v>
      </c>
      <c r="U1701" s="158">
        <v>0</v>
      </c>
      <c r="V1701" s="158">
        <f>ROUND(E1701*U1701,2)</f>
        <v>0</v>
      </c>
      <c r="W1701" s="158"/>
      <c r="X1701" s="158" t="s">
        <v>958</v>
      </c>
      <c r="Y1701" s="147"/>
      <c r="Z1701" s="147"/>
      <c r="AA1701" s="147"/>
      <c r="AB1701" s="147"/>
      <c r="AC1701" s="147"/>
      <c r="AD1701" s="147"/>
      <c r="AE1701" s="147"/>
      <c r="AF1701" s="147"/>
      <c r="AG1701" s="147" t="s">
        <v>959</v>
      </c>
      <c r="AH1701" s="147"/>
      <c r="AI1701" s="147"/>
      <c r="AJ1701" s="147"/>
      <c r="AK1701" s="147"/>
      <c r="AL1701" s="147"/>
      <c r="AM1701" s="147"/>
      <c r="AN1701" s="147"/>
      <c r="AO1701" s="147"/>
      <c r="AP1701" s="147"/>
      <c r="AQ1701" s="147"/>
      <c r="AR1701" s="147"/>
      <c r="AS1701" s="147"/>
      <c r="AT1701" s="147"/>
      <c r="AU1701" s="147"/>
      <c r="AV1701" s="147"/>
      <c r="AW1701" s="147"/>
      <c r="AX1701" s="147"/>
      <c r="AY1701" s="147"/>
      <c r="AZ1701" s="147"/>
      <c r="BA1701" s="147"/>
      <c r="BB1701" s="147"/>
      <c r="BC1701" s="147"/>
      <c r="BD1701" s="147"/>
      <c r="BE1701" s="147"/>
      <c r="BF1701" s="147"/>
      <c r="BG1701" s="147"/>
      <c r="BH1701" s="147"/>
    </row>
    <row r="1702" spans="1:60">
      <c r="A1702" s="166" t="s">
        <v>178</v>
      </c>
      <c r="B1702" s="167" t="s">
        <v>124</v>
      </c>
      <c r="C1702" s="186" t="s">
        <v>125</v>
      </c>
      <c r="D1702" s="168"/>
      <c r="E1702" s="169"/>
      <c r="F1702" s="170"/>
      <c r="G1702" s="171">
        <f>SUMIF(AG1703:AG1778,"&lt;&gt;NOR",G1703:G1778)</f>
        <v>0</v>
      </c>
      <c r="H1702" s="165"/>
      <c r="I1702" s="165">
        <f>SUM(I1703:I1778)</f>
        <v>0</v>
      </c>
      <c r="J1702" s="165"/>
      <c r="K1702" s="165">
        <f>SUM(K1703:K1778)</f>
        <v>0</v>
      </c>
      <c r="L1702" s="165"/>
      <c r="M1702" s="165">
        <f>SUM(M1703:M1778)</f>
        <v>0</v>
      </c>
      <c r="N1702" s="164"/>
      <c r="O1702" s="164">
        <f>SUM(O1703:O1778)</f>
        <v>10.27</v>
      </c>
      <c r="P1702" s="164"/>
      <c r="Q1702" s="164">
        <f>SUM(Q1703:Q1778)</f>
        <v>0</v>
      </c>
      <c r="R1702" s="165"/>
      <c r="S1702" s="165"/>
      <c r="T1702" s="165"/>
      <c r="U1702" s="165"/>
      <c r="V1702" s="165">
        <f>SUM(V1703:V1778)</f>
        <v>582.88</v>
      </c>
      <c r="W1702" s="165"/>
      <c r="X1702" s="165"/>
      <c r="AG1702" t="s">
        <v>179</v>
      </c>
    </row>
    <row r="1703" spans="1:60" outlineLevel="1">
      <c r="A1703" s="173">
        <v>320</v>
      </c>
      <c r="B1703" s="174" t="s">
        <v>1338</v>
      </c>
      <c r="C1703" s="187" t="s">
        <v>1339</v>
      </c>
      <c r="D1703" s="175" t="s">
        <v>182</v>
      </c>
      <c r="E1703" s="176">
        <v>505.48399999999998</v>
      </c>
      <c r="F1703" s="177"/>
      <c r="G1703" s="178">
        <f>ROUND(E1703*F1703,2)</f>
        <v>0</v>
      </c>
      <c r="H1703" s="159"/>
      <c r="I1703" s="158">
        <f>ROUND(E1703*H1703,2)</f>
        <v>0</v>
      </c>
      <c r="J1703" s="159"/>
      <c r="K1703" s="158">
        <f>ROUND(E1703*J1703,2)</f>
        <v>0</v>
      </c>
      <c r="L1703" s="158">
        <v>21</v>
      </c>
      <c r="M1703" s="158">
        <f>G1703*(1+L1703/100)</f>
        <v>0</v>
      </c>
      <c r="N1703" s="157">
        <v>2.1000000000000001E-4</v>
      </c>
      <c r="O1703" s="157">
        <f>ROUND(E1703*N1703,2)</f>
        <v>0.11</v>
      </c>
      <c r="P1703" s="157">
        <v>0</v>
      </c>
      <c r="Q1703" s="157">
        <f>ROUND(E1703*P1703,2)</f>
        <v>0</v>
      </c>
      <c r="R1703" s="158"/>
      <c r="S1703" s="158" t="s">
        <v>183</v>
      </c>
      <c r="T1703" s="158" t="s">
        <v>183</v>
      </c>
      <c r="U1703" s="158">
        <v>0.05</v>
      </c>
      <c r="V1703" s="158">
        <f>ROUND(E1703*U1703,2)</f>
        <v>25.27</v>
      </c>
      <c r="W1703" s="158"/>
      <c r="X1703" s="158" t="s">
        <v>184</v>
      </c>
      <c r="Y1703" s="147"/>
      <c r="Z1703" s="147"/>
      <c r="AA1703" s="147"/>
      <c r="AB1703" s="147"/>
      <c r="AC1703" s="147"/>
      <c r="AD1703" s="147"/>
      <c r="AE1703" s="147"/>
      <c r="AF1703" s="147"/>
      <c r="AG1703" s="147" t="s">
        <v>185</v>
      </c>
      <c r="AH1703" s="147"/>
      <c r="AI1703" s="147"/>
      <c r="AJ1703" s="147"/>
      <c r="AK1703" s="147"/>
      <c r="AL1703" s="147"/>
      <c r="AM1703" s="147"/>
      <c r="AN1703" s="147"/>
      <c r="AO1703" s="147"/>
      <c r="AP1703" s="147"/>
      <c r="AQ1703" s="147"/>
      <c r="AR1703" s="147"/>
      <c r="AS1703" s="147"/>
      <c r="AT1703" s="147"/>
      <c r="AU1703" s="147"/>
      <c r="AV1703" s="147"/>
      <c r="AW1703" s="147"/>
      <c r="AX1703" s="147"/>
      <c r="AY1703" s="147"/>
      <c r="AZ1703" s="147"/>
      <c r="BA1703" s="147"/>
      <c r="BB1703" s="147"/>
      <c r="BC1703" s="147"/>
      <c r="BD1703" s="147"/>
      <c r="BE1703" s="147"/>
      <c r="BF1703" s="147"/>
      <c r="BG1703" s="147"/>
      <c r="BH1703" s="147"/>
    </row>
    <row r="1704" spans="1:60" outlineLevel="1">
      <c r="A1704" s="154"/>
      <c r="B1704" s="155"/>
      <c r="C1704" s="188" t="s">
        <v>192</v>
      </c>
      <c r="D1704" s="160"/>
      <c r="E1704" s="161"/>
      <c r="F1704" s="158"/>
      <c r="G1704" s="158"/>
      <c r="H1704" s="158"/>
      <c r="I1704" s="158"/>
      <c r="J1704" s="158"/>
      <c r="K1704" s="158"/>
      <c r="L1704" s="158"/>
      <c r="M1704" s="158"/>
      <c r="N1704" s="157"/>
      <c r="O1704" s="157"/>
      <c r="P1704" s="157"/>
      <c r="Q1704" s="157"/>
      <c r="R1704" s="158"/>
      <c r="S1704" s="158"/>
      <c r="T1704" s="158"/>
      <c r="U1704" s="158"/>
      <c r="V1704" s="158"/>
      <c r="W1704" s="158"/>
      <c r="X1704" s="158"/>
      <c r="Y1704" s="147"/>
      <c r="Z1704" s="147"/>
      <c r="AA1704" s="147"/>
      <c r="AB1704" s="147"/>
      <c r="AC1704" s="147"/>
      <c r="AD1704" s="147"/>
      <c r="AE1704" s="147"/>
      <c r="AF1704" s="147"/>
      <c r="AG1704" s="147" t="s">
        <v>187</v>
      </c>
      <c r="AH1704" s="147">
        <v>0</v>
      </c>
      <c r="AI1704" s="147"/>
      <c r="AJ1704" s="147"/>
      <c r="AK1704" s="147"/>
      <c r="AL1704" s="147"/>
      <c r="AM1704" s="147"/>
      <c r="AN1704" s="147"/>
      <c r="AO1704" s="147"/>
      <c r="AP1704" s="147"/>
      <c r="AQ1704" s="147"/>
      <c r="AR1704" s="147"/>
      <c r="AS1704" s="147"/>
      <c r="AT1704" s="147"/>
      <c r="AU1704" s="147"/>
      <c r="AV1704" s="147"/>
      <c r="AW1704" s="147"/>
      <c r="AX1704" s="147"/>
      <c r="AY1704" s="147"/>
      <c r="AZ1704" s="147"/>
      <c r="BA1704" s="147"/>
      <c r="BB1704" s="147"/>
      <c r="BC1704" s="147"/>
      <c r="BD1704" s="147"/>
      <c r="BE1704" s="147"/>
      <c r="BF1704" s="147"/>
      <c r="BG1704" s="147"/>
      <c r="BH1704" s="147"/>
    </row>
    <row r="1705" spans="1:60" outlineLevel="1">
      <c r="A1705" s="154"/>
      <c r="B1705" s="155"/>
      <c r="C1705" s="188" t="s">
        <v>1340</v>
      </c>
      <c r="D1705" s="160"/>
      <c r="E1705" s="161"/>
      <c r="F1705" s="158"/>
      <c r="G1705" s="158"/>
      <c r="H1705" s="158"/>
      <c r="I1705" s="158"/>
      <c r="J1705" s="158"/>
      <c r="K1705" s="158"/>
      <c r="L1705" s="158"/>
      <c r="M1705" s="158"/>
      <c r="N1705" s="157"/>
      <c r="O1705" s="157"/>
      <c r="P1705" s="157"/>
      <c r="Q1705" s="157"/>
      <c r="R1705" s="158"/>
      <c r="S1705" s="158"/>
      <c r="T1705" s="158"/>
      <c r="U1705" s="158"/>
      <c r="V1705" s="158"/>
      <c r="W1705" s="158"/>
      <c r="X1705" s="158"/>
      <c r="Y1705" s="147"/>
      <c r="Z1705" s="147"/>
      <c r="AA1705" s="147"/>
      <c r="AB1705" s="147"/>
      <c r="AC1705" s="147"/>
      <c r="AD1705" s="147"/>
      <c r="AE1705" s="147"/>
      <c r="AF1705" s="147"/>
      <c r="AG1705" s="147" t="s">
        <v>187</v>
      </c>
      <c r="AH1705" s="147">
        <v>0</v>
      </c>
      <c r="AI1705" s="147"/>
      <c r="AJ1705" s="147"/>
      <c r="AK1705" s="147"/>
      <c r="AL1705" s="147"/>
      <c r="AM1705" s="147"/>
      <c r="AN1705" s="147"/>
      <c r="AO1705" s="147"/>
      <c r="AP1705" s="147"/>
      <c r="AQ1705" s="147"/>
      <c r="AR1705" s="147"/>
      <c r="AS1705" s="147"/>
      <c r="AT1705" s="147"/>
      <c r="AU1705" s="147"/>
      <c r="AV1705" s="147"/>
      <c r="AW1705" s="147"/>
      <c r="AX1705" s="147"/>
      <c r="AY1705" s="147"/>
      <c r="AZ1705" s="147"/>
      <c r="BA1705" s="147"/>
      <c r="BB1705" s="147"/>
      <c r="BC1705" s="147"/>
      <c r="BD1705" s="147"/>
      <c r="BE1705" s="147"/>
      <c r="BF1705" s="147"/>
      <c r="BG1705" s="147"/>
      <c r="BH1705" s="147"/>
    </row>
    <row r="1706" spans="1:60" outlineLevel="1">
      <c r="A1706" s="154"/>
      <c r="B1706" s="155"/>
      <c r="C1706" s="188" t="s">
        <v>550</v>
      </c>
      <c r="D1706" s="160"/>
      <c r="E1706" s="161"/>
      <c r="F1706" s="158"/>
      <c r="G1706" s="158"/>
      <c r="H1706" s="158"/>
      <c r="I1706" s="158"/>
      <c r="J1706" s="158"/>
      <c r="K1706" s="158"/>
      <c r="L1706" s="158"/>
      <c r="M1706" s="158"/>
      <c r="N1706" s="157"/>
      <c r="O1706" s="157"/>
      <c r="P1706" s="157"/>
      <c r="Q1706" s="157"/>
      <c r="R1706" s="158"/>
      <c r="S1706" s="158"/>
      <c r="T1706" s="158"/>
      <c r="U1706" s="158"/>
      <c r="V1706" s="158"/>
      <c r="W1706" s="158"/>
      <c r="X1706" s="158"/>
      <c r="Y1706" s="147"/>
      <c r="Z1706" s="147"/>
      <c r="AA1706" s="147"/>
      <c r="AB1706" s="147"/>
      <c r="AC1706" s="147"/>
      <c r="AD1706" s="147"/>
      <c r="AE1706" s="147"/>
      <c r="AF1706" s="147"/>
      <c r="AG1706" s="147" t="s">
        <v>187</v>
      </c>
      <c r="AH1706" s="147">
        <v>0</v>
      </c>
      <c r="AI1706" s="147"/>
      <c r="AJ1706" s="147"/>
      <c r="AK1706" s="147"/>
      <c r="AL1706" s="147"/>
      <c r="AM1706" s="147"/>
      <c r="AN1706" s="147"/>
      <c r="AO1706" s="147"/>
      <c r="AP1706" s="147"/>
      <c r="AQ1706" s="147"/>
      <c r="AR1706" s="147"/>
      <c r="AS1706" s="147"/>
      <c r="AT1706" s="147"/>
      <c r="AU1706" s="147"/>
      <c r="AV1706" s="147"/>
      <c r="AW1706" s="147"/>
      <c r="AX1706" s="147"/>
      <c r="AY1706" s="147"/>
      <c r="AZ1706" s="147"/>
      <c r="BA1706" s="147"/>
      <c r="BB1706" s="147"/>
      <c r="BC1706" s="147"/>
      <c r="BD1706" s="147"/>
      <c r="BE1706" s="147"/>
      <c r="BF1706" s="147"/>
      <c r="BG1706" s="147"/>
      <c r="BH1706" s="147"/>
    </row>
    <row r="1707" spans="1:60" outlineLevel="1">
      <c r="A1707" s="154"/>
      <c r="B1707" s="155"/>
      <c r="C1707" s="188" t="s">
        <v>551</v>
      </c>
      <c r="D1707" s="160"/>
      <c r="E1707" s="161">
        <v>88.01</v>
      </c>
      <c r="F1707" s="158"/>
      <c r="G1707" s="158"/>
      <c r="H1707" s="158"/>
      <c r="I1707" s="158"/>
      <c r="J1707" s="158"/>
      <c r="K1707" s="158"/>
      <c r="L1707" s="158"/>
      <c r="M1707" s="158"/>
      <c r="N1707" s="157"/>
      <c r="O1707" s="157"/>
      <c r="P1707" s="157"/>
      <c r="Q1707" s="157"/>
      <c r="R1707" s="158"/>
      <c r="S1707" s="158"/>
      <c r="T1707" s="158"/>
      <c r="U1707" s="158"/>
      <c r="V1707" s="158"/>
      <c r="W1707" s="158"/>
      <c r="X1707" s="158"/>
      <c r="Y1707" s="147"/>
      <c r="Z1707" s="147"/>
      <c r="AA1707" s="147"/>
      <c r="AB1707" s="147"/>
      <c r="AC1707" s="147"/>
      <c r="AD1707" s="147"/>
      <c r="AE1707" s="147"/>
      <c r="AF1707" s="147"/>
      <c r="AG1707" s="147" t="s">
        <v>187</v>
      </c>
      <c r="AH1707" s="147">
        <v>0</v>
      </c>
      <c r="AI1707" s="147"/>
      <c r="AJ1707" s="147"/>
      <c r="AK1707" s="147"/>
      <c r="AL1707" s="147"/>
      <c r="AM1707" s="147"/>
      <c r="AN1707" s="147"/>
      <c r="AO1707" s="147"/>
      <c r="AP1707" s="147"/>
      <c r="AQ1707" s="147"/>
      <c r="AR1707" s="147"/>
      <c r="AS1707" s="147"/>
      <c r="AT1707" s="147"/>
      <c r="AU1707" s="147"/>
      <c r="AV1707" s="147"/>
      <c r="AW1707" s="147"/>
      <c r="AX1707" s="147"/>
      <c r="AY1707" s="147"/>
      <c r="AZ1707" s="147"/>
      <c r="BA1707" s="147"/>
      <c r="BB1707" s="147"/>
      <c r="BC1707" s="147"/>
      <c r="BD1707" s="147"/>
      <c r="BE1707" s="147"/>
      <c r="BF1707" s="147"/>
      <c r="BG1707" s="147"/>
      <c r="BH1707" s="147"/>
    </row>
    <row r="1708" spans="1:60" outlineLevel="1">
      <c r="A1708" s="154"/>
      <c r="B1708" s="155"/>
      <c r="C1708" s="188" t="s">
        <v>490</v>
      </c>
      <c r="D1708" s="160"/>
      <c r="E1708" s="161"/>
      <c r="F1708" s="158"/>
      <c r="G1708" s="158"/>
      <c r="H1708" s="158"/>
      <c r="I1708" s="158"/>
      <c r="J1708" s="158"/>
      <c r="K1708" s="158"/>
      <c r="L1708" s="158"/>
      <c r="M1708" s="158"/>
      <c r="N1708" s="157"/>
      <c r="O1708" s="157"/>
      <c r="P1708" s="157"/>
      <c r="Q1708" s="157"/>
      <c r="R1708" s="158"/>
      <c r="S1708" s="158"/>
      <c r="T1708" s="158"/>
      <c r="U1708" s="158"/>
      <c r="V1708" s="158"/>
      <c r="W1708" s="158"/>
      <c r="X1708" s="158"/>
      <c r="Y1708" s="147"/>
      <c r="Z1708" s="147"/>
      <c r="AA1708" s="147"/>
      <c r="AB1708" s="147"/>
      <c r="AC1708" s="147"/>
      <c r="AD1708" s="147"/>
      <c r="AE1708" s="147"/>
      <c r="AF1708" s="147"/>
      <c r="AG1708" s="147" t="s">
        <v>187</v>
      </c>
      <c r="AH1708" s="147">
        <v>0</v>
      </c>
      <c r="AI1708" s="147"/>
      <c r="AJ1708" s="147"/>
      <c r="AK1708" s="147"/>
      <c r="AL1708" s="147"/>
      <c r="AM1708" s="147"/>
      <c r="AN1708" s="147"/>
      <c r="AO1708" s="147"/>
      <c r="AP1708" s="147"/>
      <c r="AQ1708" s="147"/>
      <c r="AR1708" s="147"/>
      <c r="AS1708" s="147"/>
      <c r="AT1708" s="147"/>
      <c r="AU1708" s="147"/>
      <c r="AV1708" s="147"/>
      <c r="AW1708" s="147"/>
      <c r="AX1708" s="147"/>
      <c r="AY1708" s="147"/>
      <c r="AZ1708" s="147"/>
      <c r="BA1708" s="147"/>
      <c r="BB1708" s="147"/>
      <c r="BC1708" s="147"/>
      <c r="BD1708" s="147"/>
      <c r="BE1708" s="147"/>
      <c r="BF1708" s="147"/>
      <c r="BG1708" s="147"/>
      <c r="BH1708" s="147"/>
    </row>
    <row r="1709" spans="1:60" outlineLevel="1">
      <c r="A1709" s="154"/>
      <c r="B1709" s="155"/>
      <c r="C1709" s="188" t="s">
        <v>632</v>
      </c>
      <c r="D1709" s="160"/>
      <c r="E1709" s="161">
        <v>61.83</v>
      </c>
      <c r="F1709" s="158"/>
      <c r="G1709" s="158"/>
      <c r="H1709" s="158"/>
      <c r="I1709" s="158"/>
      <c r="J1709" s="158"/>
      <c r="K1709" s="158"/>
      <c r="L1709" s="158"/>
      <c r="M1709" s="158"/>
      <c r="N1709" s="157"/>
      <c r="O1709" s="157"/>
      <c r="P1709" s="157"/>
      <c r="Q1709" s="157"/>
      <c r="R1709" s="158"/>
      <c r="S1709" s="158"/>
      <c r="T1709" s="158"/>
      <c r="U1709" s="158"/>
      <c r="V1709" s="158"/>
      <c r="W1709" s="158"/>
      <c r="X1709" s="158"/>
      <c r="Y1709" s="147"/>
      <c r="Z1709" s="147"/>
      <c r="AA1709" s="147"/>
      <c r="AB1709" s="147"/>
      <c r="AC1709" s="147"/>
      <c r="AD1709" s="147"/>
      <c r="AE1709" s="147"/>
      <c r="AF1709" s="147"/>
      <c r="AG1709" s="147" t="s">
        <v>187</v>
      </c>
      <c r="AH1709" s="147">
        <v>0</v>
      </c>
      <c r="AI1709" s="147"/>
      <c r="AJ1709" s="147"/>
      <c r="AK1709" s="147"/>
      <c r="AL1709" s="147"/>
      <c r="AM1709" s="147"/>
      <c r="AN1709" s="147"/>
      <c r="AO1709" s="147"/>
      <c r="AP1709" s="147"/>
      <c r="AQ1709" s="147"/>
      <c r="AR1709" s="147"/>
      <c r="AS1709" s="147"/>
      <c r="AT1709" s="147"/>
      <c r="AU1709" s="147"/>
      <c r="AV1709" s="147"/>
      <c r="AW1709" s="147"/>
      <c r="AX1709" s="147"/>
      <c r="AY1709" s="147"/>
      <c r="AZ1709" s="147"/>
      <c r="BA1709" s="147"/>
      <c r="BB1709" s="147"/>
      <c r="BC1709" s="147"/>
      <c r="BD1709" s="147"/>
      <c r="BE1709" s="147"/>
      <c r="BF1709" s="147"/>
      <c r="BG1709" s="147"/>
      <c r="BH1709" s="147"/>
    </row>
    <row r="1710" spans="1:60" outlineLevel="1">
      <c r="A1710" s="154"/>
      <c r="B1710" s="155"/>
      <c r="C1710" s="188" t="s">
        <v>492</v>
      </c>
      <c r="D1710" s="160"/>
      <c r="E1710" s="161"/>
      <c r="F1710" s="158"/>
      <c r="G1710" s="158"/>
      <c r="H1710" s="158"/>
      <c r="I1710" s="158"/>
      <c r="J1710" s="158"/>
      <c r="K1710" s="158"/>
      <c r="L1710" s="158"/>
      <c r="M1710" s="158"/>
      <c r="N1710" s="157"/>
      <c r="O1710" s="157"/>
      <c r="P1710" s="157"/>
      <c r="Q1710" s="157"/>
      <c r="R1710" s="158"/>
      <c r="S1710" s="158"/>
      <c r="T1710" s="158"/>
      <c r="U1710" s="158"/>
      <c r="V1710" s="158"/>
      <c r="W1710" s="158"/>
      <c r="X1710" s="158"/>
      <c r="Y1710" s="147"/>
      <c r="Z1710" s="147"/>
      <c r="AA1710" s="147"/>
      <c r="AB1710" s="147"/>
      <c r="AC1710" s="147"/>
      <c r="AD1710" s="147"/>
      <c r="AE1710" s="147"/>
      <c r="AF1710" s="147"/>
      <c r="AG1710" s="147" t="s">
        <v>187</v>
      </c>
      <c r="AH1710" s="147">
        <v>0</v>
      </c>
      <c r="AI1710" s="147"/>
      <c r="AJ1710" s="147"/>
      <c r="AK1710" s="147"/>
      <c r="AL1710" s="147"/>
      <c r="AM1710" s="147"/>
      <c r="AN1710" s="147"/>
      <c r="AO1710" s="147"/>
      <c r="AP1710" s="147"/>
      <c r="AQ1710" s="147"/>
      <c r="AR1710" s="147"/>
      <c r="AS1710" s="147"/>
      <c r="AT1710" s="147"/>
      <c r="AU1710" s="147"/>
      <c r="AV1710" s="147"/>
      <c r="AW1710" s="147"/>
      <c r="AX1710" s="147"/>
      <c r="AY1710" s="147"/>
      <c r="AZ1710" s="147"/>
      <c r="BA1710" s="147"/>
      <c r="BB1710" s="147"/>
      <c r="BC1710" s="147"/>
      <c r="BD1710" s="147"/>
      <c r="BE1710" s="147"/>
      <c r="BF1710" s="147"/>
      <c r="BG1710" s="147"/>
      <c r="BH1710" s="147"/>
    </row>
    <row r="1711" spans="1:60" outlineLevel="1">
      <c r="A1711" s="154"/>
      <c r="B1711" s="155"/>
      <c r="C1711" s="188" t="s">
        <v>633</v>
      </c>
      <c r="D1711" s="160"/>
      <c r="E1711" s="161">
        <v>29.65</v>
      </c>
      <c r="F1711" s="158"/>
      <c r="G1711" s="158"/>
      <c r="H1711" s="158"/>
      <c r="I1711" s="158"/>
      <c r="J1711" s="158"/>
      <c r="K1711" s="158"/>
      <c r="L1711" s="158"/>
      <c r="M1711" s="158"/>
      <c r="N1711" s="157"/>
      <c r="O1711" s="157"/>
      <c r="P1711" s="157"/>
      <c r="Q1711" s="157"/>
      <c r="R1711" s="158"/>
      <c r="S1711" s="158"/>
      <c r="T1711" s="158"/>
      <c r="U1711" s="158"/>
      <c r="V1711" s="158"/>
      <c r="W1711" s="158"/>
      <c r="X1711" s="158"/>
      <c r="Y1711" s="147"/>
      <c r="Z1711" s="147"/>
      <c r="AA1711" s="147"/>
      <c r="AB1711" s="147"/>
      <c r="AC1711" s="147"/>
      <c r="AD1711" s="147"/>
      <c r="AE1711" s="147"/>
      <c r="AF1711" s="147"/>
      <c r="AG1711" s="147" t="s">
        <v>187</v>
      </c>
      <c r="AH1711" s="147">
        <v>0</v>
      </c>
      <c r="AI1711" s="147"/>
      <c r="AJ1711" s="147"/>
      <c r="AK1711" s="147"/>
      <c r="AL1711" s="147"/>
      <c r="AM1711" s="147"/>
      <c r="AN1711" s="147"/>
      <c r="AO1711" s="147"/>
      <c r="AP1711" s="147"/>
      <c r="AQ1711" s="147"/>
      <c r="AR1711" s="147"/>
      <c r="AS1711" s="147"/>
      <c r="AT1711" s="147"/>
      <c r="AU1711" s="147"/>
      <c r="AV1711" s="147"/>
      <c r="AW1711" s="147"/>
      <c r="AX1711" s="147"/>
      <c r="AY1711" s="147"/>
      <c r="AZ1711" s="147"/>
      <c r="BA1711" s="147"/>
      <c r="BB1711" s="147"/>
      <c r="BC1711" s="147"/>
      <c r="BD1711" s="147"/>
      <c r="BE1711" s="147"/>
      <c r="BF1711" s="147"/>
      <c r="BG1711" s="147"/>
      <c r="BH1711" s="147"/>
    </row>
    <row r="1712" spans="1:60" outlineLevel="1">
      <c r="A1712" s="154"/>
      <c r="B1712" s="155"/>
      <c r="C1712" s="188" t="s">
        <v>552</v>
      </c>
      <c r="D1712" s="160"/>
      <c r="E1712" s="161"/>
      <c r="F1712" s="158"/>
      <c r="G1712" s="158"/>
      <c r="H1712" s="158"/>
      <c r="I1712" s="158"/>
      <c r="J1712" s="158"/>
      <c r="K1712" s="158"/>
      <c r="L1712" s="158"/>
      <c r="M1712" s="158"/>
      <c r="N1712" s="157"/>
      <c r="O1712" s="157"/>
      <c r="P1712" s="157"/>
      <c r="Q1712" s="157"/>
      <c r="R1712" s="158"/>
      <c r="S1712" s="158"/>
      <c r="T1712" s="158"/>
      <c r="U1712" s="158"/>
      <c r="V1712" s="158"/>
      <c r="W1712" s="158"/>
      <c r="X1712" s="158"/>
      <c r="Y1712" s="147"/>
      <c r="Z1712" s="147"/>
      <c r="AA1712" s="147"/>
      <c r="AB1712" s="147"/>
      <c r="AC1712" s="147"/>
      <c r="AD1712" s="147"/>
      <c r="AE1712" s="147"/>
      <c r="AF1712" s="147"/>
      <c r="AG1712" s="147" t="s">
        <v>187</v>
      </c>
      <c r="AH1712" s="147">
        <v>0</v>
      </c>
      <c r="AI1712" s="147"/>
      <c r="AJ1712" s="147"/>
      <c r="AK1712" s="147"/>
      <c r="AL1712" s="147"/>
      <c r="AM1712" s="147"/>
      <c r="AN1712" s="147"/>
      <c r="AO1712" s="147"/>
      <c r="AP1712" s="147"/>
      <c r="AQ1712" s="147"/>
      <c r="AR1712" s="147"/>
      <c r="AS1712" s="147"/>
      <c r="AT1712" s="147"/>
      <c r="AU1712" s="147"/>
      <c r="AV1712" s="147"/>
      <c r="AW1712" s="147"/>
      <c r="AX1712" s="147"/>
      <c r="AY1712" s="147"/>
      <c r="AZ1712" s="147"/>
      <c r="BA1712" s="147"/>
      <c r="BB1712" s="147"/>
      <c r="BC1712" s="147"/>
      <c r="BD1712" s="147"/>
      <c r="BE1712" s="147"/>
      <c r="BF1712" s="147"/>
      <c r="BG1712" s="147"/>
      <c r="BH1712" s="147"/>
    </row>
    <row r="1713" spans="1:60" outlineLevel="1">
      <c r="A1713" s="154"/>
      <c r="B1713" s="155"/>
      <c r="C1713" s="188" t="s">
        <v>553</v>
      </c>
      <c r="D1713" s="160"/>
      <c r="E1713" s="161">
        <v>33.229999999999997</v>
      </c>
      <c r="F1713" s="158"/>
      <c r="G1713" s="158"/>
      <c r="H1713" s="158"/>
      <c r="I1713" s="158"/>
      <c r="J1713" s="158"/>
      <c r="K1713" s="158"/>
      <c r="L1713" s="158"/>
      <c r="M1713" s="158"/>
      <c r="N1713" s="157"/>
      <c r="O1713" s="157"/>
      <c r="P1713" s="157"/>
      <c r="Q1713" s="157"/>
      <c r="R1713" s="158"/>
      <c r="S1713" s="158"/>
      <c r="T1713" s="158"/>
      <c r="U1713" s="158"/>
      <c r="V1713" s="158"/>
      <c r="W1713" s="158"/>
      <c r="X1713" s="158"/>
      <c r="Y1713" s="147"/>
      <c r="Z1713" s="147"/>
      <c r="AA1713" s="147"/>
      <c r="AB1713" s="147"/>
      <c r="AC1713" s="147"/>
      <c r="AD1713" s="147"/>
      <c r="AE1713" s="147"/>
      <c r="AF1713" s="147"/>
      <c r="AG1713" s="147" t="s">
        <v>187</v>
      </c>
      <c r="AH1713" s="147">
        <v>0</v>
      </c>
      <c r="AI1713" s="147"/>
      <c r="AJ1713" s="147"/>
      <c r="AK1713" s="147"/>
      <c r="AL1713" s="147"/>
      <c r="AM1713" s="147"/>
      <c r="AN1713" s="147"/>
      <c r="AO1713" s="147"/>
      <c r="AP1713" s="147"/>
      <c r="AQ1713" s="147"/>
      <c r="AR1713" s="147"/>
      <c r="AS1713" s="147"/>
      <c r="AT1713" s="147"/>
      <c r="AU1713" s="147"/>
      <c r="AV1713" s="147"/>
      <c r="AW1713" s="147"/>
      <c r="AX1713" s="147"/>
      <c r="AY1713" s="147"/>
      <c r="AZ1713" s="147"/>
      <c r="BA1713" s="147"/>
      <c r="BB1713" s="147"/>
      <c r="BC1713" s="147"/>
      <c r="BD1713" s="147"/>
      <c r="BE1713" s="147"/>
      <c r="BF1713" s="147"/>
      <c r="BG1713" s="147"/>
      <c r="BH1713" s="147"/>
    </row>
    <row r="1714" spans="1:60" outlineLevel="1">
      <c r="A1714" s="154"/>
      <c r="B1714" s="155"/>
      <c r="C1714" s="188" t="s">
        <v>494</v>
      </c>
      <c r="D1714" s="160"/>
      <c r="E1714" s="161"/>
      <c r="F1714" s="158"/>
      <c r="G1714" s="158"/>
      <c r="H1714" s="158"/>
      <c r="I1714" s="158"/>
      <c r="J1714" s="158"/>
      <c r="K1714" s="158"/>
      <c r="L1714" s="158"/>
      <c r="M1714" s="158"/>
      <c r="N1714" s="157"/>
      <c r="O1714" s="157"/>
      <c r="P1714" s="157"/>
      <c r="Q1714" s="157"/>
      <c r="R1714" s="158"/>
      <c r="S1714" s="158"/>
      <c r="T1714" s="158"/>
      <c r="U1714" s="158"/>
      <c r="V1714" s="158"/>
      <c r="W1714" s="158"/>
      <c r="X1714" s="158"/>
      <c r="Y1714" s="147"/>
      <c r="Z1714" s="147"/>
      <c r="AA1714" s="147"/>
      <c r="AB1714" s="147"/>
      <c r="AC1714" s="147"/>
      <c r="AD1714" s="147"/>
      <c r="AE1714" s="147"/>
      <c r="AF1714" s="147"/>
      <c r="AG1714" s="147" t="s">
        <v>187</v>
      </c>
      <c r="AH1714" s="147">
        <v>0</v>
      </c>
      <c r="AI1714" s="147"/>
      <c r="AJ1714" s="147"/>
      <c r="AK1714" s="147"/>
      <c r="AL1714" s="147"/>
      <c r="AM1714" s="147"/>
      <c r="AN1714" s="147"/>
      <c r="AO1714" s="147"/>
      <c r="AP1714" s="147"/>
      <c r="AQ1714" s="147"/>
      <c r="AR1714" s="147"/>
      <c r="AS1714" s="147"/>
      <c r="AT1714" s="147"/>
      <c r="AU1714" s="147"/>
      <c r="AV1714" s="147"/>
      <c r="AW1714" s="147"/>
      <c r="AX1714" s="147"/>
      <c r="AY1714" s="147"/>
      <c r="AZ1714" s="147"/>
      <c r="BA1714" s="147"/>
      <c r="BB1714" s="147"/>
      <c r="BC1714" s="147"/>
      <c r="BD1714" s="147"/>
      <c r="BE1714" s="147"/>
      <c r="BF1714" s="147"/>
      <c r="BG1714" s="147"/>
      <c r="BH1714" s="147"/>
    </row>
    <row r="1715" spans="1:60" outlineLevel="1">
      <c r="A1715" s="154"/>
      <c r="B1715" s="155"/>
      <c r="C1715" s="188" t="s">
        <v>634</v>
      </c>
      <c r="D1715" s="160"/>
      <c r="E1715" s="161">
        <v>9.1</v>
      </c>
      <c r="F1715" s="158"/>
      <c r="G1715" s="158"/>
      <c r="H1715" s="158"/>
      <c r="I1715" s="158"/>
      <c r="J1715" s="158"/>
      <c r="K1715" s="158"/>
      <c r="L1715" s="158"/>
      <c r="M1715" s="158"/>
      <c r="N1715" s="157"/>
      <c r="O1715" s="157"/>
      <c r="P1715" s="157"/>
      <c r="Q1715" s="157"/>
      <c r="R1715" s="158"/>
      <c r="S1715" s="158"/>
      <c r="T1715" s="158"/>
      <c r="U1715" s="158"/>
      <c r="V1715" s="158"/>
      <c r="W1715" s="158"/>
      <c r="X1715" s="158"/>
      <c r="Y1715" s="147"/>
      <c r="Z1715" s="147"/>
      <c r="AA1715" s="147"/>
      <c r="AB1715" s="147"/>
      <c r="AC1715" s="147"/>
      <c r="AD1715" s="147"/>
      <c r="AE1715" s="147"/>
      <c r="AF1715" s="147"/>
      <c r="AG1715" s="147" t="s">
        <v>187</v>
      </c>
      <c r="AH1715" s="147">
        <v>0</v>
      </c>
      <c r="AI1715" s="147"/>
      <c r="AJ1715" s="147"/>
      <c r="AK1715" s="147"/>
      <c r="AL1715" s="147"/>
      <c r="AM1715" s="147"/>
      <c r="AN1715" s="147"/>
      <c r="AO1715" s="147"/>
      <c r="AP1715" s="147"/>
      <c r="AQ1715" s="147"/>
      <c r="AR1715" s="147"/>
      <c r="AS1715" s="147"/>
      <c r="AT1715" s="147"/>
      <c r="AU1715" s="147"/>
      <c r="AV1715" s="147"/>
      <c r="AW1715" s="147"/>
      <c r="AX1715" s="147"/>
      <c r="AY1715" s="147"/>
      <c r="AZ1715" s="147"/>
      <c r="BA1715" s="147"/>
      <c r="BB1715" s="147"/>
      <c r="BC1715" s="147"/>
      <c r="BD1715" s="147"/>
      <c r="BE1715" s="147"/>
      <c r="BF1715" s="147"/>
      <c r="BG1715" s="147"/>
      <c r="BH1715" s="147"/>
    </row>
    <row r="1716" spans="1:60" outlineLevel="1">
      <c r="A1716" s="154"/>
      <c r="B1716" s="155"/>
      <c r="C1716" s="188" t="s">
        <v>243</v>
      </c>
      <c r="D1716" s="160"/>
      <c r="E1716" s="161"/>
      <c r="F1716" s="158"/>
      <c r="G1716" s="158"/>
      <c r="H1716" s="158"/>
      <c r="I1716" s="158"/>
      <c r="J1716" s="158"/>
      <c r="K1716" s="158"/>
      <c r="L1716" s="158"/>
      <c r="M1716" s="158"/>
      <c r="N1716" s="157"/>
      <c r="O1716" s="157"/>
      <c r="P1716" s="157"/>
      <c r="Q1716" s="157"/>
      <c r="R1716" s="158"/>
      <c r="S1716" s="158"/>
      <c r="T1716" s="158"/>
      <c r="U1716" s="158"/>
      <c r="V1716" s="158"/>
      <c r="W1716" s="158"/>
      <c r="X1716" s="158"/>
      <c r="Y1716" s="147"/>
      <c r="Z1716" s="147"/>
      <c r="AA1716" s="147"/>
      <c r="AB1716" s="147"/>
      <c r="AC1716" s="147"/>
      <c r="AD1716" s="147"/>
      <c r="AE1716" s="147"/>
      <c r="AF1716" s="147"/>
      <c r="AG1716" s="147" t="s">
        <v>187</v>
      </c>
      <c r="AH1716" s="147">
        <v>0</v>
      </c>
      <c r="AI1716" s="147"/>
      <c r="AJ1716" s="147"/>
      <c r="AK1716" s="147"/>
      <c r="AL1716" s="147"/>
      <c r="AM1716" s="147"/>
      <c r="AN1716" s="147"/>
      <c r="AO1716" s="147"/>
      <c r="AP1716" s="147"/>
      <c r="AQ1716" s="147"/>
      <c r="AR1716" s="147"/>
      <c r="AS1716" s="147"/>
      <c r="AT1716" s="147"/>
      <c r="AU1716" s="147"/>
      <c r="AV1716" s="147"/>
      <c r="AW1716" s="147"/>
      <c r="AX1716" s="147"/>
      <c r="AY1716" s="147"/>
      <c r="AZ1716" s="147"/>
      <c r="BA1716" s="147"/>
      <c r="BB1716" s="147"/>
      <c r="BC1716" s="147"/>
      <c r="BD1716" s="147"/>
      <c r="BE1716" s="147"/>
      <c r="BF1716" s="147"/>
      <c r="BG1716" s="147"/>
      <c r="BH1716" s="147"/>
    </row>
    <row r="1717" spans="1:60" outlineLevel="1">
      <c r="A1717" s="154"/>
      <c r="B1717" s="155"/>
      <c r="C1717" s="188" t="s">
        <v>556</v>
      </c>
      <c r="D1717" s="160"/>
      <c r="E1717" s="161"/>
      <c r="F1717" s="158"/>
      <c r="G1717" s="158"/>
      <c r="H1717" s="158"/>
      <c r="I1717" s="158"/>
      <c r="J1717" s="158"/>
      <c r="K1717" s="158"/>
      <c r="L1717" s="158"/>
      <c r="M1717" s="158"/>
      <c r="N1717" s="157"/>
      <c r="O1717" s="157"/>
      <c r="P1717" s="157"/>
      <c r="Q1717" s="157"/>
      <c r="R1717" s="158"/>
      <c r="S1717" s="158"/>
      <c r="T1717" s="158"/>
      <c r="U1717" s="158"/>
      <c r="V1717" s="158"/>
      <c r="W1717" s="158"/>
      <c r="X1717" s="158"/>
      <c r="Y1717" s="147"/>
      <c r="Z1717" s="147"/>
      <c r="AA1717" s="147"/>
      <c r="AB1717" s="147"/>
      <c r="AC1717" s="147"/>
      <c r="AD1717" s="147"/>
      <c r="AE1717" s="147"/>
      <c r="AF1717" s="147"/>
      <c r="AG1717" s="147" t="s">
        <v>187</v>
      </c>
      <c r="AH1717" s="147">
        <v>0</v>
      </c>
      <c r="AI1717" s="147"/>
      <c r="AJ1717" s="147"/>
      <c r="AK1717" s="147"/>
      <c r="AL1717" s="147"/>
      <c r="AM1717" s="147"/>
      <c r="AN1717" s="147"/>
      <c r="AO1717" s="147"/>
      <c r="AP1717" s="147"/>
      <c r="AQ1717" s="147"/>
      <c r="AR1717" s="147"/>
      <c r="AS1717" s="147"/>
      <c r="AT1717" s="147"/>
      <c r="AU1717" s="147"/>
      <c r="AV1717" s="147"/>
      <c r="AW1717" s="147"/>
      <c r="AX1717" s="147"/>
      <c r="AY1717" s="147"/>
      <c r="AZ1717" s="147"/>
      <c r="BA1717" s="147"/>
      <c r="BB1717" s="147"/>
      <c r="BC1717" s="147"/>
      <c r="BD1717" s="147"/>
      <c r="BE1717" s="147"/>
      <c r="BF1717" s="147"/>
      <c r="BG1717" s="147"/>
      <c r="BH1717" s="147"/>
    </row>
    <row r="1718" spans="1:60" outlineLevel="1">
      <c r="A1718" s="154"/>
      <c r="B1718" s="155"/>
      <c r="C1718" s="188" t="s">
        <v>557</v>
      </c>
      <c r="D1718" s="160"/>
      <c r="E1718" s="161">
        <v>57.18</v>
      </c>
      <c r="F1718" s="158"/>
      <c r="G1718" s="158"/>
      <c r="H1718" s="158"/>
      <c r="I1718" s="158"/>
      <c r="J1718" s="158"/>
      <c r="K1718" s="158"/>
      <c r="L1718" s="158"/>
      <c r="M1718" s="158"/>
      <c r="N1718" s="157"/>
      <c r="O1718" s="157"/>
      <c r="P1718" s="157"/>
      <c r="Q1718" s="157"/>
      <c r="R1718" s="158"/>
      <c r="S1718" s="158"/>
      <c r="T1718" s="158"/>
      <c r="U1718" s="158"/>
      <c r="V1718" s="158"/>
      <c r="W1718" s="158"/>
      <c r="X1718" s="158"/>
      <c r="Y1718" s="147"/>
      <c r="Z1718" s="147"/>
      <c r="AA1718" s="147"/>
      <c r="AB1718" s="147"/>
      <c r="AC1718" s="147"/>
      <c r="AD1718" s="147"/>
      <c r="AE1718" s="147"/>
      <c r="AF1718" s="147"/>
      <c r="AG1718" s="147" t="s">
        <v>187</v>
      </c>
      <c r="AH1718" s="147">
        <v>0</v>
      </c>
      <c r="AI1718" s="147"/>
      <c r="AJ1718" s="147"/>
      <c r="AK1718" s="147"/>
      <c r="AL1718" s="147"/>
      <c r="AM1718" s="147"/>
      <c r="AN1718" s="147"/>
      <c r="AO1718" s="147"/>
      <c r="AP1718" s="147"/>
      <c r="AQ1718" s="147"/>
      <c r="AR1718" s="147"/>
      <c r="AS1718" s="147"/>
      <c r="AT1718" s="147"/>
      <c r="AU1718" s="147"/>
      <c r="AV1718" s="147"/>
      <c r="AW1718" s="147"/>
      <c r="AX1718" s="147"/>
      <c r="AY1718" s="147"/>
      <c r="AZ1718" s="147"/>
      <c r="BA1718" s="147"/>
      <c r="BB1718" s="147"/>
      <c r="BC1718" s="147"/>
      <c r="BD1718" s="147"/>
      <c r="BE1718" s="147"/>
      <c r="BF1718" s="147"/>
      <c r="BG1718" s="147"/>
      <c r="BH1718" s="147"/>
    </row>
    <row r="1719" spans="1:60" outlineLevel="1">
      <c r="A1719" s="154"/>
      <c r="B1719" s="155"/>
      <c r="C1719" s="188" t="s">
        <v>558</v>
      </c>
      <c r="D1719" s="160"/>
      <c r="E1719" s="161"/>
      <c r="F1719" s="158"/>
      <c r="G1719" s="158"/>
      <c r="H1719" s="158"/>
      <c r="I1719" s="158"/>
      <c r="J1719" s="158"/>
      <c r="K1719" s="158"/>
      <c r="L1719" s="158"/>
      <c r="M1719" s="158"/>
      <c r="N1719" s="157"/>
      <c r="O1719" s="157"/>
      <c r="P1719" s="157"/>
      <c r="Q1719" s="157"/>
      <c r="R1719" s="158"/>
      <c r="S1719" s="158"/>
      <c r="T1719" s="158"/>
      <c r="U1719" s="158"/>
      <c r="V1719" s="158"/>
      <c r="W1719" s="158"/>
      <c r="X1719" s="158"/>
      <c r="Y1719" s="147"/>
      <c r="Z1719" s="147"/>
      <c r="AA1719" s="147"/>
      <c r="AB1719" s="147"/>
      <c r="AC1719" s="147"/>
      <c r="AD1719" s="147"/>
      <c r="AE1719" s="147"/>
      <c r="AF1719" s="147"/>
      <c r="AG1719" s="147" t="s">
        <v>187</v>
      </c>
      <c r="AH1719" s="147">
        <v>0</v>
      </c>
      <c r="AI1719" s="147"/>
      <c r="AJ1719" s="147"/>
      <c r="AK1719" s="147"/>
      <c r="AL1719" s="147"/>
      <c r="AM1719" s="147"/>
      <c r="AN1719" s="147"/>
      <c r="AO1719" s="147"/>
      <c r="AP1719" s="147"/>
      <c r="AQ1719" s="147"/>
      <c r="AR1719" s="147"/>
      <c r="AS1719" s="147"/>
      <c r="AT1719" s="147"/>
      <c r="AU1719" s="147"/>
      <c r="AV1719" s="147"/>
      <c r="AW1719" s="147"/>
      <c r="AX1719" s="147"/>
      <c r="AY1719" s="147"/>
      <c r="AZ1719" s="147"/>
      <c r="BA1719" s="147"/>
      <c r="BB1719" s="147"/>
      <c r="BC1719" s="147"/>
      <c r="BD1719" s="147"/>
      <c r="BE1719" s="147"/>
      <c r="BF1719" s="147"/>
      <c r="BG1719" s="147"/>
      <c r="BH1719" s="147"/>
    </row>
    <row r="1720" spans="1:60" outlineLevel="1">
      <c r="A1720" s="154"/>
      <c r="B1720" s="155"/>
      <c r="C1720" s="188" t="s">
        <v>559</v>
      </c>
      <c r="D1720" s="160"/>
      <c r="E1720" s="161">
        <v>105.97</v>
      </c>
      <c r="F1720" s="158"/>
      <c r="G1720" s="158"/>
      <c r="H1720" s="158"/>
      <c r="I1720" s="158"/>
      <c r="J1720" s="158"/>
      <c r="K1720" s="158"/>
      <c r="L1720" s="158"/>
      <c r="M1720" s="158"/>
      <c r="N1720" s="157"/>
      <c r="O1720" s="157"/>
      <c r="P1720" s="157"/>
      <c r="Q1720" s="157"/>
      <c r="R1720" s="158"/>
      <c r="S1720" s="158"/>
      <c r="T1720" s="158"/>
      <c r="U1720" s="158"/>
      <c r="V1720" s="158"/>
      <c r="W1720" s="158"/>
      <c r="X1720" s="158"/>
      <c r="Y1720" s="147"/>
      <c r="Z1720" s="147"/>
      <c r="AA1720" s="147"/>
      <c r="AB1720" s="147"/>
      <c r="AC1720" s="147"/>
      <c r="AD1720" s="147"/>
      <c r="AE1720" s="147"/>
      <c r="AF1720" s="147"/>
      <c r="AG1720" s="147" t="s">
        <v>187</v>
      </c>
      <c r="AH1720" s="147">
        <v>0</v>
      </c>
      <c r="AI1720" s="147"/>
      <c r="AJ1720" s="147"/>
      <c r="AK1720" s="147"/>
      <c r="AL1720" s="147"/>
      <c r="AM1720" s="147"/>
      <c r="AN1720" s="147"/>
      <c r="AO1720" s="147"/>
      <c r="AP1720" s="147"/>
      <c r="AQ1720" s="147"/>
      <c r="AR1720" s="147"/>
      <c r="AS1720" s="147"/>
      <c r="AT1720" s="147"/>
      <c r="AU1720" s="147"/>
      <c r="AV1720" s="147"/>
      <c r="AW1720" s="147"/>
      <c r="AX1720" s="147"/>
      <c r="AY1720" s="147"/>
      <c r="AZ1720" s="147"/>
      <c r="BA1720" s="147"/>
      <c r="BB1720" s="147"/>
      <c r="BC1720" s="147"/>
      <c r="BD1720" s="147"/>
      <c r="BE1720" s="147"/>
      <c r="BF1720" s="147"/>
      <c r="BG1720" s="147"/>
      <c r="BH1720" s="147"/>
    </row>
    <row r="1721" spans="1:60" outlineLevel="1">
      <c r="A1721" s="154"/>
      <c r="B1721" s="155"/>
      <c r="C1721" s="188" t="s">
        <v>500</v>
      </c>
      <c r="D1721" s="160"/>
      <c r="E1721" s="161"/>
      <c r="F1721" s="158"/>
      <c r="G1721" s="158"/>
      <c r="H1721" s="158"/>
      <c r="I1721" s="158"/>
      <c r="J1721" s="158"/>
      <c r="K1721" s="158"/>
      <c r="L1721" s="158"/>
      <c r="M1721" s="158"/>
      <c r="N1721" s="157"/>
      <c r="O1721" s="157"/>
      <c r="P1721" s="157"/>
      <c r="Q1721" s="157"/>
      <c r="R1721" s="158"/>
      <c r="S1721" s="158"/>
      <c r="T1721" s="158"/>
      <c r="U1721" s="158"/>
      <c r="V1721" s="158"/>
      <c r="W1721" s="158"/>
      <c r="X1721" s="158"/>
      <c r="Y1721" s="147"/>
      <c r="Z1721" s="147"/>
      <c r="AA1721" s="147"/>
      <c r="AB1721" s="147"/>
      <c r="AC1721" s="147"/>
      <c r="AD1721" s="147"/>
      <c r="AE1721" s="147"/>
      <c r="AF1721" s="147"/>
      <c r="AG1721" s="147" t="s">
        <v>187</v>
      </c>
      <c r="AH1721" s="147">
        <v>0</v>
      </c>
      <c r="AI1721" s="147"/>
      <c r="AJ1721" s="147"/>
      <c r="AK1721" s="147"/>
      <c r="AL1721" s="147"/>
      <c r="AM1721" s="147"/>
      <c r="AN1721" s="147"/>
      <c r="AO1721" s="147"/>
      <c r="AP1721" s="147"/>
      <c r="AQ1721" s="147"/>
      <c r="AR1721" s="147"/>
      <c r="AS1721" s="147"/>
      <c r="AT1721" s="147"/>
      <c r="AU1721" s="147"/>
      <c r="AV1721" s="147"/>
      <c r="AW1721" s="147"/>
      <c r="AX1721" s="147"/>
      <c r="AY1721" s="147"/>
      <c r="AZ1721" s="147"/>
      <c r="BA1721" s="147"/>
      <c r="BB1721" s="147"/>
      <c r="BC1721" s="147"/>
      <c r="BD1721" s="147"/>
      <c r="BE1721" s="147"/>
      <c r="BF1721" s="147"/>
      <c r="BG1721" s="147"/>
      <c r="BH1721" s="147"/>
    </row>
    <row r="1722" spans="1:60" outlineLevel="1">
      <c r="A1722" s="154"/>
      <c r="B1722" s="155"/>
      <c r="C1722" s="188" t="s">
        <v>636</v>
      </c>
      <c r="D1722" s="160"/>
      <c r="E1722" s="161">
        <v>105.53</v>
      </c>
      <c r="F1722" s="158"/>
      <c r="G1722" s="158"/>
      <c r="H1722" s="158"/>
      <c r="I1722" s="158"/>
      <c r="J1722" s="158"/>
      <c r="K1722" s="158"/>
      <c r="L1722" s="158"/>
      <c r="M1722" s="158"/>
      <c r="N1722" s="157"/>
      <c r="O1722" s="157"/>
      <c r="P1722" s="157"/>
      <c r="Q1722" s="157"/>
      <c r="R1722" s="158"/>
      <c r="S1722" s="158"/>
      <c r="T1722" s="158"/>
      <c r="U1722" s="158"/>
      <c r="V1722" s="158"/>
      <c r="W1722" s="158"/>
      <c r="X1722" s="158"/>
      <c r="Y1722" s="147"/>
      <c r="Z1722" s="147"/>
      <c r="AA1722" s="147"/>
      <c r="AB1722" s="147"/>
      <c r="AC1722" s="147"/>
      <c r="AD1722" s="147"/>
      <c r="AE1722" s="147"/>
      <c r="AF1722" s="147"/>
      <c r="AG1722" s="147" t="s">
        <v>187</v>
      </c>
      <c r="AH1722" s="147">
        <v>0</v>
      </c>
      <c r="AI1722" s="147"/>
      <c r="AJ1722" s="147"/>
      <c r="AK1722" s="147"/>
      <c r="AL1722" s="147"/>
      <c r="AM1722" s="147"/>
      <c r="AN1722" s="147"/>
      <c r="AO1722" s="147"/>
      <c r="AP1722" s="147"/>
      <c r="AQ1722" s="147"/>
      <c r="AR1722" s="147"/>
      <c r="AS1722" s="147"/>
      <c r="AT1722" s="147"/>
      <c r="AU1722" s="147"/>
      <c r="AV1722" s="147"/>
      <c r="AW1722" s="147"/>
      <c r="AX1722" s="147"/>
      <c r="AY1722" s="147"/>
      <c r="AZ1722" s="147"/>
      <c r="BA1722" s="147"/>
      <c r="BB1722" s="147"/>
      <c r="BC1722" s="147"/>
      <c r="BD1722" s="147"/>
      <c r="BE1722" s="147"/>
      <c r="BF1722" s="147"/>
      <c r="BG1722" s="147"/>
      <c r="BH1722" s="147"/>
    </row>
    <row r="1723" spans="1:60" outlineLevel="1">
      <c r="A1723" s="154"/>
      <c r="B1723" s="155"/>
      <c r="C1723" s="188" t="s">
        <v>1341</v>
      </c>
      <c r="D1723" s="160"/>
      <c r="E1723" s="161"/>
      <c r="F1723" s="158"/>
      <c r="G1723" s="158"/>
      <c r="H1723" s="158"/>
      <c r="I1723" s="158"/>
      <c r="J1723" s="158"/>
      <c r="K1723" s="158"/>
      <c r="L1723" s="158"/>
      <c r="M1723" s="158"/>
      <c r="N1723" s="157"/>
      <c r="O1723" s="157"/>
      <c r="P1723" s="157"/>
      <c r="Q1723" s="157"/>
      <c r="R1723" s="158"/>
      <c r="S1723" s="158"/>
      <c r="T1723" s="158"/>
      <c r="U1723" s="158"/>
      <c r="V1723" s="158"/>
      <c r="W1723" s="158"/>
      <c r="X1723" s="158"/>
      <c r="Y1723" s="147"/>
      <c r="Z1723" s="147"/>
      <c r="AA1723" s="147"/>
      <c r="AB1723" s="147"/>
      <c r="AC1723" s="147"/>
      <c r="AD1723" s="147"/>
      <c r="AE1723" s="147"/>
      <c r="AF1723" s="147"/>
      <c r="AG1723" s="147" t="s">
        <v>187</v>
      </c>
      <c r="AH1723" s="147">
        <v>0</v>
      </c>
      <c r="AI1723" s="147"/>
      <c r="AJ1723" s="147"/>
      <c r="AK1723" s="147"/>
      <c r="AL1723" s="147"/>
      <c r="AM1723" s="147"/>
      <c r="AN1723" s="147"/>
      <c r="AO1723" s="147"/>
      <c r="AP1723" s="147"/>
      <c r="AQ1723" s="147"/>
      <c r="AR1723" s="147"/>
      <c r="AS1723" s="147"/>
      <c r="AT1723" s="147"/>
      <c r="AU1723" s="147"/>
      <c r="AV1723" s="147"/>
      <c r="AW1723" s="147"/>
      <c r="AX1723" s="147"/>
      <c r="AY1723" s="147"/>
      <c r="AZ1723" s="147"/>
      <c r="BA1723" s="147"/>
      <c r="BB1723" s="147"/>
      <c r="BC1723" s="147"/>
      <c r="BD1723" s="147"/>
      <c r="BE1723" s="147"/>
      <c r="BF1723" s="147"/>
      <c r="BG1723" s="147"/>
      <c r="BH1723" s="147"/>
    </row>
    <row r="1724" spans="1:60" outlineLevel="1">
      <c r="A1724" s="154"/>
      <c r="B1724" s="155"/>
      <c r="C1724" s="188" t="s">
        <v>192</v>
      </c>
      <c r="D1724" s="160"/>
      <c r="E1724" s="161"/>
      <c r="F1724" s="158"/>
      <c r="G1724" s="158"/>
      <c r="H1724" s="158"/>
      <c r="I1724" s="158"/>
      <c r="J1724" s="158"/>
      <c r="K1724" s="158"/>
      <c r="L1724" s="158"/>
      <c r="M1724" s="158"/>
      <c r="N1724" s="157"/>
      <c r="O1724" s="157"/>
      <c r="P1724" s="157"/>
      <c r="Q1724" s="157"/>
      <c r="R1724" s="158"/>
      <c r="S1724" s="158"/>
      <c r="T1724" s="158"/>
      <c r="U1724" s="158"/>
      <c r="V1724" s="158"/>
      <c r="W1724" s="158"/>
      <c r="X1724" s="158"/>
      <c r="Y1724" s="147"/>
      <c r="Z1724" s="147"/>
      <c r="AA1724" s="147"/>
      <c r="AB1724" s="147"/>
      <c r="AC1724" s="147"/>
      <c r="AD1724" s="147"/>
      <c r="AE1724" s="147"/>
      <c r="AF1724" s="147"/>
      <c r="AG1724" s="147" t="s">
        <v>187</v>
      </c>
      <c r="AH1724" s="147">
        <v>0</v>
      </c>
      <c r="AI1724" s="147"/>
      <c r="AJ1724" s="147"/>
      <c r="AK1724" s="147"/>
      <c r="AL1724" s="147"/>
      <c r="AM1724" s="147"/>
      <c r="AN1724" s="147"/>
      <c r="AO1724" s="147"/>
      <c r="AP1724" s="147"/>
      <c r="AQ1724" s="147"/>
      <c r="AR1724" s="147"/>
      <c r="AS1724" s="147"/>
      <c r="AT1724" s="147"/>
      <c r="AU1724" s="147"/>
      <c r="AV1724" s="147"/>
      <c r="AW1724" s="147"/>
      <c r="AX1724" s="147"/>
      <c r="AY1724" s="147"/>
      <c r="AZ1724" s="147"/>
      <c r="BA1724" s="147"/>
      <c r="BB1724" s="147"/>
      <c r="BC1724" s="147"/>
      <c r="BD1724" s="147"/>
      <c r="BE1724" s="147"/>
      <c r="BF1724" s="147"/>
      <c r="BG1724" s="147"/>
      <c r="BH1724" s="147"/>
    </row>
    <row r="1725" spans="1:60" outlineLevel="1">
      <c r="A1725" s="154"/>
      <c r="B1725" s="155"/>
      <c r="C1725" s="188" t="s">
        <v>550</v>
      </c>
      <c r="D1725" s="160"/>
      <c r="E1725" s="161"/>
      <c r="F1725" s="158"/>
      <c r="G1725" s="158"/>
      <c r="H1725" s="158"/>
      <c r="I1725" s="158"/>
      <c r="J1725" s="158"/>
      <c r="K1725" s="158"/>
      <c r="L1725" s="158"/>
      <c r="M1725" s="158"/>
      <c r="N1725" s="157"/>
      <c r="O1725" s="157"/>
      <c r="P1725" s="157"/>
      <c r="Q1725" s="157"/>
      <c r="R1725" s="158"/>
      <c r="S1725" s="158"/>
      <c r="T1725" s="158"/>
      <c r="U1725" s="158"/>
      <c r="V1725" s="158"/>
      <c r="W1725" s="158"/>
      <c r="X1725" s="158"/>
      <c r="Y1725" s="147"/>
      <c r="Z1725" s="147"/>
      <c r="AA1725" s="147"/>
      <c r="AB1725" s="147"/>
      <c r="AC1725" s="147"/>
      <c r="AD1725" s="147"/>
      <c r="AE1725" s="147"/>
      <c r="AF1725" s="147"/>
      <c r="AG1725" s="147" t="s">
        <v>187</v>
      </c>
      <c r="AH1725" s="147">
        <v>0</v>
      </c>
      <c r="AI1725" s="147"/>
      <c r="AJ1725" s="147"/>
      <c r="AK1725" s="147"/>
      <c r="AL1725" s="147"/>
      <c r="AM1725" s="147"/>
      <c r="AN1725" s="147"/>
      <c r="AO1725" s="147"/>
      <c r="AP1725" s="147"/>
      <c r="AQ1725" s="147"/>
      <c r="AR1725" s="147"/>
      <c r="AS1725" s="147"/>
      <c r="AT1725" s="147"/>
      <c r="AU1725" s="147"/>
      <c r="AV1725" s="147"/>
      <c r="AW1725" s="147"/>
      <c r="AX1725" s="147"/>
      <c r="AY1725" s="147"/>
      <c r="AZ1725" s="147"/>
      <c r="BA1725" s="147"/>
      <c r="BB1725" s="147"/>
      <c r="BC1725" s="147"/>
      <c r="BD1725" s="147"/>
      <c r="BE1725" s="147"/>
      <c r="BF1725" s="147"/>
      <c r="BG1725" s="147"/>
      <c r="BH1725" s="147"/>
    </row>
    <row r="1726" spans="1:60" outlineLevel="1">
      <c r="A1726" s="154"/>
      <c r="B1726" s="155"/>
      <c r="C1726" s="188" t="s">
        <v>1342</v>
      </c>
      <c r="D1726" s="160"/>
      <c r="E1726" s="161">
        <v>8.8010000000000002</v>
      </c>
      <c r="F1726" s="158"/>
      <c r="G1726" s="158"/>
      <c r="H1726" s="158"/>
      <c r="I1726" s="158"/>
      <c r="J1726" s="158"/>
      <c r="K1726" s="158"/>
      <c r="L1726" s="158"/>
      <c r="M1726" s="158"/>
      <c r="N1726" s="157"/>
      <c r="O1726" s="157"/>
      <c r="P1726" s="157"/>
      <c r="Q1726" s="157"/>
      <c r="R1726" s="158"/>
      <c r="S1726" s="158"/>
      <c r="T1726" s="158"/>
      <c r="U1726" s="158"/>
      <c r="V1726" s="158"/>
      <c r="W1726" s="158"/>
      <c r="X1726" s="158"/>
      <c r="Y1726" s="147"/>
      <c r="Z1726" s="147"/>
      <c r="AA1726" s="147"/>
      <c r="AB1726" s="147"/>
      <c r="AC1726" s="147"/>
      <c r="AD1726" s="147"/>
      <c r="AE1726" s="147"/>
      <c r="AF1726" s="147"/>
      <c r="AG1726" s="147" t="s">
        <v>187</v>
      </c>
      <c r="AH1726" s="147">
        <v>0</v>
      </c>
      <c r="AI1726" s="147"/>
      <c r="AJ1726" s="147"/>
      <c r="AK1726" s="147"/>
      <c r="AL1726" s="147"/>
      <c r="AM1726" s="147"/>
      <c r="AN1726" s="147"/>
      <c r="AO1726" s="147"/>
      <c r="AP1726" s="147"/>
      <c r="AQ1726" s="147"/>
      <c r="AR1726" s="147"/>
      <c r="AS1726" s="147"/>
      <c r="AT1726" s="147"/>
      <c r="AU1726" s="147"/>
      <c r="AV1726" s="147"/>
      <c r="AW1726" s="147"/>
      <c r="AX1726" s="147"/>
      <c r="AY1726" s="147"/>
      <c r="AZ1726" s="147"/>
      <c r="BA1726" s="147"/>
      <c r="BB1726" s="147"/>
      <c r="BC1726" s="147"/>
      <c r="BD1726" s="147"/>
      <c r="BE1726" s="147"/>
      <c r="BF1726" s="147"/>
      <c r="BG1726" s="147"/>
      <c r="BH1726" s="147"/>
    </row>
    <row r="1727" spans="1:60" outlineLevel="1">
      <c r="A1727" s="154"/>
      <c r="B1727" s="155"/>
      <c r="C1727" s="188" t="s">
        <v>490</v>
      </c>
      <c r="D1727" s="160"/>
      <c r="E1727" s="161"/>
      <c r="F1727" s="158"/>
      <c r="G1727" s="158"/>
      <c r="H1727" s="158"/>
      <c r="I1727" s="158"/>
      <c r="J1727" s="158"/>
      <c r="K1727" s="158"/>
      <c r="L1727" s="158"/>
      <c r="M1727" s="158"/>
      <c r="N1727" s="157"/>
      <c r="O1727" s="157"/>
      <c r="P1727" s="157"/>
      <c r="Q1727" s="157"/>
      <c r="R1727" s="158"/>
      <c r="S1727" s="158"/>
      <c r="T1727" s="158"/>
      <c r="U1727" s="158"/>
      <c r="V1727" s="158"/>
      <c r="W1727" s="158"/>
      <c r="X1727" s="158"/>
      <c r="Y1727" s="147"/>
      <c r="Z1727" s="147"/>
      <c r="AA1727" s="147"/>
      <c r="AB1727" s="147"/>
      <c r="AC1727" s="147"/>
      <c r="AD1727" s="147"/>
      <c r="AE1727" s="147"/>
      <c r="AF1727" s="147"/>
      <c r="AG1727" s="147" t="s">
        <v>187</v>
      </c>
      <c r="AH1727" s="147">
        <v>0</v>
      </c>
      <c r="AI1727" s="147"/>
      <c r="AJ1727" s="147"/>
      <c r="AK1727" s="147"/>
      <c r="AL1727" s="147"/>
      <c r="AM1727" s="147"/>
      <c r="AN1727" s="147"/>
      <c r="AO1727" s="147"/>
      <c r="AP1727" s="147"/>
      <c r="AQ1727" s="147"/>
      <c r="AR1727" s="147"/>
      <c r="AS1727" s="147"/>
      <c r="AT1727" s="147"/>
      <c r="AU1727" s="147"/>
      <c r="AV1727" s="147"/>
      <c r="AW1727" s="147"/>
      <c r="AX1727" s="147"/>
      <c r="AY1727" s="147"/>
      <c r="AZ1727" s="147"/>
      <c r="BA1727" s="147"/>
      <c r="BB1727" s="147"/>
      <c r="BC1727" s="147"/>
      <c r="BD1727" s="147"/>
      <c r="BE1727" s="147"/>
      <c r="BF1727" s="147"/>
      <c r="BG1727" s="147"/>
      <c r="BH1727" s="147"/>
    </row>
    <row r="1728" spans="1:60" outlineLevel="1">
      <c r="A1728" s="154"/>
      <c r="B1728" s="155"/>
      <c r="C1728" s="188" t="s">
        <v>1343</v>
      </c>
      <c r="D1728" s="160"/>
      <c r="E1728" s="161">
        <v>6.1829999999999998</v>
      </c>
      <c r="F1728" s="158"/>
      <c r="G1728" s="158"/>
      <c r="H1728" s="158"/>
      <c r="I1728" s="158"/>
      <c r="J1728" s="158"/>
      <c r="K1728" s="158"/>
      <c r="L1728" s="158"/>
      <c r="M1728" s="158"/>
      <c r="N1728" s="157"/>
      <c r="O1728" s="157"/>
      <c r="P1728" s="157"/>
      <c r="Q1728" s="157"/>
      <c r="R1728" s="158"/>
      <c r="S1728" s="158"/>
      <c r="T1728" s="158"/>
      <c r="U1728" s="158"/>
      <c r="V1728" s="158"/>
      <c r="W1728" s="158"/>
      <c r="X1728" s="158"/>
      <c r="Y1728" s="147"/>
      <c r="Z1728" s="147"/>
      <c r="AA1728" s="147"/>
      <c r="AB1728" s="147"/>
      <c r="AC1728" s="147"/>
      <c r="AD1728" s="147"/>
      <c r="AE1728" s="147"/>
      <c r="AF1728" s="147"/>
      <c r="AG1728" s="147" t="s">
        <v>187</v>
      </c>
      <c r="AH1728" s="147">
        <v>0</v>
      </c>
      <c r="AI1728" s="147"/>
      <c r="AJ1728" s="147"/>
      <c r="AK1728" s="147"/>
      <c r="AL1728" s="147"/>
      <c r="AM1728" s="147"/>
      <c r="AN1728" s="147"/>
      <c r="AO1728" s="147"/>
      <c r="AP1728" s="147"/>
      <c r="AQ1728" s="147"/>
      <c r="AR1728" s="147"/>
      <c r="AS1728" s="147"/>
      <c r="AT1728" s="147"/>
      <c r="AU1728" s="147"/>
      <c r="AV1728" s="147"/>
      <c r="AW1728" s="147"/>
      <c r="AX1728" s="147"/>
      <c r="AY1728" s="147"/>
      <c r="AZ1728" s="147"/>
      <c r="BA1728" s="147"/>
      <c r="BB1728" s="147"/>
      <c r="BC1728" s="147"/>
      <c r="BD1728" s="147"/>
      <c r="BE1728" s="147"/>
      <c r="BF1728" s="147"/>
      <c r="BG1728" s="147"/>
      <c r="BH1728" s="147"/>
    </row>
    <row r="1729" spans="1:60" ht="33.75" outlineLevel="1">
      <c r="A1729" s="173">
        <v>321</v>
      </c>
      <c r="B1729" s="174" t="s">
        <v>1344</v>
      </c>
      <c r="C1729" s="187" t="s">
        <v>1345</v>
      </c>
      <c r="D1729" s="175" t="s">
        <v>507</v>
      </c>
      <c r="E1729" s="176">
        <v>149.84</v>
      </c>
      <c r="F1729" s="177"/>
      <c r="G1729" s="178">
        <f>ROUND(E1729*F1729,2)</f>
        <v>0</v>
      </c>
      <c r="H1729" s="159"/>
      <c r="I1729" s="158">
        <f>ROUND(E1729*H1729,2)</f>
        <v>0</v>
      </c>
      <c r="J1729" s="159"/>
      <c r="K1729" s="158">
        <f>ROUND(E1729*J1729,2)</f>
        <v>0</v>
      </c>
      <c r="L1729" s="158">
        <v>21</v>
      </c>
      <c r="M1729" s="158">
        <f>G1729*(1+L1729/100)</f>
        <v>0</v>
      </c>
      <c r="N1729" s="157">
        <v>3.2000000000000003E-4</v>
      </c>
      <c r="O1729" s="157">
        <f>ROUND(E1729*N1729,2)</f>
        <v>0.05</v>
      </c>
      <c r="P1729" s="157">
        <v>0</v>
      </c>
      <c r="Q1729" s="157">
        <f>ROUND(E1729*P1729,2)</f>
        <v>0</v>
      </c>
      <c r="R1729" s="158"/>
      <c r="S1729" s="158" t="s">
        <v>183</v>
      </c>
      <c r="T1729" s="158" t="s">
        <v>183</v>
      </c>
      <c r="U1729" s="158">
        <v>0.23599999999999999</v>
      </c>
      <c r="V1729" s="158">
        <f>ROUND(E1729*U1729,2)</f>
        <v>35.36</v>
      </c>
      <c r="W1729" s="158"/>
      <c r="X1729" s="158" t="s">
        <v>184</v>
      </c>
      <c r="Y1729" s="147"/>
      <c r="Z1729" s="147"/>
      <c r="AA1729" s="147"/>
      <c r="AB1729" s="147"/>
      <c r="AC1729" s="147"/>
      <c r="AD1729" s="147"/>
      <c r="AE1729" s="147"/>
      <c r="AF1729" s="147"/>
      <c r="AG1729" s="147" t="s">
        <v>185</v>
      </c>
      <c r="AH1729" s="147"/>
      <c r="AI1729" s="147"/>
      <c r="AJ1729" s="147"/>
      <c r="AK1729" s="147"/>
      <c r="AL1729" s="147"/>
      <c r="AM1729" s="147"/>
      <c r="AN1729" s="147"/>
      <c r="AO1729" s="147"/>
      <c r="AP1729" s="147"/>
      <c r="AQ1729" s="147"/>
      <c r="AR1729" s="147"/>
      <c r="AS1729" s="147"/>
      <c r="AT1729" s="147"/>
      <c r="AU1729" s="147"/>
      <c r="AV1729" s="147"/>
      <c r="AW1729" s="147"/>
      <c r="AX1729" s="147"/>
      <c r="AY1729" s="147"/>
      <c r="AZ1729" s="147"/>
      <c r="BA1729" s="147"/>
      <c r="BB1729" s="147"/>
      <c r="BC1729" s="147"/>
      <c r="BD1729" s="147"/>
      <c r="BE1729" s="147"/>
      <c r="BF1729" s="147"/>
      <c r="BG1729" s="147"/>
      <c r="BH1729" s="147"/>
    </row>
    <row r="1730" spans="1:60" outlineLevel="1">
      <c r="A1730" s="154"/>
      <c r="B1730" s="155"/>
      <c r="C1730" s="188" t="s">
        <v>192</v>
      </c>
      <c r="D1730" s="160"/>
      <c r="E1730" s="161"/>
      <c r="F1730" s="158"/>
      <c r="G1730" s="158"/>
      <c r="H1730" s="158"/>
      <c r="I1730" s="158"/>
      <c r="J1730" s="158"/>
      <c r="K1730" s="158"/>
      <c r="L1730" s="158"/>
      <c r="M1730" s="158"/>
      <c r="N1730" s="157"/>
      <c r="O1730" s="157"/>
      <c r="P1730" s="157"/>
      <c r="Q1730" s="157"/>
      <c r="R1730" s="158"/>
      <c r="S1730" s="158"/>
      <c r="T1730" s="158"/>
      <c r="U1730" s="158"/>
      <c r="V1730" s="158"/>
      <c r="W1730" s="158"/>
      <c r="X1730" s="158"/>
      <c r="Y1730" s="147"/>
      <c r="Z1730" s="147"/>
      <c r="AA1730" s="147"/>
      <c r="AB1730" s="147"/>
      <c r="AC1730" s="147"/>
      <c r="AD1730" s="147"/>
      <c r="AE1730" s="147"/>
      <c r="AF1730" s="147"/>
      <c r="AG1730" s="147" t="s">
        <v>187</v>
      </c>
      <c r="AH1730" s="147">
        <v>0</v>
      </c>
      <c r="AI1730" s="147"/>
      <c r="AJ1730" s="147"/>
      <c r="AK1730" s="147"/>
      <c r="AL1730" s="147"/>
      <c r="AM1730" s="147"/>
      <c r="AN1730" s="147"/>
      <c r="AO1730" s="147"/>
      <c r="AP1730" s="147"/>
      <c r="AQ1730" s="147"/>
      <c r="AR1730" s="147"/>
      <c r="AS1730" s="147"/>
      <c r="AT1730" s="147"/>
      <c r="AU1730" s="147"/>
      <c r="AV1730" s="147"/>
      <c r="AW1730" s="147"/>
      <c r="AX1730" s="147"/>
      <c r="AY1730" s="147"/>
      <c r="AZ1730" s="147"/>
      <c r="BA1730" s="147"/>
      <c r="BB1730" s="147"/>
      <c r="BC1730" s="147"/>
      <c r="BD1730" s="147"/>
      <c r="BE1730" s="147"/>
      <c r="BF1730" s="147"/>
      <c r="BG1730" s="147"/>
      <c r="BH1730" s="147"/>
    </row>
    <row r="1731" spans="1:60" outlineLevel="1">
      <c r="A1731" s="154"/>
      <c r="B1731" s="155"/>
      <c r="C1731" s="188" t="s">
        <v>550</v>
      </c>
      <c r="D1731" s="160"/>
      <c r="E1731" s="161"/>
      <c r="F1731" s="158"/>
      <c r="G1731" s="158"/>
      <c r="H1731" s="158"/>
      <c r="I1731" s="158"/>
      <c r="J1731" s="158"/>
      <c r="K1731" s="158"/>
      <c r="L1731" s="158"/>
      <c r="M1731" s="158"/>
      <c r="N1731" s="157"/>
      <c r="O1731" s="157"/>
      <c r="P1731" s="157"/>
      <c r="Q1731" s="157"/>
      <c r="R1731" s="158"/>
      <c r="S1731" s="158"/>
      <c r="T1731" s="158"/>
      <c r="U1731" s="158"/>
      <c r="V1731" s="158"/>
      <c r="W1731" s="158"/>
      <c r="X1731" s="158"/>
      <c r="Y1731" s="147"/>
      <c r="Z1731" s="147"/>
      <c r="AA1731" s="147"/>
      <c r="AB1731" s="147"/>
      <c r="AC1731" s="147"/>
      <c r="AD1731" s="147"/>
      <c r="AE1731" s="147"/>
      <c r="AF1731" s="147"/>
      <c r="AG1731" s="147" t="s">
        <v>187</v>
      </c>
      <c r="AH1731" s="147">
        <v>0</v>
      </c>
      <c r="AI1731" s="147"/>
      <c r="AJ1731" s="147"/>
      <c r="AK1731" s="147"/>
      <c r="AL1731" s="147"/>
      <c r="AM1731" s="147"/>
      <c r="AN1731" s="147"/>
      <c r="AO1731" s="147"/>
      <c r="AP1731" s="147"/>
      <c r="AQ1731" s="147"/>
      <c r="AR1731" s="147"/>
      <c r="AS1731" s="147"/>
      <c r="AT1731" s="147"/>
      <c r="AU1731" s="147"/>
      <c r="AV1731" s="147"/>
      <c r="AW1731" s="147"/>
      <c r="AX1731" s="147"/>
      <c r="AY1731" s="147"/>
      <c r="AZ1731" s="147"/>
      <c r="BA1731" s="147"/>
      <c r="BB1731" s="147"/>
      <c r="BC1731" s="147"/>
      <c r="BD1731" s="147"/>
      <c r="BE1731" s="147"/>
      <c r="BF1731" s="147"/>
      <c r="BG1731" s="147"/>
      <c r="BH1731" s="147"/>
    </row>
    <row r="1732" spans="1:60" outlineLevel="1">
      <c r="A1732" s="154"/>
      <c r="B1732" s="155"/>
      <c r="C1732" s="188" t="s">
        <v>551</v>
      </c>
      <c r="D1732" s="160"/>
      <c r="E1732" s="161">
        <v>88.01</v>
      </c>
      <c r="F1732" s="158"/>
      <c r="G1732" s="158"/>
      <c r="H1732" s="158"/>
      <c r="I1732" s="158"/>
      <c r="J1732" s="158"/>
      <c r="K1732" s="158"/>
      <c r="L1732" s="158"/>
      <c r="M1732" s="158"/>
      <c r="N1732" s="157"/>
      <c r="O1732" s="157"/>
      <c r="P1732" s="157"/>
      <c r="Q1732" s="157"/>
      <c r="R1732" s="158"/>
      <c r="S1732" s="158"/>
      <c r="T1732" s="158"/>
      <c r="U1732" s="158"/>
      <c r="V1732" s="158"/>
      <c r="W1732" s="158"/>
      <c r="X1732" s="158"/>
      <c r="Y1732" s="147"/>
      <c r="Z1732" s="147"/>
      <c r="AA1732" s="147"/>
      <c r="AB1732" s="147"/>
      <c r="AC1732" s="147"/>
      <c r="AD1732" s="147"/>
      <c r="AE1732" s="147"/>
      <c r="AF1732" s="147"/>
      <c r="AG1732" s="147" t="s">
        <v>187</v>
      </c>
      <c r="AH1732" s="147">
        <v>0</v>
      </c>
      <c r="AI1732" s="147"/>
      <c r="AJ1732" s="147"/>
      <c r="AK1732" s="147"/>
      <c r="AL1732" s="147"/>
      <c r="AM1732" s="147"/>
      <c r="AN1732" s="147"/>
      <c r="AO1732" s="147"/>
      <c r="AP1732" s="147"/>
      <c r="AQ1732" s="147"/>
      <c r="AR1732" s="147"/>
      <c r="AS1732" s="147"/>
      <c r="AT1732" s="147"/>
      <c r="AU1732" s="147"/>
      <c r="AV1732" s="147"/>
      <c r="AW1732" s="147"/>
      <c r="AX1732" s="147"/>
      <c r="AY1732" s="147"/>
      <c r="AZ1732" s="147"/>
      <c r="BA1732" s="147"/>
      <c r="BB1732" s="147"/>
      <c r="BC1732" s="147"/>
      <c r="BD1732" s="147"/>
      <c r="BE1732" s="147"/>
      <c r="BF1732" s="147"/>
      <c r="BG1732" s="147"/>
      <c r="BH1732" s="147"/>
    </row>
    <row r="1733" spans="1:60" outlineLevel="1">
      <c r="A1733" s="154"/>
      <c r="B1733" s="155"/>
      <c r="C1733" s="188" t="s">
        <v>490</v>
      </c>
      <c r="D1733" s="160"/>
      <c r="E1733" s="161"/>
      <c r="F1733" s="158"/>
      <c r="G1733" s="158"/>
      <c r="H1733" s="158"/>
      <c r="I1733" s="158"/>
      <c r="J1733" s="158"/>
      <c r="K1733" s="158"/>
      <c r="L1733" s="158"/>
      <c r="M1733" s="158"/>
      <c r="N1733" s="157"/>
      <c r="O1733" s="157"/>
      <c r="P1733" s="157"/>
      <c r="Q1733" s="157"/>
      <c r="R1733" s="158"/>
      <c r="S1733" s="158"/>
      <c r="T1733" s="158"/>
      <c r="U1733" s="158"/>
      <c r="V1733" s="158"/>
      <c r="W1733" s="158"/>
      <c r="X1733" s="158"/>
      <c r="Y1733" s="147"/>
      <c r="Z1733" s="147"/>
      <c r="AA1733" s="147"/>
      <c r="AB1733" s="147"/>
      <c r="AC1733" s="147"/>
      <c r="AD1733" s="147"/>
      <c r="AE1733" s="147"/>
      <c r="AF1733" s="147"/>
      <c r="AG1733" s="147" t="s">
        <v>187</v>
      </c>
      <c r="AH1733" s="147">
        <v>0</v>
      </c>
      <c r="AI1733" s="147"/>
      <c r="AJ1733" s="147"/>
      <c r="AK1733" s="147"/>
      <c r="AL1733" s="147"/>
      <c r="AM1733" s="147"/>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row>
    <row r="1734" spans="1:60" outlineLevel="1">
      <c r="A1734" s="154"/>
      <c r="B1734" s="155"/>
      <c r="C1734" s="188" t="s">
        <v>632</v>
      </c>
      <c r="D1734" s="160"/>
      <c r="E1734" s="161">
        <v>61.83</v>
      </c>
      <c r="F1734" s="158"/>
      <c r="G1734" s="158"/>
      <c r="H1734" s="158"/>
      <c r="I1734" s="158"/>
      <c r="J1734" s="158"/>
      <c r="K1734" s="158"/>
      <c r="L1734" s="158"/>
      <c r="M1734" s="158"/>
      <c r="N1734" s="157"/>
      <c r="O1734" s="157"/>
      <c r="P1734" s="157"/>
      <c r="Q1734" s="157"/>
      <c r="R1734" s="158"/>
      <c r="S1734" s="158"/>
      <c r="T1734" s="158"/>
      <c r="U1734" s="158"/>
      <c r="V1734" s="158"/>
      <c r="W1734" s="158"/>
      <c r="X1734" s="158"/>
      <c r="Y1734" s="147"/>
      <c r="Z1734" s="147"/>
      <c r="AA1734" s="147"/>
      <c r="AB1734" s="147"/>
      <c r="AC1734" s="147"/>
      <c r="AD1734" s="147"/>
      <c r="AE1734" s="147"/>
      <c r="AF1734" s="147"/>
      <c r="AG1734" s="147" t="s">
        <v>187</v>
      </c>
      <c r="AH1734" s="147">
        <v>0</v>
      </c>
      <c r="AI1734" s="147"/>
      <c r="AJ1734" s="147"/>
      <c r="AK1734" s="147"/>
      <c r="AL1734" s="147"/>
      <c r="AM1734" s="147"/>
      <c r="AN1734" s="147"/>
      <c r="AO1734" s="147"/>
      <c r="AP1734" s="147"/>
      <c r="AQ1734" s="147"/>
      <c r="AR1734" s="147"/>
      <c r="AS1734" s="147"/>
      <c r="AT1734" s="147"/>
      <c r="AU1734" s="147"/>
      <c r="AV1734" s="147"/>
      <c r="AW1734" s="147"/>
      <c r="AX1734" s="147"/>
      <c r="AY1734" s="147"/>
      <c r="AZ1734" s="147"/>
      <c r="BA1734" s="147"/>
      <c r="BB1734" s="147"/>
      <c r="BC1734" s="147"/>
      <c r="BD1734" s="147"/>
      <c r="BE1734" s="147"/>
      <c r="BF1734" s="147"/>
      <c r="BG1734" s="147"/>
      <c r="BH1734" s="147"/>
    </row>
    <row r="1735" spans="1:60" outlineLevel="1">
      <c r="A1735" s="173">
        <v>322</v>
      </c>
      <c r="B1735" s="174" t="s">
        <v>1346</v>
      </c>
      <c r="C1735" s="187" t="s">
        <v>1347</v>
      </c>
      <c r="D1735" s="175" t="s">
        <v>507</v>
      </c>
      <c r="E1735" s="176">
        <v>149.84</v>
      </c>
      <c r="F1735" s="177"/>
      <c r="G1735" s="178">
        <f>ROUND(E1735*F1735,2)</f>
        <v>0</v>
      </c>
      <c r="H1735" s="159"/>
      <c r="I1735" s="158">
        <f>ROUND(E1735*H1735,2)</f>
        <v>0</v>
      </c>
      <c r="J1735" s="159"/>
      <c r="K1735" s="158">
        <f>ROUND(E1735*J1735,2)</f>
        <v>0</v>
      </c>
      <c r="L1735" s="158">
        <v>21</v>
      </c>
      <c r="M1735" s="158">
        <f>G1735*(1+L1735/100)</f>
        <v>0</v>
      </c>
      <c r="N1735" s="157">
        <v>0</v>
      </c>
      <c r="O1735" s="157">
        <f>ROUND(E1735*N1735,2)</f>
        <v>0</v>
      </c>
      <c r="P1735" s="157">
        <v>0</v>
      </c>
      <c r="Q1735" s="157">
        <f>ROUND(E1735*P1735,2)</f>
        <v>0</v>
      </c>
      <c r="R1735" s="158"/>
      <c r="S1735" s="158" t="s">
        <v>183</v>
      </c>
      <c r="T1735" s="158" t="s">
        <v>183</v>
      </c>
      <c r="U1735" s="158">
        <v>0.154</v>
      </c>
      <c r="V1735" s="158">
        <f>ROUND(E1735*U1735,2)</f>
        <v>23.08</v>
      </c>
      <c r="W1735" s="158"/>
      <c r="X1735" s="158" t="s">
        <v>184</v>
      </c>
      <c r="Y1735" s="147"/>
      <c r="Z1735" s="147"/>
      <c r="AA1735" s="147"/>
      <c r="AB1735" s="147"/>
      <c r="AC1735" s="147"/>
      <c r="AD1735" s="147"/>
      <c r="AE1735" s="147"/>
      <c r="AF1735" s="147"/>
      <c r="AG1735" s="147" t="s">
        <v>185</v>
      </c>
      <c r="AH1735" s="147"/>
      <c r="AI1735" s="147"/>
      <c r="AJ1735" s="147"/>
      <c r="AK1735" s="147"/>
      <c r="AL1735" s="147"/>
      <c r="AM1735" s="147"/>
      <c r="AN1735" s="147"/>
      <c r="AO1735" s="147"/>
      <c r="AP1735" s="147"/>
      <c r="AQ1735" s="147"/>
      <c r="AR1735" s="147"/>
      <c r="AS1735" s="147"/>
      <c r="AT1735" s="147"/>
      <c r="AU1735" s="147"/>
      <c r="AV1735" s="147"/>
      <c r="AW1735" s="147"/>
      <c r="AX1735" s="147"/>
      <c r="AY1735" s="147"/>
      <c r="AZ1735" s="147"/>
      <c r="BA1735" s="147"/>
      <c r="BB1735" s="147"/>
      <c r="BC1735" s="147"/>
      <c r="BD1735" s="147"/>
      <c r="BE1735" s="147"/>
      <c r="BF1735" s="147"/>
      <c r="BG1735" s="147"/>
      <c r="BH1735" s="147"/>
    </row>
    <row r="1736" spans="1:60" outlineLevel="1">
      <c r="A1736" s="154"/>
      <c r="B1736" s="155"/>
      <c r="C1736" s="188" t="s">
        <v>192</v>
      </c>
      <c r="D1736" s="160"/>
      <c r="E1736" s="161"/>
      <c r="F1736" s="158"/>
      <c r="G1736" s="158"/>
      <c r="H1736" s="158"/>
      <c r="I1736" s="158"/>
      <c r="J1736" s="158"/>
      <c r="K1736" s="158"/>
      <c r="L1736" s="158"/>
      <c r="M1736" s="158"/>
      <c r="N1736" s="157"/>
      <c r="O1736" s="157"/>
      <c r="P1736" s="157"/>
      <c r="Q1736" s="157"/>
      <c r="R1736" s="158"/>
      <c r="S1736" s="158"/>
      <c r="T1736" s="158"/>
      <c r="U1736" s="158"/>
      <c r="V1736" s="158"/>
      <c r="W1736" s="158"/>
      <c r="X1736" s="158"/>
      <c r="Y1736" s="147"/>
      <c r="Z1736" s="147"/>
      <c r="AA1736" s="147"/>
      <c r="AB1736" s="147"/>
      <c r="AC1736" s="147"/>
      <c r="AD1736" s="147"/>
      <c r="AE1736" s="147"/>
      <c r="AF1736" s="147"/>
      <c r="AG1736" s="147" t="s">
        <v>187</v>
      </c>
      <c r="AH1736" s="147">
        <v>0</v>
      </c>
      <c r="AI1736" s="147"/>
      <c r="AJ1736" s="147"/>
      <c r="AK1736" s="147"/>
      <c r="AL1736" s="147"/>
      <c r="AM1736" s="147"/>
      <c r="AN1736" s="147"/>
      <c r="AO1736" s="147"/>
      <c r="AP1736" s="147"/>
      <c r="AQ1736" s="147"/>
      <c r="AR1736" s="147"/>
      <c r="AS1736" s="147"/>
      <c r="AT1736" s="147"/>
      <c r="AU1736" s="147"/>
      <c r="AV1736" s="147"/>
      <c r="AW1736" s="147"/>
      <c r="AX1736" s="147"/>
      <c r="AY1736" s="147"/>
      <c r="AZ1736" s="147"/>
      <c r="BA1736" s="147"/>
      <c r="BB1736" s="147"/>
      <c r="BC1736" s="147"/>
      <c r="BD1736" s="147"/>
      <c r="BE1736" s="147"/>
      <c r="BF1736" s="147"/>
      <c r="BG1736" s="147"/>
      <c r="BH1736" s="147"/>
    </row>
    <row r="1737" spans="1:60" outlineLevel="1">
      <c r="A1737" s="154"/>
      <c r="B1737" s="155"/>
      <c r="C1737" s="188" t="s">
        <v>550</v>
      </c>
      <c r="D1737" s="160"/>
      <c r="E1737" s="161"/>
      <c r="F1737" s="158"/>
      <c r="G1737" s="158"/>
      <c r="H1737" s="158"/>
      <c r="I1737" s="158"/>
      <c r="J1737" s="158"/>
      <c r="K1737" s="158"/>
      <c r="L1737" s="158"/>
      <c r="M1737" s="158"/>
      <c r="N1737" s="157"/>
      <c r="O1737" s="157"/>
      <c r="P1737" s="157"/>
      <c r="Q1737" s="157"/>
      <c r="R1737" s="158"/>
      <c r="S1737" s="158"/>
      <c r="T1737" s="158"/>
      <c r="U1737" s="158"/>
      <c r="V1737" s="158"/>
      <c r="W1737" s="158"/>
      <c r="X1737" s="158"/>
      <c r="Y1737" s="147"/>
      <c r="Z1737" s="147"/>
      <c r="AA1737" s="147"/>
      <c r="AB1737" s="147"/>
      <c r="AC1737" s="147"/>
      <c r="AD1737" s="147"/>
      <c r="AE1737" s="147"/>
      <c r="AF1737" s="147"/>
      <c r="AG1737" s="147" t="s">
        <v>187</v>
      </c>
      <c r="AH1737" s="147">
        <v>0</v>
      </c>
      <c r="AI1737" s="147"/>
      <c r="AJ1737" s="147"/>
      <c r="AK1737" s="147"/>
      <c r="AL1737" s="147"/>
      <c r="AM1737" s="147"/>
      <c r="AN1737" s="147"/>
      <c r="AO1737" s="147"/>
      <c r="AP1737" s="147"/>
      <c r="AQ1737" s="147"/>
      <c r="AR1737" s="147"/>
      <c r="AS1737" s="147"/>
      <c r="AT1737" s="147"/>
      <c r="AU1737" s="147"/>
      <c r="AV1737" s="147"/>
      <c r="AW1737" s="147"/>
      <c r="AX1737" s="147"/>
      <c r="AY1737" s="147"/>
      <c r="AZ1737" s="147"/>
      <c r="BA1737" s="147"/>
      <c r="BB1737" s="147"/>
      <c r="BC1737" s="147"/>
      <c r="BD1737" s="147"/>
      <c r="BE1737" s="147"/>
      <c r="BF1737" s="147"/>
      <c r="BG1737" s="147"/>
      <c r="BH1737" s="147"/>
    </row>
    <row r="1738" spans="1:60" outlineLevel="1">
      <c r="A1738" s="154"/>
      <c r="B1738" s="155"/>
      <c r="C1738" s="188" t="s">
        <v>551</v>
      </c>
      <c r="D1738" s="160"/>
      <c r="E1738" s="161">
        <v>88.01</v>
      </c>
      <c r="F1738" s="158"/>
      <c r="G1738" s="158"/>
      <c r="H1738" s="158"/>
      <c r="I1738" s="158"/>
      <c r="J1738" s="158"/>
      <c r="K1738" s="158"/>
      <c r="L1738" s="158"/>
      <c r="M1738" s="158"/>
      <c r="N1738" s="157"/>
      <c r="O1738" s="157"/>
      <c r="P1738" s="157"/>
      <c r="Q1738" s="157"/>
      <c r="R1738" s="158"/>
      <c r="S1738" s="158"/>
      <c r="T1738" s="158"/>
      <c r="U1738" s="158"/>
      <c r="V1738" s="158"/>
      <c r="W1738" s="158"/>
      <c r="X1738" s="158"/>
      <c r="Y1738" s="147"/>
      <c r="Z1738" s="147"/>
      <c r="AA1738" s="147"/>
      <c r="AB1738" s="147"/>
      <c r="AC1738" s="147"/>
      <c r="AD1738" s="147"/>
      <c r="AE1738" s="147"/>
      <c r="AF1738" s="147"/>
      <c r="AG1738" s="147" t="s">
        <v>187</v>
      </c>
      <c r="AH1738" s="147">
        <v>0</v>
      </c>
      <c r="AI1738" s="147"/>
      <c r="AJ1738" s="147"/>
      <c r="AK1738" s="147"/>
      <c r="AL1738" s="147"/>
      <c r="AM1738" s="147"/>
      <c r="AN1738" s="147"/>
      <c r="AO1738" s="147"/>
      <c r="AP1738" s="147"/>
      <c r="AQ1738" s="147"/>
      <c r="AR1738" s="147"/>
      <c r="AS1738" s="147"/>
      <c r="AT1738" s="147"/>
      <c r="AU1738" s="147"/>
      <c r="AV1738" s="147"/>
      <c r="AW1738" s="147"/>
      <c r="AX1738" s="147"/>
      <c r="AY1738" s="147"/>
      <c r="AZ1738" s="147"/>
      <c r="BA1738" s="147"/>
      <c r="BB1738" s="147"/>
      <c r="BC1738" s="147"/>
      <c r="BD1738" s="147"/>
      <c r="BE1738" s="147"/>
      <c r="BF1738" s="147"/>
      <c r="BG1738" s="147"/>
      <c r="BH1738" s="147"/>
    </row>
    <row r="1739" spans="1:60" outlineLevel="1">
      <c r="A1739" s="154"/>
      <c r="B1739" s="155"/>
      <c r="C1739" s="188" t="s">
        <v>490</v>
      </c>
      <c r="D1739" s="160"/>
      <c r="E1739" s="161"/>
      <c r="F1739" s="158"/>
      <c r="G1739" s="158"/>
      <c r="H1739" s="158"/>
      <c r="I1739" s="158"/>
      <c r="J1739" s="158"/>
      <c r="K1739" s="158"/>
      <c r="L1739" s="158"/>
      <c r="M1739" s="158"/>
      <c r="N1739" s="157"/>
      <c r="O1739" s="157"/>
      <c r="P1739" s="157"/>
      <c r="Q1739" s="157"/>
      <c r="R1739" s="158"/>
      <c r="S1739" s="158"/>
      <c r="T1739" s="158"/>
      <c r="U1739" s="158"/>
      <c r="V1739" s="158"/>
      <c r="W1739" s="158"/>
      <c r="X1739" s="158"/>
      <c r="Y1739" s="147"/>
      <c r="Z1739" s="147"/>
      <c r="AA1739" s="147"/>
      <c r="AB1739" s="147"/>
      <c r="AC1739" s="147"/>
      <c r="AD1739" s="147"/>
      <c r="AE1739" s="147"/>
      <c r="AF1739" s="147"/>
      <c r="AG1739" s="147" t="s">
        <v>187</v>
      </c>
      <c r="AH1739" s="147">
        <v>0</v>
      </c>
      <c r="AI1739" s="147"/>
      <c r="AJ1739" s="147"/>
      <c r="AK1739" s="147"/>
      <c r="AL1739" s="147"/>
      <c r="AM1739" s="147"/>
      <c r="AN1739" s="147"/>
      <c r="AO1739" s="147"/>
      <c r="AP1739" s="147"/>
      <c r="AQ1739" s="147"/>
      <c r="AR1739" s="147"/>
      <c r="AS1739" s="147"/>
      <c r="AT1739" s="147"/>
      <c r="AU1739" s="147"/>
      <c r="AV1739" s="147"/>
      <c r="AW1739" s="147"/>
      <c r="AX1739" s="147"/>
      <c r="AY1739" s="147"/>
      <c r="AZ1739" s="147"/>
      <c r="BA1739" s="147"/>
      <c r="BB1739" s="147"/>
      <c r="BC1739" s="147"/>
      <c r="BD1739" s="147"/>
      <c r="BE1739" s="147"/>
      <c r="BF1739" s="147"/>
      <c r="BG1739" s="147"/>
      <c r="BH1739" s="147"/>
    </row>
    <row r="1740" spans="1:60" outlineLevel="1">
      <c r="A1740" s="154"/>
      <c r="B1740" s="155"/>
      <c r="C1740" s="188" t="s">
        <v>632</v>
      </c>
      <c r="D1740" s="160"/>
      <c r="E1740" s="161">
        <v>61.83</v>
      </c>
      <c r="F1740" s="158"/>
      <c r="G1740" s="158"/>
      <c r="H1740" s="158"/>
      <c r="I1740" s="158"/>
      <c r="J1740" s="158"/>
      <c r="K1740" s="158"/>
      <c r="L1740" s="158"/>
      <c r="M1740" s="158"/>
      <c r="N1740" s="157"/>
      <c r="O1740" s="157"/>
      <c r="P1740" s="157"/>
      <c r="Q1740" s="157"/>
      <c r="R1740" s="158"/>
      <c r="S1740" s="158"/>
      <c r="T1740" s="158"/>
      <c r="U1740" s="158"/>
      <c r="V1740" s="158"/>
      <c r="W1740" s="158"/>
      <c r="X1740" s="158"/>
      <c r="Y1740" s="147"/>
      <c r="Z1740" s="147"/>
      <c r="AA1740" s="147"/>
      <c r="AB1740" s="147"/>
      <c r="AC1740" s="147"/>
      <c r="AD1740" s="147"/>
      <c r="AE1740" s="147"/>
      <c r="AF1740" s="147"/>
      <c r="AG1740" s="147" t="s">
        <v>187</v>
      </c>
      <c r="AH1740" s="147">
        <v>0</v>
      </c>
      <c r="AI1740" s="147"/>
      <c r="AJ1740" s="147"/>
      <c r="AK1740" s="147"/>
      <c r="AL1740" s="147"/>
      <c r="AM1740" s="147"/>
      <c r="AN1740" s="147"/>
      <c r="AO1740" s="147"/>
      <c r="AP1740" s="147"/>
      <c r="AQ1740" s="147"/>
      <c r="AR1740" s="147"/>
      <c r="AS1740" s="147"/>
      <c r="AT1740" s="147"/>
      <c r="AU1740" s="147"/>
      <c r="AV1740" s="147"/>
      <c r="AW1740" s="147"/>
      <c r="AX1740" s="147"/>
      <c r="AY1740" s="147"/>
      <c r="AZ1740" s="147"/>
      <c r="BA1740" s="147"/>
      <c r="BB1740" s="147"/>
      <c r="BC1740" s="147"/>
      <c r="BD1740" s="147"/>
      <c r="BE1740" s="147"/>
      <c r="BF1740" s="147"/>
      <c r="BG1740" s="147"/>
      <c r="BH1740" s="147"/>
    </row>
    <row r="1741" spans="1:60" ht="33.75" outlineLevel="1">
      <c r="A1741" s="173">
        <v>323</v>
      </c>
      <c r="B1741" s="174" t="s">
        <v>1348</v>
      </c>
      <c r="C1741" s="187" t="s">
        <v>1349</v>
      </c>
      <c r="D1741" s="175" t="s">
        <v>182</v>
      </c>
      <c r="E1741" s="176">
        <v>236.67</v>
      </c>
      <c r="F1741" s="177"/>
      <c r="G1741" s="178">
        <f>ROUND(E1741*F1741,2)</f>
        <v>0</v>
      </c>
      <c r="H1741" s="159"/>
      <c r="I1741" s="158">
        <f>ROUND(E1741*H1741,2)</f>
        <v>0</v>
      </c>
      <c r="J1741" s="159"/>
      <c r="K1741" s="158">
        <f>ROUND(E1741*J1741,2)</f>
        <v>0</v>
      </c>
      <c r="L1741" s="158">
        <v>21</v>
      </c>
      <c r="M1741" s="158">
        <f>G1741*(1+L1741/100)</f>
        <v>0</v>
      </c>
      <c r="N1741" s="157">
        <v>4.8300000000000001E-3</v>
      </c>
      <c r="O1741" s="157">
        <f>ROUND(E1741*N1741,2)</f>
        <v>1.1399999999999999</v>
      </c>
      <c r="P1741" s="157">
        <v>0</v>
      </c>
      <c r="Q1741" s="157">
        <f>ROUND(E1741*P1741,2)</f>
        <v>0</v>
      </c>
      <c r="R1741" s="158"/>
      <c r="S1741" s="158" t="s">
        <v>183</v>
      </c>
      <c r="T1741" s="158" t="s">
        <v>183</v>
      </c>
      <c r="U1741" s="158">
        <v>0.97</v>
      </c>
      <c r="V1741" s="158">
        <f>ROUND(E1741*U1741,2)</f>
        <v>229.57</v>
      </c>
      <c r="W1741" s="158"/>
      <c r="X1741" s="158" t="s">
        <v>184</v>
      </c>
      <c r="Y1741" s="147"/>
      <c r="Z1741" s="147"/>
      <c r="AA1741" s="147"/>
      <c r="AB1741" s="147"/>
      <c r="AC1741" s="147"/>
      <c r="AD1741" s="147"/>
      <c r="AE1741" s="147"/>
      <c r="AF1741" s="147"/>
      <c r="AG1741" s="147" t="s">
        <v>185</v>
      </c>
      <c r="AH1741" s="147"/>
      <c r="AI1741" s="147"/>
      <c r="AJ1741" s="147"/>
      <c r="AK1741" s="147"/>
      <c r="AL1741" s="147"/>
      <c r="AM1741" s="147"/>
      <c r="AN1741" s="147"/>
      <c r="AO1741" s="147"/>
      <c r="AP1741" s="147"/>
      <c r="AQ1741" s="147"/>
      <c r="AR1741" s="147"/>
      <c r="AS1741" s="147"/>
      <c r="AT1741" s="147"/>
      <c r="AU1741" s="147"/>
      <c r="AV1741" s="147"/>
      <c r="AW1741" s="147"/>
      <c r="AX1741" s="147"/>
      <c r="AY1741" s="147"/>
      <c r="AZ1741" s="147"/>
      <c r="BA1741" s="147"/>
      <c r="BB1741" s="147"/>
      <c r="BC1741" s="147"/>
      <c r="BD1741" s="147"/>
      <c r="BE1741" s="147"/>
      <c r="BF1741" s="147"/>
      <c r="BG1741" s="147"/>
      <c r="BH1741" s="147"/>
    </row>
    <row r="1742" spans="1:60" outlineLevel="1">
      <c r="A1742" s="154"/>
      <c r="B1742" s="155"/>
      <c r="C1742" s="188" t="s">
        <v>192</v>
      </c>
      <c r="D1742" s="160"/>
      <c r="E1742" s="161"/>
      <c r="F1742" s="158"/>
      <c r="G1742" s="158"/>
      <c r="H1742" s="158"/>
      <c r="I1742" s="158"/>
      <c r="J1742" s="158"/>
      <c r="K1742" s="158"/>
      <c r="L1742" s="158"/>
      <c r="M1742" s="158"/>
      <c r="N1742" s="157"/>
      <c r="O1742" s="157"/>
      <c r="P1742" s="157"/>
      <c r="Q1742" s="157"/>
      <c r="R1742" s="158"/>
      <c r="S1742" s="158"/>
      <c r="T1742" s="158"/>
      <c r="U1742" s="158"/>
      <c r="V1742" s="158"/>
      <c r="W1742" s="158"/>
      <c r="X1742" s="158"/>
      <c r="Y1742" s="147"/>
      <c r="Z1742" s="147"/>
      <c r="AA1742" s="147"/>
      <c r="AB1742" s="147"/>
      <c r="AC1742" s="147"/>
      <c r="AD1742" s="147"/>
      <c r="AE1742" s="147"/>
      <c r="AF1742" s="147"/>
      <c r="AG1742" s="147" t="s">
        <v>187</v>
      </c>
      <c r="AH1742" s="147">
        <v>0</v>
      </c>
      <c r="AI1742" s="147"/>
      <c r="AJ1742" s="147"/>
      <c r="AK1742" s="147"/>
      <c r="AL1742" s="147"/>
      <c r="AM1742" s="147"/>
      <c r="AN1742" s="147"/>
      <c r="AO1742" s="147"/>
      <c r="AP1742" s="147"/>
      <c r="AQ1742" s="147"/>
      <c r="AR1742" s="147"/>
      <c r="AS1742" s="147"/>
      <c r="AT1742" s="147"/>
      <c r="AU1742" s="147"/>
      <c r="AV1742" s="147"/>
      <c r="AW1742" s="147"/>
      <c r="AX1742" s="147"/>
      <c r="AY1742" s="147"/>
      <c r="AZ1742" s="147"/>
      <c r="BA1742" s="147"/>
      <c r="BB1742" s="147"/>
      <c r="BC1742" s="147"/>
      <c r="BD1742" s="147"/>
      <c r="BE1742" s="147"/>
      <c r="BF1742" s="147"/>
      <c r="BG1742" s="147"/>
      <c r="BH1742" s="147"/>
    </row>
    <row r="1743" spans="1:60" outlineLevel="1">
      <c r="A1743" s="154"/>
      <c r="B1743" s="155"/>
      <c r="C1743" s="188" t="s">
        <v>550</v>
      </c>
      <c r="D1743" s="160"/>
      <c r="E1743" s="161"/>
      <c r="F1743" s="158"/>
      <c r="G1743" s="158"/>
      <c r="H1743" s="158"/>
      <c r="I1743" s="158"/>
      <c r="J1743" s="158"/>
      <c r="K1743" s="158"/>
      <c r="L1743" s="158"/>
      <c r="M1743" s="158"/>
      <c r="N1743" s="157"/>
      <c r="O1743" s="157"/>
      <c r="P1743" s="157"/>
      <c r="Q1743" s="157"/>
      <c r="R1743" s="158"/>
      <c r="S1743" s="158"/>
      <c r="T1743" s="158"/>
      <c r="U1743" s="158"/>
      <c r="V1743" s="158"/>
      <c r="W1743" s="158"/>
      <c r="X1743" s="158"/>
      <c r="Y1743" s="147"/>
      <c r="Z1743" s="147"/>
      <c r="AA1743" s="147"/>
      <c r="AB1743" s="147"/>
      <c r="AC1743" s="147"/>
      <c r="AD1743" s="147"/>
      <c r="AE1743" s="147"/>
      <c r="AF1743" s="147"/>
      <c r="AG1743" s="147" t="s">
        <v>187</v>
      </c>
      <c r="AH1743" s="147">
        <v>0</v>
      </c>
      <c r="AI1743" s="147"/>
      <c r="AJ1743" s="147"/>
      <c r="AK1743" s="147"/>
      <c r="AL1743" s="147"/>
      <c r="AM1743" s="147"/>
      <c r="AN1743" s="147"/>
      <c r="AO1743" s="147"/>
      <c r="AP1743" s="147"/>
      <c r="AQ1743" s="147"/>
      <c r="AR1743" s="147"/>
      <c r="AS1743" s="147"/>
      <c r="AT1743" s="147"/>
      <c r="AU1743" s="147"/>
      <c r="AV1743" s="147"/>
      <c r="AW1743" s="147"/>
      <c r="AX1743" s="147"/>
      <c r="AY1743" s="147"/>
      <c r="AZ1743" s="147"/>
      <c r="BA1743" s="147"/>
      <c r="BB1743" s="147"/>
      <c r="BC1743" s="147"/>
      <c r="BD1743" s="147"/>
      <c r="BE1743" s="147"/>
      <c r="BF1743" s="147"/>
      <c r="BG1743" s="147"/>
      <c r="BH1743" s="147"/>
    </row>
    <row r="1744" spans="1:60" outlineLevel="1">
      <c r="A1744" s="154"/>
      <c r="B1744" s="155"/>
      <c r="C1744" s="188" t="s">
        <v>551</v>
      </c>
      <c r="D1744" s="160"/>
      <c r="E1744" s="161">
        <v>88.01</v>
      </c>
      <c r="F1744" s="158"/>
      <c r="G1744" s="158"/>
      <c r="H1744" s="158"/>
      <c r="I1744" s="158"/>
      <c r="J1744" s="158"/>
      <c r="K1744" s="158"/>
      <c r="L1744" s="158"/>
      <c r="M1744" s="158"/>
      <c r="N1744" s="157"/>
      <c r="O1744" s="157"/>
      <c r="P1744" s="157"/>
      <c r="Q1744" s="157"/>
      <c r="R1744" s="158"/>
      <c r="S1744" s="158"/>
      <c r="T1744" s="158"/>
      <c r="U1744" s="158"/>
      <c r="V1744" s="158"/>
      <c r="W1744" s="158"/>
      <c r="X1744" s="158"/>
      <c r="Y1744" s="147"/>
      <c r="Z1744" s="147"/>
      <c r="AA1744" s="147"/>
      <c r="AB1744" s="147"/>
      <c r="AC1744" s="147"/>
      <c r="AD1744" s="147"/>
      <c r="AE1744" s="147"/>
      <c r="AF1744" s="147"/>
      <c r="AG1744" s="147" t="s">
        <v>187</v>
      </c>
      <c r="AH1744" s="147">
        <v>0</v>
      </c>
      <c r="AI1744" s="147"/>
      <c r="AJ1744" s="147"/>
      <c r="AK1744" s="147"/>
      <c r="AL1744" s="147"/>
      <c r="AM1744" s="147"/>
      <c r="AN1744" s="147"/>
      <c r="AO1744" s="147"/>
      <c r="AP1744" s="147"/>
      <c r="AQ1744" s="147"/>
      <c r="AR1744" s="147"/>
      <c r="AS1744" s="147"/>
      <c r="AT1744" s="147"/>
      <c r="AU1744" s="147"/>
      <c r="AV1744" s="147"/>
      <c r="AW1744" s="147"/>
      <c r="AX1744" s="147"/>
      <c r="AY1744" s="147"/>
      <c r="AZ1744" s="147"/>
      <c r="BA1744" s="147"/>
      <c r="BB1744" s="147"/>
      <c r="BC1744" s="147"/>
      <c r="BD1744" s="147"/>
      <c r="BE1744" s="147"/>
      <c r="BF1744" s="147"/>
      <c r="BG1744" s="147"/>
      <c r="BH1744" s="147"/>
    </row>
    <row r="1745" spans="1:60" outlineLevel="1">
      <c r="A1745" s="154"/>
      <c r="B1745" s="155"/>
      <c r="C1745" s="188" t="s">
        <v>490</v>
      </c>
      <c r="D1745" s="160"/>
      <c r="E1745" s="161"/>
      <c r="F1745" s="158"/>
      <c r="G1745" s="158"/>
      <c r="H1745" s="158"/>
      <c r="I1745" s="158"/>
      <c r="J1745" s="158"/>
      <c r="K1745" s="158"/>
      <c r="L1745" s="158"/>
      <c r="M1745" s="158"/>
      <c r="N1745" s="157"/>
      <c r="O1745" s="157"/>
      <c r="P1745" s="157"/>
      <c r="Q1745" s="157"/>
      <c r="R1745" s="158"/>
      <c r="S1745" s="158"/>
      <c r="T1745" s="158"/>
      <c r="U1745" s="158"/>
      <c r="V1745" s="158"/>
      <c r="W1745" s="158"/>
      <c r="X1745" s="158"/>
      <c r="Y1745" s="147"/>
      <c r="Z1745" s="147"/>
      <c r="AA1745" s="147"/>
      <c r="AB1745" s="147"/>
      <c r="AC1745" s="147"/>
      <c r="AD1745" s="147"/>
      <c r="AE1745" s="147"/>
      <c r="AF1745" s="147"/>
      <c r="AG1745" s="147" t="s">
        <v>187</v>
      </c>
      <c r="AH1745" s="147">
        <v>0</v>
      </c>
      <c r="AI1745" s="147"/>
      <c r="AJ1745" s="147"/>
      <c r="AK1745" s="147"/>
      <c r="AL1745" s="147"/>
      <c r="AM1745" s="147"/>
      <c r="AN1745" s="147"/>
      <c r="AO1745" s="147"/>
      <c r="AP1745" s="147"/>
      <c r="AQ1745" s="147"/>
      <c r="AR1745" s="147"/>
      <c r="AS1745" s="147"/>
      <c r="AT1745" s="147"/>
      <c r="AU1745" s="147"/>
      <c r="AV1745" s="147"/>
      <c r="AW1745" s="147"/>
      <c r="AX1745" s="147"/>
      <c r="AY1745" s="147"/>
      <c r="AZ1745" s="147"/>
      <c r="BA1745" s="147"/>
      <c r="BB1745" s="147"/>
      <c r="BC1745" s="147"/>
      <c r="BD1745" s="147"/>
      <c r="BE1745" s="147"/>
      <c r="BF1745" s="147"/>
      <c r="BG1745" s="147"/>
      <c r="BH1745" s="147"/>
    </row>
    <row r="1746" spans="1:60" outlineLevel="1">
      <c r="A1746" s="154"/>
      <c r="B1746" s="155"/>
      <c r="C1746" s="188" t="s">
        <v>632</v>
      </c>
      <c r="D1746" s="160"/>
      <c r="E1746" s="161">
        <v>61.83</v>
      </c>
      <c r="F1746" s="158"/>
      <c r="G1746" s="158"/>
      <c r="H1746" s="158"/>
      <c r="I1746" s="158"/>
      <c r="J1746" s="158"/>
      <c r="K1746" s="158"/>
      <c r="L1746" s="158"/>
      <c r="M1746" s="158"/>
      <c r="N1746" s="157"/>
      <c r="O1746" s="157"/>
      <c r="P1746" s="157"/>
      <c r="Q1746" s="157"/>
      <c r="R1746" s="158"/>
      <c r="S1746" s="158"/>
      <c r="T1746" s="158"/>
      <c r="U1746" s="158"/>
      <c r="V1746" s="158"/>
      <c r="W1746" s="158"/>
      <c r="X1746" s="158"/>
      <c r="Y1746" s="147"/>
      <c r="Z1746" s="147"/>
      <c r="AA1746" s="147"/>
      <c r="AB1746" s="147"/>
      <c r="AC1746" s="147"/>
      <c r="AD1746" s="147"/>
      <c r="AE1746" s="147"/>
      <c r="AF1746" s="147"/>
      <c r="AG1746" s="147" t="s">
        <v>187</v>
      </c>
      <c r="AH1746" s="147">
        <v>0</v>
      </c>
      <c r="AI1746" s="147"/>
      <c r="AJ1746" s="147"/>
      <c r="AK1746" s="147"/>
      <c r="AL1746" s="147"/>
      <c r="AM1746" s="147"/>
      <c r="AN1746" s="147"/>
      <c r="AO1746" s="147"/>
      <c r="AP1746" s="147"/>
      <c r="AQ1746" s="147"/>
      <c r="AR1746" s="147"/>
      <c r="AS1746" s="147"/>
      <c r="AT1746" s="147"/>
      <c r="AU1746" s="147"/>
      <c r="AV1746" s="147"/>
      <c r="AW1746" s="147"/>
      <c r="AX1746" s="147"/>
      <c r="AY1746" s="147"/>
      <c r="AZ1746" s="147"/>
      <c r="BA1746" s="147"/>
      <c r="BB1746" s="147"/>
      <c r="BC1746" s="147"/>
      <c r="BD1746" s="147"/>
      <c r="BE1746" s="147"/>
      <c r="BF1746" s="147"/>
      <c r="BG1746" s="147"/>
      <c r="BH1746" s="147"/>
    </row>
    <row r="1747" spans="1:60" outlineLevel="1">
      <c r="A1747" s="154"/>
      <c r="B1747" s="155"/>
      <c r="C1747" s="188" t="s">
        <v>492</v>
      </c>
      <c r="D1747" s="160"/>
      <c r="E1747" s="161"/>
      <c r="F1747" s="158"/>
      <c r="G1747" s="158"/>
      <c r="H1747" s="158"/>
      <c r="I1747" s="158"/>
      <c r="J1747" s="158"/>
      <c r="K1747" s="158"/>
      <c r="L1747" s="158"/>
      <c r="M1747" s="158"/>
      <c r="N1747" s="157"/>
      <c r="O1747" s="157"/>
      <c r="P1747" s="157"/>
      <c r="Q1747" s="157"/>
      <c r="R1747" s="158"/>
      <c r="S1747" s="158"/>
      <c r="T1747" s="158"/>
      <c r="U1747" s="158"/>
      <c r="V1747" s="158"/>
      <c r="W1747" s="158"/>
      <c r="X1747" s="158"/>
      <c r="Y1747" s="147"/>
      <c r="Z1747" s="147"/>
      <c r="AA1747" s="147"/>
      <c r="AB1747" s="147"/>
      <c r="AC1747" s="147"/>
      <c r="AD1747" s="147"/>
      <c r="AE1747" s="147"/>
      <c r="AF1747" s="147"/>
      <c r="AG1747" s="147" t="s">
        <v>187</v>
      </c>
      <c r="AH1747" s="147">
        <v>0</v>
      </c>
      <c r="AI1747" s="147"/>
      <c r="AJ1747" s="147"/>
      <c r="AK1747" s="147"/>
      <c r="AL1747" s="147"/>
      <c r="AM1747" s="147"/>
      <c r="AN1747" s="147"/>
      <c r="AO1747" s="147"/>
      <c r="AP1747" s="147"/>
      <c r="AQ1747" s="147"/>
      <c r="AR1747" s="147"/>
      <c r="AS1747" s="147"/>
      <c r="AT1747" s="147"/>
      <c r="AU1747" s="147"/>
      <c r="AV1747" s="147"/>
      <c r="AW1747" s="147"/>
      <c r="AX1747" s="147"/>
      <c r="AY1747" s="147"/>
      <c r="AZ1747" s="147"/>
      <c r="BA1747" s="147"/>
      <c r="BB1747" s="147"/>
      <c r="BC1747" s="147"/>
      <c r="BD1747" s="147"/>
      <c r="BE1747" s="147"/>
      <c r="BF1747" s="147"/>
      <c r="BG1747" s="147"/>
      <c r="BH1747" s="147"/>
    </row>
    <row r="1748" spans="1:60" outlineLevel="1">
      <c r="A1748" s="154"/>
      <c r="B1748" s="155"/>
      <c r="C1748" s="188" t="s">
        <v>633</v>
      </c>
      <c r="D1748" s="160"/>
      <c r="E1748" s="161">
        <v>29.65</v>
      </c>
      <c r="F1748" s="158"/>
      <c r="G1748" s="158"/>
      <c r="H1748" s="158"/>
      <c r="I1748" s="158"/>
      <c r="J1748" s="158"/>
      <c r="K1748" s="158"/>
      <c r="L1748" s="158"/>
      <c r="M1748" s="158"/>
      <c r="N1748" s="157"/>
      <c r="O1748" s="157"/>
      <c r="P1748" s="157"/>
      <c r="Q1748" s="157"/>
      <c r="R1748" s="158"/>
      <c r="S1748" s="158"/>
      <c r="T1748" s="158"/>
      <c r="U1748" s="158"/>
      <c r="V1748" s="158"/>
      <c r="W1748" s="158"/>
      <c r="X1748" s="158"/>
      <c r="Y1748" s="147"/>
      <c r="Z1748" s="147"/>
      <c r="AA1748" s="147"/>
      <c r="AB1748" s="147"/>
      <c r="AC1748" s="147"/>
      <c r="AD1748" s="147"/>
      <c r="AE1748" s="147"/>
      <c r="AF1748" s="147"/>
      <c r="AG1748" s="147" t="s">
        <v>187</v>
      </c>
      <c r="AH1748" s="147">
        <v>0</v>
      </c>
      <c r="AI1748" s="147"/>
      <c r="AJ1748" s="147"/>
      <c r="AK1748" s="147"/>
      <c r="AL1748" s="147"/>
      <c r="AM1748" s="147"/>
      <c r="AN1748" s="147"/>
      <c r="AO1748" s="147"/>
      <c r="AP1748" s="147"/>
      <c r="AQ1748" s="147"/>
      <c r="AR1748" s="147"/>
      <c r="AS1748" s="147"/>
      <c r="AT1748" s="147"/>
      <c r="AU1748" s="147"/>
      <c r="AV1748" s="147"/>
      <c r="AW1748" s="147"/>
      <c r="AX1748" s="147"/>
      <c r="AY1748" s="147"/>
      <c r="AZ1748" s="147"/>
      <c r="BA1748" s="147"/>
      <c r="BB1748" s="147"/>
      <c r="BC1748" s="147"/>
      <c r="BD1748" s="147"/>
      <c r="BE1748" s="147"/>
      <c r="BF1748" s="147"/>
      <c r="BG1748" s="147"/>
      <c r="BH1748" s="147"/>
    </row>
    <row r="1749" spans="1:60" outlineLevel="1">
      <c r="A1749" s="154"/>
      <c r="B1749" s="155"/>
      <c r="C1749" s="188" t="s">
        <v>243</v>
      </c>
      <c r="D1749" s="160"/>
      <c r="E1749" s="161"/>
      <c r="F1749" s="158"/>
      <c r="G1749" s="158"/>
      <c r="H1749" s="158"/>
      <c r="I1749" s="158"/>
      <c r="J1749" s="158"/>
      <c r="K1749" s="158"/>
      <c r="L1749" s="158"/>
      <c r="M1749" s="158"/>
      <c r="N1749" s="157"/>
      <c r="O1749" s="157"/>
      <c r="P1749" s="157"/>
      <c r="Q1749" s="157"/>
      <c r="R1749" s="158"/>
      <c r="S1749" s="158"/>
      <c r="T1749" s="158"/>
      <c r="U1749" s="158"/>
      <c r="V1749" s="158"/>
      <c r="W1749" s="158"/>
      <c r="X1749" s="158"/>
      <c r="Y1749" s="147"/>
      <c r="Z1749" s="147"/>
      <c r="AA1749" s="147"/>
      <c r="AB1749" s="147"/>
      <c r="AC1749" s="147"/>
      <c r="AD1749" s="147"/>
      <c r="AE1749" s="147"/>
      <c r="AF1749" s="147"/>
      <c r="AG1749" s="147" t="s">
        <v>187</v>
      </c>
      <c r="AH1749" s="147">
        <v>0</v>
      </c>
      <c r="AI1749" s="147"/>
      <c r="AJ1749" s="147"/>
      <c r="AK1749" s="147"/>
      <c r="AL1749" s="147"/>
      <c r="AM1749" s="147"/>
      <c r="AN1749" s="147"/>
      <c r="AO1749" s="147"/>
      <c r="AP1749" s="147"/>
      <c r="AQ1749" s="147"/>
      <c r="AR1749" s="147"/>
      <c r="AS1749" s="147"/>
      <c r="AT1749" s="147"/>
      <c r="AU1749" s="147"/>
      <c r="AV1749" s="147"/>
      <c r="AW1749" s="147"/>
      <c r="AX1749" s="147"/>
      <c r="AY1749" s="147"/>
      <c r="AZ1749" s="147"/>
      <c r="BA1749" s="147"/>
      <c r="BB1749" s="147"/>
      <c r="BC1749" s="147"/>
      <c r="BD1749" s="147"/>
      <c r="BE1749" s="147"/>
      <c r="BF1749" s="147"/>
      <c r="BG1749" s="147"/>
      <c r="BH1749" s="147"/>
    </row>
    <row r="1750" spans="1:60" outlineLevel="1">
      <c r="A1750" s="154"/>
      <c r="B1750" s="155"/>
      <c r="C1750" s="188" t="s">
        <v>556</v>
      </c>
      <c r="D1750" s="160"/>
      <c r="E1750" s="161"/>
      <c r="F1750" s="158"/>
      <c r="G1750" s="158"/>
      <c r="H1750" s="158"/>
      <c r="I1750" s="158"/>
      <c r="J1750" s="158"/>
      <c r="K1750" s="158"/>
      <c r="L1750" s="158"/>
      <c r="M1750" s="158"/>
      <c r="N1750" s="157"/>
      <c r="O1750" s="157"/>
      <c r="P1750" s="157"/>
      <c r="Q1750" s="157"/>
      <c r="R1750" s="158"/>
      <c r="S1750" s="158"/>
      <c r="T1750" s="158"/>
      <c r="U1750" s="158"/>
      <c r="V1750" s="158"/>
      <c r="W1750" s="158"/>
      <c r="X1750" s="158"/>
      <c r="Y1750" s="147"/>
      <c r="Z1750" s="147"/>
      <c r="AA1750" s="147"/>
      <c r="AB1750" s="147"/>
      <c r="AC1750" s="147"/>
      <c r="AD1750" s="147"/>
      <c r="AE1750" s="147"/>
      <c r="AF1750" s="147"/>
      <c r="AG1750" s="147" t="s">
        <v>187</v>
      </c>
      <c r="AH1750" s="147">
        <v>0</v>
      </c>
      <c r="AI1750" s="147"/>
      <c r="AJ1750" s="147"/>
      <c r="AK1750" s="147"/>
      <c r="AL1750" s="147"/>
      <c r="AM1750" s="147"/>
      <c r="AN1750" s="147"/>
      <c r="AO1750" s="147"/>
      <c r="AP1750" s="147"/>
      <c r="AQ1750" s="147"/>
      <c r="AR1750" s="147"/>
      <c r="AS1750" s="147"/>
      <c r="AT1750" s="147"/>
      <c r="AU1750" s="147"/>
      <c r="AV1750" s="147"/>
      <c r="AW1750" s="147"/>
      <c r="AX1750" s="147"/>
      <c r="AY1750" s="147"/>
      <c r="AZ1750" s="147"/>
      <c r="BA1750" s="147"/>
      <c r="BB1750" s="147"/>
      <c r="BC1750" s="147"/>
      <c r="BD1750" s="147"/>
      <c r="BE1750" s="147"/>
      <c r="BF1750" s="147"/>
      <c r="BG1750" s="147"/>
      <c r="BH1750" s="147"/>
    </row>
    <row r="1751" spans="1:60" outlineLevel="1">
      <c r="A1751" s="154"/>
      <c r="B1751" s="155"/>
      <c r="C1751" s="188" t="s">
        <v>557</v>
      </c>
      <c r="D1751" s="160"/>
      <c r="E1751" s="161">
        <v>57.18</v>
      </c>
      <c r="F1751" s="158"/>
      <c r="G1751" s="158"/>
      <c r="H1751" s="158"/>
      <c r="I1751" s="158"/>
      <c r="J1751" s="158"/>
      <c r="K1751" s="158"/>
      <c r="L1751" s="158"/>
      <c r="M1751" s="158"/>
      <c r="N1751" s="157"/>
      <c r="O1751" s="157"/>
      <c r="P1751" s="157"/>
      <c r="Q1751" s="157"/>
      <c r="R1751" s="158"/>
      <c r="S1751" s="158"/>
      <c r="T1751" s="158"/>
      <c r="U1751" s="158"/>
      <c r="V1751" s="158"/>
      <c r="W1751" s="158"/>
      <c r="X1751" s="158"/>
      <c r="Y1751" s="147"/>
      <c r="Z1751" s="147"/>
      <c r="AA1751" s="147"/>
      <c r="AB1751" s="147"/>
      <c r="AC1751" s="147"/>
      <c r="AD1751" s="147"/>
      <c r="AE1751" s="147"/>
      <c r="AF1751" s="147"/>
      <c r="AG1751" s="147" t="s">
        <v>187</v>
      </c>
      <c r="AH1751" s="147">
        <v>0</v>
      </c>
      <c r="AI1751" s="147"/>
      <c r="AJ1751" s="147"/>
      <c r="AK1751" s="147"/>
      <c r="AL1751" s="147"/>
      <c r="AM1751" s="147"/>
      <c r="AN1751" s="147"/>
      <c r="AO1751" s="147"/>
      <c r="AP1751" s="147"/>
      <c r="AQ1751" s="147"/>
      <c r="AR1751" s="147"/>
      <c r="AS1751" s="147"/>
      <c r="AT1751" s="147"/>
      <c r="AU1751" s="147"/>
      <c r="AV1751" s="147"/>
      <c r="AW1751" s="147"/>
      <c r="AX1751" s="147"/>
      <c r="AY1751" s="147"/>
      <c r="AZ1751" s="147"/>
      <c r="BA1751" s="147"/>
      <c r="BB1751" s="147"/>
      <c r="BC1751" s="147"/>
      <c r="BD1751" s="147"/>
      <c r="BE1751" s="147"/>
      <c r="BF1751" s="147"/>
      <c r="BG1751" s="147"/>
      <c r="BH1751" s="147"/>
    </row>
    <row r="1752" spans="1:60" ht="33.75" outlineLevel="1">
      <c r="A1752" s="173">
        <v>324</v>
      </c>
      <c r="B1752" s="174" t="s">
        <v>1350</v>
      </c>
      <c r="C1752" s="187" t="s">
        <v>1351</v>
      </c>
      <c r="D1752" s="175" t="s">
        <v>182</v>
      </c>
      <c r="E1752" s="176">
        <v>253.83</v>
      </c>
      <c r="F1752" s="177"/>
      <c r="G1752" s="178">
        <f>ROUND(E1752*F1752,2)</f>
        <v>0</v>
      </c>
      <c r="H1752" s="159"/>
      <c r="I1752" s="158">
        <f>ROUND(E1752*H1752,2)</f>
        <v>0</v>
      </c>
      <c r="J1752" s="159"/>
      <c r="K1752" s="158">
        <f>ROUND(E1752*J1752,2)</f>
        <v>0</v>
      </c>
      <c r="L1752" s="158">
        <v>21</v>
      </c>
      <c r="M1752" s="158">
        <f>G1752*(1+L1752/100)</f>
        <v>0</v>
      </c>
      <c r="N1752" s="157">
        <v>2.63E-3</v>
      </c>
      <c r="O1752" s="157">
        <f>ROUND(E1752*N1752,2)</f>
        <v>0.67</v>
      </c>
      <c r="P1752" s="157">
        <v>0</v>
      </c>
      <c r="Q1752" s="157">
        <f>ROUND(E1752*P1752,2)</f>
        <v>0</v>
      </c>
      <c r="R1752" s="158"/>
      <c r="S1752" s="158" t="s">
        <v>183</v>
      </c>
      <c r="T1752" s="158" t="s">
        <v>183</v>
      </c>
      <c r="U1752" s="158">
        <v>1.0169999999999999</v>
      </c>
      <c r="V1752" s="158">
        <f>ROUND(E1752*U1752,2)</f>
        <v>258.14999999999998</v>
      </c>
      <c r="W1752" s="158"/>
      <c r="X1752" s="158" t="s">
        <v>184</v>
      </c>
      <c r="Y1752" s="147"/>
      <c r="Z1752" s="147"/>
      <c r="AA1752" s="147"/>
      <c r="AB1752" s="147"/>
      <c r="AC1752" s="147"/>
      <c r="AD1752" s="147"/>
      <c r="AE1752" s="147"/>
      <c r="AF1752" s="147"/>
      <c r="AG1752" s="147" t="s">
        <v>185</v>
      </c>
      <c r="AH1752" s="147"/>
      <c r="AI1752" s="147"/>
      <c r="AJ1752" s="147"/>
      <c r="AK1752" s="147"/>
      <c r="AL1752" s="147"/>
      <c r="AM1752" s="147"/>
      <c r="AN1752" s="147"/>
      <c r="AO1752" s="147"/>
      <c r="AP1752" s="147"/>
      <c r="AQ1752" s="147"/>
      <c r="AR1752" s="147"/>
      <c r="AS1752" s="147"/>
      <c r="AT1752" s="147"/>
      <c r="AU1752" s="147"/>
      <c r="AV1752" s="147"/>
      <c r="AW1752" s="147"/>
      <c r="AX1752" s="147"/>
      <c r="AY1752" s="147"/>
      <c r="AZ1752" s="147"/>
      <c r="BA1752" s="147"/>
      <c r="BB1752" s="147"/>
      <c r="BC1752" s="147"/>
      <c r="BD1752" s="147"/>
      <c r="BE1752" s="147"/>
      <c r="BF1752" s="147"/>
      <c r="BG1752" s="147"/>
      <c r="BH1752" s="147"/>
    </row>
    <row r="1753" spans="1:60" outlineLevel="1">
      <c r="A1753" s="154"/>
      <c r="B1753" s="155"/>
      <c r="C1753" s="188" t="s">
        <v>192</v>
      </c>
      <c r="D1753" s="160"/>
      <c r="E1753" s="161"/>
      <c r="F1753" s="158"/>
      <c r="G1753" s="158"/>
      <c r="H1753" s="158"/>
      <c r="I1753" s="158"/>
      <c r="J1753" s="158"/>
      <c r="K1753" s="158"/>
      <c r="L1753" s="158"/>
      <c r="M1753" s="158"/>
      <c r="N1753" s="157"/>
      <c r="O1753" s="157"/>
      <c r="P1753" s="157"/>
      <c r="Q1753" s="157"/>
      <c r="R1753" s="158"/>
      <c r="S1753" s="158"/>
      <c r="T1753" s="158"/>
      <c r="U1753" s="158"/>
      <c r="V1753" s="158"/>
      <c r="W1753" s="158"/>
      <c r="X1753" s="158"/>
      <c r="Y1753" s="147"/>
      <c r="Z1753" s="147"/>
      <c r="AA1753" s="147"/>
      <c r="AB1753" s="147"/>
      <c r="AC1753" s="147"/>
      <c r="AD1753" s="147"/>
      <c r="AE1753" s="147"/>
      <c r="AF1753" s="147"/>
      <c r="AG1753" s="147" t="s">
        <v>187</v>
      </c>
      <c r="AH1753" s="147">
        <v>0</v>
      </c>
      <c r="AI1753" s="147"/>
      <c r="AJ1753" s="147"/>
      <c r="AK1753" s="147"/>
      <c r="AL1753" s="147"/>
      <c r="AM1753" s="147"/>
      <c r="AN1753" s="147"/>
      <c r="AO1753" s="147"/>
      <c r="AP1753" s="147"/>
      <c r="AQ1753" s="147"/>
      <c r="AR1753" s="147"/>
      <c r="AS1753" s="147"/>
      <c r="AT1753" s="147"/>
      <c r="AU1753" s="147"/>
      <c r="AV1753" s="147"/>
      <c r="AW1753" s="147"/>
      <c r="AX1753" s="147"/>
      <c r="AY1753" s="147"/>
      <c r="AZ1753" s="147"/>
      <c r="BA1753" s="147"/>
      <c r="BB1753" s="147"/>
      <c r="BC1753" s="147"/>
      <c r="BD1753" s="147"/>
      <c r="BE1753" s="147"/>
      <c r="BF1753" s="147"/>
      <c r="BG1753" s="147"/>
      <c r="BH1753" s="147"/>
    </row>
    <row r="1754" spans="1:60" outlineLevel="1">
      <c r="A1754" s="154"/>
      <c r="B1754" s="155"/>
      <c r="C1754" s="188" t="s">
        <v>552</v>
      </c>
      <c r="D1754" s="160"/>
      <c r="E1754" s="161"/>
      <c r="F1754" s="158"/>
      <c r="G1754" s="158"/>
      <c r="H1754" s="158"/>
      <c r="I1754" s="158"/>
      <c r="J1754" s="158"/>
      <c r="K1754" s="158"/>
      <c r="L1754" s="158"/>
      <c r="M1754" s="158"/>
      <c r="N1754" s="157"/>
      <c r="O1754" s="157"/>
      <c r="P1754" s="157"/>
      <c r="Q1754" s="157"/>
      <c r="R1754" s="158"/>
      <c r="S1754" s="158"/>
      <c r="T1754" s="158"/>
      <c r="U1754" s="158"/>
      <c r="V1754" s="158"/>
      <c r="W1754" s="158"/>
      <c r="X1754" s="158"/>
      <c r="Y1754" s="147"/>
      <c r="Z1754" s="147"/>
      <c r="AA1754" s="147"/>
      <c r="AB1754" s="147"/>
      <c r="AC1754" s="147"/>
      <c r="AD1754" s="147"/>
      <c r="AE1754" s="147"/>
      <c r="AF1754" s="147"/>
      <c r="AG1754" s="147" t="s">
        <v>187</v>
      </c>
      <c r="AH1754" s="147">
        <v>0</v>
      </c>
      <c r="AI1754" s="147"/>
      <c r="AJ1754" s="147"/>
      <c r="AK1754" s="147"/>
      <c r="AL1754" s="147"/>
      <c r="AM1754" s="147"/>
      <c r="AN1754" s="147"/>
      <c r="AO1754" s="147"/>
      <c r="AP1754" s="147"/>
      <c r="AQ1754" s="147"/>
      <c r="AR1754" s="147"/>
      <c r="AS1754" s="147"/>
      <c r="AT1754" s="147"/>
      <c r="AU1754" s="147"/>
      <c r="AV1754" s="147"/>
      <c r="AW1754" s="147"/>
      <c r="AX1754" s="147"/>
      <c r="AY1754" s="147"/>
      <c r="AZ1754" s="147"/>
      <c r="BA1754" s="147"/>
      <c r="BB1754" s="147"/>
      <c r="BC1754" s="147"/>
      <c r="BD1754" s="147"/>
      <c r="BE1754" s="147"/>
      <c r="BF1754" s="147"/>
      <c r="BG1754" s="147"/>
      <c r="BH1754" s="147"/>
    </row>
    <row r="1755" spans="1:60" outlineLevel="1">
      <c r="A1755" s="154"/>
      <c r="B1755" s="155"/>
      <c r="C1755" s="188" t="s">
        <v>553</v>
      </c>
      <c r="D1755" s="160"/>
      <c r="E1755" s="161">
        <v>33.229999999999997</v>
      </c>
      <c r="F1755" s="158"/>
      <c r="G1755" s="158"/>
      <c r="H1755" s="158"/>
      <c r="I1755" s="158"/>
      <c r="J1755" s="158"/>
      <c r="K1755" s="158"/>
      <c r="L1755" s="158"/>
      <c r="M1755" s="158"/>
      <c r="N1755" s="157"/>
      <c r="O1755" s="157"/>
      <c r="P1755" s="157"/>
      <c r="Q1755" s="157"/>
      <c r="R1755" s="158"/>
      <c r="S1755" s="158"/>
      <c r="T1755" s="158"/>
      <c r="U1755" s="158"/>
      <c r="V1755" s="158"/>
      <c r="W1755" s="158"/>
      <c r="X1755" s="158"/>
      <c r="Y1755" s="147"/>
      <c r="Z1755" s="147"/>
      <c r="AA1755" s="147"/>
      <c r="AB1755" s="147"/>
      <c r="AC1755" s="147"/>
      <c r="AD1755" s="147"/>
      <c r="AE1755" s="147"/>
      <c r="AF1755" s="147"/>
      <c r="AG1755" s="147" t="s">
        <v>187</v>
      </c>
      <c r="AH1755" s="147">
        <v>0</v>
      </c>
      <c r="AI1755" s="147"/>
      <c r="AJ1755" s="147"/>
      <c r="AK1755" s="147"/>
      <c r="AL1755" s="147"/>
      <c r="AM1755" s="147"/>
      <c r="AN1755" s="147"/>
      <c r="AO1755" s="147"/>
      <c r="AP1755" s="147"/>
      <c r="AQ1755" s="147"/>
      <c r="AR1755" s="147"/>
      <c r="AS1755" s="147"/>
      <c r="AT1755" s="147"/>
      <c r="AU1755" s="147"/>
      <c r="AV1755" s="147"/>
      <c r="AW1755" s="147"/>
      <c r="AX1755" s="147"/>
      <c r="AY1755" s="147"/>
      <c r="AZ1755" s="147"/>
      <c r="BA1755" s="147"/>
      <c r="BB1755" s="147"/>
      <c r="BC1755" s="147"/>
      <c r="BD1755" s="147"/>
      <c r="BE1755" s="147"/>
      <c r="BF1755" s="147"/>
      <c r="BG1755" s="147"/>
      <c r="BH1755" s="147"/>
    </row>
    <row r="1756" spans="1:60" outlineLevel="1">
      <c r="A1756" s="154"/>
      <c r="B1756" s="155"/>
      <c r="C1756" s="188" t="s">
        <v>494</v>
      </c>
      <c r="D1756" s="160"/>
      <c r="E1756" s="161"/>
      <c r="F1756" s="158"/>
      <c r="G1756" s="158"/>
      <c r="H1756" s="158"/>
      <c r="I1756" s="158"/>
      <c r="J1756" s="158"/>
      <c r="K1756" s="158"/>
      <c r="L1756" s="158"/>
      <c r="M1756" s="158"/>
      <c r="N1756" s="157"/>
      <c r="O1756" s="157"/>
      <c r="P1756" s="157"/>
      <c r="Q1756" s="157"/>
      <c r="R1756" s="158"/>
      <c r="S1756" s="158"/>
      <c r="T1756" s="158"/>
      <c r="U1756" s="158"/>
      <c r="V1756" s="158"/>
      <c r="W1756" s="158"/>
      <c r="X1756" s="158"/>
      <c r="Y1756" s="147"/>
      <c r="Z1756" s="147"/>
      <c r="AA1756" s="147"/>
      <c r="AB1756" s="147"/>
      <c r="AC1756" s="147"/>
      <c r="AD1756" s="147"/>
      <c r="AE1756" s="147"/>
      <c r="AF1756" s="147"/>
      <c r="AG1756" s="147" t="s">
        <v>187</v>
      </c>
      <c r="AH1756" s="147">
        <v>0</v>
      </c>
      <c r="AI1756" s="147"/>
      <c r="AJ1756" s="147"/>
      <c r="AK1756" s="147"/>
      <c r="AL1756" s="147"/>
      <c r="AM1756" s="147"/>
      <c r="AN1756" s="147"/>
      <c r="AO1756" s="147"/>
      <c r="AP1756" s="147"/>
      <c r="AQ1756" s="147"/>
      <c r="AR1756" s="147"/>
      <c r="AS1756" s="147"/>
      <c r="AT1756" s="147"/>
      <c r="AU1756" s="147"/>
      <c r="AV1756" s="147"/>
      <c r="AW1756" s="147"/>
      <c r="AX1756" s="147"/>
      <c r="AY1756" s="147"/>
      <c r="AZ1756" s="147"/>
      <c r="BA1756" s="147"/>
      <c r="BB1756" s="147"/>
      <c r="BC1756" s="147"/>
      <c r="BD1756" s="147"/>
      <c r="BE1756" s="147"/>
      <c r="BF1756" s="147"/>
      <c r="BG1756" s="147"/>
      <c r="BH1756" s="147"/>
    </row>
    <row r="1757" spans="1:60" outlineLevel="1">
      <c r="A1757" s="154"/>
      <c r="B1757" s="155"/>
      <c r="C1757" s="188" t="s">
        <v>634</v>
      </c>
      <c r="D1757" s="160"/>
      <c r="E1757" s="161">
        <v>9.1</v>
      </c>
      <c r="F1757" s="158"/>
      <c r="G1757" s="158"/>
      <c r="H1757" s="158"/>
      <c r="I1757" s="158"/>
      <c r="J1757" s="158"/>
      <c r="K1757" s="158"/>
      <c r="L1757" s="158"/>
      <c r="M1757" s="158"/>
      <c r="N1757" s="157"/>
      <c r="O1757" s="157"/>
      <c r="P1757" s="157"/>
      <c r="Q1757" s="157"/>
      <c r="R1757" s="158"/>
      <c r="S1757" s="158"/>
      <c r="T1757" s="158"/>
      <c r="U1757" s="158"/>
      <c r="V1757" s="158"/>
      <c r="W1757" s="158"/>
      <c r="X1757" s="158"/>
      <c r="Y1757" s="147"/>
      <c r="Z1757" s="147"/>
      <c r="AA1757" s="147"/>
      <c r="AB1757" s="147"/>
      <c r="AC1757" s="147"/>
      <c r="AD1757" s="147"/>
      <c r="AE1757" s="147"/>
      <c r="AF1757" s="147"/>
      <c r="AG1757" s="147" t="s">
        <v>187</v>
      </c>
      <c r="AH1757" s="147">
        <v>0</v>
      </c>
      <c r="AI1757" s="147"/>
      <c r="AJ1757" s="147"/>
      <c r="AK1757" s="147"/>
      <c r="AL1757" s="147"/>
      <c r="AM1757" s="147"/>
      <c r="AN1757" s="147"/>
      <c r="AO1757" s="147"/>
      <c r="AP1757" s="147"/>
      <c r="AQ1757" s="147"/>
      <c r="AR1757" s="147"/>
      <c r="AS1757" s="147"/>
      <c r="AT1757" s="147"/>
      <c r="AU1757" s="147"/>
      <c r="AV1757" s="147"/>
      <c r="AW1757" s="147"/>
      <c r="AX1757" s="147"/>
      <c r="AY1757" s="147"/>
      <c r="AZ1757" s="147"/>
      <c r="BA1757" s="147"/>
      <c r="BB1757" s="147"/>
      <c r="BC1757" s="147"/>
      <c r="BD1757" s="147"/>
      <c r="BE1757" s="147"/>
      <c r="BF1757" s="147"/>
      <c r="BG1757" s="147"/>
      <c r="BH1757" s="147"/>
    </row>
    <row r="1758" spans="1:60" outlineLevel="1">
      <c r="A1758" s="154"/>
      <c r="B1758" s="155"/>
      <c r="C1758" s="188" t="s">
        <v>243</v>
      </c>
      <c r="D1758" s="160"/>
      <c r="E1758" s="161"/>
      <c r="F1758" s="158"/>
      <c r="G1758" s="158"/>
      <c r="H1758" s="158"/>
      <c r="I1758" s="158"/>
      <c r="J1758" s="158"/>
      <c r="K1758" s="158"/>
      <c r="L1758" s="158"/>
      <c r="M1758" s="158"/>
      <c r="N1758" s="157"/>
      <c r="O1758" s="157"/>
      <c r="P1758" s="157"/>
      <c r="Q1758" s="157"/>
      <c r="R1758" s="158"/>
      <c r="S1758" s="158"/>
      <c r="T1758" s="158"/>
      <c r="U1758" s="158"/>
      <c r="V1758" s="158"/>
      <c r="W1758" s="158"/>
      <c r="X1758" s="158"/>
      <c r="Y1758" s="147"/>
      <c r="Z1758" s="147"/>
      <c r="AA1758" s="147"/>
      <c r="AB1758" s="147"/>
      <c r="AC1758" s="147"/>
      <c r="AD1758" s="147"/>
      <c r="AE1758" s="147"/>
      <c r="AF1758" s="147"/>
      <c r="AG1758" s="147" t="s">
        <v>187</v>
      </c>
      <c r="AH1758" s="147">
        <v>0</v>
      </c>
      <c r="AI1758" s="147"/>
      <c r="AJ1758" s="147"/>
      <c r="AK1758" s="147"/>
      <c r="AL1758" s="147"/>
      <c r="AM1758" s="147"/>
      <c r="AN1758" s="147"/>
      <c r="AO1758" s="147"/>
      <c r="AP1758" s="147"/>
      <c r="AQ1758" s="147"/>
      <c r="AR1758" s="147"/>
      <c r="AS1758" s="147"/>
      <c r="AT1758" s="147"/>
      <c r="AU1758" s="147"/>
      <c r="AV1758" s="147"/>
      <c r="AW1758" s="147"/>
      <c r="AX1758" s="147"/>
      <c r="AY1758" s="147"/>
      <c r="AZ1758" s="147"/>
      <c r="BA1758" s="147"/>
      <c r="BB1758" s="147"/>
      <c r="BC1758" s="147"/>
      <c r="BD1758" s="147"/>
      <c r="BE1758" s="147"/>
      <c r="BF1758" s="147"/>
      <c r="BG1758" s="147"/>
      <c r="BH1758" s="147"/>
    </row>
    <row r="1759" spans="1:60" outlineLevel="1">
      <c r="A1759" s="154"/>
      <c r="B1759" s="155"/>
      <c r="C1759" s="188" t="s">
        <v>558</v>
      </c>
      <c r="D1759" s="160"/>
      <c r="E1759" s="161"/>
      <c r="F1759" s="158"/>
      <c r="G1759" s="158"/>
      <c r="H1759" s="158"/>
      <c r="I1759" s="158"/>
      <c r="J1759" s="158"/>
      <c r="K1759" s="158"/>
      <c r="L1759" s="158"/>
      <c r="M1759" s="158"/>
      <c r="N1759" s="157"/>
      <c r="O1759" s="157"/>
      <c r="P1759" s="157"/>
      <c r="Q1759" s="157"/>
      <c r="R1759" s="158"/>
      <c r="S1759" s="158"/>
      <c r="T1759" s="158"/>
      <c r="U1759" s="158"/>
      <c r="V1759" s="158"/>
      <c r="W1759" s="158"/>
      <c r="X1759" s="158"/>
      <c r="Y1759" s="147"/>
      <c r="Z1759" s="147"/>
      <c r="AA1759" s="147"/>
      <c r="AB1759" s="147"/>
      <c r="AC1759" s="147"/>
      <c r="AD1759" s="147"/>
      <c r="AE1759" s="147"/>
      <c r="AF1759" s="147"/>
      <c r="AG1759" s="147" t="s">
        <v>187</v>
      </c>
      <c r="AH1759" s="147">
        <v>0</v>
      </c>
      <c r="AI1759" s="147"/>
      <c r="AJ1759" s="147"/>
      <c r="AK1759" s="147"/>
      <c r="AL1759" s="147"/>
      <c r="AM1759" s="147"/>
      <c r="AN1759" s="147"/>
      <c r="AO1759" s="147"/>
      <c r="AP1759" s="147"/>
      <c r="AQ1759" s="147"/>
      <c r="AR1759" s="147"/>
      <c r="AS1759" s="147"/>
      <c r="AT1759" s="147"/>
      <c r="AU1759" s="147"/>
      <c r="AV1759" s="147"/>
      <c r="AW1759" s="147"/>
      <c r="AX1759" s="147"/>
      <c r="AY1759" s="147"/>
      <c r="AZ1759" s="147"/>
      <c r="BA1759" s="147"/>
      <c r="BB1759" s="147"/>
      <c r="BC1759" s="147"/>
      <c r="BD1759" s="147"/>
      <c r="BE1759" s="147"/>
      <c r="BF1759" s="147"/>
      <c r="BG1759" s="147"/>
      <c r="BH1759" s="147"/>
    </row>
    <row r="1760" spans="1:60" outlineLevel="1">
      <c r="A1760" s="154"/>
      <c r="B1760" s="155"/>
      <c r="C1760" s="188" t="s">
        <v>559</v>
      </c>
      <c r="D1760" s="160"/>
      <c r="E1760" s="161">
        <v>105.97</v>
      </c>
      <c r="F1760" s="158"/>
      <c r="G1760" s="158"/>
      <c r="H1760" s="158"/>
      <c r="I1760" s="158"/>
      <c r="J1760" s="158"/>
      <c r="K1760" s="158"/>
      <c r="L1760" s="158"/>
      <c r="M1760" s="158"/>
      <c r="N1760" s="157"/>
      <c r="O1760" s="157"/>
      <c r="P1760" s="157"/>
      <c r="Q1760" s="157"/>
      <c r="R1760" s="158"/>
      <c r="S1760" s="158"/>
      <c r="T1760" s="158"/>
      <c r="U1760" s="158"/>
      <c r="V1760" s="158"/>
      <c r="W1760" s="158"/>
      <c r="X1760" s="158"/>
      <c r="Y1760" s="147"/>
      <c r="Z1760" s="147"/>
      <c r="AA1760" s="147"/>
      <c r="AB1760" s="147"/>
      <c r="AC1760" s="147"/>
      <c r="AD1760" s="147"/>
      <c r="AE1760" s="147"/>
      <c r="AF1760" s="147"/>
      <c r="AG1760" s="147" t="s">
        <v>187</v>
      </c>
      <c r="AH1760" s="147">
        <v>0</v>
      </c>
      <c r="AI1760" s="147"/>
      <c r="AJ1760" s="147"/>
      <c r="AK1760" s="147"/>
      <c r="AL1760" s="147"/>
      <c r="AM1760" s="147"/>
      <c r="AN1760" s="147"/>
      <c r="AO1760" s="147"/>
      <c r="AP1760" s="147"/>
      <c r="AQ1760" s="147"/>
      <c r="AR1760" s="147"/>
      <c r="AS1760" s="147"/>
      <c r="AT1760" s="147"/>
      <c r="AU1760" s="147"/>
      <c r="AV1760" s="147"/>
      <c r="AW1760" s="147"/>
      <c r="AX1760" s="147"/>
      <c r="AY1760" s="147"/>
      <c r="AZ1760" s="147"/>
      <c r="BA1760" s="147"/>
      <c r="BB1760" s="147"/>
      <c r="BC1760" s="147"/>
      <c r="BD1760" s="147"/>
      <c r="BE1760" s="147"/>
      <c r="BF1760" s="147"/>
      <c r="BG1760" s="147"/>
      <c r="BH1760" s="147"/>
    </row>
    <row r="1761" spans="1:60" outlineLevel="1">
      <c r="A1761" s="154"/>
      <c r="B1761" s="155"/>
      <c r="C1761" s="188" t="s">
        <v>500</v>
      </c>
      <c r="D1761" s="160"/>
      <c r="E1761" s="161"/>
      <c r="F1761" s="158"/>
      <c r="G1761" s="158"/>
      <c r="H1761" s="158"/>
      <c r="I1761" s="158"/>
      <c r="J1761" s="158"/>
      <c r="K1761" s="158"/>
      <c r="L1761" s="158"/>
      <c r="M1761" s="158"/>
      <c r="N1761" s="157"/>
      <c r="O1761" s="157"/>
      <c r="P1761" s="157"/>
      <c r="Q1761" s="157"/>
      <c r="R1761" s="158"/>
      <c r="S1761" s="158"/>
      <c r="T1761" s="158"/>
      <c r="U1761" s="158"/>
      <c r="V1761" s="158"/>
      <c r="W1761" s="158"/>
      <c r="X1761" s="158"/>
      <c r="Y1761" s="147"/>
      <c r="Z1761" s="147"/>
      <c r="AA1761" s="147"/>
      <c r="AB1761" s="147"/>
      <c r="AC1761" s="147"/>
      <c r="AD1761" s="147"/>
      <c r="AE1761" s="147"/>
      <c r="AF1761" s="147"/>
      <c r="AG1761" s="147" t="s">
        <v>187</v>
      </c>
      <c r="AH1761" s="147">
        <v>0</v>
      </c>
      <c r="AI1761" s="147"/>
      <c r="AJ1761" s="147"/>
      <c r="AK1761" s="147"/>
      <c r="AL1761" s="147"/>
      <c r="AM1761" s="147"/>
      <c r="AN1761" s="147"/>
      <c r="AO1761" s="147"/>
      <c r="AP1761" s="147"/>
      <c r="AQ1761" s="147"/>
      <c r="AR1761" s="147"/>
      <c r="AS1761" s="147"/>
      <c r="AT1761" s="147"/>
      <c r="AU1761" s="147"/>
      <c r="AV1761" s="147"/>
      <c r="AW1761" s="147"/>
      <c r="AX1761" s="147"/>
      <c r="AY1761" s="147"/>
      <c r="AZ1761" s="147"/>
      <c r="BA1761" s="147"/>
      <c r="BB1761" s="147"/>
      <c r="BC1761" s="147"/>
      <c r="BD1761" s="147"/>
      <c r="BE1761" s="147"/>
      <c r="BF1761" s="147"/>
      <c r="BG1761" s="147"/>
      <c r="BH1761" s="147"/>
    </row>
    <row r="1762" spans="1:60" outlineLevel="1">
      <c r="A1762" s="154"/>
      <c r="B1762" s="155"/>
      <c r="C1762" s="188" t="s">
        <v>636</v>
      </c>
      <c r="D1762" s="160"/>
      <c r="E1762" s="161">
        <v>105.53</v>
      </c>
      <c r="F1762" s="158"/>
      <c r="G1762" s="158"/>
      <c r="H1762" s="158"/>
      <c r="I1762" s="158"/>
      <c r="J1762" s="158"/>
      <c r="K1762" s="158"/>
      <c r="L1762" s="158"/>
      <c r="M1762" s="158"/>
      <c r="N1762" s="157"/>
      <c r="O1762" s="157"/>
      <c r="P1762" s="157"/>
      <c r="Q1762" s="157"/>
      <c r="R1762" s="158"/>
      <c r="S1762" s="158"/>
      <c r="T1762" s="158"/>
      <c r="U1762" s="158"/>
      <c r="V1762" s="158"/>
      <c r="W1762" s="158"/>
      <c r="X1762" s="158"/>
      <c r="Y1762" s="147"/>
      <c r="Z1762" s="147"/>
      <c r="AA1762" s="147"/>
      <c r="AB1762" s="147"/>
      <c r="AC1762" s="147"/>
      <c r="AD1762" s="147"/>
      <c r="AE1762" s="147"/>
      <c r="AF1762" s="147"/>
      <c r="AG1762" s="147" t="s">
        <v>187</v>
      </c>
      <c r="AH1762" s="147">
        <v>0</v>
      </c>
      <c r="AI1762" s="147"/>
      <c r="AJ1762" s="147"/>
      <c r="AK1762" s="147"/>
      <c r="AL1762" s="147"/>
      <c r="AM1762" s="147"/>
      <c r="AN1762" s="147"/>
      <c r="AO1762" s="147"/>
      <c r="AP1762" s="147"/>
      <c r="AQ1762" s="147"/>
      <c r="AR1762" s="147"/>
      <c r="AS1762" s="147"/>
      <c r="AT1762" s="147"/>
      <c r="AU1762" s="147"/>
      <c r="AV1762" s="147"/>
      <c r="AW1762" s="147"/>
      <c r="AX1762" s="147"/>
      <c r="AY1762" s="147"/>
      <c r="AZ1762" s="147"/>
      <c r="BA1762" s="147"/>
      <c r="BB1762" s="147"/>
      <c r="BC1762" s="147"/>
      <c r="BD1762" s="147"/>
      <c r="BE1762" s="147"/>
      <c r="BF1762" s="147"/>
      <c r="BG1762" s="147"/>
      <c r="BH1762" s="147"/>
    </row>
    <row r="1763" spans="1:60" outlineLevel="1">
      <c r="A1763" s="173">
        <v>325</v>
      </c>
      <c r="B1763" s="174" t="s">
        <v>1352</v>
      </c>
      <c r="C1763" s="187" t="s">
        <v>1353</v>
      </c>
      <c r="D1763" s="175" t="s">
        <v>507</v>
      </c>
      <c r="E1763" s="176">
        <v>38.5</v>
      </c>
      <c r="F1763" s="177"/>
      <c r="G1763" s="178">
        <f>ROUND(E1763*F1763,2)</f>
        <v>0</v>
      </c>
      <c r="H1763" s="159"/>
      <c r="I1763" s="158">
        <f>ROUND(E1763*H1763,2)</f>
        <v>0</v>
      </c>
      <c r="J1763" s="159"/>
      <c r="K1763" s="158">
        <f>ROUND(E1763*J1763,2)</f>
        <v>0</v>
      </c>
      <c r="L1763" s="158">
        <v>21</v>
      </c>
      <c r="M1763" s="158">
        <f>G1763*(1+L1763/100)</f>
        <v>0</v>
      </c>
      <c r="N1763" s="157">
        <v>2.3000000000000001E-4</v>
      </c>
      <c r="O1763" s="157">
        <f>ROUND(E1763*N1763,2)</f>
        <v>0.01</v>
      </c>
      <c r="P1763" s="157">
        <v>0</v>
      </c>
      <c r="Q1763" s="157">
        <f>ROUND(E1763*P1763,2)</f>
        <v>0</v>
      </c>
      <c r="R1763" s="158"/>
      <c r="S1763" s="158" t="s">
        <v>183</v>
      </c>
      <c r="T1763" s="158" t="s">
        <v>183</v>
      </c>
      <c r="U1763" s="158">
        <v>0.20805000000000001</v>
      </c>
      <c r="V1763" s="158">
        <f>ROUND(E1763*U1763,2)</f>
        <v>8.01</v>
      </c>
      <c r="W1763" s="158"/>
      <c r="X1763" s="158" t="s">
        <v>184</v>
      </c>
      <c r="Y1763" s="147"/>
      <c r="Z1763" s="147"/>
      <c r="AA1763" s="147"/>
      <c r="AB1763" s="147"/>
      <c r="AC1763" s="147"/>
      <c r="AD1763" s="147"/>
      <c r="AE1763" s="147"/>
      <c r="AF1763" s="147"/>
      <c r="AG1763" s="147" t="s">
        <v>185</v>
      </c>
      <c r="AH1763" s="147"/>
      <c r="AI1763" s="147"/>
      <c r="AJ1763" s="147"/>
      <c r="AK1763" s="147"/>
      <c r="AL1763" s="147"/>
      <c r="AM1763" s="147"/>
      <c r="AN1763" s="147"/>
      <c r="AO1763" s="147"/>
      <c r="AP1763" s="147"/>
      <c r="AQ1763" s="147"/>
      <c r="AR1763" s="147"/>
      <c r="AS1763" s="147"/>
      <c r="AT1763" s="147"/>
      <c r="AU1763" s="147"/>
      <c r="AV1763" s="147"/>
      <c r="AW1763" s="147"/>
      <c r="AX1763" s="147"/>
      <c r="AY1763" s="147"/>
      <c r="AZ1763" s="147"/>
      <c r="BA1763" s="147"/>
      <c r="BB1763" s="147"/>
      <c r="BC1763" s="147"/>
      <c r="BD1763" s="147"/>
      <c r="BE1763" s="147"/>
      <c r="BF1763" s="147"/>
      <c r="BG1763" s="147"/>
      <c r="BH1763" s="147"/>
    </row>
    <row r="1764" spans="1:60" outlineLevel="1">
      <c r="A1764" s="154"/>
      <c r="B1764" s="155"/>
      <c r="C1764" s="188" t="s">
        <v>192</v>
      </c>
      <c r="D1764" s="160"/>
      <c r="E1764" s="161"/>
      <c r="F1764" s="158"/>
      <c r="G1764" s="158"/>
      <c r="H1764" s="158"/>
      <c r="I1764" s="158"/>
      <c r="J1764" s="158"/>
      <c r="K1764" s="158"/>
      <c r="L1764" s="158"/>
      <c r="M1764" s="158"/>
      <c r="N1764" s="157"/>
      <c r="O1764" s="157"/>
      <c r="P1764" s="157"/>
      <c r="Q1764" s="157"/>
      <c r="R1764" s="158"/>
      <c r="S1764" s="158"/>
      <c r="T1764" s="158"/>
      <c r="U1764" s="158"/>
      <c r="V1764" s="158"/>
      <c r="W1764" s="158"/>
      <c r="X1764" s="158"/>
      <c r="Y1764" s="147"/>
      <c r="Z1764" s="147"/>
      <c r="AA1764" s="147"/>
      <c r="AB1764" s="147"/>
      <c r="AC1764" s="147"/>
      <c r="AD1764" s="147"/>
      <c r="AE1764" s="147"/>
      <c r="AF1764" s="147"/>
      <c r="AG1764" s="147" t="s">
        <v>187</v>
      </c>
      <c r="AH1764" s="147">
        <v>0</v>
      </c>
      <c r="AI1764" s="147"/>
      <c r="AJ1764" s="147"/>
      <c r="AK1764" s="147"/>
      <c r="AL1764" s="147"/>
      <c r="AM1764" s="147"/>
      <c r="AN1764" s="147"/>
      <c r="AO1764" s="147"/>
      <c r="AP1764" s="147"/>
      <c r="AQ1764" s="147"/>
      <c r="AR1764" s="147"/>
      <c r="AS1764" s="147"/>
      <c r="AT1764" s="147"/>
      <c r="AU1764" s="147"/>
      <c r="AV1764" s="147"/>
      <c r="AW1764" s="147"/>
      <c r="AX1764" s="147"/>
      <c r="AY1764" s="147"/>
      <c r="AZ1764" s="147"/>
      <c r="BA1764" s="147"/>
      <c r="BB1764" s="147"/>
      <c r="BC1764" s="147"/>
      <c r="BD1764" s="147"/>
      <c r="BE1764" s="147"/>
      <c r="BF1764" s="147"/>
      <c r="BG1764" s="147"/>
      <c r="BH1764" s="147"/>
    </row>
    <row r="1765" spans="1:60" outlineLevel="1">
      <c r="A1765" s="154"/>
      <c r="B1765" s="155"/>
      <c r="C1765" s="188" t="s">
        <v>1354</v>
      </c>
      <c r="D1765" s="160"/>
      <c r="E1765" s="161">
        <v>23.9</v>
      </c>
      <c r="F1765" s="158"/>
      <c r="G1765" s="158"/>
      <c r="H1765" s="158"/>
      <c r="I1765" s="158"/>
      <c r="J1765" s="158"/>
      <c r="K1765" s="158"/>
      <c r="L1765" s="158"/>
      <c r="M1765" s="158"/>
      <c r="N1765" s="157"/>
      <c r="O1765" s="157"/>
      <c r="P1765" s="157"/>
      <c r="Q1765" s="157"/>
      <c r="R1765" s="158"/>
      <c r="S1765" s="158"/>
      <c r="T1765" s="158"/>
      <c r="U1765" s="158"/>
      <c r="V1765" s="158"/>
      <c r="W1765" s="158"/>
      <c r="X1765" s="158"/>
      <c r="Y1765" s="147"/>
      <c r="Z1765" s="147"/>
      <c r="AA1765" s="147"/>
      <c r="AB1765" s="147"/>
      <c r="AC1765" s="147"/>
      <c r="AD1765" s="147"/>
      <c r="AE1765" s="147"/>
      <c r="AF1765" s="147"/>
      <c r="AG1765" s="147" t="s">
        <v>187</v>
      </c>
      <c r="AH1765" s="147">
        <v>0</v>
      </c>
      <c r="AI1765" s="147"/>
      <c r="AJ1765" s="147"/>
      <c r="AK1765" s="147"/>
      <c r="AL1765" s="147"/>
      <c r="AM1765" s="147"/>
      <c r="AN1765" s="147"/>
      <c r="AO1765" s="147"/>
      <c r="AP1765" s="147"/>
      <c r="AQ1765" s="147"/>
      <c r="AR1765" s="147"/>
      <c r="AS1765" s="147"/>
      <c r="AT1765" s="147"/>
      <c r="AU1765" s="147"/>
      <c r="AV1765" s="147"/>
      <c r="AW1765" s="147"/>
      <c r="AX1765" s="147"/>
      <c r="AY1765" s="147"/>
      <c r="AZ1765" s="147"/>
      <c r="BA1765" s="147"/>
      <c r="BB1765" s="147"/>
      <c r="BC1765" s="147"/>
      <c r="BD1765" s="147"/>
      <c r="BE1765" s="147"/>
      <c r="BF1765" s="147"/>
      <c r="BG1765" s="147"/>
      <c r="BH1765" s="147"/>
    </row>
    <row r="1766" spans="1:60" outlineLevel="1">
      <c r="A1766" s="154"/>
      <c r="B1766" s="155"/>
      <c r="C1766" s="188" t="s">
        <v>243</v>
      </c>
      <c r="D1766" s="160"/>
      <c r="E1766" s="161"/>
      <c r="F1766" s="158"/>
      <c r="G1766" s="158"/>
      <c r="H1766" s="158"/>
      <c r="I1766" s="158"/>
      <c r="J1766" s="158"/>
      <c r="K1766" s="158"/>
      <c r="L1766" s="158"/>
      <c r="M1766" s="158"/>
      <c r="N1766" s="157"/>
      <c r="O1766" s="157"/>
      <c r="P1766" s="157"/>
      <c r="Q1766" s="157"/>
      <c r="R1766" s="158"/>
      <c r="S1766" s="158"/>
      <c r="T1766" s="158"/>
      <c r="U1766" s="158"/>
      <c r="V1766" s="158"/>
      <c r="W1766" s="158"/>
      <c r="X1766" s="158"/>
      <c r="Y1766" s="147"/>
      <c r="Z1766" s="147"/>
      <c r="AA1766" s="147"/>
      <c r="AB1766" s="147"/>
      <c r="AC1766" s="147"/>
      <c r="AD1766" s="147"/>
      <c r="AE1766" s="147"/>
      <c r="AF1766" s="147"/>
      <c r="AG1766" s="147" t="s">
        <v>187</v>
      </c>
      <c r="AH1766" s="147">
        <v>0</v>
      </c>
      <c r="AI1766" s="147"/>
      <c r="AJ1766" s="147"/>
      <c r="AK1766" s="147"/>
      <c r="AL1766" s="147"/>
      <c r="AM1766" s="147"/>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row>
    <row r="1767" spans="1:60" outlineLevel="1">
      <c r="A1767" s="154"/>
      <c r="B1767" s="155"/>
      <c r="C1767" s="188" t="s">
        <v>1355</v>
      </c>
      <c r="D1767" s="160"/>
      <c r="E1767" s="161">
        <v>14.6</v>
      </c>
      <c r="F1767" s="158"/>
      <c r="G1767" s="158"/>
      <c r="H1767" s="158"/>
      <c r="I1767" s="158"/>
      <c r="J1767" s="158"/>
      <c r="K1767" s="158"/>
      <c r="L1767" s="158"/>
      <c r="M1767" s="158"/>
      <c r="N1767" s="157"/>
      <c r="O1767" s="157"/>
      <c r="P1767" s="157"/>
      <c r="Q1767" s="157"/>
      <c r="R1767" s="158"/>
      <c r="S1767" s="158"/>
      <c r="T1767" s="158"/>
      <c r="U1767" s="158"/>
      <c r="V1767" s="158"/>
      <c r="W1767" s="158"/>
      <c r="X1767" s="158"/>
      <c r="Y1767" s="147"/>
      <c r="Z1767" s="147"/>
      <c r="AA1767" s="147"/>
      <c r="AB1767" s="147"/>
      <c r="AC1767" s="147"/>
      <c r="AD1767" s="147"/>
      <c r="AE1767" s="147"/>
      <c r="AF1767" s="147"/>
      <c r="AG1767" s="147" t="s">
        <v>187</v>
      </c>
      <c r="AH1767" s="147">
        <v>0</v>
      </c>
      <c r="AI1767" s="147"/>
      <c r="AJ1767" s="147"/>
      <c r="AK1767" s="147"/>
      <c r="AL1767" s="147"/>
      <c r="AM1767" s="147"/>
      <c r="AN1767" s="147"/>
      <c r="AO1767" s="147"/>
      <c r="AP1767" s="147"/>
      <c r="AQ1767" s="147"/>
      <c r="AR1767" s="147"/>
      <c r="AS1767" s="147"/>
      <c r="AT1767" s="147"/>
      <c r="AU1767" s="147"/>
      <c r="AV1767" s="147"/>
      <c r="AW1767" s="147"/>
      <c r="AX1767" s="147"/>
      <c r="AY1767" s="147"/>
      <c r="AZ1767" s="147"/>
      <c r="BA1767" s="147"/>
      <c r="BB1767" s="147"/>
      <c r="BC1767" s="147"/>
      <c r="BD1767" s="147"/>
      <c r="BE1767" s="147"/>
      <c r="BF1767" s="147"/>
      <c r="BG1767" s="147"/>
      <c r="BH1767" s="147"/>
    </row>
    <row r="1768" spans="1:60" outlineLevel="1">
      <c r="A1768" s="173">
        <v>326</v>
      </c>
      <c r="B1768" s="174" t="s">
        <v>1356</v>
      </c>
      <c r="C1768" s="187" t="s">
        <v>1357</v>
      </c>
      <c r="D1768" s="175" t="s">
        <v>507</v>
      </c>
      <c r="E1768" s="176">
        <v>22.9</v>
      </c>
      <c r="F1768" s="177"/>
      <c r="G1768" s="178">
        <f>ROUND(E1768*F1768,2)</f>
        <v>0</v>
      </c>
      <c r="H1768" s="159"/>
      <c r="I1768" s="158">
        <f>ROUND(E1768*H1768,2)</f>
        <v>0</v>
      </c>
      <c r="J1768" s="159"/>
      <c r="K1768" s="158">
        <f>ROUND(E1768*J1768,2)</f>
        <v>0</v>
      </c>
      <c r="L1768" s="158">
        <v>21</v>
      </c>
      <c r="M1768" s="158">
        <f>G1768*(1+L1768/100)</f>
        <v>0</v>
      </c>
      <c r="N1768" s="157">
        <v>4.4000000000000002E-4</v>
      </c>
      <c r="O1768" s="157">
        <f>ROUND(E1768*N1768,2)</f>
        <v>0.01</v>
      </c>
      <c r="P1768" s="157">
        <v>0</v>
      </c>
      <c r="Q1768" s="157">
        <f>ROUND(E1768*P1768,2)</f>
        <v>0</v>
      </c>
      <c r="R1768" s="158"/>
      <c r="S1768" s="158" t="s">
        <v>183</v>
      </c>
      <c r="T1768" s="158" t="s">
        <v>183</v>
      </c>
      <c r="U1768" s="158">
        <v>0.15</v>
      </c>
      <c r="V1768" s="158">
        <f>ROUND(E1768*U1768,2)</f>
        <v>3.44</v>
      </c>
      <c r="W1768" s="158"/>
      <c r="X1768" s="158" t="s">
        <v>184</v>
      </c>
      <c r="Y1768" s="147"/>
      <c r="Z1768" s="147"/>
      <c r="AA1768" s="147"/>
      <c r="AB1768" s="147"/>
      <c r="AC1768" s="147"/>
      <c r="AD1768" s="147"/>
      <c r="AE1768" s="147"/>
      <c r="AF1768" s="147"/>
      <c r="AG1768" s="147" t="s">
        <v>185</v>
      </c>
      <c r="AH1768" s="147"/>
      <c r="AI1768" s="147"/>
      <c r="AJ1768" s="147"/>
      <c r="AK1768" s="147"/>
      <c r="AL1768" s="147"/>
      <c r="AM1768" s="147"/>
      <c r="AN1768" s="147"/>
      <c r="AO1768" s="147"/>
      <c r="AP1768" s="147"/>
      <c r="AQ1768" s="147"/>
      <c r="AR1768" s="147"/>
      <c r="AS1768" s="147"/>
      <c r="AT1768" s="147"/>
      <c r="AU1768" s="147"/>
      <c r="AV1768" s="147"/>
      <c r="AW1768" s="147"/>
      <c r="AX1768" s="147"/>
      <c r="AY1768" s="147"/>
      <c r="AZ1768" s="147"/>
      <c r="BA1768" s="147"/>
      <c r="BB1768" s="147"/>
      <c r="BC1768" s="147"/>
      <c r="BD1768" s="147"/>
      <c r="BE1768" s="147"/>
      <c r="BF1768" s="147"/>
      <c r="BG1768" s="147"/>
      <c r="BH1768" s="147"/>
    </row>
    <row r="1769" spans="1:60" outlineLevel="1">
      <c r="A1769" s="154"/>
      <c r="B1769" s="155"/>
      <c r="C1769" s="188" t="s">
        <v>192</v>
      </c>
      <c r="D1769" s="160"/>
      <c r="E1769" s="161"/>
      <c r="F1769" s="158"/>
      <c r="G1769" s="158"/>
      <c r="H1769" s="158"/>
      <c r="I1769" s="158"/>
      <c r="J1769" s="158"/>
      <c r="K1769" s="158"/>
      <c r="L1769" s="158"/>
      <c r="M1769" s="158"/>
      <c r="N1769" s="157"/>
      <c r="O1769" s="157"/>
      <c r="P1769" s="157"/>
      <c r="Q1769" s="157"/>
      <c r="R1769" s="158"/>
      <c r="S1769" s="158"/>
      <c r="T1769" s="158"/>
      <c r="U1769" s="158"/>
      <c r="V1769" s="158"/>
      <c r="W1769" s="158"/>
      <c r="X1769" s="158"/>
      <c r="Y1769" s="147"/>
      <c r="Z1769" s="147"/>
      <c r="AA1769" s="147"/>
      <c r="AB1769" s="147"/>
      <c r="AC1769" s="147"/>
      <c r="AD1769" s="147"/>
      <c r="AE1769" s="147"/>
      <c r="AF1769" s="147"/>
      <c r="AG1769" s="147" t="s">
        <v>187</v>
      </c>
      <c r="AH1769" s="147">
        <v>0</v>
      </c>
      <c r="AI1769" s="147"/>
      <c r="AJ1769" s="147"/>
      <c r="AK1769" s="147"/>
      <c r="AL1769" s="147"/>
      <c r="AM1769" s="147"/>
      <c r="AN1769" s="147"/>
      <c r="AO1769" s="147"/>
      <c r="AP1769" s="147"/>
      <c r="AQ1769" s="147"/>
      <c r="AR1769" s="147"/>
      <c r="AS1769" s="147"/>
      <c r="AT1769" s="147"/>
      <c r="AU1769" s="147"/>
      <c r="AV1769" s="147"/>
      <c r="AW1769" s="147"/>
      <c r="AX1769" s="147"/>
      <c r="AY1769" s="147"/>
      <c r="AZ1769" s="147"/>
      <c r="BA1769" s="147"/>
      <c r="BB1769" s="147"/>
      <c r="BC1769" s="147"/>
      <c r="BD1769" s="147"/>
      <c r="BE1769" s="147"/>
      <c r="BF1769" s="147"/>
      <c r="BG1769" s="147"/>
      <c r="BH1769" s="147"/>
    </row>
    <row r="1770" spans="1:60" outlineLevel="1">
      <c r="A1770" s="154"/>
      <c r="B1770" s="155"/>
      <c r="C1770" s="188" t="s">
        <v>1358</v>
      </c>
      <c r="D1770" s="160"/>
      <c r="E1770" s="161">
        <v>10.4</v>
      </c>
      <c r="F1770" s="158"/>
      <c r="G1770" s="158"/>
      <c r="H1770" s="158"/>
      <c r="I1770" s="158"/>
      <c r="J1770" s="158"/>
      <c r="K1770" s="158"/>
      <c r="L1770" s="158"/>
      <c r="M1770" s="158"/>
      <c r="N1770" s="157"/>
      <c r="O1770" s="157"/>
      <c r="P1770" s="157"/>
      <c r="Q1770" s="157"/>
      <c r="R1770" s="158"/>
      <c r="S1770" s="158"/>
      <c r="T1770" s="158"/>
      <c r="U1770" s="158"/>
      <c r="V1770" s="158"/>
      <c r="W1770" s="158"/>
      <c r="X1770" s="158"/>
      <c r="Y1770" s="147"/>
      <c r="Z1770" s="147"/>
      <c r="AA1770" s="147"/>
      <c r="AB1770" s="147"/>
      <c r="AC1770" s="147"/>
      <c r="AD1770" s="147"/>
      <c r="AE1770" s="147"/>
      <c r="AF1770" s="147"/>
      <c r="AG1770" s="147" t="s">
        <v>187</v>
      </c>
      <c r="AH1770" s="147">
        <v>0</v>
      </c>
      <c r="AI1770" s="147"/>
      <c r="AJ1770" s="147"/>
      <c r="AK1770" s="147"/>
      <c r="AL1770" s="147"/>
      <c r="AM1770" s="147"/>
      <c r="AN1770" s="147"/>
      <c r="AO1770" s="147"/>
      <c r="AP1770" s="147"/>
      <c r="AQ1770" s="147"/>
      <c r="AR1770" s="147"/>
      <c r="AS1770" s="147"/>
      <c r="AT1770" s="147"/>
      <c r="AU1770" s="147"/>
      <c r="AV1770" s="147"/>
      <c r="AW1770" s="147"/>
      <c r="AX1770" s="147"/>
      <c r="AY1770" s="147"/>
      <c r="AZ1770" s="147"/>
      <c r="BA1770" s="147"/>
      <c r="BB1770" s="147"/>
      <c r="BC1770" s="147"/>
      <c r="BD1770" s="147"/>
      <c r="BE1770" s="147"/>
      <c r="BF1770" s="147"/>
      <c r="BG1770" s="147"/>
      <c r="BH1770" s="147"/>
    </row>
    <row r="1771" spans="1:60" outlineLevel="1">
      <c r="A1771" s="154"/>
      <c r="B1771" s="155"/>
      <c r="C1771" s="188" t="s">
        <v>243</v>
      </c>
      <c r="D1771" s="160"/>
      <c r="E1771" s="161"/>
      <c r="F1771" s="158"/>
      <c r="G1771" s="158"/>
      <c r="H1771" s="158"/>
      <c r="I1771" s="158"/>
      <c r="J1771" s="158"/>
      <c r="K1771" s="158"/>
      <c r="L1771" s="158"/>
      <c r="M1771" s="158"/>
      <c r="N1771" s="157"/>
      <c r="O1771" s="157"/>
      <c r="P1771" s="157"/>
      <c r="Q1771" s="157"/>
      <c r="R1771" s="158"/>
      <c r="S1771" s="158"/>
      <c r="T1771" s="158"/>
      <c r="U1771" s="158"/>
      <c r="V1771" s="158"/>
      <c r="W1771" s="158"/>
      <c r="X1771" s="158"/>
      <c r="Y1771" s="147"/>
      <c r="Z1771" s="147"/>
      <c r="AA1771" s="147"/>
      <c r="AB1771" s="147"/>
      <c r="AC1771" s="147"/>
      <c r="AD1771" s="147"/>
      <c r="AE1771" s="147"/>
      <c r="AF1771" s="147"/>
      <c r="AG1771" s="147" t="s">
        <v>187</v>
      </c>
      <c r="AH1771" s="147">
        <v>0</v>
      </c>
      <c r="AI1771" s="147"/>
      <c r="AJ1771" s="147"/>
      <c r="AK1771" s="147"/>
      <c r="AL1771" s="147"/>
      <c r="AM1771" s="147"/>
      <c r="AN1771" s="147"/>
      <c r="AO1771" s="147"/>
      <c r="AP1771" s="147"/>
      <c r="AQ1771" s="147"/>
      <c r="AR1771" s="147"/>
      <c r="AS1771" s="147"/>
      <c r="AT1771" s="147"/>
      <c r="AU1771" s="147"/>
      <c r="AV1771" s="147"/>
      <c r="AW1771" s="147"/>
      <c r="AX1771" s="147"/>
      <c r="AY1771" s="147"/>
      <c r="AZ1771" s="147"/>
      <c r="BA1771" s="147"/>
      <c r="BB1771" s="147"/>
      <c r="BC1771" s="147"/>
      <c r="BD1771" s="147"/>
      <c r="BE1771" s="147"/>
      <c r="BF1771" s="147"/>
      <c r="BG1771" s="147"/>
      <c r="BH1771" s="147"/>
    </row>
    <row r="1772" spans="1:60" outlineLevel="1">
      <c r="A1772" s="154"/>
      <c r="B1772" s="155"/>
      <c r="C1772" s="188" t="s">
        <v>1359</v>
      </c>
      <c r="D1772" s="160"/>
      <c r="E1772" s="161">
        <v>12.5</v>
      </c>
      <c r="F1772" s="158"/>
      <c r="G1772" s="158"/>
      <c r="H1772" s="158"/>
      <c r="I1772" s="158"/>
      <c r="J1772" s="158"/>
      <c r="K1772" s="158"/>
      <c r="L1772" s="158"/>
      <c r="M1772" s="158"/>
      <c r="N1772" s="157"/>
      <c r="O1772" s="157"/>
      <c r="P1772" s="157"/>
      <c r="Q1772" s="157"/>
      <c r="R1772" s="158"/>
      <c r="S1772" s="158"/>
      <c r="T1772" s="158"/>
      <c r="U1772" s="158"/>
      <c r="V1772" s="158"/>
      <c r="W1772" s="158"/>
      <c r="X1772" s="158"/>
      <c r="Y1772" s="147"/>
      <c r="Z1772" s="147"/>
      <c r="AA1772" s="147"/>
      <c r="AB1772" s="147"/>
      <c r="AC1772" s="147"/>
      <c r="AD1772" s="147"/>
      <c r="AE1772" s="147"/>
      <c r="AF1772" s="147"/>
      <c r="AG1772" s="147" t="s">
        <v>187</v>
      </c>
      <c r="AH1772" s="147">
        <v>0</v>
      </c>
      <c r="AI1772" s="147"/>
      <c r="AJ1772" s="147"/>
      <c r="AK1772" s="147"/>
      <c r="AL1772" s="147"/>
      <c r="AM1772" s="147"/>
      <c r="AN1772" s="147"/>
      <c r="AO1772" s="147"/>
      <c r="AP1772" s="147"/>
      <c r="AQ1772" s="147"/>
      <c r="AR1772" s="147"/>
      <c r="AS1772" s="147"/>
      <c r="AT1772" s="147"/>
      <c r="AU1772" s="147"/>
      <c r="AV1772" s="147"/>
      <c r="AW1772" s="147"/>
      <c r="AX1772" s="147"/>
      <c r="AY1772" s="147"/>
      <c r="AZ1772" s="147"/>
      <c r="BA1772" s="147"/>
      <c r="BB1772" s="147"/>
      <c r="BC1772" s="147"/>
      <c r="BD1772" s="147"/>
      <c r="BE1772" s="147"/>
      <c r="BF1772" s="147"/>
      <c r="BG1772" s="147"/>
      <c r="BH1772" s="147"/>
    </row>
    <row r="1773" spans="1:60" outlineLevel="1">
      <c r="A1773" s="173">
        <v>327</v>
      </c>
      <c r="B1773" s="174" t="s">
        <v>1360</v>
      </c>
      <c r="C1773" s="187" t="s">
        <v>1361</v>
      </c>
      <c r="D1773" s="175" t="s">
        <v>182</v>
      </c>
      <c r="E1773" s="176">
        <v>278.31779999999998</v>
      </c>
      <c r="F1773" s="177"/>
      <c r="G1773" s="178">
        <f>ROUND(E1773*F1773,2)</f>
        <v>0</v>
      </c>
      <c r="H1773" s="159"/>
      <c r="I1773" s="158">
        <f>ROUND(E1773*H1773,2)</f>
        <v>0</v>
      </c>
      <c r="J1773" s="159"/>
      <c r="K1773" s="158">
        <f>ROUND(E1773*J1773,2)</f>
        <v>0</v>
      </c>
      <c r="L1773" s="158">
        <v>21</v>
      </c>
      <c r="M1773" s="158">
        <f>G1773*(1+L1773/100)</f>
        <v>0</v>
      </c>
      <c r="N1773" s="157">
        <v>1.4200000000000001E-2</v>
      </c>
      <c r="O1773" s="157">
        <f>ROUND(E1773*N1773,2)</f>
        <v>3.95</v>
      </c>
      <c r="P1773" s="157">
        <v>0</v>
      </c>
      <c r="Q1773" s="157">
        <f>ROUND(E1773*P1773,2)</f>
        <v>0</v>
      </c>
      <c r="R1773" s="158" t="s">
        <v>324</v>
      </c>
      <c r="S1773" s="158" t="s">
        <v>183</v>
      </c>
      <c r="T1773" s="158" t="s">
        <v>183</v>
      </c>
      <c r="U1773" s="158">
        <v>0</v>
      </c>
      <c r="V1773" s="158">
        <f>ROUND(E1773*U1773,2)</f>
        <v>0</v>
      </c>
      <c r="W1773" s="158"/>
      <c r="X1773" s="158" t="s">
        <v>325</v>
      </c>
      <c r="Y1773" s="147"/>
      <c r="Z1773" s="147"/>
      <c r="AA1773" s="147"/>
      <c r="AB1773" s="147"/>
      <c r="AC1773" s="147"/>
      <c r="AD1773" s="147"/>
      <c r="AE1773" s="147"/>
      <c r="AF1773" s="147"/>
      <c r="AG1773" s="147" t="s">
        <v>326</v>
      </c>
      <c r="AH1773" s="147"/>
      <c r="AI1773" s="147"/>
      <c r="AJ1773" s="147"/>
      <c r="AK1773" s="147"/>
      <c r="AL1773" s="147"/>
      <c r="AM1773" s="147"/>
      <c r="AN1773" s="147"/>
      <c r="AO1773" s="147"/>
      <c r="AP1773" s="147"/>
      <c r="AQ1773" s="147"/>
      <c r="AR1773" s="147"/>
      <c r="AS1773" s="147"/>
      <c r="AT1773" s="147"/>
      <c r="AU1773" s="147"/>
      <c r="AV1773" s="147"/>
      <c r="AW1773" s="147"/>
      <c r="AX1773" s="147"/>
      <c r="AY1773" s="147"/>
      <c r="AZ1773" s="147"/>
      <c r="BA1773" s="147"/>
      <c r="BB1773" s="147"/>
      <c r="BC1773" s="147"/>
      <c r="BD1773" s="147"/>
      <c r="BE1773" s="147"/>
      <c r="BF1773" s="147"/>
      <c r="BG1773" s="147"/>
      <c r="BH1773" s="147"/>
    </row>
    <row r="1774" spans="1:60" outlineLevel="1">
      <c r="A1774" s="154"/>
      <c r="B1774" s="155"/>
      <c r="C1774" s="188" t="s">
        <v>1362</v>
      </c>
      <c r="D1774" s="160"/>
      <c r="E1774" s="161">
        <v>260.33699999999999</v>
      </c>
      <c r="F1774" s="158"/>
      <c r="G1774" s="158"/>
      <c r="H1774" s="158"/>
      <c r="I1774" s="158"/>
      <c r="J1774" s="158"/>
      <c r="K1774" s="158"/>
      <c r="L1774" s="158"/>
      <c r="M1774" s="158"/>
      <c r="N1774" s="157"/>
      <c r="O1774" s="157"/>
      <c r="P1774" s="157"/>
      <c r="Q1774" s="157"/>
      <c r="R1774" s="158"/>
      <c r="S1774" s="158"/>
      <c r="T1774" s="158"/>
      <c r="U1774" s="158"/>
      <c r="V1774" s="158"/>
      <c r="W1774" s="158"/>
      <c r="X1774" s="158"/>
      <c r="Y1774" s="147"/>
      <c r="Z1774" s="147"/>
      <c r="AA1774" s="147"/>
      <c r="AB1774" s="147"/>
      <c r="AC1774" s="147"/>
      <c r="AD1774" s="147"/>
      <c r="AE1774" s="147"/>
      <c r="AF1774" s="147"/>
      <c r="AG1774" s="147" t="s">
        <v>187</v>
      </c>
      <c r="AH1774" s="147">
        <v>0</v>
      </c>
      <c r="AI1774" s="147"/>
      <c r="AJ1774" s="147"/>
      <c r="AK1774" s="147"/>
      <c r="AL1774" s="147"/>
      <c r="AM1774" s="147"/>
      <c r="AN1774" s="147"/>
      <c r="AO1774" s="147"/>
      <c r="AP1774" s="147"/>
      <c r="AQ1774" s="147"/>
      <c r="AR1774" s="147"/>
      <c r="AS1774" s="147"/>
      <c r="AT1774" s="147"/>
      <c r="AU1774" s="147"/>
      <c r="AV1774" s="147"/>
      <c r="AW1774" s="147"/>
      <c r="AX1774" s="147"/>
      <c r="AY1774" s="147"/>
      <c r="AZ1774" s="147"/>
      <c r="BA1774" s="147"/>
      <c r="BB1774" s="147"/>
      <c r="BC1774" s="147"/>
      <c r="BD1774" s="147"/>
      <c r="BE1774" s="147"/>
      <c r="BF1774" s="147"/>
      <c r="BG1774" s="147"/>
      <c r="BH1774" s="147"/>
    </row>
    <row r="1775" spans="1:60" outlineLevel="1">
      <c r="A1775" s="154"/>
      <c r="B1775" s="155"/>
      <c r="C1775" s="188" t="s">
        <v>1363</v>
      </c>
      <c r="D1775" s="160"/>
      <c r="E1775" s="161">
        <v>17.980799999999999</v>
      </c>
      <c r="F1775" s="158"/>
      <c r="G1775" s="158"/>
      <c r="H1775" s="158"/>
      <c r="I1775" s="158"/>
      <c r="J1775" s="158"/>
      <c r="K1775" s="158"/>
      <c r="L1775" s="158"/>
      <c r="M1775" s="158"/>
      <c r="N1775" s="157"/>
      <c r="O1775" s="157"/>
      <c r="P1775" s="157"/>
      <c r="Q1775" s="157"/>
      <c r="R1775" s="158"/>
      <c r="S1775" s="158"/>
      <c r="T1775" s="158"/>
      <c r="U1775" s="158"/>
      <c r="V1775" s="158"/>
      <c r="W1775" s="158"/>
      <c r="X1775" s="158"/>
      <c r="Y1775" s="147"/>
      <c r="Z1775" s="147"/>
      <c r="AA1775" s="147"/>
      <c r="AB1775" s="147"/>
      <c r="AC1775" s="147"/>
      <c r="AD1775" s="147"/>
      <c r="AE1775" s="147"/>
      <c r="AF1775" s="147"/>
      <c r="AG1775" s="147" t="s">
        <v>187</v>
      </c>
      <c r="AH1775" s="147">
        <v>0</v>
      </c>
      <c r="AI1775" s="147"/>
      <c r="AJ1775" s="147"/>
      <c r="AK1775" s="147"/>
      <c r="AL1775" s="147"/>
      <c r="AM1775" s="147"/>
      <c r="AN1775" s="147"/>
      <c r="AO1775" s="147"/>
      <c r="AP1775" s="147"/>
      <c r="AQ1775" s="147"/>
      <c r="AR1775" s="147"/>
      <c r="AS1775" s="147"/>
      <c r="AT1775" s="147"/>
      <c r="AU1775" s="147"/>
      <c r="AV1775" s="147"/>
      <c r="AW1775" s="147"/>
      <c r="AX1775" s="147"/>
      <c r="AY1775" s="147"/>
      <c r="AZ1775" s="147"/>
      <c r="BA1775" s="147"/>
      <c r="BB1775" s="147"/>
      <c r="BC1775" s="147"/>
      <c r="BD1775" s="147"/>
      <c r="BE1775" s="147"/>
      <c r="BF1775" s="147"/>
      <c r="BG1775" s="147"/>
      <c r="BH1775" s="147"/>
    </row>
    <row r="1776" spans="1:60" ht="22.5" outlineLevel="1">
      <c r="A1776" s="173">
        <v>328</v>
      </c>
      <c r="B1776" s="174" t="s">
        <v>1364</v>
      </c>
      <c r="C1776" s="187" t="s">
        <v>1365</v>
      </c>
      <c r="D1776" s="175" t="s">
        <v>182</v>
      </c>
      <c r="E1776" s="176">
        <v>279.21300000000002</v>
      </c>
      <c r="F1776" s="177"/>
      <c r="G1776" s="178">
        <f>ROUND(E1776*F1776,2)</f>
        <v>0</v>
      </c>
      <c r="H1776" s="159"/>
      <c r="I1776" s="158">
        <f>ROUND(E1776*H1776,2)</f>
        <v>0</v>
      </c>
      <c r="J1776" s="159"/>
      <c r="K1776" s="158">
        <f>ROUND(E1776*J1776,2)</f>
        <v>0</v>
      </c>
      <c r="L1776" s="158">
        <v>21</v>
      </c>
      <c r="M1776" s="158">
        <f>G1776*(1+L1776/100)</f>
        <v>0</v>
      </c>
      <c r="N1776" s="157">
        <v>1.55E-2</v>
      </c>
      <c r="O1776" s="157">
        <f>ROUND(E1776*N1776,2)</f>
        <v>4.33</v>
      </c>
      <c r="P1776" s="157">
        <v>0</v>
      </c>
      <c r="Q1776" s="157">
        <f>ROUND(E1776*P1776,2)</f>
        <v>0</v>
      </c>
      <c r="R1776" s="158" t="s">
        <v>324</v>
      </c>
      <c r="S1776" s="158" t="s">
        <v>183</v>
      </c>
      <c r="T1776" s="158" t="s">
        <v>183</v>
      </c>
      <c r="U1776" s="158">
        <v>0</v>
      </c>
      <c r="V1776" s="158">
        <f>ROUND(E1776*U1776,2)</f>
        <v>0</v>
      </c>
      <c r="W1776" s="158"/>
      <c r="X1776" s="158" t="s">
        <v>325</v>
      </c>
      <c r="Y1776" s="147"/>
      <c r="Z1776" s="147"/>
      <c r="AA1776" s="147"/>
      <c r="AB1776" s="147"/>
      <c r="AC1776" s="147"/>
      <c r="AD1776" s="147"/>
      <c r="AE1776" s="147"/>
      <c r="AF1776" s="147"/>
      <c r="AG1776" s="147" t="s">
        <v>326</v>
      </c>
      <c r="AH1776" s="147"/>
      <c r="AI1776" s="147"/>
      <c r="AJ1776" s="147"/>
      <c r="AK1776" s="147"/>
      <c r="AL1776" s="147"/>
      <c r="AM1776" s="147"/>
      <c r="AN1776" s="147"/>
      <c r="AO1776" s="147"/>
      <c r="AP1776" s="147"/>
      <c r="AQ1776" s="147"/>
      <c r="AR1776" s="147"/>
      <c r="AS1776" s="147"/>
      <c r="AT1776" s="147"/>
      <c r="AU1776" s="147"/>
      <c r="AV1776" s="147"/>
      <c r="AW1776" s="147"/>
      <c r="AX1776" s="147"/>
      <c r="AY1776" s="147"/>
      <c r="AZ1776" s="147"/>
      <c r="BA1776" s="147"/>
      <c r="BB1776" s="147"/>
      <c r="BC1776" s="147"/>
      <c r="BD1776" s="147"/>
      <c r="BE1776" s="147"/>
      <c r="BF1776" s="147"/>
      <c r="BG1776" s="147"/>
      <c r="BH1776" s="147"/>
    </row>
    <row r="1777" spans="1:60" outlineLevel="1">
      <c r="A1777" s="154"/>
      <c r="B1777" s="155"/>
      <c r="C1777" s="188" t="s">
        <v>1366</v>
      </c>
      <c r="D1777" s="160"/>
      <c r="E1777" s="161">
        <v>279.21300000000002</v>
      </c>
      <c r="F1777" s="158"/>
      <c r="G1777" s="158"/>
      <c r="H1777" s="158"/>
      <c r="I1777" s="158"/>
      <c r="J1777" s="158"/>
      <c r="K1777" s="158"/>
      <c r="L1777" s="158"/>
      <c r="M1777" s="158"/>
      <c r="N1777" s="157"/>
      <c r="O1777" s="157"/>
      <c r="P1777" s="157"/>
      <c r="Q1777" s="157"/>
      <c r="R1777" s="158"/>
      <c r="S1777" s="158"/>
      <c r="T1777" s="158"/>
      <c r="U1777" s="158"/>
      <c r="V1777" s="158"/>
      <c r="W1777" s="158"/>
      <c r="X1777" s="158"/>
      <c r="Y1777" s="147"/>
      <c r="Z1777" s="147"/>
      <c r="AA1777" s="147"/>
      <c r="AB1777" s="147"/>
      <c r="AC1777" s="147"/>
      <c r="AD1777" s="147"/>
      <c r="AE1777" s="147"/>
      <c r="AF1777" s="147"/>
      <c r="AG1777" s="147" t="s">
        <v>187</v>
      </c>
      <c r="AH1777" s="147">
        <v>0</v>
      </c>
      <c r="AI1777" s="147"/>
      <c r="AJ1777" s="147"/>
      <c r="AK1777" s="147"/>
      <c r="AL1777" s="147"/>
      <c r="AM1777" s="147"/>
      <c r="AN1777" s="147"/>
      <c r="AO1777" s="147"/>
      <c r="AP1777" s="147"/>
      <c r="AQ1777" s="147"/>
      <c r="AR1777" s="147"/>
      <c r="AS1777" s="147"/>
      <c r="AT1777" s="147"/>
      <c r="AU1777" s="147"/>
      <c r="AV1777" s="147"/>
      <c r="AW1777" s="147"/>
      <c r="AX1777" s="147"/>
      <c r="AY1777" s="147"/>
      <c r="AZ1777" s="147"/>
      <c r="BA1777" s="147"/>
      <c r="BB1777" s="147"/>
      <c r="BC1777" s="147"/>
      <c r="BD1777" s="147"/>
      <c r="BE1777" s="147"/>
      <c r="BF1777" s="147"/>
      <c r="BG1777" s="147"/>
      <c r="BH1777" s="147"/>
    </row>
    <row r="1778" spans="1:60" outlineLevel="1">
      <c r="A1778" s="154">
        <v>329</v>
      </c>
      <c r="B1778" s="155" t="s">
        <v>1367</v>
      </c>
      <c r="C1778" s="191" t="s">
        <v>1368</v>
      </c>
      <c r="D1778" s="156" t="s">
        <v>0</v>
      </c>
      <c r="E1778" s="185"/>
      <c r="F1778" s="159"/>
      <c r="G1778" s="158">
        <f>ROUND(E1778*F1778,2)</f>
        <v>0</v>
      </c>
      <c r="H1778" s="159"/>
      <c r="I1778" s="158">
        <f>ROUND(E1778*H1778,2)</f>
        <v>0</v>
      </c>
      <c r="J1778" s="159"/>
      <c r="K1778" s="158">
        <f>ROUND(E1778*J1778,2)</f>
        <v>0</v>
      </c>
      <c r="L1778" s="158">
        <v>21</v>
      </c>
      <c r="M1778" s="158">
        <f>G1778*(1+L1778/100)</f>
        <v>0</v>
      </c>
      <c r="N1778" s="157">
        <v>0</v>
      </c>
      <c r="O1778" s="157">
        <f>ROUND(E1778*N1778,2)</f>
        <v>0</v>
      </c>
      <c r="P1778" s="157">
        <v>0</v>
      </c>
      <c r="Q1778" s="157">
        <f>ROUND(E1778*P1778,2)</f>
        <v>0</v>
      </c>
      <c r="R1778" s="158"/>
      <c r="S1778" s="158" t="s">
        <v>183</v>
      </c>
      <c r="T1778" s="158" t="s">
        <v>183</v>
      </c>
      <c r="U1778" s="158">
        <v>0</v>
      </c>
      <c r="V1778" s="158">
        <f>ROUND(E1778*U1778,2)</f>
        <v>0</v>
      </c>
      <c r="W1778" s="158"/>
      <c r="X1778" s="158" t="s">
        <v>958</v>
      </c>
      <c r="Y1778" s="147"/>
      <c r="Z1778" s="147"/>
      <c r="AA1778" s="147"/>
      <c r="AB1778" s="147"/>
      <c r="AC1778" s="147"/>
      <c r="AD1778" s="147"/>
      <c r="AE1778" s="147"/>
      <c r="AF1778" s="147"/>
      <c r="AG1778" s="147" t="s">
        <v>959</v>
      </c>
      <c r="AH1778" s="147"/>
      <c r="AI1778" s="147"/>
      <c r="AJ1778" s="147"/>
      <c r="AK1778" s="147"/>
      <c r="AL1778" s="147"/>
      <c r="AM1778" s="147"/>
      <c r="AN1778" s="147"/>
      <c r="AO1778" s="147"/>
      <c r="AP1778" s="147"/>
      <c r="AQ1778" s="147"/>
      <c r="AR1778" s="147"/>
      <c r="AS1778" s="147"/>
      <c r="AT1778" s="147"/>
      <c r="AU1778" s="147"/>
      <c r="AV1778" s="147"/>
      <c r="AW1778" s="147"/>
      <c r="AX1778" s="147"/>
      <c r="AY1778" s="147"/>
      <c r="AZ1778" s="147"/>
      <c r="BA1778" s="147"/>
      <c r="BB1778" s="147"/>
      <c r="BC1778" s="147"/>
      <c r="BD1778" s="147"/>
      <c r="BE1778" s="147"/>
      <c r="BF1778" s="147"/>
      <c r="BG1778" s="147"/>
      <c r="BH1778" s="147"/>
    </row>
    <row r="1779" spans="1:60">
      <c r="A1779" s="166" t="s">
        <v>178</v>
      </c>
      <c r="B1779" s="167" t="s">
        <v>126</v>
      </c>
      <c r="C1779" s="186" t="s">
        <v>127</v>
      </c>
      <c r="D1779" s="168"/>
      <c r="E1779" s="169"/>
      <c r="F1779" s="170"/>
      <c r="G1779" s="171">
        <f>SUMIF(AG1780:AG1809,"&lt;&gt;NOR",G1780:G1809)</f>
        <v>0</v>
      </c>
      <c r="H1779" s="165"/>
      <c r="I1779" s="165">
        <f>SUM(I1780:I1809)</f>
        <v>0</v>
      </c>
      <c r="J1779" s="165"/>
      <c r="K1779" s="165">
        <f>SUM(K1780:K1809)</f>
        <v>0</v>
      </c>
      <c r="L1779" s="165"/>
      <c r="M1779" s="165">
        <f>SUM(M1780:M1809)</f>
        <v>0</v>
      </c>
      <c r="N1779" s="164"/>
      <c r="O1779" s="164">
        <f>SUM(O1780:O1809)</f>
        <v>1.78</v>
      </c>
      <c r="P1779" s="164"/>
      <c r="Q1779" s="164">
        <f>SUM(Q1780:Q1809)</f>
        <v>0.38</v>
      </c>
      <c r="R1779" s="165"/>
      <c r="S1779" s="165"/>
      <c r="T1779" s="165"/>
      <c r="U1779" s="165"/>
      <c r="V1779" s="165">
        <f>SUM(V1780:V1809)</f>
        <v>263.97000000000003</v>
      </c>
      <c r="W1779" s="165"/>
      <c r="X1779" s="165"/>
      <c r="AG1779" t="s">
        <v>179</v>
      </c>
    </row>
    <row r="1780" spans="1:60" outlineLevel="1">
      <c r="A1780" s="173">
        <v>330</v>
      </c>
      <c r="B1780" s="174" t="s">
        <v>1369</v>
      </c>
      <c r="C1780" s="187" t="s">
        <v>1370</v>
      </c>
      <c r="D1780" s="175" t="s">
        <v>507</v>
      </c>
      <c r="E1780" s="176">
        <v>349.45</v>
      </c>
      <c r="F1780" s="177"/>
      <c r="G1780" s="178">
        <f>ROUND(E1780*F1780,2)</f>
        <v>0</v>
      </c>
      <c r="H1780" s="159"/>
      <c r="I1780" s="158">
        <f>ROUND(E1780*H1780,2)</f>
        <v>0</v>
      </c>
      <c r="J1780" s="159"/>
      <c r="K1780" s="158">
        <f>ROUND(E1780*J1780,2)</f>
        <v>0</v>
      </c>
      <c r="L1780" s="158">
        <v>21</v>
      </c>
      <c r="M1780" s="158">
        <f>G1780*(1+L1780/100)</f>
        <v>0</v>
      </c>
      <c r="N1780" s="157">
        <v>0</v>
      </c>
      <c r="O1780" s="157">
        <f>ROUND(E1780*N1780,2)</f>
        <v>0</v>
      </c>
      <c r="P1780" s="157">
        <v>8.0000000000000007E-5</v>
      </c>
      <c r="Q1780" s="157">
        <f>ROUND(E1780*P1780,2)</f>
        <v>0.03</v>
      </c>
      <c r="R1780" s="158"/>
      <c r="S1780" s="158" t="s">
        <v>183</v>
      </c>
      <c r="T1780" s="158" t="s">
        <v>183</v>
      </c>
      <c r="U1780" s="158">
        <v>3.5000000000000003E-2</v>
      </c>
      <c r="V1780" s="158">
        <f>ROUND(E1780*U1780,2)</f>
        <v>12.23</v>
      </c>
      <c r="W1780" s="158"/>
      <c r="X1780" s="158" t="s">
        <v>184</v>
      </c>
      <c r="Y1780" s="147"/>
      <c r="Z1780" s="147"/>
      <c r="AA1780" s="147"/>
      <c r="AB1780" s="147"/>
      <c r="AC1780" s="147"/>
      <c r="AD1780" s="147"/>
      <c r="AE1780" s="147"/>
      <c r="AF1780" s="147"/>
      <c r="AG1780" s="147" t="s">
        <v>185</v>
      </c>
      <c r="AH1780" s="147"/>
      <c r="AI1780" s="147"/>
      <c r="AJ1780" s="147"/>
      <c r="AK1780" s="147"/>
      <c r="AL1780" s="147"/>
      <c r="AM1780" s="147"/>
      <c r="AN1780" s="147"/>
      <c r="AO1780" s="147"/>
      <c r="AP1780" s="147"/>
      <c r="AQ1780" s="147"/>
      <c r="AR1780" s="147"/>
      <c r="AS1780" s="147"/>
      <c r="AT1780" s="147"/>
      <c r="AU1780" s="147"/>
      <c r="AV1780" s="147"/>
      <c r="AW1780" s="147"/>
      <c r="AX1780" s="147"/>
      <c r="AY1780" s="147"/>
      <c r="AZ1780" s="147"/>
      <c r="BA1780" s="147"/>
      <c r="BB1780" s="147"/>
      <c r="BC1780" s="147"/>
      <c r="BD1780" s="147"/>
      <c r="BE1780" s="147"/>
      <c r="BF1780" s="147"/>
      <c r="BG1780" s="147"/>
      <c r="BH1780" s="147"/>
    </row>
    <row r="1781" spans="1:60" outlineLevel="1">
      <c r="A1781" s="154"/>
      <c r="B1781" s="155"/>
      <c r="C1781" s="188" t="s">
        <v>243</v>
      </c>
      <c r="D1781" s="160"/>
      <c r="E1781" s="161"/>
      <c r="F1781" s="158"/>
      <c r="G1781" s="158"/>
      <c r="H1781" s="158"/>
      <c r="I1781" s="158"/>
      <c r="J1781" s="158"/>
      <c r="K1781" s="158"/>
      <c r="L1781" s="158"/>
      <c r="M1781" s="158"/>
      <c r="N1781" s="157"/>
      <c r="O1781" s="157"/>
      <c r="P1781" s="157"/>
      <c r="Q1781" s="157"/>
      <c r="R1781" s="158"/>
      <c r="S1781" s="158"/>
      <c r="T1781" s="158"/>
      <c r="U1781" s="158"/>
      <c r="V1781" s="158"/>
      <c r="W1781" s="158"/>
      <c r="X1781" s="158"/>
      <c r="Y1781" s="147"/>
      <c r="Z1781" s="147"/>
      <c r="AA1781" s="147"/>
      <c r="AB1781" s="147"/>
      <c r="AC1781" s="147"/>
      <c r="AD1781" s="147"/>
      <c r="AE1781" s="147"/>
      <c r="AF1781" s="147"/>
      <c r="AG1781" s="147" t="s">
        <v>187</v>
      </c>
      <c r="AH1781" s="147">
        <v>0</v>
      </c>
      <c r="AI1781" s="147"/>
      <c r="AJ1781" s="147"/>
      <c r="AK1781" s="147"/>
      <c r="AL1781" s="147"/>
      <c r="AM1781" s="147"/>
      <c r="AN1781" s="147"/>
      <c r="AO1781" s="147"/>
      <c r="AP1781" s="147"/>
      <c r="AQ1781" s="147"/>
      <c r="AR1781" s="147"/>
      <c r="AS1781" s="147"/>
      <c r="AT1781" s="147"/>
      <c r="AU1781" s="147"/>
      <c r="AV1781" s="147"/>
      <c r="AW1781" s="147"/>
      <c r="AX1781" s="147"/>
      <c r="AY1781" s="147"/>
      <c r="AZ1781" s="147"/>
      <c r="BA1781" s="147"/>
      <c r="BB1781" s="147"/>
      <c r="BC1781" s="147"/>
      <c r="BD1781" s="147"/>
      <c r="BE1781" s="147"/>
      <c r="BF1781" s="147"/>
      <c r="BG1781" s="147"/>
      <c r="BH1781" s="147"/>
    </row>
    <row r="1782" spans="1:60" outlineLevel="1">
      <c r="A1782" s="154"/>
      <c r="B1782" s="155"/>
      <c r="C1782" s="188" t="s">
        <v>790</v>
      </c>
      <c r="D1782" s="160"/>
      <c r="E1782" s="161"/>
      <c r="F1782" s="158"/>
      <c r="G1782" s="158"/>
      <c r="H1782" s="158"/>
      <c r="I1782" s="158"/>
      <c r="J1782" s="158"/>
      <c r="K1782" s="158"/>
      <c r="L1782" s="158"/>
      <c r="M1782" s="158"/>
      <c r="N1782" s="157"/>
      <c r="O1782" s="157"/>
      <c r="P1782" s="157"/>
      <c r="Q1782" s="157"/>
      <c r="R1782" s="158"/>
      <c r="S1782" s="158"/>
      <c r="T1782" s="158"/>
      <c r="U1782" s="158"/>
      <c r="V1782" s="158"/>
      <c r="W1782" s="158"/>
      <c r="X1782" s="158"/>
      <c r="Y1782" s="147"/>
      <c r="Z1782" s="147"/>
      <c r="AA1782" s="147"/>
      <c r="AB1782" s="147"/>
      <c r="AC1782" s="147"/>
      <c r="AD1782" s="147"/>
      <c r="AE1782" s="147"/>
      <c r="AF1782" s="147"/>
      <c r="AG1782" s="147" t="s">
        <v>187</v>
      </c>
      <c r="AH1782" s="147">
        <v>0</v>
      </c>
      <c r="AI1782" s="147"/>
      <c r="AJ1782" s="147"/>
      <c r="AK1782" s="147"/>
      <c r="AL1782" s="147"/>
      <c r="AM1782" s="147"/>
      <c r="AN1782" s="147"/>
      <c r="AO1782" s="147"/>
      <c r="AP1782" s="147"/>
      <c r="AQ1782" s="147"/>
      <c r="AR1782" s="147"/>
      <c r="AS1782" s="147"/>
      <c r="AT1782" s="147"/>
      <c r="AU1782" s="147"/>
      <c r="AV1782" s="147"/>
      <c r="AW1782" s="147"/>
      <c r="AX1782" s="147"/>
      <c r="AY1782" s="147"/>
      <c r="AZ1782" s="147"/>
      <c r="BA1782" s="147"/>
      <c r="BB1782" s="147"/>
      <c r="BC1782" s="147"/>
      <c r="BD1782" s="147"/>
      <c r="BE1782" s="147"/>
      <c r="BF1782" s="147"/>
      <c r="BG1782" s="147"/>
      <c r="BH1782" s="147"/>
    </row>
    <row r="1783" spans="1:60" outlineLevel="1">
      <c r="A1783" s="154"/>
      <c r="B1783" s="155"/>
      <c r="C1783" s="188" t="s">
        <v>791</v>
      </c>
      <c r="D1783" s="160"/>
      <c r="E1783" s="161">
        <v>337.45</v>
      </c>
      <c r="F1783" s="158"/>
      <c r="G1783" s="158"/>
      <c r="H1783" s="158"/>
      <c r="I1783" s="158"/>
      <c r="J1783" s="158"/>
      <c r="K1783" s="158"/>
      <c r="L1783" s="158"/>
      <c r="M1783" s="158"/>
      <c r="N1783" s="157"/>
      <c r="O1783" s="157"/>
      <c r="P1783" s="157"/>
      <c r="Q1783" s="157"/>
      <c r="R1783" s="158"/>
      <c r="S1783" s="158"/>
      <c r="T1783" s="158"/>
      <c r="U1783" s="158"/>
      <c r="V1783" s="158"/>
      <c r="W1783" s="158"/>
      <c r="X1783" s="158"/>
      <c r="Y1783" s="147"/>
      <c r="Z1783" s="147"/>
      <c r="AA1783" s="147"/>
      <c r="AB1783" s="147"/>
      <c r="AC1783" s="147"/>
      <c r="AD1783" s="147"/>
      <c r="AE1783" s="147"/>
      <c r="AF1783" s="147"/>
      <c r="AG1783" s="147" t="s">
        <v>187</v>
      </c>
      <c r="AH1783" s="147">
        <v>0</v>
      </c>
      <c r="AI1783" s="147"/>
      <c r="AJ1783" s="147"/>
      <c r="AK1783" s="147"/>
      <c r="AL1783" s="147"/>
      <c r="AM1783" s="147"/>
      <c r="AN1783" s="147"/>
      <c r="AO1783" s="147"/>
      <c r="AP1783" s="147"/>
      <c r="AQ1783" s="147"/>
      <c r="AR1783" s="147"/>
      <c r="AS1783" s="147"/>
      <c r="AT1783" s="147"/>
      <c r="AU1783" s="147"/>
      <c r="AV1783" s="147"/>
      <c r="AW1783" s="147"/>
      <c r="AX1783" s="147"/>
      <c r="AY1783" s="147"/>
      <c r="AZ1783" s="147"/>
      <c r="BA1783" s="147"/>
      <c r="BB1783" s="147"/>
      <c r="BC1783" s="147"/>
      <c r="BD1783" s="147"/>
      <c r="BE1783" s="147"/>
      <c r="BF1783" s="147"/>
      <c r="BG1783" s="147"/>
      <c r="BH1783" s="147"/>
    </row>
    <row r="1784" spans="1:60" outlineLevel="1">
      <c r="A1784" s="154"/>
      <c r="B1784" s="155"/>
      <c r="C1784" s="188" t="s">
        <v>1371</v>
      </c>
      <c r="D1784" s="160"/>
      <c r="E1784" s="161"/>
      <c r="F1784" s="158"/>
      <c r="G1784" s="158"/>
      <c r="H1784" s="158"/>
      <c r="I1784" s="158"/>
      <c r="J1784" s="158"/>
      <c r="K1784" s="158"/>
      <c r="L1784" s="158"/>
      <c r="M1784" s="158"/>
      <c r="N1784" s="157"/>
      <c r="O1784" s="157"/>
      <c r="P1784" s="157"/>
      <c r="Q1784" s="157"/>
      <c r="R1784" s="158"/>
      <c r="S1784" s="158"/>
      <c r="T1784" s="158"/>
      <c r="U1784" s="158"/>
      <c r="V1784" s="158"/>
      <c r="W1784" s="158"/>
      <c r="X1784" s="158"/>
      <c r="Y1784" s="147"/>
      <c r="Z1784" s="147"/>
      <c r="AA1784" s="147"/>
      <c r="AB1784" s="147"/>
      <c r="AC1784" s="147"/>
      <c r="AD1784" s="147"/>
      <c r="AE1784" s="147"/>
      <c r="AF1784" s="147"/>
      <c r="AG1784" s="147" t="s">
        <v>187</v>
      </c>
      <c r="AH1784" s="147">
        <v>0</v>
      </c>
      <c r="AI1784" s="147"/>
      <c r="AJ1784" s="147"/>
      <c r="AK1784" s="147"/>
      <c r="AL1784" s="147"/>
      <c r="AM1784" s="147"/>
      <c r="AN1784" s="147"/>
      <c r="AO1784" s="147"/>
      <c r="AP1784" s="147"/>
      <c r="AQ1784" s="147"/>
      <c r="AR1784" s="147"/>
      <c r="AS1784" s="147"/>
      <c r="AT1784" s="147"/>
      <c r="AU1784" s="147"/>
      <c r="AV1784" s="147"/>
      <c r="AW1784" s="147"/>
      <c r="AX1784" s="147"/>
      <c r="AY1784" s="147"/>
      <c r="AZ1784" s="147"/>
      <c r="BA1784" s="147"/>
      <c r="BB1784" s="147"/>
      <c r="BC1784" s="147"/>
      <c r="BD1784" s="147"/>
      <c r="BE1784" s="147"/>
      <c r="BF1784" s="147"/>
      <c r="BG1784" s="147"/>
      <c r="BH1784" s="147"/>
    </row>
    <row r="1785" spans="1:60" outlineLevel="1">
      <c r="A1785" s="154"/>
      <c r="B1785" s="155"/>
      <c r="C1785" s="188" t="s">
        <v>1372</v>
      </c>
      <c r="D1785" s="160"/>
      <c r="E1785" s="161">
        <v>12</v>
      </c>
      <c r="F1785" s="158"/>
      <c r="G1785" s="158"/>
      <c r="H1785" s="158"/>
      <c r="I1785" s="158"/>
      <c r="J1785" s="158"/>
      <c r="K1785" s="158"/>
      <c r="L1785" s="158"/>
      <c r="M1785" s="158"/>
      <c r="N1785" s="157"/>
      <c r="O1785" s="157"/>
      <c r="P1785" s="157"/>
      <c r="Q1785" s="157"/>
      <c r="R1785" s="158"/>
      <c r="S1785" s="158"/>
      <c r="T1785" s="158"/>
      <c r="U1785" s="158"/>
      <c r="V1785" s="158"/>
      <c r="W1785" s="158"/>
      <c r="X1785" s="158"/>
      <c r="Y1785" s="147"/>
      <c r="Z1785" s="147"/>
      <c r="AA1785" s="147"/>
      <c r="AB1785" s="147"/>
      <c r="AC1785" s="147"/>
      <c r="AD1785" s="147"/>
      <c r="AE1785" s="147"/>
      <c r="AF1785" s="147"/>
      <c r="AG1785" s="147" t="s">
        <v>187</v>
      </c>
      <c r="AH1785" s="147">
        <v>0</v>
      </c>
      <c r="AI1785" s="147"/>
      <c r="AJ1785" s="147"/>
      <c r="AK1785" s="147"/>
      <c r="AL1785" s="147"/>
      <c r="AM1785" s="147"/>
      <c r="AN1785" s="147"/>
      <c r="AO1785" s="147"/>
      <c r="AP1785" s="147"/>
      <c r="AQ1785" s="147"/>
      <c r="AR1785" s="147"/>
      <c r="AS1785" s="147"/>
      <c r="AT1785" s="147"/>
      <c r="AU1785" s="147"/>
      <c r="AV1785" s="147"/>
      <c r="AW1785" s="147"/>
      <c r="AX1785" s="147"/>
      <c r="AY1785" s="147"/>
      <c r="AZ1785" s="147"/>
      <c r="BA1785" s="147"/>
      <c r="BB1785" s="147"/>
      <c r="BC1785" s="147"/>
      <c r="BD1785" s="147"/>
      <c r="BE1785" s="147"/>
      <c r="BF1785" s="147"/>
      <c r="BG1785" s="147"/>
      <c r="BH1785" s="147"/>
    </row>
    <row r="1786" spans="1:60" ht="22.5" outlineLevel="1">
      <c r="A1786" s="173">
        <v>331</v>
      </c>
      <c r="B1786" s="174" t="s">
        <v>1373</v>
      </c>
      <c r="C1786" s="187" t="s">
        <v>1374</v>
      </c>
      <c r="D1786" s="175" t="s">
        <v>507</v>
      </c>
      <c r="E1786" s="176">
        <v>352.65</v>
      </c>
      <c r="F1786" s="177"/>
      <c r="G1786" s="178">
        <f>ROUND(E1786*F1786,2)</f>
        <v>0</v>
      </c>
      <c r="H1786" s="159"/>
      <c r="I1786" s="158">
        <f>ROUND(E1786*H1786,2)</f>
        <v>0</v>
      </c>
      <c r="J1786" s="159"/>
      <c r="K1786" s="158">
        <f>ROUND(E1786*J1786,2)</f>
        <v>0</v>
      </c>
      <c r="L1786" s="158">
        <v>21</v>
      </c>
      <c r="M1786" s="158">
        <f>G1786*(1+L1786/100)</f>
        <v>0</v>
      </c>
      <c r="N1786" s="157">
        <v>8.0000000000000007E-5</v>
      </c>
      <c r="O1786" s="157">
        <f>ROUND(E1786*N1786,2)</f>
        <v>0.03</v>
      </c>
      <c r="P1786" s="157">
        <v>0</v>
      </c>
      <c r="Q1786" s="157">
        <f>ROUND(E1786*P1786,2)</f>
        <v>0</v>
      </c>
      <c r="R1786" s="158"/>
      <c r="S1786" s="158" t="s">
        <v>183</v>
      </c>
      <c r="T1786" s="158" t="s">
        <v>183</v>
      </c>
      <c r="U1786" s="158">
        <v>0.13719999999999999</v>
      </c>
      <c r="V1786" s="158">
        <f>ROUND(E1786*U1786,2)</f>
        <v>48.38</v>
      </c>
      <c r="W1786" s="158"/>
      <c r="X1786" s="158" t="s">
        <v>184</v>
      </c>
      <c r="Y1786" s="147"/>
      <c r="Z1786" s="147"/>
      <c r="AA1786" s="147"/>
      <c r="AB1786" s="147"/>
      <c r="AC1786" s="147"/>
      <c r="AD1786" s="147"/>
      <c r="AE1786" s="147"/>
      <c r="AF1786" s="147"/>
      <c r="AG1786" s="147" t="s">
        <v>185</v>
      </c>
      <c r="AH1786" s="147"/>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row>
    <row r="1787" spans="1:60" outlineLevel="1">
      <c r="A1787" s="154"/>
      <c r="B1787" s="155"/>
      <c r="C1787" s="188" t="s">
        <v>192</v>
      </c>
      <c r="D1787" s="160"/>
      <c r="E1787" s="161"/>
      <c r="F1787" s="158"/>
      <c r="G1787" s="158"/>
      <c r="H1787" s="158"/>
      <c r="I1787" s="158"/>
      <c r="J1787" s="158"/>
      <c r="K1787" s="158"/>
      <c r="L1787" s="158"/>
      <c r="M1787" s="158"/>
      <c r="N1787" s="157"/>
      <c r="O1787" s="157"/>
      <c r="P1787" s="157"/>
      <c r="Q1787" s="157"/>
      <c r="R1787" s="158"/>
      <c r="S1787" s="158"/>
      <c r="T1787" s="158"/>
      <c r="U1787" s="158"/>
      <c r="V1787" s="158"/>
      <c r="W1787" s="158"/>
      <c r="X1787" s="158"/>
      <c r="Y1787" s="147"/>
      <c r="Z1787" s="147"/>
      <c r="AA1787" s="147"/>
      <c r="AB1787" s="147"/>
      <c r="AC1787" s="147"/>
      <c r="AD1787" s="147"/>
      <c r="AE1787" s="147"/>
      <c r="AF1787" s="147"/>
      <c r="AG1787" s="147" t="s">
        <v>187</v>
      </c>
      <c r="AH1787" s="147">
        <v>0</v>
      </c>
      <c r="AI1787" s="147"/>
      <c r="AJ1787" s="147"/>
      <c r="AK1787" s="147"/>
      <c r="AL1787" s="147"/>
      <c r="AM1787" s="147"/>
      <c r="AN1787" s="147"/>
      <c r="AO1787" s="147"/>
      <c r="AP1787" s="147"/>
      <c r="AQ1787" s="147"/>
      <c r="AR1787" s="147"/>
      <c r="AS1787" s="147"/>
      <c r="AT1787" s="147"/>
      <c r="AU1787" s="147"/>
      <c r="AV1787" s="147"/>
      <c r="AW1787" s="147"/>
      <c r="AX1787" s="147"/>
      <c r="AY1787" s="147"/>
      <c r="AZ1787" s="147"/>
      <c r="BA1787" s="147"/>
      <c r="BB1787" s="147"/>
      <c r="BC1787" s="147"/>
      <c r="BD1787" s="147"/>
      <c r="BE1787" s="147"/>
      <c r="BF1787" s="147"/>
      <c r="BG1787" s="147"/>
      <c r="BH1787" s="147"/>
    </row>
    <row r="1788" spans="1:60" outlineLevel="1">
      <c r="A1788" s="154"/>
      <c r="B1788" s="155"/>
      <c r="C1788" s="188" t="s">
        <v>496</v>
      </c>
      <c r="D1788" s="160"/>
      <c r="E1788" s="161"/>
      <c r="F1788" s="158"/>
      <c r="G1788" s="158"/>
      <c r="H1788" s="158"/>
      <c r="I1788" s="158"/>
      <c r="J1788" s="158"/>
      <c r="K1788" s="158"/>
      <c r="L1788" s="158"/>
      <c r="M1788" s="158"/>
      <c r="N1788" s="157"/>
      <c r="O1788" s="157"/>
      <c r="P1788" s="157"/>
      <c r="Q1788" s="157"/>
      <c r="R1788" s="158"/>
      <c r="S1788" s="158"/>
      <c r="T1788" s="158"/>
      <c r="U1788" s="158"/>
      <c r="V1788" s="158"/>
      <c r="W1788" s="158"/>
      <c r="X1788" s="158"/>
      <c r="Y1788" s="147"/>
      <c r="Z1788" s="147"/>
      <c r="AA1788" s="147"/>
      <c r="AB1788" s="147"/>
      <c r="AC1788" s="147"/>
      <c r="AD1788" s="147"/>
      <c r="AE1788" s="147"/>
      <c r="AF1788" s="147"/>
      <c r="AG1788" s="147" t="s">
        <v>187</v>
      </c>
      <c r="AH1788" s="147">
        <v>0</v>
      </c>
      <c r="AI1788" s="147"/>
      <c r="AJ1788" s="147"/>
      <c r="AK1788" s="147"/>
      <c r="AL1788" s="147"/>
      <c r="AM1788" s="147"/>
      <c r="AN1788" s="147"/>
      <c r="AO1788" s="147"/>
      <c r="AP1788" s="147"/>
      <c r="AQ1788" s="147"/>
      <c r="AR1788" s="147"/>
      <c r="AS1788" s="147"/>
      <c r="AT1788" s="147"/>
      <c r="AU1788" s="147"/>
      <c r="AV1788" s="147"/>
      <c r="AW1788" s="147"/>
      <c r="AX1788" s="147"/>
      <c r="AY1788" s="147"/>
      <c r="AZ1788" s="147"/>
      <c r="BA1788" s="147"/>
      <c r="BB1788" s="147"/>
      <c r="BC1788" s="147"/>
      <c r="BD1788" s="147"/>
      <c r="BE1788" s="147"/>
      <c r="BF1788" s="147"/>
      <c r="BG1788" s="147"/>
      <c r="BH1788" s="147"/>
    </row>
    <row r="1789" spans="1:60" outlineLevel="1">
      <c r="A1789" s="154"/>
      <c r="B1789" s="155"/>
      <c r="C1789" s="188" t="s">
        <v>635</v>
      </c>
      <c r="D1789" s="160"/>
      <c r="E1789" s="161">
        <v>15.2</v>
      </c>
      <c r="F1789" s="158"/>
      <c r="G1789" s="158"/>
      <c r="H1789" s="158"/>
      <c r="I1789" s="158"/>
      <c r="J1789" s="158"/>
      <c r="K1789" s="158"/>
      <c r="L1789" s="158"/>
      <c r="M1789" s="158"/>
      <c r="N1789" s="157"/>
      <c r="O1789" s="157"/>
      <c r="P1789" s="157"/>
      <c r="Q1789" s="157"/>
      <c r="R1789" s="158"/>
      <c r="S1789" s="158"/>
      <c r="T1789" s="158"/>
      <c r="U1789" s="158"/>
      <c r="V1789" s="158"/>
      <c r="W1789" s="158"/>
      <c r="X1789" s="158"/>
      <c r="Y1789" s="147"/>
      <c r="Z1789" s="147"/>
      <c r="AA1789" s="147"/>
      <c r="AB1789" s="147"/>
      <c r="AC1789" s="147"/>
      <c r="AD1789" s="147"/>
      <c r="AE1789" s="147"/>
      <c r="AF1789" s="147"/>
      <c r="AG1789" s="147" t="s">
        <v>187</v>
      </c>
      <c r="AH1789" s="147">
        <v>0</v>
      </c>
      <c r="AI1789" s="147"/>
      <c r="AJ1789" s="147"/>
      <c r="AK1789" s="147"/>
      <c r="AL1789" s="147"/>
      <c r="AM1789" s="147"/>
      <c r="AN1789" s="147"/>
      <c r="AO1789" s="147"/>
      <c r="AP1789" s="147"/>
      <c r="AQ1789" s="147"/>
      <c r="AR1789" s="147"/>
      <c r="AS1789" s="147"/>
      <c r="AT1789" s="147"/>
      <c r="AU1789" s="147"/>
      <c r="AV1789" s="147"/>
      <c r="AW1789" s="147"/>
      <c r="AX1789" s="147"/>
      <c r="AY1789" s="147"/>
      <c r="AZ1789" s="147"/>
      <c r="BA1789" s="147"/>
      <c r="BB1789" s="147"/>
      <c r="BC1789" s="147"/>
      <c r="BD1789" s="147"/>
      <c r="BE1789" s="147"/>
      <c r="BF1789" s="147"/>
      <c r="BG1789" s="147"/>
      <c r="BH1789" s="147"/>
    </row>
    <row r="1790" spans="1:60" outlineLevel="1">
      <c r="A1790" s="154"/>
      <c r="B1790" s="155"/>
      <c r="C1790" s="188" t="s">
        <v>243</v>
      </c>
      <c r="D1790" s="160"/>
      <c r="E1790" s="161"/>
      <c r="F1790" s="158"/>
      <c r="G1790" s="158"/>
      <c r="H1790" s="158"/>
      <c r="I1790" s="158"/>
      <c r="J1790" s="158"/>
      <c r="K1790" s="158"/>
      <c r="L1790" s="158"/>
      <c r="M1790" s="158"/>
      <c r="N1790" s="157"/>
      <c r="O1790" s="157"/>
      <c r="P1790" s="157"/>
      <c r="Q1790" s="157"/>
      <c r="R1790" s="158"/>
      <c r="S1790" s="158"/>
      <c r="T1790" s="158"/>
      <c r="U1790" s="158"/>
      <c r="V1790" s="158"/>
      <c r="W1790" s="158"/>
      <c r="X1790" s="158"/>
      <c r="Y1790" s="147"/>
      <c r="Z1790" s="147"/>
      <c r="AA1790" s="147"/>
      <c r="AB1790" s="147"/>
      <c r="AC1790" s="147"/>
      <c r="AD1790" s="147"/>
      <c r="AE1790" s="147"/>
      <c r="AF1790" s="147"/>
      <c r="AG1790" s="147" t="s">
        <v>187</v>
      </c>
      <c r="AH1790" s="147">
        <v>0</v>
      </c>
      <c r="AI1790" s="147"/>
      <c r="AJ1790" s="147"/>
      <c r="AK1790" s="147"/>
      <c r="AL1790" s="147"/>
      <c r="AM1790" s="147"/>
      <c r="AN1790" s="147"/>
      <c r="AO1790" s="147"/>
      <c r="AP1790" s="147"/>
      <c r="AQ1790" s="147"/>
      <c r="AR1790" s="147"/>
      <c r="AS1790" s="147"/>
      <c r="AT1790" s="147"/>
      <c r="AU1790" s="147"/>
      <c r="AV1790" s="147"/>
      <c r="AW1790" s="147"/>
      <c r="AX1790" s="147"/>
      <c r="AY1790" s="147"/>
      <c r="AZ1790" s="147"/>
      <c r="BA1790" s="147"/>
      <c r="BB1790" s="147"/>
      <c r="BC1790" s="147"/>
      <c r="BD1790" s="147"/>
      <c r="BE1790" s="147"/>
      <c r="BF1790" s="147"/>
      <c r="BG1790" s="147"/>
      <c r="BH1790" s="147"/>
    </row>
    <row r="1791" spans="1:60" outlineLevel="1">
      <c r="A1791" s="154"/>
      <c r="B1791" s="155"/>
      <c r="C1791" s="188" t="s">
        <v>532</v>
      </c>
      <c r="D1791" s="160"/>
      <c r="E1791" s="161"/>
      <c r="F1791" s="158"/>
      <c r="G1791" s="158"/>
      <c r="H1791" s="158"/>
      <c r="I1791" s="158"/>
      <c r="J1791" s="158"/>
      <c r="K1791" s="158"/>
      <c r="L1791" s="158"/>
      <c r="M1791" s="158"/>
      <c r="N1791" s="157"/>
      <c r="O1791" s="157"/>
      <c r="P1791" s="157"/>
      <c r="Q1791" s="157"/>
      <c r="R1791" s="158"/>
      <c r="S1791" s="158"/>
      <c r="T1791" s="158"/>
      <c r="U1791" s="158"/>
      <c r="V1791" s="158"/>
      <c r="W1791" s="158"/>
      <c r="X1791" s="158"/>
      <c r="Y1791" s="147"/>
      <c r="Z1791" s="147"/>
      <c r="AA1791" s="147"/>
      <c r="AB1791" s="147"/>
      <c r="AC1791" s="147"/>
      <c r="AD1791" s="147"/>
      <c r="AE1791" s="147"/>
      <c r="AF1791" s="147"/>
      <c r="AG1791" s="147" t="s">
        <v>187</v>
      </c>
      <c r="AH1791" s="147">
        <v>0</v>
      </c>
      <c r="AI1791" s="147"/>
      <c r="AJ1791" s="147"/>
      <c r="AK1791" s="147"/>
      <c r="AL1791" s="147"/>
      <c r="AM1791" s="147"/>
      <c r="AN1791" s="147"/>
      <c r="AO1791" s="147"/>
      <c r="AP1791" s="147"/>
      <c r="AQ1791" s="147"/>
      <c r="AR1791" s="147"/>
      <c r="AS1791" s="147"/>
      <c r="AT1791" s="147"/>
      <c r="AU1791" s="147"/>
      <c r="AV1791" s="147"/>
      <c r="AW1791" s="147"/>
      <c r="AX1791" s="147"/>
      <c r="AY1791" s="147"/>
      <c r="AZ1791" s="147"/>
      <c r="BA1791" s="147"/>
      <c r="BB1791" s="147"/>
      <c r="BC1791" s="147"/>
      <c r="BD1791" s="147"/>
      <c r="BE1791" s="147"/>
      <c r="BF1791" s="147"/>
      <c r="BG1791" s="147"/>
      <c r="BH1791" s="147"/>
    </row>
    <row r="1792" spans="1:60" outlineLevel="1">
      <c r="A1792" s="154"/>
      <c r="B1792" s="155"/>
      <c r="C1792" s="188" t="s">
        <v>533</v>
      </c>
      <c r="D1792" s="160"/>
      <c r="E1792" s="161">
        <v>337.45</v>
      </c>
      <c r="F1792" s="158"/>
      <c r="G1792" s="158"/>
      <c r="H1792" s="158"/>
      <c r="I1792" s="158"/>
      <c r="J1792" s="158"/>
      <c r="K1792" s="158"/>
      <c r="L1792" s="158"/>
      <c r="M1792" s="158"/>
      <c r="N1792" s="157"/>
      <c r="O1792" s="157"/>
      <c r="P1792" s="157"/>
      <c r="Q1792" s="157"/>
      <c r="R1792" s="158"/>
      <c r="S1792" s="158"/>
      <c r="T1792" s="158"/>
      <c r="U1792" s="158"/>
      <c r="V1792" s="158"/>
      <c r="W1792" s="158"/>
      <c r="X1792" s="158"/>
      <c r="Y1792" s="147"/>
      <c r="Z1792" s="147"/>
      <c r="AA1792" s="147"/>
      <c r="AB1792" s="147"/>
      <c r="AC1792" s="147"/>
      <c r="AD1792" s="147"/>
      <c r="AE1792" s="147"/>
      <c r="AF1792" s="147"/>
      <c r="AG1792" s="147" t="s">
        <v>187</v>
      </c>
      <c r="AH1792" s="147">
        <v>0</v>
      </c>
      <c r="AI1792" s="147"/>
      <c r="AJ1792" s="147"/>
      <c r="AK1792" s="147"/>
      <c r="AL1792" s="147"/>
      <c r="AM1792" s="147"/>
      <c r="AN1792" s="147"/>
      <c r="AO1792" s="147"/>
      <c r="AP1792" s="147"/>
      <c r="AQ1792" s="147"/>
      <c r="AR1792" s="147"/>
      <c r="AS1792" s="147"/>
      <c r="AT1792" s="147"/>
      <c r="AU1792" s="147"/>
      <c r="AV1792" s="147"/>
      <c r="AW1792" s="147"/>
      <c r="AX1792" s="147"/>
      <c r="AY1792" s="147"/>
      <c r="AZ1792" s="147"/>
      <c r="BA1792" s="147"/>
      <c r="BB1792" s="147"/>
      <c r="BC1792" s="147"/>
      <c r="BD1792" s="147"/>
      <c r="BE1792" s="147"/>
      <c r="BF1792" s="147"/>
      <c r="BG1792" s="147"/>
      <c r="BH1792" s="147"/>
    </row>
    <row r="1793" spans="1:60" outlineLevel="1">
      <c r="A1793" s="173">
        <v>332</v>
      </c>
      <c r="B1793" s="174" t="s">
        <v>1375</v>
      </c>
      <c r="C1793" s="187" t="s">
        <v>1376</v>
      </c>
      <c r="D1793" s="175" t="s">
        <v>182</v>
      </c>
      <c r="E1793" s="176">
        <v>349.45</v>
      </c>
      <c r="F1793" s="177"/>
      <c r="G1793" s="178">
        <f>ROUND(E1793*F1793,2)</f>
        <v>0</v>
      </c>
      <c r="H1793" s="159"/>
      <c r="I1793" s="158">
        <f>ROUND(E1793*H1793,2)</f>
        <v>0</v>
      </c>
      <c r="J1793" s="159"/>
      <c r="K1793" s="158">
        <f>ROUND(E1793*J1793,2)</f>
        <v>0</v>
      </c>
      <c r="L1793" s="158">
        <v>21</v>
      </c>
      <c r="M1793" s="158">
        <f>G1793*(1+L1793/100)</f>
        <v>0</v>
      </c>
      <c r="N1793" s="157">
        <v>0</v>
      </c>
      <c r="O1793" s="157">
        <f>ROUND(E1793*N1793,2)</f>
        <v>0</v>
      </c>
      <c r="P1793" s="157">
        <v>1E-3</v>
      </c>
      <c r="Q1793" s="157">
        <f>ROUND(E1793*P1793,2)</f>
        <v>0.35</v>
      </c>
      <c r="R1793" s="158"/>
      <c r="S1793" s="158" t="s">
        <v>183</v>
      </c>
      <c r="T1793" s="158" t="s">
        <v>183</v>
      </c>
      <c r="U1793" s="158">
        <v>0.105</v>
      </c>
      <c r="V1793" s="158">
        <f>ROUND(E1793*U1793,2)</f>
        <v>36.69</v>
      </c>
      <c r="W1793" s="158"/>
      <c r="X1793" s="158" t="s">
        <v>184</v>
      </c>
      <c r="Y1793" s="147"/>
      <c r="Z1793" s="147"/>
      <c r="AA1793" s="147"/>
      <c r="AB1793" s="147"/>
      <c r="AC1793" s="147"/>
      <c r="AD1793" s="147"/>
      <c r="AE1793" s="147"/>
      <c r="AF1793" s="147"/>
      <c r="AG1793" s="147" t="s">
        <v>185</v>
      </c>
      <c r="AH1793" s="147"/>
      <c r="AI1793" s="147"/>
      <c r="AJ1793" s="147"/>
      <c r="AK1793" s="147"/>
      <c r="AL1793" s="147"/>
      <c r="AM1793" s="147"/>
      <c r="AN1793" s="147"/>
      <c r="AO1793" s="147"/>
      <c r="AP1793" s="147"/>
      <c r="AQ1793" s="147"/>
      <c r="AR1793" s="147"/>
      <c r="AS1793" s="147"/>
      <c r="AT1793" s="147"/>
      <c r="AU1793" s="147"/>
      <c r="AV1793" s="147"/>
      <c r="AW1793" s="147"/>
      <c r="AX1793" s="147"/>
      <c r="AY1793" s="147"/>
      <c r="AZ1793" s="147"/>
      <c r="BA1793" s="147"/>
      <c r="BB1793" s="147"/>
      <c r="BC1793" s="147"/>
      <c r="BD1793" s="147"/>
      <c r="BE1793" s="147"/>
      <c r="BF1793" s="147"/>
      <c r="BG1793" s="147"/>
      <c r="BH1793" s="147"/>
    </row>
    <row r="1794" spans="1:60" outlineLevel="1">
      <c r="A1794" s="154"/>
      <c r="B1794" s="155"/>
      <c r="C1794" s="188" t="s">
        <v>243</v>
      </c>
      <c r="D1794" s="160"/>
      <c r="E1794" s="161"/>
      <c r="F1794" s="158"/>
      <c r="G1794" s="158"/>
      <c r="H1794" s="158"/>
      <c r="I1794" s="158"/>
      <c r="J1794" s="158"/>
      <c r="K1794" s="158"/>
      <c r="L1794" s="158"/>
      <c r="M1794" s="158"/>
      <c r="N1794" s="157"/>
      <c r="O1794" s="157"/>
      <c r="P1794" s="157"/>
      <c r="Q1794" s="157"/>
      <c r="R1794" s="158"/>
      <c r="S1794" s="158"/>
      <c r="T1794" s="158"/>
      <c r="U1794" s="158"/>
      <c r="V1794" s="158"/>
      <c r="W1794" s="158"/>
      <c r="X1794" s="158"/>
      <c r="Y1794" s="147"/>
      <c r="Z1794" s="147"/>
      <c r="AA1794" s="147"/>
      <c r="AB1794" s="147"/>
      <c r="AC1794" s="147"/>
      <c r="AD1794" s="147"/>
      <c r="AE1794" s="147"/>
      <c r="AF1794" s="147"/>
      <c r="AG1794" s="147" t="s">
        <v>187</v>
      </c>
      <c r="AH1794" s="147">
        <v>0</v>
      </c>
      <c r="AI1794" s="147"/>
      <c r="AJ1794" s="147"/>
      <c r="AK1794" s="147"/>
      <c r="AL1794" s="147"/>
      <c r="AM1794" s="147"/>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row>
    <row r="1795" spans="1:60" outlineLevel="1">
      <c r="A1795" s="154"/>
      <c r="B1795" s="155"/>
      <c r="C1795" s="188" t="s">
        <v>790</v>
      </c>
      <c r="D1795" s="160"/>
      <c r="E1795" s="161"/>
      <c r="F1795" s="158"/>
      <c r="G1795" s="158"/>
      <c r="H1795" s="158"/>
      <c r="I1795" s="158"/>
      <c r="J1795" s="158"/>
      <c r="K1795" s="158"/>
      <c r="L1795" s="158"/>
      <c r="M1795" s="158"/>
      <c r="N1795" s="157"/>
      <c r="O1795" s="157"/>
      <c r="P1795" s="157"/>
      <c r="Q1795" s="157"/>
      <c r="R1795" s="158"/>
      <c r="S1795" s="158"/>
      <c r="T1795" s="158"/>
      <c r="U1795" s="158"/>
      <c r="V1795" s="158"/>
      <c r="W1795" s="158"/>
      <c r="X1795" s="158"/>
      <c r="Y1795" s="147"/>
      <c r="Z1795" s="147"/>
      <c r="AA1795" s="147"/>
      <c r="AB1795" s="147"/>
      <c r="AC1795" s="147"/>
      <c r="AD1795" s="147"/>
      <c r="AE1795" s="147"/>
      <c r="AF1795" s="147"/>
      <c r="AG1795" s="147" t="s">
        <v>187</v>
      </c>
      <c r="AH1795" s="147">
        <v>0</v>
      </c>
      <c r="AI1795" s="147"/>
      <c r="AJ1795" s="147"/>
      <c r="AK1795" s="147"/>
      <c r="AL1795" s="147"/>
      <c r="AM1795" s="147"/>
      <c r="AN1795" s="147"/>
      <c r="AO1795" s="147"/>
      <c r="AP1795" s="147"/>
      <c r="AQ1795" s="147"/>
      <c r="AR1795" s="147"/>
      <c r="AS1795" s="147"/>
      <c r="AT1795" s="147"/>
      <c r="AU1795" s="147"/>
      <c r="AV1795" s="147"/>
      <c r="AW1795" s="147"/>
      <c r="AX1795" s="147"/>
      <c r="AY1795" s="147"/>
      <c r="AZ1795" s="147"/>
      <c r="BA1795" s="147"/>
      <c r="BB1795" s="147"/>
      <c r="BC1795" s="147"/>
      <c r="BD1795" s="147"/>
      <c r="BE1795" s="147"/>
      <c r="BF1795" s="147"/>
      <c r="BG1795" s="147"/>
      <c r="BH1795" s="147"/>
    </row>
    <row r="1796" spans="1:60" outlineLevel="1">
      <c r="A1796" s="154"/>
      <c r="B1796" s="155"/>
      <c r="C1796" s="188" t="s">
        <v>791</v>
      </c>
      <c r="D1796" s="160"/>
      <c r="E1796" s="161">
        <v>337.45</v>
      </c>
      <c r="F1796" s="158"/>
      <c r="G1796" s="158"/>
      <c r="H1796" s="158"/>
      <c r="I1796" s="158"/>
      <c r="J1796" s="158"/>
      <c r="K1796" s="158"/>
      <c r="L1796" s="158"/>
      <c r="M1796" s="158"/>
      <c r="N1796" s="157"/>
      <c r="O1796" s="157"/>
      <c r="P1796" s="157"/>
      <c r="Q1796" s="157"/>
      <c r="R1796" s="158"/>
      <c r="S1796" s="158"/>
      <c r="T1796" s="158"/>
      <c r="U1796" s="158"/>
      <c r="V1796" s="158"/>
      <c r="W1796" s="158"/>
      <c r="X1796" s="158"/>
      <c r="Y1796" s="147"/>
      <c r="Z1796" s="147"/>
      <c r="AA1796" s="147"/>
      <c r="AB1796" s="147"/>
      <c r="AC1796" s="147"/>
      <c r="AD1796" s="147"/>
      <c r="AE1796" s="147"/>
      <c r="AF1796" s="147"/>
      <c r="AG1796" s="147" t="s">
        <v>187</v>
      </c>
      <c r="AH1796" s="147">
        <v>0</v>
      </c>
      <c r="AI1796" s="147"/>
      <c r="AJ1796" s="147"/>
      <c r="AK1796" s="147"/>
      <c r="AL1796" s="147"/>
      <c r="AM1796" s="147"/>
      <c r="AN1796" s="147"/>
      <c r="AO1796" s="147"/>
      <c r="AP1796" s="147"/>
      <c r="AQ1796" s="147"/>
      <c r="AR1796" s="147"/>
      <c r="AS1796" s="147"/>
      <c r="AT1796" s="147"/>
      <c r="AU1796" s="147"/>
      <c r="AV1796" s="147"/>
      <c r="AW1796" s="147"/>
      <c r="AX1796" s="147"/>
      <c r="AY1796" s="147"/>
      <c r="AZ1796" s="147"/>
      <c r="BA1796" s="147"/>
      <c r="BB1796" s="147"/>
      <c r="BC1796" s="147"/>
      <c r="BD1796" s="147"/>
      <c r="BE1796" s="147"/>
      <c r="BF1796" s="147"/>
      <c r="BG1796" s="147"/>
      <c r="BH1796" s="147"/>
    </row>
    <row r="1797" spans="1:60" outlineLevel="1">
      <c r="A1797" s="154"/>
      <c r="B1797" s="155"/>
      <c r="C1797" s="188" t="s">
        <v>1371</v>
      </c>
      <c r="D1797" s="160"/>
      <c r="E1797" s="161"/>
      <c r="F1797" s="158"/>
      <c r="G1797" s="158"/>
      <c r="H1797" s="158"/>
      <c r="I1797" s="158"/>
      <c r="J1797" s="158"/>
      <c r="K1797" s="158"/>
      <c r="L1797" s="158"/>
      <c r="M1797" s="158"/>
      <c r="N1797" s="157"/>
      <c r="O1797" s="157"/>
      <c r="P1797" s="157"/>
      <c r="Q1797" s="157"/>
      <c r="R1797" s="158"/>
      <c r="S1797" s="158"/>
      <c r="T1797" s="158"/>
      <c r="U1797" s="158"/>
      <c r="V1797" s="158"/>
      <c r="W1797" s="158"/>
      <c r="X1797" s="158"/>
      <c r="Y1797" s="147"/>
      <c r="Z1797" s="147"/>
      <c r="AA1797" s="147"/>
      <c r="AB1797" s="147"/>
      <c r="AC1797" s="147"/>
      <c r="AD1797" s="147"/>
      <c r="AE1797" s="147"/>
      <c r="AF1797" s="147"/>
      <c r="AG1797" s="147" t="s">
        <v>187</v>
      </c>
      <c r="AH1797" s="147">
        <v>0</v>
      </c>
      <c r="AI1797" s="147"/>
      <c r="AJ1797" s="147"/>
      <c r="AK1797" s="147"/>
      <c r="AL1797" s="147"/>
      <c r="AM1797" s="147"/>
      <c r="AN1797" s="147"/>
      <c r="AO1797" s="147"/>
      <c r="AP1797" s="147"/>
      <c r="AQ1797" s="147"/>
      <c r="AR1797" s="147"/>
      <c r="AS1797" s="147"/>
      <c r="AT1797" s="147"/>
      <c r="AU1797" s="147"/>
      <c r="AV1797" s="147"/>
      <c r="AW1797" s="147"/>
      <c r="AX1797" s="147"/>
      <c r="AY1797" s="147"/>
      <c r="AZ1797" s="147"/>
      <c r="BA1797" s="147"/>
      <c r="BB1797" s="147"/>
      <c r="BC1797" s="147"/>
      <c r="BD1797" s="147"/>
      <c r="BE1797" s="147"/>
      <c r="BF1797" s="147"/>
      <c r="BG1797" s="147"/>
      <c r="BH1797" s="147"/>
    </row>
    <row r="1798" spans="1:60" outlineLevel="1">
      <c r="A1798" s="154"/>
      <c r="B1798" s="155"/>
      <c r="C1798" s="188" t="s">
        <v>1372</v>
      </c>
      <c r="D1798" s="160"/>
      <c r="E1798" s="161">
        <v>12</v>
      </c>
      <c r="F1798" s="158"/>
      <c r="G1798" s="158"/>
      <c r="H1798" s="158"/>
      <c r="I1798" s="158"/>
      <c r="J1798" s="158"/>
      <c r="K1798" s="158"/>
      <c r="L1798" s="158"/>
      <c r="M1798" s="158"/>
      <c r="N1798" s="157"/>
      <c r="O1798" s="157"/>
      <c r="P1798" s="157"/>
      <c r="Q1798" s="157"/>
      <c r="R1798" s="158"/>
      <c r="S1798" s="158"/>
      <c r="T1798" s="158"/>
      <c r="U1798" s="158"/>
      <c r="V1798" s="158"/>
      <c r="W1798" s="158"/>
      <c r="X1798" s="158"/>
      <c r="Y1798" s="147"/>
      <c r="Z1798" s="147"/>
      <c r="AA1798" s="147"/>
      <c r="AB1798" s="147"/>
      <c r="AC1798" s="147"/>
      <c r="AD1798" s="147"/>
      <c r="AE1798" s="147"/>
      <c r="AF1798" s="147"/>
      <c r="AG1798" s="147" t="s">
        <v>187</v>
      </c>
      <c r="AH1798" s="147">
        <v>0</v>
      </c>
      <c r="AI1798" s="147"/>
      <c r="AJ1798" s="147"/>
      <c r="AK1798" s="147"/>
      <c r="AL1798" s="147"/>
      <c r="AM1798" s="147"/>
      <c r="AN1798" s="147"/>
      <c r="AO1798" s="147"/>
      <c r="AP1798" s="147"/>
      <c r="AQ1798" s="147"/>
      <c r="AR1798" s="147"/>
      <c r="AS1798" s="147"/>
      <c r="AT1798" s="147"/>
      <c r="AU1798" s="147"/>
      <c r="AV1798" s="147"/>
      <c r="AW1798" s="147"/>
      <c r="AX1798" s="147"/>
      <c r="AY1798" s="147"/>
      <c r="AZ1798" s="147"/>
      <c r="BA1798" s="147"/>
      <c r="BB1798" s="147"/>
      <c r="BC1798" s="147"/>
      <c r="BD1798" s="147"/>
      <c r="BE1798" s="147"/>
      <c r="BF1798" s="147"/>
      <c r="BG1798" s="147"/>
      <c r="BH1798" s="147"/>
    </row>
    <row r="1799" spans="1:60" ht="22.5" outlineLevel="1">
      <c r="A1799" s="173">
        <v>333</v>
      </c>
      <c r="B1799" s="174" t="s">
        <v>1377</v>
      </c>
      <c r="C1799" s="187" t="s">
        <v>1378</v>
      </c>
      <c r="D1799" s="175" t="s">
        <v>182</v>
      </c>
      <c r="E1799" s="176">
        <v>352.65</v>
      </c>
      <c r="F1799" s="177"/>
      <c r="G1799" s="178">
        <f>ROUND(E1799*F1799,2)</f>
        <v>0</v>
      </c>
      <c r="H1799" s="159"/>
      <c r="I1799" s="158">
        <f>ROUND(E1799*H1799,2)</f>
        <v>0</v>
      </c>
      <c r="J1799" s="159"/>
      <c r="K1799" s="158">
        <f>ROUND(E1799*J1799,2)</f>
        <v>0</v>
      </c>
      <c r="L1799" s="158">
        <v>21</v>
      </c>
      <c r="M1799" s="158">
        <f>G1799*(1+L1799/100)</f>
        <v>0</v>
      </c>
      <c r="N1799" s="157">
        <v>4.8500000000000001E-3</v>
      </c>
      <c r="O1799" s="157">
        <f>ROUND(E1799*N1799,2)</f>
        <v>1.71</v>
      </c>
      <c r="P1799" s="157">
        <v>0</v>
      </c>
      <c r="Q1799" s="157">
        <f>ROUND(E1799*P1799,2)</f>
        <v>0</v>
      </c>
      <c r="R1799" s="158"/>
      <c r="S1799" s="158" t="s">
        <v>183</v>
      </c>
      <c r="T1799" s="158" t="s">
        <v>183</v>
      </c>
      <c r="U1799" s="158">
        <v>0.45</v>
      </c>
      <c r="V1799" s="158">
        <f>ROUND(E1799*U1799,2)</f>
        <v>158.69</v>
      </c>
      <c r="W1799" s="158"/>
      <c r="X1799" s="158" t="s">
        <v>184</v>
      </c>
      <c r="Y1799" s="147"/>
      <c r="Z1799" s="147"/>
      <c r="AA1799" s="147"/>
      <c r="AB1799" s="147"/>
      <c r="AC1799" s="147"/>
      <c r="AD1799" s="147"/>
      <c r="AE1799" s="147"/>
      <c r="AF1799" s="147"/>
      <c r="AG1799" s="147" t="s">
        <v>185</v>
      </c>
      <c r="AH1799" s="147"/>
      <c r="AI1799" s="147"/>
      <c r="AJ1799" s="147"/>
      <c r="AK1799" s="147"/>
      <c r="AL1799" s="147"/>
      <c r="AM1799" s="147"/>
      <c r="AN1799" s="147"/>
      <c r="AO1799" s="147"/>
      <c r="AP1799" s="147"/>
      <c r="AQ1799" s="147"/>
      <c r="AR1799" s="147"/>
      <c r="AS1799" s="147"/>
      <c r="AT1799" s="147"/>
      <c r="AU1799" s="147"/>
      <c r="AV1799" s="147"/>
      <c r="AW1799" s="147"/>
      <c r="AX1799" s="147"/>
      <c r="AY1799" s="147"/>
      <c r="AZ1799" s="147"/>
      <c r="BA1799" s="147"/>
      <c r="BB1799" s="147"/>
      <c r="BC1799" s="147"/>
      <c r="BD1799" s="147"/>
      <c r="BE1799" s="147"/>
      <c r="BF1799" s="147"/>
      <c r="BG1799" s="147"/>
      <c r="BH1799" s="147"/>
    </row>
    <row r="1800" spans="1:60" outlineLevel="1">
      <c r="A1800" s="154"/>
      <c r="B1800" s="155"/>
      <c r="C1800" s="188" t="s">
        <v>192</v>
      </c>
      <c r="D1800" s="160"/>
      <c r="E1800" s="161"/>
      <c r="F1800" s="158"/>
      <c r="G1800" s="158"/>
      <c r="H1800" s="158"/>
      <c r="I1800" s="158"/>
      <c r="J1800" s="158"/>
      <c r="K1800" s="158"/>
      <c r="L1800" s="158"/>
      <c r="M1800" s="158"/>
      <c r="N1800" s="157"/>
      <c r="O1800" s="157"/>
      <c r="P1800" s="157"/>
      <c r="Q1800" s="157"/>
      <c r="R1800" s="158"/>
      <c r="S1800" s="158"/>
      <c r="T1800" s="158"/>
      <c r="U1800" s="158"/>
      <c r="V1800" s="158"/>
      <c r="W1800" s="158"/>
      <c r="X1800" s="158"/>
      <c r="Y1800" s="147"/>
      <c r="Z1800" s="147"/>
      <c r="AA1800" s="147"/>
      <c r="AB1800" s="147"/>
      <c r="AC1800" s="147"/>
      <c r="AD1800" s="147"/>
      <c r="AE1800" s="147"/>
      <c r="AF1800" s="147"/>
      <c r="AG1800" s="147" t="s">
        <v>187</v>
      </c>
      <c r="AH1800" s="147">
        <v>0</v>
      </c>
      <c r="AI1800" s="147"/>
      <c r="AJ1800" s="147"/>
      <c r="AK1800" s="147"/>
      <c r="AL1800" s="147"/>
      <c r="AM1800" s="147"/>
      <c r="AN1800" s="147"/>
      <c r="AO1800" s="147"/>
      <c r="AP1800" s="147"/>
      <c r="AQ1800" s="147"/>
      <c r="AR1800" s="147"/>
      <c r="AS1800" s="147"/>
      <c r="AT1800" s="147"/>
      <c r="AU1800" s="147"/>
      <c r="AV1800" s="147"/>
      <c r="AW1800" s="147"/>
      <c r="AX1800" s="147"/>
      <c r="AY1800" s="147"/>
      <c r="AZ1800" s="147"/>
      <c r="BA1800" s="147"/>
      <c r="BB1800" s="147"/>
      <c r="BC1800" s="147"/>
      <c r="BD1800" s="147"/>
      <c r="BE1800" s="147"/>
      <c r="BF1800" s="147"/>
      <c r="BG1800" s="147"/>
      <c r="BH1800" s="147"/>
    </row>
    <row r="1801" spans="1:60" outlineLevel="1">
      <c r="A1801" s="154"/>
      <c r="B1801" s="155"/>
      <c r="C1801" s="188" t="s">
        <v>496</v>
      </c>
      <c r="D1801" s="160"/>
      <c r="E1801" s="161"/>
      <c r="F1801" s="158"/>
      <c r="G1801" s="158"/>
      <c r="H1801" s="158"/>
      <c r="I1801" s="158"/>
      <c r="J1801" s="158"/>
      <c r="K1801" s="158"/>
      <c r="L1801" s="158"/>
      <c r="M1801" s="158"/>
      <c r="N1801" s="157"/>
      <c r="O1801" s="157"/>
      <c r="P1801" s="157"/>
      <c r="Q1801" s="157"/>
      <c r="R1801" s="158"/>
      <c r="S1801" s="158"/>
      <c r="T1801" s="158"/>
      <c r="U1801" s="158"/>
      <c r="V1801" s="158"/>
      <c r="W1801" s="158"/>
      <c r="X1801" s="158"/>
      <c r="Y1801" s="147"/>
      <c r="Z1801" s="147"/>
      <c r="AA1801" s="147"/>
      <c r="AB1801" s="147"/>
      <c r="AC1801" s="147"/>
      <c r="AD1801" s="147"/>
      <c r="AE1801" s="147"/>
      <c r="AF1801" s="147"/>
      <c r="AG1801" s="147" t="s">
        <v>187</v>
      </c>
      <c r="AH1801" s="147">
        <v>0</v>
      </c>
      <c r="AI1801" s="147"/>
      <c r="AJ1801" s="147"/>
      <c r="AK1801" s="147"/>
      <c r="AL1801" s="147"/>
      <c r="AM1801" s="147"/>
      <c r="AN1801" s="147"/>
      <c r="AO1801" s="147"/>
      <c r="AP1801" s="147"/>
      <c r="AQ1801" s="147"/>
      <c r="AR1801" s="147"/>
      <c r="AS1801" s="147"/>
      <c r="AT1801" s="147"/>
      <c r="AU1801" s="147"/>
      <c r="AV1801" s="147"/>
      <c r="AW1801" s="147"/>
      <c r="AX1801" s="147"/>
      <c r="AY1801" s="147"/>
      <c r="AZ1801" s="147"/>
      <c r="BA1801" s="147"/>
      <c r="BB1801" s="147"/>
      <c r="BC1801" s="147"/>
      <c r="BD1801" s="147"/>
      <c r="BE1801" s="147"/>
      <c r="BF1801" s="147"/>
      <c r="BG1801" s="147"/>
      <c r="BH1801" s="147"/>
    </row>
    <row r="1802" spans="1:60" outlineLevel="1">
      <c r="A1802" s="154"/>
      <c r="B1802" s="155"/>
      <c r="C1802" s="188" t="s">
        <v>635</v>
      </c>
      <c r="D1802" s="160"/>
      <c r="E1802" s="161">
        <v>15.2</v>
      </c>
      <c r="F1802" s="158"/>
      <c r="G1802" s="158"/>
      <c r="H1802" s="158"/>
      <c r="I1802" s="158"/>
      <c r="J1802" s="158"/>
      <c r="K1802" s="158"/>
      <c r="L1802" s="158"/>
      <c r="M1802" s="158"/>
      <c r="N1802" s="157"/>
      <c r="O1802" s="157"/>
      <c r="P1802" s="157"/>
      <c r="Q1802" s="157"/>
      <c r="R1802" s="158"/>
      <c r="S1802" s="158"/>
      <c r="T1802" s="158"/>
      <c r="U1802" s="158"/>
      <c r="V1802" s="158"/>
      <c r="W1802" s="158"/>
      <c r="X1802" s="158"/>
      <c r="Y1802" s="147"/>
      <c r="Z1802" s="147"/>
      <c r="AA1802" s="147"/>
      <c r="AB1802" s="147"/>
      <c r="AC1802" s="147"/>
      <c r="AD1802" s="147"/>
      <c r="AE1802" s="147"/>
      <c r="AF1802" s="147"/>
      <c r="AG1802" s="147" t="s">
        <v>187</v>
      </c>
      <c r="AH1802" s="147">
        <v>0</v>
      </c>
      <c r="AI1802" s="147"/>
      <c r="AJ1802" s="147"/>
      <c r="AK1802" s="147"/>
      <c r="AL1802" s="147"/>
      <c r="AM1802" s="147"/>
      <c r="AN1802" s="147"/>
      <c r="AO1802" s="147"/>
      <c r="AP1802" s="147"/>
      <c r="AQ1802" s="147"/>
      <c r="AR1802" s="147"/>
      <c r="AS1802" s="147"/>
      <c r="AT1802" s="147"/>
      <c r="AU1802" s="147"/>
      <c r="AV1802" s="147"/>
      <c r="AW1802" s="147"/>
      <c r="AX1802" s="147"/>
      <c r="AY1802" s="147"/>
      <c r="AZ1802" s="147"/>
      <c r="BA1802" s="147"/>
      <c r="BB1802" s="147"/>
      <c r="BC1802" s="147"/>
      <c r="BD1802" s="147"/>
      <c r="BE1802" s="147"/>
      <c r="BF1802" s="147"/>
      <c r="BG1802" s="147"/>
      <c r="BH1802" s="147"/>
    </row>
    <row r="1803" spans="1:60" outlineLevel="1">
      <c r="A1803" s="154"/>
      <c r="B1803" s="155"/>
      <c r="C1803" s="188" t="s">
        <v>243</v>
      </c>
      <c r="D1803" s="160"/>
      <c r="E1803" s="161"/>
      <c r="F1803" s="158"/>
      <c r="G1803" s="158"/>
      <c r="H1803" s="158"/>
      <c r="I1803" s="158"/>
      <c r="J1803" s="158"/>
      <c r="K1803" s="158"/>
      <c r="L1803" s="158"/>
      <c r="M1803" s="158"/>
      <c r="N1803" s="157"/>
      <c r="O1803" s="157"/>
      <c r="P1803" s="157"/>
      <c r="Q1803" s="157"/>
      <c r="R1803" s="158"/>
      <c r="S1803" s="158"/>
      <c r="T1803" s="158"/>
      <c r="U1803" s="158"/>
      <c r="V1803" s="158"/>
      <c r="W1803" s="158"/>
      <c r="X1803" s="158"/>
      <c r="Y1803" s="147"/>
      <c r="Z1803" s="147"/>
      <c r="AA1803" s="147"/>
      <c r="AB1803" s="147"/>
      <c r="AC1803" s="147"/>
      <c r="AD1803" s="147"/>
      <c r="AE1803" s="147"/>
      <c r="AF1803" s="147"/>
      <c r="AG1803" s="147" t="s">
        <v>187</v>
      </c>
      <c r="AH1803" s="147">
        <v>0</v>
      </c>
      <c r="AI1803" s="147"/>
      <c r="AJ1803" s="147"/>
      <c r="AK1803" s="147"/>
      <c r="AL1803" s="147"/>
      <c r="AM1803" s="147"/>
      <c r="AN1803" s="147"/>
      <c r="AO1803" s="147"/>
      <c r="AP1803" s="147"/>
      <c r="AQ1803" s="147"/>
      <c r="AR1803" s="147"/>
      <c r="AS1803" s="147"/>
      <c r="AT1803" s="147"/>
      <c r="AU1803" s="147"/>
      <c r="AV1803" s="147"/>
      <c r="AW1803" s="147"/>
      <c r="AX1803" s="147"/>
      <c r="AY1803" s="147"/>
      <c r="AZ1803" s="147"/>
      <c r="BA1803" s="147"/>
      <c r="BB1803" s="147"/>
      <c r="BC1803" s="147"/>
      <c r="BD1803" s="147"/>
      <c r="BE1803" s="147"/>
      <c r="BF1803" s="147"/>
      <c r="BG1803" s="147"/>
      <c r="BH1803" s="147"/>
    </row>
    <row r="1804" spans="1:60" outlineLevel="1">
      <c r="A1804" s="154"/>
      <c r="B1804" s="155"/>
      <c r="C1804" s="188" t="s">
        <v>532</v>
      </c>
      <c r="D1804" s="160"/>
      <c r="E1804" s="161"/>
      <c r="F1804" s="158"/>
      <c r="G1804" s="158"/>
      <c r="H1804" s="158"/>
      <c r="I1804" s="158"/>
      <c r="J1804" s="158"/>
      <c r="K1804" s="158"/>
      <c r="L1804" s="158"/>
      <c r="M1804" s="158"/>
      <c r="N1804" s="157"/>
      <c r="O1804" s="157"/>
      <c r="P1804" s="157"/>
      <c r="Q1804" s="157"/>
      <c r="R1804" s="158"/>
      <c r="S1804" s="158"/>
      <c r="T1804" s="158"/>
      <c r="U1804" s="158"/>
      <c r="V1804" s="158"/>
      <c r="W1804" s="158"/>
      <c r="X1804" s="158"/>
      <c r="Y1804" s="147"/>
      <c r="Z1804" s="147"/>
      <c r="AA1804" s="147"/>
      <c r="AB1804" s="147"/>
      <c r="AC1804" s="147"/>
      <c r="AD1804" s="147"/>
      <c r="AE1804" s="147"/>
      <c r="AF1804" s="147"/>
      <c r="AG1804" s="147" t="s">
        <v>187</v>
      </c>
      <c r="AH1804" s="147">
        <v>0</v>
      </c>
      <c r="AI1804" s="147"/>
      <c r="AJ1804" s="147"/>
      <c r="AK1804" s="147"/>
      <c r="AL1804" s="147"/>
      <c r="AM1804" s="147"/>
      <c r="AN1804" s="147"/>
      <c r="AO1804" s="147"/>
      <c r="AP1804" s="147"/>
      <c r="AQ1804" s="147"/>
      <c r="AR1804" s="147"/>
      <c r="AS1804" s="147"/>
      <c r="AT1804" s="147"/>
      <c r="AU1804" s="147"/>
      <c r="AV1804" s="147"/>
      <c r="AW1804" s="147"/>
      <c r="AX1804" s="147"/>
      <c r="AY1804" s="147"/>
      <c r="AZ1804" s="147"/>
      <c r="BA1804" s="147"/>
      <c r="BB1804" s="147"/>
      <c r="BC1804" s="147"/>
      <c r="BD1804" s="147"/>
      <c r="BE1804" s="147"/>
      <c r="BF1804" s="147"/>
      <c r="BG1804" s="147"/>
      <c r="BH1804" s="147"/>
    </row>
    <row r="1805" spans="1:60" outlineLevel="1">
      <c r="A1805" s="154"/>
      <c r="B1805" s="155"/>
      <c r="C1805" s="188" t="s">
        <v>533</v>
      </c>
      <c r="D1805" s="160"/>
      <c r="E1805" s="161">
        <v>337.45</v>
      </c>
      <c r="F1805" s="158"/>
      <c r="G1805" s="158"/>
      <c r="H1805" s="158"/>
      <c r="I1805" s="158"/>
      <c r="J1805" s="158"/>
      <c r="K1805" s="158"/>
      <c r="L1805" s="158"/>
      <c r="M1805" s="158"/>
      <c r="N1805" s="157"/>
      <c r="O1805" s="157"/>
      <c r="P1805" s="157"/>
      <c r="Q1805" s="157"/>
      <c r="R1805" s="158"/>
      <c r="S1805" s="158"/>
      <c r="T1805" s="158"/>
      <c r="U1805" s="158"/>
      <c r="V1805" s="158"/>
      <c r="W1805" s="158"/>
      <c r="X1805" s="158"/>
      <c r="Y1805" s="147"/>
      <c r="Z1805" s="147"/>
      <c r="AA1805" s="147"/>
      <c r="AB1805" s="147"/>
      <c r="AC1805" s="147"/>
      <c r="AD1805" s="147"/>
      <c r="AE1805" s="147"/>
      <c r="AF1805" s="147"/>
      <c r="AG1805" s="147" t="s">
        <v>187</v>
      </c>
      <c r="AH1805" s="147">
        <v>0</v>
      </c>
      <c r="AI1805" s="147"/>
      <c r="AJ1805" s="147"/>
      <c r="AK1805" s="147"/>
      <c r="AL1805" s="147"/>
      <c r="AM1805" s="147"/>
      <c r="AN1805" s="147"/>
      <c r="AO1805" s="147"/>
      <c r="AP1805" s="147"/>
      <c r="AQ1805" s="147"/>
      <c r="AR1805" s="147"/>
      <c r="AS1805" s="147"/>
      <c r="AT1805" s="147"/>
      <c r="AU1805" s="147"/>
      <c r="AV1805" s="147"/>
      <c r="AW1805" s="147"/>
      <c r="AX1805" s="147"/>
      <c r="AY1805" s="147"/>
      <c r="AZ1805" s="147"/>
      <c r="BA1805" s="147"/>
      <c r="BB1805" s="147"/>
      <c r="BC1805" s="147"/>
      <c r="BD1805" s="147"/>
      <c r="BE1805" s="147"/>
      <c r="BF1805" s="147"/>
      <c r="BG1805" s="147"/>
      <c r="BH1805" s="147"/>
    </row>
    <row r="1806" spans="1:60" ht="22.5" outlineLevel="1">
      <c r="A1806" s="173">
        <v>334</v>
      </c>
      <c r="B1806" s="174" t="s">
        <v>1379</v>
      </c>
      <c r="C1806" s="187" t="s">
        <v>1380</v>
      </c>
      <c r="D1806" s="175" t="s">
        <v>182</v>
      </c>
      <c r="E1806" s="176">
        <v>12</v>
      </c>
      <c r="F1806" s="177"/>
      <c r="G1806" s="178">
        <f>ROUND(E1806*F1806,2)</f>
        <v>0</v>
      </c>
      <c r="H1806" s="159"/>
      <c r="I1806" s="158">
        <f>ROUND(E1806*H1806,2)</f>
        <v>0</v>
      </c>
      <c r="J1806" s="159"/>
      <c r="K1806" s="158">
        <f>ROUND(E1806*J1806,2)</f>
        <v>0</v>
      </c>
      <c r="L1806" s="158">
        <v>21</v>
      </c>
      <c r="M1806" s="158">
        <f>G1806*(1+L1806/100)</f>
        <v>0</v>
      </c>
      <c r="N1806" s="157">
        <v>3.2200000000000002E-3</v>
      </c>
      <c r="O1806" s="157">
        <f>ROUND(E1806*N1806,2)</f>
        <v>0.04</v>
      </c>
      <c r="P1806" s="157">
        <v>0</v>
      </c>
      <c r="Q1806" s="157">
        <f>ROUND(E1806*P1806,2)</f>
        <v>0</v>
      </c>
      <c r="R1806" s="158"/>
      <c r="S1806" s="158" t="s">
        <v>183</v>
      </c>
      <c r="T1806" s="158" t="s">
        <v>227</v>
      </c>
      <c r="U1806" s="158">
        <v>0.66517000000000004</v>
      </c>
      <c r="V1806" s="158">
        <f>ROUND(E1806*U1806,2)</f>
        <v>7.98</v>
      </c>
      <c r="W1806" s="158"/>
      <c r="X1806" s="158" t="s">
        <v>228</v>
      </c>
      <c r="Y1806" s="147"/>
      <c r="Z1806" s="147"/>
      <c r="AA1806" s="147"/>
      <c r="AB1806" s="147"/>
      <c r="AC1806" s="147"/>
      <c r="AD1806" s="147"/>
      <c r="AE1806" s="147"/>
      <c r="AF1806" s="147"/>
      <c r="AG1806" s="147" t="s">
        <v>229</v>
      </c>
      <c r="AH1806" s="147"/>
      <c r="AI1806" s="147"/>
      <c r="AJ1806" s="147"/>
      <c r="AK1806" s="147"/>
      <c r="AL1806" s="147"/>
      <c r="AM1806" s="147"/>
      <c r="AN1806" s="147"/>
      <c r="AO1806" s="147"/>
      <c r="AP1806" s="147"/>
      <c r="AQ1806" s="147"/>
      <c r="AR1806" s="147"/>
      <c r="AS1806" s="147"/>
      <c r="AT1806" s="147"/>
      <c r="AU1806" s="147"/>
      <c r="AV1806" s="147"/>
      <c r="AW1806" s="147"/>
      <c r="AX1806" s="147"/>
      <c r="AY1806" s="147"/>
      <c r="AZ1806" s="147"/>
      <c r="BA1806" s="147"/>
      <c r="BB1806" s="147"/>
      <c r="BC1806" s="147"/>
      <c r="BD1806" s="147"/>
      <c r="BE1806" s="147"/>
      <c r="BF1806" s="147"/>
      <c r="BG1806" s="147"/>
      <c r="BH1806" s="147"/>
    </row>
    <row r="1807" spans="1:60" ht="22.5" outlineLevel="1">
      <c r="A1807" s="154"/>
      <c r="B1807" s="155"/>
      <c r="C1807" s="188" t="s">
        <v>1381</v>
      </c>
      <c r="D1807" s="160"/>
      <c r="E1807" s="161"/>
      <c r="F1807" s="158"/>
      <c r="G1807" s="158"/>
      <c r="H1807" s="158"/>
      <c r="I1807" s="158"/>
      <c r="J1807" s="158"/>
      <c r="K1807" s="158"/>
      <c r="L1807" s="158"/>
      <c r="M1807" s="158"/>
      <c r="N1807" s="157"/>
      <c r="O1807" s="157"/>
      <c r="P1807" s="157"/>
      <c r="Q1807" s="157"/>
      <c r="R1807" s="158"/>
      <c r="S1807" s="158"/>
      <c r="T1807" s="158"/>
      <c r="U1807" s="158"/>
      <c r="V1807" s="158"/>
      <c r="W1807" s="158"/>
      <c r="X1807" s="158"/>
      <c r="Y1807" s="147"/>
      <c r="Z1807" s="147"/>
      <c r="AA1807" s="147"/>
      <c r="AB1807" s="147"/>
      <c r="AC1807" s="147"/>
      <c r="AD1807" s="147"/>
      <c r="AE1807" s="147"/>
      <c r="AF1807" s="147"/>
      <c r="AG1807" s="147" t="s">
        <v>187</v>
      </c>
      <c r="AH1807" s="147">
        <v>0</v>
      </c>
      <c r="AI1807" s="147"/>
      <c r="AJ1807" s="147"/>
      <c r="AK1807" s="147"/>
      <c r="AL1807" s="147"/>
      <c r="AM1807" s="147"/>
      <c r="AN1807" s="147"/>
      <c r="AO1807" s="147"/>
      <c r="AP1807" s="147"/>
      <c r="AQ1807" s="147"/>
      <c r="AR1807" s="147"/>
      <c r="AS1807" s="147"/>
      <c r="AT1807" s="147"/>
      <c r="AU1807" s="147"/>
      <c r="AV1807" s="147"/>
      <c r="AW1807" s="147"/>
      <c r="AX1807" s="147"/>
      <c r="AY1807" s="147"/>
      <c r="AZ1807" s="147"/>
      <c r="BA1807" s="147"/>
      <c r="BB1807" s="147"/>
      <c r="BC1807" s="147"/>
      <c r="BD1807" s="147"/>
      <c r="BE1807" s="147"/>
      <c r="BF1807" s="147"/>
      <c r="BG1807" s="147"/>
      <c r="BH1807" s="147"/>
    </row>
    <row r="1808" spans="1:60" outlineLevel="1">
      <c r="A1808" s="154"/>
      <c r="B1808" s="155"/>
      <c r="C1808" s="188" t="s">
        <v>1372</v>
      </c>
      <c r="D1808" s="160"/>
      <c r="E1808" s="161">
        <v>12</v>
      </c>
      <c r="F1808" s="158"/>
      <c r="G1808" s="158"/>
      <c r="H1808" s="158"/>
      <c r="I1808" s="158"/>
      <c r="J1808" s="158"/>
      <c r="K1808" s="158"/>
      <c r="L1808" s="158"/>
      <c r="M1808" s="158"/>
      <c r="N1808" s="157"/>
      <c r="O1808" s="157"/>
      <c r="P1808" s="157"/>
      <c r="Q1808" s="157"/>
      <c r="R1808" s="158"/>
      <c r="S1808" s="158"/>
      <c r="T1808" s="158"/>
      <c r="U1808" s="158"/>
      <c r="V1808" s="158"/>
      <c r="W1808" s="158"/>
      <c r="X1808" s="158"/>
      <c r="Y1808" s="147"/>
      <c r="Z1808" s="147"/>
      <c r="AA1808" s="147"/>
      <c r="AB1808" s="147"/>
      <c r="AC1808" s="147"/>
      <c r="AD1808" s="147"/>
      <c r="AE1808" s="147"/>
      <c r="AF1808" s="147"/>
      <c r="AG1808" s="147" t="s">
        <v>187</v>
      </c>
      <c r="AH1808" s="147">
        <v>0</v>
      </c>
      <c r="AI1808" s="147"/>
      <c r="AJ1808" s="147"/>
      <c r="AK1808" s="147"/>
      <c r="AL1808" s="147"/>
      <c r="AM1808" s="147"/>
      <c r="AN1808" s="147"/>
      <c r="AO1808" s="147"/>
      <c r="AP1808" s="147"/>
      <c r="AQ1808" s="147"/>
      <c r="AR1808" s="147"/>
      <c r="AS1808" s="147"/>
      <c r="AT1808" s="147"/>
      <c r="AU1808" s="147"/>
      <c r="AV1808" s="147"/>
      <c r="AW1808" s="147"/>
      <c r="AX1808" s="147"/>
      <c r="AY1808" s="147"/>
      <c r="AZ1808" s="147"/>
      <c r="BA1808" s="147"/>
      <c r="BB1808" s="147"/>
      <c r="BC1808" s="147"/>
      <c r="BD1808" s="147"/>
      <c r="BE1808" s="147"/>
      <c r="BF1808" s="147"/>
      <c r="BG1808" s="147"/>
      <c r="BH1808" s="147"/>
    </row>
    <row r="1809" spans="1:60" outlineLevel="1">
      <c r="A1809" s="154">
        <v>335</v>
      </c>
      <c r="B1809" s="155" t="s">
        <v>1382</v>
      </c>
      <c r="C1809" s="191" t="s">
        <v>1383</v>
      </c>
      <c r="D1809" s="156" t="s">
        <v>0</v>
      </c>
      <c r="E1809" s="185"/>
      <c r="F1809" s="159"/>
      <c r="G1809" s="158">
        <f>ROUND(E1809*F1809,2)</f>
        <v>0</v>
      </c>
      <c r="H1809" s="159"/>
      <c r="I1809" s="158">
        <f>ROUND(E1809*H1809,2)</f>
        <v>0</v>
      </c>
      <c r="J1809" s="159"/>
      <c r="K1809" s="158">
        <f>ROUND(E1809*J1809,2)</f>
        <v>0</v>
      </c>
      <c r="L1809" s="158">
        <v>21</v>
      </c>
      <c r="M1809" s="158">
        <f>G1809*(1+L1809/100)</f>
        <v>0</v>
      </c>
      <c r="N1809" s="157">
        <v>0</v>
      </c>
      <c r="O1809" s="157">
        <f>ROUND(E1809*N1809,2)</f>
        <v>0</v>
      </c>
      <c r="P1809" s="157">
        <v>0</v>
      </c>
      <c r="Q1809" s="157">
        <f>ROUND(E1809*P1809,2)</f>
        <v>0</v>
      </c>
      <c r="R1809" s="158"/>
      <c r="S1809" s="158" t="s">
        <v>183</v>
      </c>
      <c r="T1809" s="158" t="s">
        <v>183</v>
      </c>
      <c r="U1809" s="158">
        <v>0</v>
      </c>
      <c r="V1809" s="158">
        <f>ROUND(E1809*U1809,2)</f>
        <v>0</v>
      </c>
      <c r="W1809" s="158"/>
      <c r="X1809" s="158" t="s">
        <v>958</v>
      </c>
      <c r="Y1809" s="147"/>
      <c r="Z1809" s="147"/>
      <c r="AA1809" s="147"/>
      <c r="AB1809" s="147"/>
      <c r="AC1809" s="147"/>
      <c r="AD1809" s="147"/>
      <c r="AE1809" s="147"/>
      <c r="AF1809" s="147"/>
      <c r="AG1809" s="147" t="s">
        <v>959</v>
      </c>
      <c r="AH1809" s="147"/>
      <c r="AI1809" s="147"/>
      <c r="AJ1809" s="147"/>
      <c r="AK1809" s="147"/>
      <c r="AL1809" s="147"/>
      <c r="AM1809" s="147"/>
      <c r="AN1809" s="147"/>
      <c r="AO1809" s="147"/>
      <c r="AP1809" s="147"/>
      <c r="AQ1809" s="147"/>
      <c r="AR1809" s="147"/>
      <c r="AS1809" s="147"/>
      <c r="AT1809" s="147"/>
      <c r="AU1809" s="147"/>
      <c r="AV1809" s="147"/>
      <c r="AW1809" s="147"/>
      <c r="AX1809" s="147"/>
      <c r="AY1809" s="147"/>
      <c r="AZ1809" s="147"/>
      <c r="BA1809" s="147"/>
      <c r="BB1809" s="147"/>
      <c r="BC1809" s="147"/>
      <c r="BD1809" s="147"/>
      <c r="BE1809" s="147"/>
      <c r="BF1809" s="147"/>
      <c r="BG1809" s="147"/>
      <c r="BH1809" s="147"/>
    </row>
    <row r="1810" spans="1:60">
      <c r="A1810" s="166" t="s">
        <v>178</v>
      </c>
      <c r="B1810" s="167" t="s">
        <v>128</v>
      </c>
      <c r="C1810" s="186" t="s">
        <v>129</v>
      </c>
      <c r="D1810" s="168"/>
      <c r="E1810" s="169"/>
      <c r="F1810" s="170"/>
      <c r="G1810" s="171">
        <f>SUMIF(AG1811:AG1814,"&lt;&gt;NOR",G1811:G1814)</f>
        <v>0</v>
      </c>
      <c r="H1810" s="165"/>
      <c r="I1810" s="165">
        <f>SUM(I1811:I1814)</f>
        <v>0</v>
      </c>
      <c r="J1810" s="165"/>
      <c r="K1810" s="165">
        <f>SUM(K1811:K1814)</f>
        <v>0</v>
      </c>
      <c r="L1810" s="165"/>
      <c r="M1810" s="165">
        <f>SUM(M1811:M1814)</f>
        <v>0</v>
      </c>
      <c r="N1810" s="164"/>
      <c r="O1810" s="164">
        <f>SUM(O1811:O1814)</f>
        <v>7.0000000000000007E-2</v>
      </c>
      <c r="P1810" s="164"/>
      <c r="Q1810" s="164">
        <f>SUM(Q1811:Q1814)</f>
        <v>0</v>
      </c>
      <c r="R1810" s="165"/>
      <c r="S1810" s="165"/>
      <c r="T1810" s="165"/>
      <c r="U1810" s="165"/>
      <c r="V1810" s="165">
        <f>SUM(V1811:V1814)</f>
        <v>7.14</v>
      </c>
      <c r="W1810" s="165"/>
      <c r="X1810" s="165"/>
      <c r="AG1810" t="s">
        <v>179</v>
      </c>
    </row>
    <row r="1811" spans="1:60" outlineLevel="1">
      <c r="A1811" s="173">
        <v>336</v>
      </c>
      <c r="B1811" s="174" t="s">
        <v>1384</v>
      </c>
      <c r="C1811" s="187" t="s">
        <v>1385</v>
      </c>
      <c r="D1811" s="175" t="s">
        <v>182</v>
      </c>
      <c r="E1811" s="176">
        <v>17.850000000000001</v>
      </c>
      <c r="F1811" s="177"/>
      <c r="G1811" s="178">
        <f>ROUND(E1811*F1811,2)</f>
        <v>0</v>
      </c>
      <c r="H1811" s="159"/>
      <c r="I1811" s="158">
        <f>ROUND(E1811*H1811,2)</f>
        <v>0</v>
      </c>
      <c r="J1811" s="159"/>
      <c r="K1811" s="158">
        <f>ROUND(E1811*J1811,2)</f>
        <v>0</v>
      </c>
      <c r="L1811" s="158">
        <v>21</v>
      </c>
      <c r="M1811" s="158">
        <f>G1811*(1+L1811/100)</f>
        <v>0</v>
      </c>
      <c r="N1811" s="157">
        <v>4.1999999999999997E-3</v>
      </c>
      <c r="O1811" s="157">
        <f>ROUND(E1811*N1811,2)</f>
        <v>7.0000000000000007E-2</v>
      </c>
      <c r="P1811" s="157">
        <v>0</v>
      </c>
      <c r="Q1811" s="157">
        <f>ROUND(E1811*P1811,2)</f>
        <v>0</v>
      </c>
      <c r="R1811" s="158"/>
      <c r="S1811" s="158" t="s">
        <v>183</v>
      </c>
      <c r="T1811" s="158" t="s">
        <v>183</v>
      </c>
      <c r="U1811" s="158">
        <v>0.4</v>
      </c>
      <c r="V1811" s="158">
        <f>ROUND(E1811*U1811,2)</f>
        <v>7.14</v>
      </c>
      <c r="W1811" s="158"/>
      <c r="X1811" s="158" t="s">
        <v>184</v>
      </c>
      <c r="Y1811" s="147"/>
      <c r="Z1811" s="147"/>
      <c r="AA1811" s="147"/>
      <c r="AB1811" s="147"/>
      <c r="AC1811" s="147"/>
      <c r="AD1811" s="147"/>
      <c r="AE1811" s="147"/>
      <c r="AF1811" s="147"/>
      <c r="AG1811" s="147" t="s">
        <v>185</v>
      </c>
      <c r="AH1811" s="147"/>
      <c r="AI1811" s="147"/>
      <c r="AJ1811" s="147"/>
      <c r="AK1811" s="147"/>
      <c r="AL1811" s="147"/>
      <c r="AM1811" s="147"/>
      <c r="AN1811" s="147"/>
      <c r="AO1811" s="147"/>
      <c r="AP1811" s="147"/>
      <c r="AQ1811" s="147"/>
      <c r="AR1811" s="147"/>
      <c r="AS1811" s="147"/>
      <c r="AT1811" s="147"/>
      <c r="AU1811" s="147"/>
      <c r="AV1811" s="147"/>
      <c r="AW1811" s="147"/>
      <c r="AX1811" s="147"/>
      <c r="AY1811" s="147"/>
      <c r="AZ1811" s="147"/>
      <c r="BA1811" s="147"/>
      <c r="BB1811" s="147"/>
      <c r="BC1811" s="147"/>
      <c r="BD1811" s="147"/>
      <c r="BE1811" s="147"/>
      <c r="BF1811" s="147"/>
      <c r="BG1811" s="147"/>
      <c r="BH1811" s="147"/>
    </row>
    <row r="1812" spans="1:60" outlineLevel="1">
      <c r="A1812" s="154"/>
      <c r="B1812" s="155"/>
      <c r="C1812" s="188" t="s">
        <v>554</v>
      </c>
      <c r="D1812" s="160"/>
      <c r="E1812" s="161"/>
      <c r="F1812" s="158"/>
      <c r="G1812" s="158"/>
      <c r="H1812" s="158"/>
      <c r="I1812" s="158"/>
      <c r="J1812" s="158"/>
      <c r="K1812" s="158"/>
      <c r="L1812" s="158"/>
      <c r="M1812" s="158"/>
      <c r="N1812" s="157"/>
      <c r="O1812" s="157"/>
      <c r="P1812" s="157"/>
      <c r="Q1812" s="157"/>
      <c r="R1812" s="158"/>
      <c r="S1812" s="158"/>
      <c r="T1812" s="158"/>
      <c r="U1812" s="158"/>
      <c r="V1812" s="158"/>
      <c r="W1812" s="158"/>
      <c r="X1812" s="158"/>
      <c r="Y1812" s="147"/>
      <c r="Z1812" s="147"/>
      <c r="AA1812" s="147"/>
      <c r="AB1812" s="147"/>
      <c r="AC1812" s="147"/>
      <c r="AD1812" s="147"/>
      <c r="AE1812" s="147"/>
      <c r="AF1812" s="147"/>
      <c r="AG1812" s="147" t="s">
        <v>187</v>
      </c>
      <c r="AH1812" s="147">
        <v>0</v>
      </c>
      <c r="AI1812" s="147"/>
      <c r="AJ1812" s="147"/>
      <c r="AK1812" s="147"/>
      <c r="AL1812" s="147"/>
      <c r="AM1812" s="147"/>
      <c r="AN1812" s="147"/>
      <c r="AO1812" s="147"/>
      <c r="AP1812" s="147"/>
      <c r="AQ1812" s="147"/>
      <c r="AR1812" s="147"/>
      <c r="AS1812" s="147"/>
      <c r="AT1812" s="147"/>
      <c r="AU1812" s="147"/>
      <c r="AV1812" s="147"/>
      <c r="AW1812" s="147"/>
      <c r="AX1812" s="147"/>
      <c r="AY1812" s="147"/>
      <c r="AZ1812" s="147"/>
      <c r="BA1812" s="147"/>
      <c r="BB1812" s="147"/>
      <c r="BC1812" s="147"/>
      <c r="BD1812" s="147"/>
      <c r="BE1812" s="147"/>
      <c r="BF1812" s="147"/>
      <c r="BG1812" s="147"/>
      <c r="BH1812" s="147"/>
    </row>
    <row r="1813" spans="1:60" outlineLevel="1">
      <c r="A1813" s="154"/>
      <c r="B1813" s="155"/>
      <c r="C1813" s="188" t="s">
        <v>555</v>
      </c>
      <c r="D1813" s="160"/>
      <c r="E1813" s="161">
        <v>17.850000000000001</v>
      </c>
      <c r="F1813" s="158"/>
      <c r="G1813" s="158"/>
      <c r="H1813" s="158"/>
      <c r="I1813" s="158"/>
      <c r="J1813" s="158"/>
      <c r="K1813" s="158"/>
      <c r="L1813" s="158"/>
      <c r="M1813" s="158"/>
      <c r="N1813" s="157"/>
      <c r="O1813" s="157"/>
      <c r="P1813" s="157"/>
      <c r="Q1813" s="157"/>
      <c r="R1813" s="158"/>
      <c r="S1813" s="158"/>
      <c r="T1813" s="158"/>
      <c r="U1813" s="158"/>
      <c r="V1813" s="158"/>
      <c r="W1813" s="158"/>
      <c r="X1813" s="158"/>
      <c r="Y1813" s="147"/>
      <c r="Z1813" s="147"/>
      <c r="AA1813" s="147"/>
      <c r="AB1813" s="147"/>
      <c r="AC1813" s="147"/>
      <c r="AD1813" s="147"/>
      <c r="AE1813" s="147"/>
      <c r="AF1813" s="147"/>
      <c r="AG1813" s="147" t="s">
        <v>187</v>
      </c>
      <c r="AH1813" s="147">
        <v>0</v>
      </c>
      <c r="AI1813" s="147"/>
      <c r="AJ1813" s="147"/>
      <c r="AK1813" s="147"/>
      <c r="AL1813" s="147"/>
      <c r="AM1813" s="147"/>
      <c r="AN1813" s="147"/>
      <c r="AO1813" s="147"/>
      <c r="AP1813" s="147"/>
      <c r="AQ1813" s="147"/>
      <c r="AR1813" s="147"/>
      <c r="AS1813" s="147"/>
      <c r="AT1813" s="147"/>
      <c r="AU1813" s="147"/>
      <c r="AV1813" s="147"/>
      <c r="AW1813" s="147"/>
      <c r="AX1813" s="147"/>
      <c r="AY1813" s="147"/>
      <c r="AZ1813" s="147"/>
      <c r="BA1813" s="147"/>
      <c r="BB1813" s="147"/>
      <c r="BC1813" s="147"/>
      <c r="BD1813" s="147"/>
      <c r="BE1813" s="147"/>
      <c r="BF1813" s="147"/>
      <c r="BG1813" s="147"/>
      <c r="BH1813" s="147"/>
    </row>
    <row r="1814" spans="1:60" outlineLevel="1">
      <c r="A1814" s="154">
        <v>337</v>
      </c>
      <c r="B1814" s="155" t="s">
        <v>1386</v>
      </c>
      <c r="C1814" s="191" t="s">
        <v>1387</v>
      </c>
      <c r="D1814" s="156" t="s">
        <v>0</v>
      </c>
      <c r="E1814" s="185"/>
      <c r="F1814" s="159"/>
      <c r="G1814" s="158">
        <f>ROUND(E1814*F1814,2)</f>
        <v>0</v>
      </c>
      <c r="H1814" s="159"/>
      <c r="I1814" s="158">
        <f>ROUND(E1814*H1814,2)</f>
        <v>0</v>
      </c>
      <c r="J1814" s="159"/>
      <c r="K1814" s="158">
        <f>ROUND(E1814*J1814,2)</f>
        <v>0</v>
      </c>
      <c r="L1814" s="158">
        <v>21</v>
      </c>
      <c r="M1814" s="158">
        <f>G1814*(1+L1814/100)</f>
        <v>0</v>
      </c>
      <c r="N1814" s="157">
        <v>0</v>
      </c>
      <c r="O1814" s="157">
        <f>ROUND(E1814*N1814,2)</f>
        <v>0</v>
      </c>
      <c r="P1814" s="157">
        <v>0</v>
      </c>
      <c r="Q1814" s="157">
        <f>ROUND(E1814*P1814,2)</f>
        <v>0</v>
      </c>
      <c r="R1814" s="158"/>
      <c r="S1814" s="158" t="s">
        <v>183</v>
      </c>
      <c r="T1814" s="158" t="s">
        <v>183</v>
      </c>
      <c r="U1814" s="158">
        <v>0</v>
      </c>
      <c r="V1814" s="158">
        <f>ROUND(E1814*U1814,2)</f>
        <v>0</v>
      </c>
      <c r="W1814" s="158"/>
      <c r="X1814" s="158" t="s">
        <v>958</v>
      </c>
      <c r="Y1814" s="147"/>
      <c r="Z1814" s="147"/>
      <c r="AA1814" s="147"/>
      <c r="AB1814" s="147"/>
      <c r="AC1814" s="147"/>
      <c r="AD1814" s="147"/>
      <c r="AE1814" s="147"/>
      <c r="AF1814" s="147"/>
      <c r="AG1814" s="147" t="s">
        <v>959</v>
      </c>
      <c r="AH1814" s="147"/>
      <c r="AI1814" s="147"/>
      <c r="AJ1814" s="147"/>
      <c r="AK1814" s="147"/>
      <c r="AL1814" s="147"/>
      <c r="AM1814" s="147"/>
      <c r="AN1814" s="147"/>
      <c r="AO1814" s="147"/>
      <c r="AP1814" s="147"/>
      <c r="AQ1814" s="147"/>
      <c r="AR1814" s="147"/>
      <c r="AS1814" s="147"/>
      <c r="AT1814" s="147"/>
      <c r="AU1814" s="147"/>
      <c r="AV1814" s="147"/>
      <c r="AW1814" s="147"/>
      <c r="AX1814" s="147"/>
      <c r="AY1814" s="147"/>
      <c r="AZ1814" s="147"/>
      <c r="BA1814" s="147"/>
      <c r="BB1814" s="147"/>
      <c r="BC1814" s="147"/>
      <c r="BD1814" s="147"/>
      <c r="BE1814" s="147"/>
      <c r="BF1814" s="147"/>
      <c r="BG1814" s="147"/>
      <c r="BH1814" s="147"/>
    </row>
    <row r="1815" spans="1:60">
      <c r="A1815" s="166" t="s">
        <v>178</v>
      </c>
      <c r="B1815" s="167" t="s">
        <v>130</v>
      </c>
      <c r="C1815" s="186" t="s">
        <v>131</v>
      </c>
      <c r="D1815" s="168"/>
      <c r="E1815" s="169"/>
      <c r="F1815" s="170"/>
      <c r="G1815" s="171">
        <f>SUMIF(AG1816:AG1861,"&lt;&gt;NOR",G1816:G1861)</f>
        <v>0</v>
      </c>
      <c r="H1815" s="165"/>
      <c r="I1815" s="165">
        <f>SUM(I1816:I1861)</f>
        <v>0</v>
      </c>
      <c r="J1815" s="165"/>
      <c r="K1815" s="165">
        <f>SUM(K1816:K1861)</f>
        <v>0</v>
      </c>
      <c r="L1815" s="165"/>
      <c r="M1815" s="165">
        <f>SUM(M1816:M1861)</f>
        <v>0</v>
      </c>
      <c r="N1815" s="164"/>
      <c r="O1815" s="164">
        <f>SUM(O1816:O1861)</f>
        <v>10.96</v>
      </c>
      <c r="P1815" s="164"/>
      <c r="Q1815" s="164">
        <f>SUM(Q1816:Q1861)</f>
        <v>0</v>
      </c>
      <c r="R1815" s="165"/>
      <c r="S1815" s="165"/>
      <c r="T1815" s="165"/>
      <c r="U1815" s="165"/>
      <c r="V1815" s="165">
        <f>SUM(V1816:V1861)</f>
        <v>698.53000000000009</v>
      </c>
      <c r="W1815" s="165"/>
      <c r="X1815" s="165"/>
      <c r="AG1815" t="s">
        <v>179</v>
      </c>
    </row>
    <row r="1816" spans="1:60" outlineLevel="1">
      <c r="A1816" s="173">
        <v>338</v>
      </c>
      <c r="B1816" s="174" t="s">
        <v>1388</v>
      </c>
      <c r="C1816" s="187" t="s">
        <v>1389</v>
      </c>
      <c r="D1816" s="175" t="s">
        <v>182</v>
      </c>
      <c r="E1816" s="176">
        <v>591.76</v>
      </c>
      <c r="F1816" s="177"/>
      <c r="G1816" s="178">
        <f>ROUND(E1816*F1816,2)</f>
        <v>0</v>
      </c>
      <c r="H1816" s="159"/>
      <c r="I1816" s="158">
        <f>ROUND(E1816*H1816,2)</f>
        <v>0</v>
      </c>
      <c r="J1816" s="159"/>
      <c r="K1816" s="158">
        <f>ROUND(E1816*J1816,2)</f>
        <v>0</v>
      </c>
      <c r="L1816" s="158">
        <v>21</v>
      </c>
      <c r="M1816" s="158">
        <f>G1816*(1+L1816/100)</f>
        <v>0</v>
      </c>
      <c r="N1816" s="157">
        <v>2.1000000000000001E-4</v>
      </c>
      <c r="O1816" s="157">
        <f>ROUND(E1816*N1816,2)</f>
        <v>0.12</v>
      </c>
      <c r="P1816" s="157">
        <v>0</v>
      </c>
      <c r="Q1816" s="157">
        <f>ROUND(E1816*P1816,2)</f>
        <v>0</v>
      </c>
      <c r="R1816" s="158"/>
      <c r="S1816" s="158" t="s">
        <v>183</v>
      </c>
      <c r="T1816" s="158" t="s">
        <v>183</v>
      </c>
      <c r="U1816" s="158">
        <v>0.05</v>
      </c>
      <c r="V1816" s="158">
        <f>ROUND(E1816*U1816,2)</f>
        <v>29.59</v>
      </c>
      <c r="W1816" s="158"/>
      <c r="X1816" s="158" t="s">
        <v>184</v>
      </c>
      <c r="Y1816" s="147"/>
      <c r="Z1816" s="147"/>
      <c r="AA1816" s="147"/>
      <c r="AB1816" s="147"/>
      <c r="AC1816" s="147"/>
      <c r="AD1816" s="147"/>
      <c r="AE1816" s="147"/>
      <c r="AF1816" s="147"/>
      <c r="AG1816" s="147" t="s">
        <v>185</v>
      </c>
      <c r="AH1816" s="147"/>
      <c r="AI1816" s="147"/>
      <c r="AJ1816" s="147"/>
      <c r="AK1816" s="147"/>
      <c r="AL1816" s="147"/>
      <c r="AM1816" s="147"/>
      <c r="AN1816" s="147"/>
      <c r="AO1816" s="147"/>
      <c r="AP1816" s="147"/>
      <c r="AQ1816" s="147"/>
      <c r="AR1816" s="147"/>
      <c r="AS1816" s="147"/>
      <c r="AT1816" s="147"/>
      <c r="AU1816" s="147"/>
      <c r="AV1816" s="147"/>
      <c r="AW1816" s="147"/>
      <c r="AX1816" s="147"/>
      <c r="AY1816" s="147"/>
      <c r="AZ1816" s="147"/>
      <c r="BA1816" s="147"/>
      <c r="BB1816" s="147"/>
      <c r="BC1816" s="147"/>
      <c r="BD1816" s="147"/>
      <c r="BE1816" s="147"/>
      <c r="BF1816" s="147"/>
      <c r="BG1816" s="147"/>
      <c r="BH1816" s="147"/>
    </row>
    <row r="1817" spans="1:60" outlineLevel="1">
      <c r="A1817" s="154"/>
      <c r="B1817" s="155"/>
      <c r="C1817" s="188" t="s">
        <v>192</v>
      </c>
      <c r="D1817" s="160"/>
      <c r="E1817" s="161"/>
      <c r="F1817" s="158"/>
      <c r="G1817" s="158"/>
      <c r="H1817" s="158"/>
      <c r="I1817" s="158"/>
      <c r="J1817" s="158"/>
      <c r="K1817" s="158"/>
      <c r="L1817" s="158"/>
      <c r="M1817" s="158"/>
      <c r="N1817" s="157"/>
      <c r="O1817" s="157"/>
      <c r="P1817" s="157"/>
      <c r="Q1817" s="157"/>
      <c r="R1817" s="158"/>
      <c r="S1817" s="158"/>
      <c r="T1817" s="158"/>
      <c r="U1817" s="158"/>
      <c r="V1817" s="158"/>
      <c r="W1817" s="158"/>
      <c r="X1817" s="158"/>
      <c r="Y1817" s="147"/>
      <c r="Z1817" s="147"/>
      <c r="AA1817" s="147"/>
      <c r="AB1817" s="147"/>
      <c r="AC1817" s="147"/>
      <c r="AD1817" s="147"/>
      <c r="AE1817" s="147"/>
      <c r="AF1817" s="147"/>
      <c r="AG1817" s="147" t="s">
        <v>187</v>
      </c>
      <c r="AH1817" s="147">
        <v>0</v>
      </c>
      <c r="AI1817" s="147"/>
      <c r="AJ1817" s="147"/>
      <c r="AK1817" s="147"/>
      <c r="AL1817" s="147"/>
      <c r="AM1817" s="147"/>
      <c r="AN1817" s="147"/>
      <c r="AO1817" s="147"/>
      <c r="AP1817" s="147"/>
      <c r="AQ1817" s="147"/>
      <c r="AR1817" s="147"/>
      <c r="AS1817" s="147"/>
      <c r="AT1817" s="147"/>
      <c r="AU1817" s="147"/>
      <c r="AV1817" s="147"/>
      <c r="AW1817" s="147"/>
      <c r="AX1817" s="147"/>
      <c r="AY1817" s="147"/>
      <c r="AZ1817" s="147"/>
      <c r="BA1817" s="147"/>
      <c r="BB1817" s="147"/>
      <c r="BC1817" s="147"/>
      <c r="BD1817" s="147"/>
      <c r="BE1817" s="147"/>
      <c r="BF1817" s="147"/>
      <c r="BG1817" s="147"/>
      <c r="BH1817" s="147"/>
    </row>
    <row r="1818" spans="1:60" outlineLevel="1">
      <c r="A1818" s="154"/>
      <c r="B1818" s="155"/>
      <c r="C1818" s="188" t="s">
        <v>447</v>
      </c>
      <c r="D1818" s="160"/>
      <c r="E1818" s="161">
        <v>11</v>
      </c>
      <c r="F1818" s="158"/>
      <c r="G1818" s="158"/>
      <c r="H1818" s="158"/>
      <c r="I1818" s="158"/>
      <c r="J1818" s="158"/>
      <c r="K1818" s="158"/>
      <c r="L1818" s="158"/>
      <c r="M1818" s="158"/>
      <c r="N1818" s="157"/>
      <c r="O1818" s="157"/>
      <c r="P1818" s="157"/>
      <c r="Q1818" s="157"/>
      <c r="R1818" s="158"/>
      <c r="S1818" s="158"/>
      <c r="T1818" s="158"/>
      <c r="U1818" s="158"/>
      <c r="V1818" s="158"/>
      <c r="W1818" s="158"/>
      <c r="X1818" s="158"/>
      <c r="Y1818" s="147"/>
      <c r="Z1818" s="147"/>
      <c r="AA1818" s="147"/>
      <c r="AB1818" s="147"/>
      <c r="AC1818" s="147"/>
      <c r="AD1818" s="147"/>
      <c r="AE1818" s="147"/>
      <c r="AF1818" s="147"/>
      <c r="AG1818" s="147" t="s">
        <v>187</v>
      </c>
      <c r="AH1818" s="147">
        <v>0</v>
      </c>
      <c r="AI1818" s="147"/>
      <c r="AJ1818" s="147"/>
      <c r="AK1818" s="147"/>
      <c r="AL1818" s="147"/>
      <c r="AM1818" s="147"/>
      <c r="AN1818" s="147"/>
      <c r="AO1818" s="147"/>
      <c r="AP1818" s="147"/>
      <c r="AQ1818" s="147"/>
      <c r="AR1818" s="147"/>
      <c r="AS1818" s="147"/>
      <c r="AT1818" s="147"/>
      <c r="AU1818" s="147"/>
      <c r="AV1818" s="147"/>
      <c r="AW1818" s="147"/>
      <c r="AX1818" s="147"/>
      <c r="AY1818" s="147"/>
      <c r="AZ1818" s="147"/>
      <c r="BA1818" s="147"/>
      <c r="BB1818" s="147"/>
      <c r="BC1818" s="147"/>
      <c r="BD1818" s="147"/>
      <c r="BE1818" s="147"/>
      <c r="BF1818" s="147"/>
      <c r="BG1818" s="147"/>
      <c r="BH1818" s="147"/>
    </row>
    <row r="1819" spans="1:60" outlineLevel="1">
      <c r="A1819" s="154"/>
      <c r="B1819" s="155"/>
      <c r="C1819" s="188" t="s">
        <v>448</v>
      </c>
      <c r="D1819" s="160"/>
      <c r="E1819" s="161">
        <v>36</v>
      </c>
      <c r="F1819" s="158"/>
      <c r="G1819" s="158"/>
      <c r="H1819" s="158"/>
      <c r="I1819" s="158"/>
      <c r="J1819" s="158"/>
      <c r="K1819" s="158"/>
      <c r="L1819" s="158"/>
      <c r="M1819" s="158"/>
      <c r="N1819" s="157"/>
      <c r="O1819" s="157"/>
      <c r="P1819" s="157"/>
      <c r="Q1819" s="157"/>
      <c r="R1819" s="158"/>
      <c r="S1819" s="158"/>
      <c r="T1819" s="158"/>
      <c r="U1819" s="158"/>
      <c r="V1819" s="158"/>
      <c r="W1819" s="158"/>
      <c r="X1819" s="158"/>
      <c r="Y1819" s="147"/>
      <c r="Z1819" s="147"/>
      <c r="AA1819" s="147"/>
      <c r="AB1819" s="147"/>
      <c r="AC1819" s="147"/>
      <c r="AD1819" s="147"/>
      <c r="AE1819" s="147"/>
      <c r="AF1819" s="147"/>
      <c r="AG1819" s="147" t="s">
        <v>187</v>
      </c>
      <c r="AH1819" s="147">
        <v>0</v>
      </c>
      <c r="AI1819" s="147"/>
      <c r="AJ1819" s="147"/>
      <c r="AK1819" s="147"/>
      <c r="AL1819" s="147"/>
      <c r="AM1819" s="147"/>
      <c r="AN1819" s="147"/>
      <c r="AO1819" s="147"/>
      <c r="AP1819" s="147"/>
      <c r="AQ1819" s="147"/>
      <c r="AR1819" s="147"/>
      <c r="AS1819" s="147"/>
      <c r="AT1819" s="147"/>
      <c r="AU1819" s="147"/>
      <c r="AV1819" s="147"/>
      <c r="AW1819" s="147"/>
      <c r="AX1819" s="147"/>
      <c r="AY1819" s="147"/>
      <c r="AZ1819" s="147"/>
      <c r="BA1819" s="147"/>
      <c r="BB1819" s="147"/>
      <c r="BC1819" s="147"/>
      <c r="BD1819" s="147"/>
      <c r="BE1819" s="147"/>
      <c r="BF1819" s="147"/>
      <c r="BG1819" s="147"/>
      <c r="BH1819" s="147"/>
    </row>
    <row r="1820" spans="1:60" outlineLevel="1">
      <c r="A1820" s="154"/>
      <c r="B1820" s="155"/>
      <c r="C1820" s="188" t="s">
        <v>449</v>
      </c>
      <c r="D1820" s="160"/>
      <c r="E1820" s="161">
        <v>18</v>
      </c>
      <c r="F1820" s="158"/>
      <c r="G1820" s="158"/>
      <c r="H1820" s="158"/>
      <c r="I1820" s="158"/>
      <c r="J1820" s="158"/>
      <c r="K1820" s="158"/>
      <c r="L1820" s="158"/>
      <c r="M1820" s="158"/>
      <c r="N1820" s="157"/>
      <c r="O1820" s="157"/>
      <c r="P1820" s="157"/>
      <c r="Q1820" s="157"/>
      <c r="R1820" s="158"/>
      <c r="S1820" s="158"/>
      <c r="T1820" s="158"/>
      <c r="U1820" s="158"/>
      <c r="V1820" s="158"/>
      <c r="W1820" s="158"/>
      <c r="X1820" s="158"/>
      <c r="Y1820" s="147"/>
      <c r="Z1820" s="147"/>
      <c r="AA1820" s="147"/>
      <c r="AB1820" s="147"/>
      <c r="AC1820" s="147"/>
      <c r="AD1820" s="147"/>
      <c r="AE1820" s="147"/>
      <c r="AF1820" s="147"/>
      <c r="AG1820" s="147" t="s">
        <v>187</v>
      </c>
      <c r="AH1820" s="147">
        <v>0</v>
      </c>
      <c r="AI1820" s="147"/>
      <c r="AJ1820" s="147"/>
      <c r="AK1820" s="147"/>
      <c r="AL1820" s="147"/>
      <c r="AM1820" s="147"/>
      <c r="AN1820" s="147"/>
      <c r="AO1820" s="147"/>
      <c r="AP1820" s="147"/>
      <c r="AQ1820" s="147"/>
      <c r="AR1820" s="147"/>
      <c r="AS1820" s="147"/>
      <c r="AT1820" s="147"/>
      <c r="AU1820" s="147"/>
      <c r="AV1820" s="147"/>
      <c r="AW1820" s="147"/>
      <c r="AX1820" s="147"/>
      <c r="AY1820" s="147"/>
      <c r="AZ1820" s="147"/>
      <c r="BA1820" s="147"/>
      <c r="BB1820" s="147"/>
      <c r="BC1820" s="147"/>
      <c r="BD1820" s="147"/>
      <c r="BE1820" s="147"/>
      <c r="BF1820" s="147"/>
      <c r="BG1820" s="147"/>
      <c r="BH1820" s="147"/>
    </row>
    <row r="1821" spans="1:60" outlineLevel="1">
      <c r="A1821" s="154"/>
      <c r="B1821" s="155"/>
      <c r="C1821" s="188" t="s">
        <v>450</v>
      </c>
      <c r="D1821" s="160"/>
      <c r="E1821" s="161">
        <v>22</v>
      </c>
      <c r="F1821" s="158"/>
      <c r="G1821" s="158"/>
      <c r="H1821" s="158"/>
      <c r="I1821" s="158"/>
      <c r="J1821" s="158"/>
      <c r="K1821" s="158"/>
      <c r="L1821" s="158"/>
      <c r="M1821" s="158"/>
      <c r="N1821" s="157"/>
      <c r="O1821" s="157"/>
      <c r="P1821" s="157"/>
      <c r="Q1821" s="157"/>
      <c r="R1821" s="158"/>
      <c r="S1821" s="158"/>
      <c r="T1821" s="158"/>
      <c r="U1821" s="158"/>
      <c r="V1821" s="158"/>
      <c r="W1821" s="158"/>
      <c r="X1821" s="158"/>
      <c r="Y1821" s="147"/>
      <c r="Z1821" s="147"/>
      <c r="AA1821" s="147"/>
      <c r="AB1821" s="147"/>
      <c r="AC1821" s="147"/>
      <c r="AD1821" s="147"/>
      <c r="AE1821" s="147"/>
      <c r="AF1821" s="147"/>
      <c r="AG1821" s="147" t="s">
        <v>187</v>
      </c>
      <c r="AH1821" s="147">
        <v>0</v>
      </c>
      <c r="AI1821" s="147"/>
      <c r="AJ1821" s="147"/>
      <c r="AK1821" s="147"/>
      <c r="AL1821" s="147"/>
      <c r="AM1821" s="147"/>
      <c r="AN1821" s="147"/>
      <c r="AO1821" s="147"/>
      <c r="AP1821" s="147"/>
      <c r="AQ1821" s="147"/>
      <c r="AR1821" s="147"/>
      <c r="AS1821" s="147"/>
      <c r="AT1821" s="147"/>
      <c r="AU1821" s="147"/>
      <c r="AV1821" s="147"/>
      <c r="AW1821" s="147"/>
      <c r="AX1821" s="147"/>
      <c r="AY1821" s="147"/>
      <c r="AZ1821" s="147"/>
      <c r="BA1821" s="147"/>
      <c r="BB1821" s="147"/>
      <c r="BC1821" s="147"/>
      <c r="BD1821" s="147"/>
      <c r="BE1821" s="147"/>
      <c r="BF1821" s="147"/>
      <c r="BG1821" s="147"/>
      <c r="BH1821" s="147"/>
    </row>
    <row r="1822" spans="1:60" outlineLevel="1">
      <c r="A1822" s="154"/>
      <c r="B1822" s="155"/>
      <c r="C1822" s="188" t="s">
        <v>451</v>
      </c>
      <c r="D1822" s="160"/>
      <c r="E1822" s="161">
        <v>21</v>
      </c>
      <c r="F1822" s="158"/>
      <c r="G1822" s="158"/>
      <c r="H1822" s="158"/>
      <c r="I1822" s="158"/>
      <c r="J1822" s="158"/>
      <c r="K1822" s="158"/>
      <c r="L1822" s="158"/>
      <c r="M1822" s="158"/>
      <c r="N1822" s="157"/>
      <c r="O1822" s="157"/>
      <c r="P1822" s="157"/>
      <c r="Q1822" s="157"/>
      <c r="R1822" s="158"/>
      <c r="S1822" s="158"/>
      <c r="T1822" s="158"/>
      <c r="U1822" s="158"/>
      <c r="V1822" s="158"/>
      <c r="W1822" s="158"/>
      <c r="X1822" s="158"/>
      <c r="Y1822" s="147"/>
      <c r="Z1822" s="147"/>
      <c r="AA1822" s="147"/>
      <c r="AB1822" s="147"/>
      <c r="AC1822" s="147"/>
      <c r="AD1822" s="147"/>
      <c r="AE1822" s="147"/>
      <c r="AF1822" s="147"/>
      <c r="AG1822" s="147" t="s">
        <v>187</v>
      </c>
      <c r="AH1822" s="147">
        <v>0</v>
      </c>
      <c r="AI1822" s="147"/>
      <c r="AJ1822" s="147"/>
      <c r="AK1822" s="147"/>
      <c r="AL1822" s="147"/>
      <c r="AM1822" s="147"/>
      <c r="AN1822" s="147"/>
      <c r="AO1822" s="147"/>
      <c r="AP1822" s="147"/>
      <c r="AQ1822" s="147"/>
      <c r="AR1822" s="147"/>
      <c r="AS1822" s="147"/>
      <c r="AT1822" s="147"/>
      <c r="AU1822" s="147"/>
      <c r="AV1822" s="147"/>
      <c r="AW1822" s="147"/>
      <c r="AX1822" s="147"/>
      <c r="AY1822" s="147"/>
      <c r="AZ1822" s="147"/>
      <c r="BA1822" s="147"/>
      <c r="BB1822" s="147"/>
      <c r="BC1822" s="147"/>
      <c r="BD1822" s="147"/>
      <c r="BE1822" s="147"/>
      <c r="BF1822" s="147"/>
      <c r="BG1822" s="147"/>
      <c r="BH1822" s="147"/>
    </row>
    <row r="1823" spans="1:60" outlineLevel="1">
      <c r="A1823" s="154"/>
      <c r="B1823" s="155"/>
      <c r="C1823" s="188" t="s">
        <v>447</v>
      </c>
      <c r="D1823" s="160"/>
      <c r="E1823" s="161">
        <v>11</v>
      </c>
      <c r="F1823" s="158"/>
      <c r="G1823" s="158"/>
      <c r="H1823" s="158"/>
      <c r="I1823" s="158"/>
      <c r="J1823" s="158"/>
      <c r="K1823" s="158"/>
      <c r="L1823" s="158"/>
      <c r="M1823" s="158"/>
      <c r="N1823" s="157"/>
      <c r="O1823" s="157"/>
      <c r="P1823" s="157"/>
      <c r="Q1823" s="157"/>
      <c r="R1823" s="158"/>
      <c r="S1823" s="158"/>
      <c r="T1823" s="158"/>
      <c r="U1823" s="158"/>
      <c r="V1823" s="158"/>
      <c r="W1823" s="158"/>
      <c r="X1823" s="158"/>
      <c r="Y1823" s="147"/>
      <c r="Z1823" s="147"/>
      <c r="AA1823" s="147"/>
      <c r="AB1823" s="147"/>
      <c r="AC1823" s="147"/>
      <c r="AD1823" s="147"/>
      <c r="AE1823" s="147"/>
      <c r="AF1823" s="147"/>
      <c r="AG1823" s="147" t="s">
        <v>187</v>
      </c>
      <c r="AH1823" s="147">
        <v>0</v>
      </c>
      <c r="AI1823" s="147"/>
      <c r="AJ1823" s="147"/>
      <c r="AK1823" s="147"/>
      <c r="AL1823" s="147"/>
      <c r="AM1823" s="147"/>
      <c r="AN1823" s="147"/>
      <c r="AO1823" s="147"/>
      <c r="AP1823" s="147"/>
      <c r="AQ1823" s="147"/>
      <c r="AR1823" s="147"/>
      <c r="AS1823" s="147"/>
      <c r="AT1823" s="147"/>
      <c r="AU1823" s="147"/>
      <c r="AV1823" s="147"/>
      <c r="AW1823" s="147"/>
      <c r="AX1823" s="147"/>
      <c r="AY1823" s="147"/>
      <c r="AZ1823" s="147"/>
      <c r="BA1823" s="147"/>
      <c r="BB1823" s="147"/>
      <c r="BC1823" s="147"/>
      <c r="BD1823" s="147"/>
      <c r="BE1823" s="147"/>
      <c r="BF1823" s="147"/>
      <c r="BG1823" s="147"/>
      <c r="BH1823" s="147"/>
    </row>
    <row r="1824" spans="1:60" outlineLevel="1">
      <c r="A1824" s="154"/>
      <c r="B1824" s="155"/>
      <c r="C1824" s="188" t="s">
        <v>452</v>
      </c>
      <c r="D1824" s="160"/>
      <c r="E1824" s="161">
        <v>10</v>
      </c>
      <c r="F1824" s="158"/>
      <c r="G1824" s="158"/>
      <c r="H1824" s="158"/>
      <c r="I1824" s="158"/>
      <c r="J1824" s="158"/>
      <c r="K1824" s="158"/>
      <c r="L1824" s="158"/>
      <c r="M1824" s="158"/>
      <c r="N1824" s="157"/>
      <c r="O1824" s="157"/>
      <c r="P1824" s="157"/>
      <c r="Q1824" s="157"/>
      <c r="R1824" s="158"/>
      <c r="S1824" s="158"/>
      <c r="T1824" s="158"/>
      <c r="U1824" s="158"/>
      <c r="V1824" s="158"/>
      <c r="W1824" s="158"/>
      <c r="X1824" s="158"/>
      <c r="Y1824" s="147"/>
      <c r="Z1824" s="147"/>
      <c r="AA1824" s="147"/>
      <c r="AB1824" s="147"/>
      <c r="AC1824" s="147"/>
      <c r="AD1824" s="147"/>
      <c r="AE1824" s="147"/>
      <c r="AF1824" s="147"/>
      <c r="AG1824" s="147" t="s">
        <v>187</v>
      </c>
      <c r="AH1824" s="147">
        <v>0</v>
      </c>
      <c r="AI1824" s="147"/>
      <c r="AJ1824" s="147"/>
      <c r="AK1824" s="147"/>
      <c r="AL1824" s="147"/>
      <c r="AM1824" s="147"/>
      <c r="AN1824" s="147"/>
      <c r="AO1824" s="147"/>
      <c r="AP1824" s="147"/>
      <c r="AQ1824" s="147"/>
      <c r="AR1824" s="147"/>
      <c r="AS1824" s="147"/>
      <c r="AT1824" s="147"/>
      <c r="AU1824" s="147"/>
      <c r="AV1824" s="147"/>
      <c r="AW1824" s="147"/>
      <c r="AX1824" s="147"/>
      <c r="AY1824" s="147"/>
      <c r="AZ1824" s="147"/>
      <c r="BA1824" s="147"/>
      <c r="BB1824" s="147"/>
      <c r="BC1824" s="147"/>
      <c r="BD1824" s="147"/>
      <c r="BE1824" s="147"/>
      <c r="BF1824" s="147"/>
      <c r="BG1824" s="147"/>
      <c r="BH1824" s="147"/>
    </row>
    <row r="1825" spans="1:60" outlineLevel="1">
      <c r="A1825" s="154"/>
      <c r="B1825" s="155"/>
      <c r="C1825" s="188" t="s">
        <v>453</v>
      </c>
      <c r="D1825" s="160"/>
      <c r="E1825" s="161">
        <v>13</v>
      </c>
      <c r="F1825" s="158"/>
      <c r="G1825" s="158"/>
      <c r="H1825" s="158"/>
      <c r="I1825" s="158"/>
      <c r="J1825" s="158"/>
      <c r="K1825" s="158"/>
      <c r="L1825" s="158"/>
      <c r="M1825" s="158"/>
      <c r="N1825" s="157"/>
      <c r="O1825" s="157"/>
      <c r="P1825" s="157"/>
      <c r="Q1825" s="157"/>
      <c r="R1825" s="158"/>
      <c r="S1825" s="158"/>
      <c r="T1825" s="158"/>
      <c r="U1825" s="158"/>
      <c r="V1825" s="158"/>
      <c r="W1825" s="158"/>
      <c r="X1825" s="158"/>
      <c r="Y1825" s="147"/>
      <c r="Z1825" s="147"/>
      <c r="AA1825" s="147"/>
      <c r="AB1825" s="147"/>
      <c r="AC1825" s="147"/>
      <c r="AD1825" s="147"/>
      <c r="AE1825" s="147"/>
      <c r="AF1825" s="147"/>
      <c r="AG1825" s="147" t="s">
        <v>187</v>
      </c>
      <c r="AH1825" s="147">
        <v>0</v>
      </c>
      <c r="AI1825" s="147"/>
      <c r="AJ1825" s="147"/>
      <c r="AK1825" s="147"/>
      <c r="AL1825" s="147"/>
      <c r="AM1825" s="147"/>
      <c r="AN1825" s="147"/>
      <c r="AO1825" s="147"/>
      <c r="AP1825" s="147"/>
      <c r="AQ1825" s="147"/>
      <c r="AR1825" s="147"/>
      <c r="AS1825" s="147"/>
      <c r="AT1825" s="147"/>
      <c r="AU1825" s="147"/>
      <c r="AV1825" s="147"/>
      <c r="AW1825" s="147"/>
      <c r="AX1825" s="147"/>
      <c r="AY1825" s="147"/>
      <c r="AZ1825" s="147"/>
      <c r="BA1825" s="147"/>
      <c r="BB1825" s="147"/>
      <c r="BC1825" s="147"/>
      <c r="BD1825" s="147"/>
      <c r="BE1825" s="147"/>
      <c r="BF1825" s="147"/>
      <c r="BG1825" s="147"/>
      <c r="BH1825" s="147"/>
    </row>
    <row r="1826" spans="1:60" outlineLevel="1">
      <c r="A1826" s="154"/>
      <c r="B1826" s="155"/>
      <c r="C1826" s="188" t="s">
        <v>454</v>
      </c>
      <c r="D1826" s="160"/>
      <c r="E1826" s="161">
        <v>9</v>
      </c>
      <c r="F1826" s="158"/>
      <c r="G1826" s="158"/>
      <c r="H1826" s="158"/>
      <c r="I1826" s="158"/>
      <c r="J1826" s="158"/>
      <c r="K1826" s="158"/>
      <c r="L1826" s="158"/>
      <c r="M1826" s="158"/>
      <c r="N1826" s="157"/>
      <c r="O1826" s="157"/>
      <c r="P1826" s="157"/>
      <c r="Q1826" s="157"/>
      <c r="R1826" s="158"/>
      <c r="S1826" s="158"/>
      <c r="T1826" s="158"/>
      <c r="U1826" s="158"/>
      <c r="V1826" s="158"/>
      <c r="W1826" s="158"/>
      <c r="X1826" s="158"/>
      <c r="Y1826" s="147"/>
      <c r="Z1826" s="147"/>
      <c r="AA1826" s="147"/>
      <c r="AB1826" s="147"/>
      <c r="AC1826" s="147"/>
      <c r="AD1826" s="147"/>
      <c r="AE1826" s="147"/>
      <c r="AF1826" s="147"/>
      <c r="AG1826" s="147" t="s">
        <v>187</v>
      </c>
      <c r="AH1826" s="147">
        <v>0</v>
      </c>
      <c r="AI1826" s="147"/>
      <c r="AJ1826" s="147"/>
      <c r="AK1826" s="147"/>
      <c r="AL1826" s="147"/>
      <c r="AM1826" s="147"/>
      <c r="AN1826" s="147"/>
      <c r="AO1826" s="147"/>
      <c r="AP1826" s="147"/>
      <c r="AQ1826" s="147"/>
      <c r="AR1826" s="147"/>
      <c r="AS1826" s="147"/>
      <c r="AT1826" s="147"/>
      <c r="AU1826" s="147"/>
      <c r="AV1826" s="147"/>
      <c r="AW1826" s="147"/>
      <c r="AX1826" s="147"/>
      <c r="AY1826" s="147"/>
      <c r="AZ1826" s="147"/>
      <c r="BA1826" s="147"/>
      <c r="BB1826" s="147"/>
      <c r="BC1826" s="147"/>
      <c r="BD1826" s="147"/>
      <c r="BE1826" s="147"/>
      <c r="BF1826" s="147"/>
      <c r="BG1826" s="147"/>
      <c r="BH1826" s="147"/>
    </row>
    <row r="1827" spans="1:60" outlineLevel="1">
      <c r="A1827" s="154"/>
      <c r="B1827" s="155"/>
      <c r="C1827" s="188" t="s">
        <v>454</v>
      </c>
      <c r="D1827" s="160"/>
      <c r="E1827" s="161">
        <v>9</v>
      </c>
      <c r="F1827" s="158"/>
      <c r="G1827" s="158"/>
      <c r="H1827" s="158"/>
      <c r="I1827" s="158"/>
      <c r="J1827" s="158"/>
      <c r="K1827" s="158"/>
      <c r="L1827" s="158"/>
      <c r="M1827" s="158"/>
      <c r="N1827" s="157"/>
      <c r="O1827" s="157"/>
      <c r="P1827" s="157"/>
      <c r="Q1827" s="157"/>
      <c r="R1827" s="158"/>
      <c r="S1827" s="158"/>
      <c r="T1827" s="158"/>
      <c r="U1827" s="158"/>
      <c r="V1827" s="158"/>
      <c r="W1827" s="158"/>
      <c r="X1827" s="158"/>
      <c r="Y1827" s="147"/>
      <c r="Z1827" s="147"/>
      <c r="AA1827" s="147"/>
      <c r="AB1827" s="147"/>
      <c r="AC1827" s="147"/>
      <c r="AD1827" s="147"/>
      <c r="AE1827" s="147"/>
      <c r="AF1827" s="147"/>
      <c r="AG1827" s="147" t="s">
        <v>187</v>
      </c>
      <c r="AH1827" s="147">
        <v>0</v>
      </c>
      <c r="AI1827" s="147"/>
      <c r="AJ1827" s="147"/>
      <c r="AK1827" s="147"/>
      <c r="AL1827" s="147"/>
      <c r="AM1827" s="147"/>
      <c r="AN1827" s="147"/>
      <c r="AO1827" s="147"/>
      <c r="AP1827" s="147"/>
      <c r="AQ1827" s="147"/>
      <c r="AR1827" s="147"/>
      <c r="AS1827" s="147"/>
      <c r="AT1827" s="147"/>
      <c r="AU1827" s="147"/>
      <c r="AV1827" s="147"/>
      <c r="AW1827" s="147"/>
      <c r="AX1827" s="147"/>
      <c r="AY1827" s="147"/>
      <c r="AZ1827" s="147"/>
      <c r="BA1827" s="147"/>
      <c r="BB1827" s="147"/>
      <c r="BC1827" s="147"/>
      <c r="BD1827" s="147"/>
      <c r="BE1827" s="147"/>
      <c r="BF1827" s="147"/>
      <c r="BG1827" s="147"/>
      <c r="BH1827" s="147"/>
    </row>
    <row r="1828" spans="1:60" outlineLevel="1">
      <c r="A1828" s="154"/>
      <c r="B1828" s="155"/>
      <c r="C1828" s="188" t="s">
        <v>449</v>
      </c>
      <c r="D1828" s="160"/>
      <c r="E1828" s="161">
        <v>18</v>
      </c>
      <c r="F1828" s="158"/>
      <c r="G1828" s="158"/>
      <c r="H1828" s="158"/>
      <c r="I1828" s="158"/>
      <c r="J1828" s="158"/>
      <c r="K1828" s="158"/>
      <c r="L1828" s="158"/>
      <c r="M1828" s="158"/>
      <c r="N1828" s="157"/>
      <c r="O1828" s="157"/>
      <c r="P1828" s="157"/>
      <c r="Q1828" s="157"/>
      <c r="R1828" s="158"/>
      <c r="S1828" s="158"/>
      <c r="T1828" s="158"/>
      <c r="U1828" s="158"/>
      <c r="V1828" s="158"/>
      <c r="W1828" s="158"/>
      <c r="X1828" s="158"/>
      <c r="Y1828" s="147"/>
      <c r="Z1828" s="147"/>
      <c r="AA1828" s="147"/>
      <c r="AB1828" s="147"/>
      <c r="AC1828" s="147"/>
      <c r="AD1828" s="147"/>
      <c r="AE1828" s="147"/>
      <c r="AF1828" s="147"/>
      <c r="AG1828" s="147" t="s">
        <v>187</v>
      </c>
      <c r="AH1828" s="147">
        <v>0</v>
      </c>
      <c r="AI1828" s="147"/>
      <c r="AJ1828" s="147"/>
      <c r="AK1828" s="147"/>
      <c r="AL1828" s="147"/>
      <c r="AM1828" s="147"/>
      <c r="AN1828" s="147"/>
      <c r="AO1828" s="147"/>
      <c r="AP1828" s="147"/>
      <c r="AQ1828" s="147"/>
      <c r="AR1828" s="147"/>
      <c r="AS1828" s="147"/>
      <c r="AT1828" s="147"/>
      <c r="AU1828" s="147"/>
      <c r="AV1828" s="147"/>
      <c r="AW1828" s="147"/>
      <c r="AX1828" s="147"/>
      <c r="AY1828" s="147"/>
      <c r="AZ1828" s="147"/>
      <c r="BA1828" s="147"/>
      <c r="BB1828" s="147"/>
      <c r="BC1828" s="147"/>
      <c r="BD1828" s="147"/>
      <c r="BE1828" s="147"/>
      <c r="BF1828" s="147"/>
      <c r="BG1828" s="147"/>
      <c r="BH1828" s="147"/>
    </row>
    <row r="1829" spans="1:60" outlineLevel="1">
      <c r="A1829" s="154"/>
      <c r="B1829" s="155"/>
      <c r="C1829" s="188" t="s">
        <v>243</v>
      </c>
      <c r="D1829" s="160"/>
      <c r="E1829" s="161"/>
      <c r="F1829" s="158"/>
      <c r="G1829" s="158"/>
      <c r="H1829" s="158"/>
      <c r="I1829" s="158"/>
      <c r="J1829" s="158"/>
      <c r="K1829" s="158"/>
      <c r="L1829" s="158"/>
      <c r="M1829" s="158"/>
      <c r="N1829" s="157"/>
      <c r="O1829" s="157"/>
      <c r="P1829" s="157"/>
      <c r="Q1829" s="157"/>
      <c r="R1829" s="158"/>
      <c r="S1829" s="158"/>
      <c r="T1829" s="158"/>
      <c r="U1829" s="158"/>
      <c r="V1829" s="158"/>
      <c r="W1829" s="158"/>
      <c r="X1829" s="158"/>
      <c r="Y1829" s="147"/>
      <c r="Z1829" s="147"/>
      <c r="AA1829" s="147"/>
      <c r="AB1829" s="147"/>
      <c r="AC1829" s="147"/>
      <c r="AD1829" s="147"/>
      <c r="AE1829" s="147"/>
      <c r="AF1829" s="147"/>
      <c r="AG1829" s="147" t="s">
        <v>187</v>
      </c>
      <c r="AH1829" s="147">
        <v>0</v>
      </c>
      <c r="AI1829" s="147"/>
      <c r="AJ1829" s="147"/>
      <c r="AK1829" s="147"/>
      <c r="AL1829" s="147"/>
      <c r="AM1829" s="147"/>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row>
    <row r="1830" spans="1:60" outlineLevel="1">
      <c r="A1830" s="154"/>
      <c r="B1830" s="155"/>
      <c r="C1830" s="188" t="s">
        <v>455</v>
      </c>
      <c r="D1830" s="160"/>
      <c r="E1830" s="161">
        <v>2.7</v>
      </c>
      <c r="F1830" s="158"/>
      <c r="G1830" s="158"/>
      <c r="H1830" s="158"/>
      <c r="I1830" s="158"/>
      <c r="J1830" s="158"/>
      <c r="K1830" s="158"/>
      <c r="L1830" s="158"/>
      <c r="M1830" s="158"/>
      <c r="N1830" s="157"/>
      <c r="O1830" s="157"/>
      <c r="P1830" s="157"/>
      <c r="Q1830" s="157"/>
      <c r="R1830" s="158"/>
      <c r="S1830" s="158"/>
      <c r="T1830" s="158"/>
      <c r="U1830" s="158"/>
      <c r="V1830" s="158"/>
      <c r="W1830" s="158"/>
      <c r="X1830" s="158"/>
      <c r="Y1830" s="147"/>
      <c r="Z1830" s="147"/>
      <c r="AA1830" s="147"/>
      <c r="AB1830" s="147"/>
      <c r="AC1830" s="147"/>
      <c r="AD1830" s="147"/>
      <c r="AE1830" s="147"/>
      <c r="AF1830" s="147"/>
      <c r="AG1830" s="147" t="s">
        <v>187</v>
      </c>
      <c r="AH1830" s="147">
        <v>0</v>
      </c>
      <c r="AI1830" s="147"/>
      <c r="AJ1830" s="147"/>
      <c r="AK1830" s="147"/>
      <c r="AL1830" s="147"/>
      <c r="AM1830" s="147"/>
      <c r="AN1830" s="147"/>
      <c r="AO1830" s="147"/>
      <c r="AP1830" s="147"/>
      <c r="AQ1830" s="147"/>
      <c r="AR1830" s="147"/>
      <c r="AS1830" s="147"/>
      <c r="AT1830" s="147"/>
      <c r="AU1830" s="147"/>
      <c r="AV1830" s="147"/>
      <c r="AW1830" s="147"/>
      <c r="AX1830" s="147"/>
      <c r="AY1830" s="147"/>
      <c r="AZ1830" s="147"/>
      <c r="BA1830" s="147"/>
      <c r="BB1830" s="147"/>
      <c r="BC1830" s="147"/>
      <c r="BD1830" s="147"/>
      <c r="BE1830" s="147"/>
      <c r="BF1830" s="147"/>
      <c r="BG1830" s="147"/>
      <c r="BH1830" s="147"/>
    </row>
    <row r="1831" spans="1:60" outlineLevel="1">
      <c r="A1831" s="154"/>
      <c r="B1831" s="155"/>
      <c r="C1831" s="188" t="s">
        <v>456</v>
      </c>
      <c r="D1831" s="160"/>
      <c r="E1831" s="161">
        <v>89.8</v>
      </c>
      <c r="F1831" s="158"/>
      <c r="G1831" s="158"/>
      <c r="H1831" s="158"/>
      <c r="I1831" s="158"/>
      <c r="J1831" s="158"/>
      <c r="K1831" s="158"/>
      <c r="L1831" s="158"/>
      <c r="M1831" s="158"/>
      <c r="N1831" s="157"/>
      <c r="O1831" s="157"/>
      <c r="P1831" s="157"/>
      <c r="Q1831" s="157"/>
      <c r="R1831" s="158"/>
      <c r="S1831" s="158"/>
      <c r="T1831" s="158"/>
      <c r="U1831" s="158"/>
      <c r="V1831" s="158"/>
      <c r="W1831" s="158"/>
      <c r="X1831" s="158"/>
      <c r="Y1831" s="147"/>
      <c r="Z1831" s="147"/>
      <c r="AA1831" s="147"/>
      <c r="AB1831" s="147"/>
      <c r="AC1831" s="147"/>
      <c r="AD1831" s="147"/>
      <c r="AE1831" s="147"/>
      <c r="AF1831" s="147"/>
      <c r="AG1831" s="147" t="s">
        <v>187</v>
      </c>
      <c r="AH1831" s="147">
        <v>0</v>
      </c>
      <c r="AI1831" s="147"/>
      <c r="AJ1831" s="147"/>
      <c r="AK1831" s="147"/>
      <c r="AL1831" s="147"/>
      <c r="AM1831" s="147"/>
      <c r="AN1831" s="147"/>
      <c r="AO1831" s="147"/>
      <c r="AP1831" s="147"/>
      <c r="AQ1831" s="147"/>
      <c r="AR1831" s="147"/>
      <c r="AS1831" s="147"/>
      <c r="AT1831" s="147"/>
      <c r="AU1831" s="147"/>
      <c r="AV1831" s="147"/>
      <c r="AW1831" s="147"/>
      <c r="AX1831" s="147"/>
      <c r="AY1831" s="147"/>
      <c r="AZ1831" s="147"/>
      <c r="BA1831" s="147"/>
      <c r="BB1831" s="147"/>
      <c r="BC1831" s="147"/>
      <c r="BD1831" s="147"/>
      <c r="BE1831" s="147"/>
      <c r="BF1831" s="147"/>
      <c r="BG1831" s="147"/>
      <c r="BH1831" s="147"/>
    </row>
    <row r="1832" spans="1:60" outlineLevel="1">
      <c r="A1832" s="154"/>
      <c r="B1832" s="155"/>
      <c r="C1832" s="188" t="s">
        <v>457</v>
      </c>
      <c r="D1832" s="160"/>
      <c r="E1832" s="161">
        <v>56</v>
      </c>
      <c r="F1832" s="158"/>
      <c r="G1832" s="158"/>
      <c r="H1832" s="158"/>
      <c r="I1832" s="158"/>
      <c r="J1832" s="158"/>
      <c r="K1832" s="158"/>
      <c r="L1832" s="158"/>
      <c r="M1832" s="158"/>
      <c r="N1832" s="157"/>
      <c r="O1832" s="157"/>
      <c r="P1832" s="157"/>
      <c r="Q1832" s="157"/>
      <c r="R1832" s="158"/>
      <c r="S1832" s="158"/>
      <c r="T1832" s="158"/>
      <c r="U1832" s="158"/>
      <c r="V1832" s="158"/>
      <c r="W1832" s="158"/>
      <c r="X1832" s="158"/>
      <c r="Y1832" s="147"/>
      <c r="Z1832" s="147"/>
      <c r="AA1832" s="147"/>
      <c r="AB1832" s="147"/>
      <c r="AC1832" s="147"/>
      <c r="AD1832" s="147"/>
      <c r="AE1832" s="147"/>
      <c r="AF1832" s="147"/>
      <c r="AG1832" s="147" t="s">
        <v>187</v>
      </c>
      <c r="AH1832" s="147">
        <v>0</v>
      </c>
      <c r="AI1832" s="147"/>
      <c r="AJ1832" s="147"/>
      <c r="AK1832" s="147"/>
      <c r="AL1832" s="147"/>
      <c r="AM1832" s="147"/>
      <c r="AN1832" s="147"/>
      <c r="AO1832" s="147"/>
      <c r="AP1832" s="147"/>
      <c r="AQ1832" s="147"/>
      <c r="AR1832" s="147"/>
      <c r="AS1832" s="147"/>
      <c r="AT1832" s="147"/>
      <c r="AU1832" s="147"/>
      <c r="AV1832" s="147"/>
      <c r="AW1832" s="147"/>
      <c r="AX1832" s="147"/>
      <c r="AY1832" s="147"/>
      <c r="AZ1832" s="147"/>
      <c r="BA1832" s="147"/>
      <c r="BB1832" s="147"/>
      <c r="BC1832" s="147"/>
      <c r="BD1832" s="147"/>
      <c r="BE1832" s="147"/>
      <c r="BF1832" s="147"/>
      <c r="BG1832" s="147"/>
      <c r="BH1832" s="147"/>
    </row>
    <row r="1833" spans="1:60" outlineLevel="1">
      <c r="A1833" s="154"/>
      <c r="B1833" s="155"/>
      <c r="C1833" s="188" t="s">
        <v>458</v>
      </c>
      <c r="D1833" s="160"/>
      <c r="E1833" s="161">
        <v>39.4</v>
      </c>
      <c r="F1833" s="158"/>
      <c r="G1833" s="158"/>
      <c r="H1833" s="158"/>
      <c r="I1833" s="158"/>
      <c r="J1833" s="158"/>
      <c r="K1833" s="158"/>
      <c r="L1833" s="158"/>
      <c r="M1833" s="158"/>
      <c r="N1833" s="157"/>
      <c r="O1833" s="157"/>
      <c r="P1833" s="157"/>
      <c r="Q1833" s="157"/>
      <c r="R1833" s="158"/>
      <c r="S1833" s="158"/>
      <c r="T1833" s="158"/>
      <c r="U1833" s="158"/>
      <c r="V1833" s="158"/>
      <c r="W1833" s="158"/>
      <c r="X1833" s="158"/>
      <c r="Y1833" s="147"/>
      <c r="Z1833" s="147"/>
      <c r="AA1833" s="147"/>
      <c r="AB1833" s="147"/>
      <c r="AC1833" s="147"/>
      <c r="AD1833" s="147"/>
      <c r="AE1833" s="147"/>
      <c r="AF1833" s="147"/>
      <c r="AG1833" s="147" t="s">
        <v>187</v>
      </c>
      <c r="AH1833" s="147">
        <v>0</v>
      </c>
      <c r="AI1833" s="147"/>
      <c r="AJ1833" s="147"/>
      <c r="AK1833" s="147"/>
      <c r="AL1833" s="147"/>
      <c r="AM1833" s="147"/>
      <c r="AN1833" s="147"/>
      <c r="AO1833" s="147"/>
      <c r="AP1833" s="147"/>
      <c r="AQ1833" s="147"/>
      <c r="AR1833" s="147"/>
      <c r="AS1833" s="147"/>
      <c r="AT1833" s="147"/>
      <c r="AU1833" s="147"/>
      <c r="AV1833" s="147"/>
      <c r="AW1833" s="147"/>
      <c r="AX1833" s="147"/>
      <c r="AY1833" s="147"/>
      <c r="AZ1833" s="147"/>
      <c r="BA1833" s="147"/>
      <c r="BB1833" s="147"/>
      <c r="BC1833" s="147"/>
      <c r="BD1833" s="147"/>
      <c r="BE1833" s="147"/>
      <c r="BF1833" s="147"/>
      <c r="BG1833" s="147"/>
      <c r="BH1833" s="147"/>
    </row>
    <row r="1834" spans="1:60" outlineLevel="1">
      <c r="A1834" s="154"/>
      <c r="B1834" s="155"/>
      <c r="C1834" s="188" t="s">
        <v>459</v>
      </c>
      <c r="D1834" s="160"/>
      <c r="E1834" s="161">
        <v>27</v>
      </c>
      <c r="F1834" s="158"/>
      <c r="G1834" s="158"/>
      <c r="H1834" s="158"/>
      <c r="I1834" s="158"/>
      <c r="J1834" s="158"/>
      <c r="K1834" s="158"/>
      <c r="L1834" s="158"/>
      <c r="M1834" s="158"/>
      <c r="N1834" s="157"/>
      <c r="O1834" s="157"/>
      <c r="P1834" s="157"/>
      <c r="Q1834" s="157"/>
      <c r="R1834" s="158"/>
      <c r="S1834" s="158"/>
      <c r="T1834" s="158"/>
      <c r="U1834" s="158"/>
      <c r="V1834" s="158"/>
      <c r="W1834" s="158"/>
      <c r="X1834" s="158"/>
      <c r="Y1834" s="147"/>
      <c r="Z1834" s="147"/>
      <c r="AA1834" s="147"/>
      <c r="AB1834" s="147"/>
      <c r="AC1834" s="147"/>
      <c r="AD1834" s="147"/>
      <c r="AE1834" s="147"/>
      <c r="AF1834" s="147"/>
      <c r="AG1834" s="147" t="s">
        <v>187</v>
      </c>
      <c r="AH1834" s="147">
        <v>0</v>
      </c>
      <c r="AI1834" s="147"/>
      <c r="AJ1834" s="147"/>
      <c r="AK1834" s="147"/>
      <c r="AL1834" s="147"/>
      <c r="AM1834" s="147"/>
      <c r="AN1834" s="147"/>
      <c r="AO1834" s="147"/>
      <c r="AP1834" s="147"/>
      <c r="AQ1834" s="147"/>
      <c r="AR1834" s="147"/>
      <c r="AS1834" s="147"/>
      <c r="AT1834" s="147"/>
      <c r="AU1834" s="147"/>
      <c r="AV1834" s="147"/>
      <c r="AW1834" s="147"/>
      <c r="AX1834" s="147"/>
      <c r="AY1834" s="147"/>
      <c r="AZ1834" s="147"/>
      <c r="BA1834" s="147"/>
      <c r="BB1834" s="147"/>
      <c r="BC1834" s="147"/>
      <c r="BD1834" s="147"/>
      <c r="BE1834" s="147"/>
      <c r="BF1834" s="147"/>
      <c r="BG1834" s="147"/>
      <c r="BH1834" s="147"/>
    </row>
    <row r="1835" spans="1:60" outlineLevel="1">
      <c r="A1835" s="154"/>
      <c r="B1835" s="155"/>
      <c r="C1835" s="188" t="s">
        <v>460</v>
      </c>
      <c r="D1835" s="160"/>
      <c r="E1835" s="161">
        <v>17</v>
      </c>
      <c r="F1835" s="158"/>
      <c r="G1835" s="158"/>
      <c r="H1835" s="158"/>
      <c r="I1835" s="158"/>
      <c r="J1835" s="158"/>
      <c r="K1835" s="158"/>
      <c r="L1835" s="158"/>
      <c r="M1835" s="158"/>
      <c r="N1835" s="157"/>
      <c r="O1835" s="157"/>
      <c r="P1835" s="157"/>
      <c r="Q1835" s="157"/>
      <c r="R1835" s="158"/>
      <c r="S1835" s="158"/>
      <c r="T1835" s="158"/>
      <c r="U1835" s="158"/>
      <c r="V1835" s="158"/>
      <c r="W1835" s="158"/>
      <c r="X1835" s="158"/>
      <c r="Y1835" s="147"/>
      <c r="Z1835" s="147"/>
      <c r="AA1835" s="147"/>
      <c r="AB1835" s="147"/>
      <c r="AC1835" s="147"/>
      <c r="AD1835" s="147"/>
      <c r="AE1835" s="147"/>
      <c r="AF1835" s="147"/>
      <c r="AG1835" s="147" t="s">
        <v>187</v>
      </c>
      <c r="AH1835" s="147">
        <v>0</v>
      </c>
      <c r="AI1835" s="147"/>
      <c r="AJ1835" s="147"/>
      <c r="AK1835" s="147"/>
      <c r="AL1835" s="147"/>
      <c r="AM1835" s="147"/>
      <c r="AN1835" s="147"/>
      <c r="AO1835" s="147"/>
      <c r="AP1835" s="147"/>
      <c r="AQ1835" s="147"/>
      <c r="AR1835" s="147"/>
      <c r="AS1835" s="147"/>
      <c r="AT1835" s="147"/>
      <c r="AU1835" s="147"/>
      <c r="AV1835" s="147"/>
      <c r="AW1835" s="147"/>
      <c r="AX1835" s="147"/>
      <c r="AY1835" s="147"/>
      <c r="AZ1835" s="147"/>
      <c r="BA1835" s="147"/>
      <c r="BB1835" s="147"/>
      <c r="BC1835" s="147"/>
      <c r="BD1835" s="147"/>
      <c r="BE1835" s="147"/>
      <c r="BF1835" s="147"/>
      <c r="BG1835" s="147"/>
      <c r="BH1835" s="147"/>
    </row>
    <row r="1836" spans="1:60" outlineLevel="1">
      <c r="A1836" s="154"/>
      <c r="B1836" s="155"/>
      <c r="C1836" s="188" t="s">
        <v>461</v>
      </c>
      <c r="D1836" s="160"/>
      <c r="E1836" s="161">
        <v>7.7</v>
      </c>
      <c r="F1836" s="158"/>
      <c r="G1836" s="158"/>
      <c r="H1836" s="158"/>
      <c r="I1836" s="158"/>
      <c r="J1836" s="158"/>
      <c r="K1836" s="158"/>
      <c r="L1836" s="158"/>
      <c r="M1836" s="158"/>
      <c r="N1836" s="157"/>
      <c r="O1836" s="157"/>
      <c r="P1836" s="157"/>
      <c r="Q1836" s="157"/>
      <c r="R1836" s="158"/>
      <c r="S1836" s="158"/>
      <c r="T1836" s="158"/>
      <c r="U1836" s="158"/>
      <c r="V1836" s="158"/>
      <c r="W1836" s="158"/>
      <c r="X1836" s="158"/>
      <c r="Y1836" s="147"/>
      <c r="Z1836" s="147"/>
      <c r="AA1836" s="147"/>
      <c r="AB1836" s="147"/>
      <c r="AC1836" s="147"/>
      <c r="AD1836" s="147"/>
      <c r="AE1836" s="147"/>
      <c r="AF1836" s="147"/>
      <c r="AG1836" s="147" t="s">
        <v>187</v>
      </c>
      <c r="AH1836" s="147">
        <v>0</v>
      </c>
      <c r="AI1836" s="147"/>
      <c r="AJ1836" s="147"/>
      <c r="AK1836" s="147"/>
      <c r="AL1836" s="147"/>
      <c r="AM1836" s="147"/>
      <c r="AN1836" s="147"/>
      <c r="AO1836" s="147"/>
      <c r="AP1836" s="147"/>
      <c r="AQ1836" s="147"/>
      <c r="AR1836" s="147"/>
      <c r="AS1836" s="147"/>
      <c r="AT1836" s="147"/>
      <c r="AU1836" s="147"/>
      <c r="AV1836" s="147"/>
      <c r="AW1836" s="147"/>
      <c r="AX1836" s="147"/>
      <c r="AY1836" s="147"/>
      <c r="AZ1836" s="147"/>
      <c r="BA1836" s="147"/>
      <c r="BB1836" s="147"/>
      <c r="BC1836" s="147"/>
      <c r="BD1836" s="147"/>
      <c r="BE1836" s="147"/>
      <c r="BF1836" s="147"/>
      <c r="BG1836" s="147"/>
      <c r="BH1836" s="147"/>
    </row>
    <row r="1837" spans="1:60" outlineLevel="1">
      <c r="A1837" s="154"/>
      <c r="B1837" s="155"/>
      <c r="C1837" s="188" t="s">
        <v>454</v>
      </c>
      <c r="D1837" s="160"/>
      <c r="E1837" s="161">
        <v>9</v>
      </c>
      <c r="F1837" s="158"/>
      <c r="G1837" s="158"/>
      <c r="H1837" s="158"/>
      <c r="I1837" s="158"/>
      <c r="J1837" s="158"/>
      <c r="K1837" s="158"/>
      <c r="L1837" s="158"/>
      <c r="M1837" s="158"/>
      <c r="N1837" s="157"/>
      <c r="O1837" s="157"/>
      <c r="P1837" s="157"/>
      <c r="Q1837" s="157"/>
      <c r="R1837" s="158"/>
      <c r="S1837" s="158"/>
      <c r="T1837" s="158"/>
      <c r="U1837" s="158"/>
      <c r="V1837" s="158"/>
      <c r="W1837" s="158"/>
      <c r="X1837" s="158"/>
      <c r="Y1837" s="147"/>
      <c r="Z1837" s="147"/>
      <c r="AA1837" s="147"/>
      <c r="AB1837" s="147"/>
      <c r="AC1837" s="147"/>
      <c r="AD1837" s="147"/>
      <c r="AE1837" s="147"/>
      <c r="AF1837" s="147"/>
      <c r="AG1837" s="147" t="s">
        <v>187</v>
      </c>
      <c r="AH1837" s="147">
        <v>0</v>
      </c>
      <c r="AI1837" s="147"/>
      <c r="AJ1837" s="147"/>
      <c r="AK1837" s="147"/>
      <c r="AL1837" s="147"/>
      <c r="AM1837" s="147"/>
      <c r="AN1837" s="147"/>
      <c r="AO1837" s="147"/>
      <c r="AP1837" s="147"/>
      <c r="AQ1837" s="147"/>
      <c r="AR1837" s="147"/>
      <c r="AS1837" s="147"/>
      <c r="AT1837" s="147"/>
      <c r="AU1837" s="147"/>
      <c r="AV1837" s="147"/>
      <c r="AW1837" s="147"/>
      <c r="AX1837" s="147"/>
      <c r="AY1837" s="147"/>
      <c r="AZ1837" s="147"/>
      <c r="BA1837" s="147"/>
      <c r="BB1837" s="147"/>
      <c r="BC1837" s="147"/>
      <c r="BD1837" s="147"/>
      <c r="BE1837" s="147"/>
      <c r="BF1837" s="147"/>
      <c r="BG1837" s="147"/>
      <c r="BH1837" s="147"/>
    </row>
    <row r="1838" spans="1:60" outlineLevel="1">
      <c r="A1838" s="154"/>
      <c r="B1838" s="155"/>
      <c r="C1838" s="188" t="s">
        <v>462</v>
      </c>
      <c r="D1838" s="160"/>
      <c r="E1838" s="161">
        <v>5</v>
      </c>
      <c r="F1838" s="158"/>
      <c r="G1838" s="158"/>
      <c r="H1838" s="158"/>
      <c r="I1838" s="158"/>
      <c r="J1838" s="158"/>
      <c r="K1838" s="158"/>
      <c r="L1838" s="158"/>
      <c r="M1838" s="158"/>
      <c r="N1838" s="157"/>
      <c r="O1838" s="157"/>
      <c r="P1838" s="157"/>
      <c r="Q1838" s="157"/>
      <c r="R1838" s="158"/>
      <c r="S1838" s="158"/>
      <c r="T1838" s="158"/>
      <c r="U1838" s="158"/>
      <c r="V1838" s="158"/>
      <c r="W1838" s="158"/>
      <c r="X1838" s="158"/>
      <c r="Y1838" s="147"/>
      <c r="Z1838" s="147"/>
      <c r="AA1838" s="147"/>
      <c r="AB1838" s="147"/>
      <c r="AC1838" s="147"/>
      <c r="AD1838" s="147"/>
      <c r="AE1838" s="147"/>
      <c r="AF1838" s="147"/>
      <c r="AG1838" s="147" t="s">
        <v>187</v>
      </c>
      <c r="AH1838" s="147">
        <v>0</v>
      </c>
      <c r="AI1838" s="147"/>
      <c r="AJ1838" s="147"/>
      <c r="AK1838" s="147"/>
      <c r="AL1838" s="147"/>
      <c r="AM1838" s="147"/>
      <c r="AN1838" s="147"/>
      <c r="AO1838" s="147"/>
      <c r="AP1838" s="147"/>
      <c r="AQ1838" s="147"/>
      <c r="AR1838" s="147"/>
      <c r="AS1838" s="147"/>
      <c r="AT1838" s="147"/>
      <c r="AU1838" s="147"/>
      <c r="AV1838" s="147"/>
      <c r="AW1838" s="147"/>
      <c r="AX1838" s="147"/>
      <c r="AY1838" s="147"/>
      <c r="AZ1838" s="147"/>
      <c r="BA1838" s="147"/>
      <c r="BB1838" s="147"/>
      <c r="BC1838" s="147"/>
      <c r="BD1838" s="147"/>
      <c r="BE1838" s="147"/>
      <c r="BF1838" s="147"/>
      <c r="BG1838" s="147"/>
      <c r="BH1838" s="147"/>
    </row>
    <row r="1839" spans="1:60" outlineLevel="1">
      <c r="A1839" s="154"/>
      <c r="B1839" s="155"/>
      <c r="C1839" s="188" t="s">
        <v>463</v>
      </c>
      <c r="D1839" s="160"/>
      <c r="E1839" s="161">
        <v>15.6</v>
      </c>
      <c r="F1839" s="158"/>
      <c r="G1839" s="158"/>
      <c r="H1839" s="158"/>
      <c r="I1839" s="158"/>
      <c r="J1839" s="158"/>
      <c r="K1839" s="158"/>
      <c r="L1839" s="158"/>
      <c r="M1839" s="158"/>
      <c r="N1839" s="157"/>
      <c r="O1839" s="157"/>
      <c r="P1839" s="157"/>
      <c r="Q1839" s="157"/>
      <c r="R1839" s="158"/>
      <c r="S1839" s="158"/>
      <c r="T1839" s="158"/>
      <c r="U1839" s="158"/>
      <c r="V1839" s="158"/>
      <c r="W1839" s="158"/>
      <c r="X1839" s="158"/>
      <c r="Y1839" s="147"/>
      <c r="Z1839" s="147"/>
      <c r="AA1839" s="147"/>
      <c r="AB1839" s="147"/>
      <c r="AC1839" s="147"/>
      <c r="AD1839" s="147"/>
      <c r="AE1839" s="147"/>
      <c r="AF1839" s="147"/>
      <c r="AG1839" s="147" t="s">
        <v>187</v>
      </c>
      <c r="AH1839" s="147">
        <v>0</v>
      </c>
      <c r="AI1839" s="147"/>
      <c r="AJ1839" s="147"/>
      <c r="AK1839" s="147"/>
      <c r="AL1839" s="147"/>
      <c r="AM1839" s="147"/>
      <c r="AN1839" s="147"/>
      <c r="AO1839" s="147"/>
      <c r="AP1839" s="147"/>
      <c r="AQ1839" s="147"/>
      <c r="AR1839" s="147"/>
      <c r="AS1839" s="147"/>
      <c r="AT1839" s="147"/>
      <c r="AU1839" s="147"/>
      <c r="AV1839" s="147"/>
      <c r="AW1839" s="147"/>
      <c r="AX1839" s="147"/>
      <c r="AY1839" s="147"/>
      <c r="AZ1839" s="147"/>
      <c r="BA1839" s="147"/>
      <c r="BB1839" s="147"/>
      <c r="BC1839" s="147"/>
      <c r="BD1839" s="147"/>
      <c r="BE1839" s="147"/>
      <c r="BF1839" s="147"/>
      <c r="BG1839" s="147"/>
      <c r="BH1839" s="147"/>
    </row>
    <row r="1840" spans="1:60" outlineLevel="1">
      <c r="A1840" s="154"/>
      <c r="B1840" s="155"/>
      <c r="C1840" s="188" t="s">
        <v>464</v>
      </c>
      <c r="D1840" s="160"/>
      <c r="E1840" s="161">
        <v>55</v>
      </c>
      <c r="F1840" s="158"/>
      <c r="G1840" s="158"/>
      <c r="H1840" s="158"/>
      <c r="I1840" s="158"/>
      <c r="J1840" s="158"/>
      <c r="K1840" s="158"/>
      <c r="L1840" s="158"/>
      <c r="M1840" s="158"/>
      <c r="N1840" s="157"/>
      <c r="O1840" s="157"/>
      <c r="P1840" s="157"/>
      <c r="Q1840" s="157"/>
      <c r="R1840" s="158"/>
      <c r="S1840" s="158"/>
      <c r="T1840" s="158"/>
      <c r="U1840" s="158"/>
      <c r="V1840" s="158"/>
      <c r="W1840" s="158"/>
      <c r="X1840" s="158"/>
      <c r="Y1840" s="147"/>
      <c r="Z1840" s="147"/>
      <c r="AA1840" s="147"/>
      <c r="AB1840" s="147"/>
      <c r="AC1840" s="147"/>
      <c r="AD1840" s="147"/>
      <c r="AE1840" s="147"/>
      <c r="AF1840" s="147"/>
      <c r="AG1840" s="147" t="s">
        <v>187</v>
      </c>
      <c r="AH1840" s="147">
        <v>0</v>
      </c>
      <c r="AI1840" s="147"/>
      <c r="AJ1840" s="147"/>
      <c r="AK1840" s="147"/>
      <c r="AL1840" s="147"/>
      <c r="AM1840" s="147"/>
      <c r="AN1840" s="147"/>
      <c r="AO1840" s="147"/>
      <c r="AP1840" s="147"/>
      <c r="AQ1840" s="147"/>
      <c r="AR1840" s="147"/>
      <c r="AS1840" s="147"/>
      <c r="AT1840" s="147"/>
      <c r="AU1840" s="147"/>
      <c r="AV1840" s="147"/>
      <c r="AW1840" s="147"/>
      <c r="AX1840" s="147"/>
      <c r="AY1840" s="147"/>
      <c r="AZ1840" s="147"/>
      <c r="BA1840" s="147"/>
      <c r="BB1840" s="147"/>
      <c r="BC1840" s="147"/>
      <c r="BD1840" s="147"/>
      <c r="BE1840" s="147"/>
      <c r="BF1840" s="147"/>
      <c r="BG1840" s="147"/>
      <c r="BH1840" s="147"/>
    </row>
    <row r="1841" spans="1:60" outlineLevel="1">
      <c r="A1841" s="154"/>
      <c r="B1841" s="155"/>
      <c r="C1841" s="188" t="s">
        <v>465</v>
      </c>
      <c r="D1841" s="160"/>
      <c r="E1841" s="161">
        <v>19</v>
      </c>
      <c r="F1841" s="158"/>
      <c r="G1841" s="158"/>
      <c r="H1841" s="158"/>
      <c r="I1841" s="158"/>
      <c r="J1841" s="158"/>
      <c r="K1841" s="158"/>
      <c r="L1841" s="158"/>
      <c r="M1841" s="158"/>
      <c r="N1841" s="157"/>
      <c r="O1841" s="157"/>
      <c r="P1841" s="157"/>
      <c r="Q1841" s="157"/>
      <c r="R1841" s="158"/>
      <c r="S1841" s="158"/>
      <c r="T1841" s="158"/>
      <c r="U1841" s="158"/>
      <c r="V1841" s="158"/>
      <c r="W1841" s="158"/>
      <c r="X1841" s="158"/>
      <c r="Y1841" s="147"/>
      <c r="Z1841" s="147"/>
      <c r="AA1841" s="147"/>
      <c r="AB1841" s="147"/>
      <c r="AC1841" s="147"/>
      <c r="AD1841" s="147"/>
      <c r="AE1841" s="147"/>
      <c r="AF1841" s="147"/>
      <c r="AG1841" s="147" t="s">
        <v>187</v>
      </c>
      <c r="AH1841" s="147">
        <v>0</v>
      </c>
      <c r="AI1841" s="147"/>
      <c r="AJ1841" s="147"/>
      <c r="AK1841" s="147"/>
      <c r="AL1841" s="147"/>
      <c r="AM1841" s="147"/>
      <c r="AN1841" s="147"/>
      <c r="AO1841" s="147"/>
      <c r="AP1841" s="147"/>
      <c r="AQ1841" s="147"/>
      <c r="AR1841" s="147"/>
      <c r="AS1841" s="147"/>
      <c r="AT1841" s="147"/>
      <c r="AU1841" s="147"/>
      <c r="AV1841" s="147"/>
      <c r="AW1841" s="147"/>
      <c r="AX1841" s="147"/>
      <c r="AY1841" s="147"/>
      <c r="AZ1841" s="147"/>
      <c r="BA1841" s="147"/>
      <c r="BB1841" s="147"/>
      <c r="BC1841" s="147"/>
      <c r="BD1841" s="147"/>
      <c r="BE1841" s="147"/>
      <c r="BF1841" s="147"/>
      <c r="BG1841" s="147"/>
      <c r="BH1841" s="147"/>
    </row>
    <row r="1842" spans="1:60" outlineLevel="1">
      <c r="A1842" s="154"/>
      <c r="B1842" s="155"/>
      <c r="C1842" s="188" t="s">
        <v>466</v>
      </c>
      <c r="D1842" s="160"/>
      <c r="E1842" s="161">
        <v>14</v>
      </c>
      <c r="F1842" s="158"/>
      <c r="G1842" s="158"/>
      <c r="H1842" s="158"/>
      <c r="I1842" s="158"/>
      <c r="J1842" s="158"/>
      <c r="K1842" s="158"/>
      <c r="L1842" s="158"/>
      <c r="M1842" s="158"/>
      <c r="N1842" s="157"/>
      <c r="O1842" s="157"/>
      <c r="P1842" s="157"/>
      <c r="Q1842" s="157"/>
      <c r="R1842" s="158"/>
      <c r="S1842" s="158"/>
      <c r="T1842" s="158"/>
      <c r="U1842" s="158"/>
      <c r="V1842" s="158"/>
      <c r="W1842" s="158"/>
      <c r="X1842" s="158"/>
      <c r="Y1842" s="147"/>
      <c r="Z1842" s="147"/>
      <c r="AA1842" s="147"/>
      <c r="AB1842" s="147"/>
      <c r="AC1842" s="147"/>
      <c r="AD1842" s="147"/>
      <c r="AE1842" s="147"/>
      <c r="AF1842" s="147"/>
      <c r="AG1842" s="147" t="s">
        <v>187</v>
      </c>
      <c r="AH1842" s="147">
        <v>0</v>
      </c>
      <c r="AI1842" s="147"/>
      <c r="AJ1842" s="147"/>
      <c r="AK1842" s="147"/>
      <c r="AL1842" s="147"/>
      <c r="AM1842" s="147"/>
      <c r="AN1842" s="147"/>
      <c r="AO1842" s="147"/>
      <c r="AP1842" s="147"/>
      <c r="AQ1842" s="147"/>
      <c r="AR1842" s="147"/>
      <c r="AS1842" s="147"/>
      <c r="AT1842" s="147"/>
      <c r="AU1842" s="147"/>
      <c r="AV1842" s="147"/>
      <c r="AW1842" s="147"/>
      <c r="AX1842" s="147"/>
      <c r="AY1842" s="147"/>
      <c r="AZ1842" s="147"/>
      <c r="BA1842" s="147"/>
      <c r="BB1842" s="147"/>
      <c r="BC1842" s="147"/>
      <c r="BD1842" s="147"/>
      <c r="BE1842" s="147"/>
      <c r="BF1842" s="147"/>
      <c r="BG1842" s="147"/>
      <c r="BH1842" s="147"/>
    </row>
    <row r="1843" spans="1:60" outlineLevel="1">
      <c r="A1843" s="154"/>
      <c r="B1843" s="155"/>
      <c r="C1843" s="188" t="s">
        <v>452</v>
      </c>
      <c r="D1843" s="160"/>
      <c r="E1843" s="161">
        <v>10</v>
      </c>
      <c r="F1843" s="158"/>
      <c r="G1843" s="158"/>
      <c r="H1843" s="158"/>
      <c r="I1843" s="158"/>
      <c r="J1843" s="158"/>
      <c r="K1843" s="158"/>
      <c r="L1843" s="158"/>
      <c r="M1843" s="158"/>
      <c r="N1843" s="157"/>
      <c r="O1843" s="157"/>
      <c r="P1843" s="157"/>
      <c r="Q1843" s="157"/>
      <c r="R1843" s="158"/>
      <c r="S1843" s="158"/>
      <c r="T1843" s="158"/>
      <c r="U1843" s="158"/>
      <c r="V1843" s="158"/>
      <c r="W1843" s="158"/>
      <c r="X1843" s="158"/>
      <c r="Y1843" s="147"/>
      <c r="Z1843" s="147"/>
      <c r="AA1843" s="147"/>
      <c r="AB1843" s="147"/>
      <c r="AC1843" s="147"/>
      <c r="AD1843" s="147"/>
      <c r="AE1843" s="147"/>
      <c r="AF1843" s="147"/>
      <c r="AG1843" s="147" t="s">
        <v>187</v>
      </c>
      <c r="AH1843" s="147">
        <v>0</v>
      </c>
      <c r="AI1843" s="147"/>
      <c r="AJ1843" s="147"/>
      <c r="AK1843" s="147"/>
      <c r="AL1843" s="147"/>
      <c r="AM1843" s="147"/>
      <c r="AN1843" s="147"/>
      <c r="AO1843" s="147"/>
      <c r="AP1843" s="147"/>
      <c r="AQ1843" s="147"/>
      <c r="AR1843" s="147"/>
      <c r="AS1843" s="147"/>
      <c r="AT1843" s="147"/>
      <c r="AU1843" s="147"/>
      <c r="AV1843" s="147"/>
      <c r="AW1843" s="147"/>
      <c r="AX1843" s="147"/>
      <c r="AY1843" s="147"/>
      <c r="AZ1843" s="147"/>
      <c r="BA1843" s="147"/>
      <c r="BB1843" s="147"/>
      <c r="BC1843" s="147"/>
      <c r="BD1843" s="147"/>
      <c r="BE1843" s="147"/>
      <c r="BF1843" s="147"/>
      <c r="BG1843" s="147"/>
      <c r="BH1843" s="147"/>
    </row>
    <row r="1844" spans="1:60" outlineLevel="1">
      <c r="A1844" s="154"/>
      <c r="B1844" s="155"/>
      <c r="C1844" s="188" t="s">
        <v>449</v>
      </c>
      <c r="D1844" s="160"/>
      <c r="E1844" s="161">
        <v>18</v>
      </c>
      <c r="F1844" s="158"/>
      <c r="G1844" s="158"/>
      <c r="H1844" s="158"/>
      <c r="I1844" s="158"/>
      <c r="J1844" s="158"/>
      <c r="K1844" s="158"/>
      <c r="L1844" s="158"/>
      <c r="M1844" s="158"/>
      <c r="N1844" s="157"/>
      <c r="O1844" s="157"/>
      <c r="P1844" s="157"/>
      <c r="Q1844" s="157"/>
      <c r="R1844" s="158"/>
      <c r="S1844" s="158"/>
      <c r="T1844" s="158"/>
      <c r="U1844" s="158"/>
      <c r="V1844" s="158"/>
      <c r="W1844" s="158"/>
      <c r="X1844" s="158"/>
      <c r="Y1844" s="147"/>
      <c r="Z1844" s="147"/>
      <c r="AA1844" s="147"/>
      <c r="AB1844" s="147"/>
      <c r="AC1844" s="147"/>
      <c r="AD1844" s="147"/>
      <c r="AE1844" s="147"/>
      <c r="AF1844" s="147"/>
      <c r="AG1844" s="147" t="s">
        <v>187</v>
      </c>
      <c r="AH1844" s="147">
        <v>0</v>
      </c>
      <c r="AI1844" s="147"/>
      <c r="AJ1844" s="147"/>
      <c r="AK1844" s="147"/>
      <c r="AL1844" s="147"/>
      <c r="AM1844" s="147"/>
      <c r="AN1844" s="147"/>
      <c r="AO1844" s="147"/>
      <c r="AP1844" s="147"/>
      <c r="AQ1844" s="147"/>
      <c r="AR1844" s="147"/>
      <c r="AS1844" s="147"/>
      <c r="AT1844" s="147"/>
      <c r="AU1844" s="147"/>
      <c r="AV1844" s="147"/>
      <c r="AW1844" s="147"/>
      <c r="AX1844" s="147"/>
      <c r="AY1844" s="147"/>
      <c r="AZ1844" s="147"/>
      <c r="BA1844" s="147"/>
      <c r="BB1844" s="147"/>
      <c r="BC1844" s="147"/>
      <c r="BD1844" s="147"/>
      <c r="BE1844" s="147"/>
      <c r="BF1844" s="147"/>
      <c r="BG1844" s="147"/>
      <c r="BH1844" s="147"/>
    </row>
    <row r="1845" spans="1:60" outlineLevel="1">
      <c r="A1845" s="154"/>
      <c r="B1845" s="155"/>
      <c r="C1845" s="188" t="s">
        <v>467</v>
      </c>
      <c r="D1845" s="160"/>
      <c r="E1845" s="161">
        <v>2</v>
      </c>
      <c r="F1845" s="158"/>
      <c r="G1845" s="158"/>
      <c r="H1845" s="158"/>
      <c r="I1845" s="158"/>
      <c r="J1845" s="158"/>
      <c r="K1845" s="158"/>
      <c r="L1845" s="158"/>
      <c r="M1845" s="158"/>
      <c r="N1845" s="157"/>
      <c r="O1845" s="157"/>
      <c r="P1845" s="157"/>
      <c r="Q1845" s="157"/>
      <c r="R1845" s="158"/>
      <c r="S1845" s="158"/>
      <c r="T1845" s="158"/>
      <c r="U1845" s="158"/>
      <c r="V1845" s="158"/>
      <c r="W1845" s="158"/>
      <c r="X1845" s="158"/>
      <c r="Y1845" s="147"/>
      <c r="Z1845" s="147"/>
      <c r="AA1845" s="147"/>
      <c r="AB1845" s="147"/>
      <c r="AC1845" s="147"/>
      <c r="AD1845" s="147"/>
      <c r="AE1845" s="147"/>
      <c r="AF1845" s="147"/>
      <c r="AG1845" s="147" t="s">
        <v>187</v>
      </c>
      <c r="AH1845" s="147">
        <v>0</v>
      </c>
      <c r="AI1845" s="147"/>
      <c r="AJ1845" s="147"/>
      <c r="AK1845" s="147"/>
      <c r="AL1845" s="147"/>
      <c r="AM1845" s="147"/>
      <c r="AN1845" s="147"/>
      <c r="AO1845" s="147"/>
      <c r="AP1845" s="147"/>
      <c r="AQ1845" s="147"/>
      <c r="AR1845" s="147"/>
      <c r="AS1845" s="147"/>
      <c r="AT1845" s="147"/>
      <c r="AU1845" s="147"/>
      <c r="AV1845" s="147"/>
      <c r="AW1845" s="147"/>
      <c r="AX1845" s="147"/>
      <c r="AY1845" s="147"/>
      <c r="AZ1845" s="147"/>
      <c r="BA1845" s="147"/>
      <c r="BB1845" s="147"/>
      <c r="BC1845" s="147"/>
      <c r="BD1845" s="147"/>
      <c r="BE1845" s="147"/>
      <c r="BF1845" s="147"/>
      <c r="BG1845" s="147"/>
      <c r="BH1845" s="147"/>
    </row>
    <row r="1846" spans="1:60" outlineLevel="1">
      <c r="A1846" s="154"/>
      <c r="B1846" s="155"/>
      <c r="C1846" s="188" t="s">
        <v>468</v>
      </c>
      <c r="D1846" s="160"/>
      <c r="E1846" s="161">
        <v>19.78</v>
      </c>
      <c r="F1846" s="158"/>
      <c r="G1846" s="158"/>
      <c r="H1846" s="158"/>
      <c r="I1846" s="158"/>
      <c r="J1846" s="158"/>
      <c r="K1846" s="158"/>
      <c r="L1846" s="158"/>
      <c r="M1846" s="158"/>
      <c r="N1846" s="157"/>
      <c r="O1846" s="157"/>
      <c r="P1846" s="157"/>
      <c r="Q1846" s="157"/>
      <c r="R1846" s="158"/>
      <c r="S1846" s="158"/>
      <c r="T1846" s="158"/>
      <c r="U1846" s="158"/>
      <c r="V1846" s="158"/>
      <c r="W1846" s="158"/>
      <c r="X1846" s="158"/>
      <c r="Y1846" s="147"/>
      <c r="Z1846" s="147"/>
      <c r="AA1846" s="147"/>
      <c r="AB1846" s="147"/>
      <c r="AC1846" s="147"/>
      <c r="AD1846" s="147"/>
      <c r="AE1846" s="147"/>
      <c r="AF1846" s="147"/>
      <c r="AG1846" s="147" t="s">
        <v>187</v>
      </c>
      <c r="AH1846" s="147">
        <v>0</v>
      </c>
      <c r="AI1846" s="147"/>
      <c r="AJ1846" s="147"/>
      <c r="AK1846" s="147"/>
      <c r="AL1846" s="147"/>
      <c r="AM1846" s="147"/>
      <c r="AN1846" s="147"/>
      <c r="AO1846" s="147"/>
      <c r="AP1846" s="147"/>
      <c r="AQ1846" s="147"/>
      <c r="AR1846" s="147"/>
      <c r="AS1846" s="147"/>
      <c r="AT1846" s="147"/>
      <c r="AU1846" s="147"/>
      <c r="AV1846" s="147"/>
      <c r="AW1846" s="147"/>
      <c r="AX1846" s="147"/>
      <c r="AY1846" s="147"/>
      <c r="AZ1846" s="147"/>
      <c r="BA1846" s="147"/>
      <c r="BB1846" s="147"/>
      <c r="BC1846" s="147"/>
      <c r="BD1846" s="147"/>
      <c r="BE1846" s="147"/>
      <c r="BF1846" s="147"/>
      <c r="BG1846" s="147"/>
      <c r="BH1846" s="147"/>
    </row>
    <row r="1847" spans="1:60" outlineLevel="1">
      <c r="A1847" s="154"/>
      <c r="B1847" s="155"/>
      <c r="C1847" s="188" t="s">
        <v>469</v>
      </c>
      <c r="D1847" s="160"/>
      <c r="E1847" s="161">
        <v>3.6</v>
      </c>
      <c r="F1847" s="158"/>
      <c r="G1847" s="158"/>
      <c r="H1847" s="158"/>
      <c r="I1847" s="158"/>
      <c r="J1847" s="158"/>
      <c r="K1847" s="158"/>
      <c r="L1847" s="158"/>
      <c r="M1847" s="158"/>
      <c r="N1847" s="157"/>
      <c r="O1847" s="157"/>
      <c r="P1847" s="157"/>
      <c r="Q1847" s="157"/>
      <c r="R1847" s="158"/>
      <c r="S1847" s="158"/>
      <c r="T1847" s="158"/>
      <c r="U1847" s="158"/>
      <c r="V1847" s="158"/>
      <c r="W1847" s="158"/>
      <c r="X1847" s="158"/>
      <c r="Y1847" s="147"/>
      <c r="Z1847" s="147"/>
      <c r="AA1847" s="147"/>
      <c r="AB1847" s="147"/>
      <c r="AC1847" s="147"/>
      <c r="AD1847" s="147"/>
      <c r="AE1847" s="147"/>
      <c r="AF1847" s="147"/>
      <c r="AG1847" s="147" t="s">
        <v>187</v>
      </c>
      <c r="AH1847" s="147">
        <v>0</v>
      </c>
      <c r="AI1847" s="147"/>
      <c r="AJ1847" s="147"/>
      <c r="AK1847" s="147"/>
      <c r="AL1847" s="147"/>
      <c r="AM1847" s="147"/>
      <c r="AN1847" s="147"/>
      <c r="AO1847" s="147"/>
      <c r="AP1847" s="147"/>
      <c r="AQ1847" s="147"/>
      <c r="AR1847" s="147"/>
      <c r="AS1847" s="147"/>
      <c r="AT1847" s="147"/>
      <c r="AU1847" s="147"/>
      <c r="AV1847" s="147"/>
      <c r="AW1847" s="147"/>
      <c r="AX1847" s="147"/>
      <c r="AY1847" s="147"/>
      <c r="AZ1847" s="147"/>
      <c r="BA1847" s="147"/>
      <c r="BB1847" s="147"/>
      <c r="BC1847" s="147"/>
      <c r="BD1847" s="147"/>
      <c r="BE1847" s="147"/>
      <c r="BF1847" s="147"/>
      <c r="BG1847" s="147"/>
      <c r="BH1847" s="147"/>
    </row>
    <row r="1848" spans="1:60" outlineLevel="1">
      <c r="A1848" s="154"/>
      <c r="B1848" s="155"/>
      <c r="C1848" s="190" t="s">
        <v>294</v>
      </c>
      <c r="D1848" s="162"/>
      <c r="E1848" s="163">
        <v>588.58000000000004</v>
      </c>
      <c r="F1848" s="158"/>
      <c r="G1848" s="158"/>
      <c r="H1848" s="158"/>
      <c r="I1848" s="158"/>
      <c r="J1848" s="158"/>
      <c r="K1848" s="158"/>
      <c r="L1848" s="158"/>
      <c r="M1848" s="158"/>
      <c r="N1848" s="157"/>
      <c r="O1848" s="157"/>
      <c r="P1848" s="157"/>
      <c r="Q1848" s="157"/>
      <c r="R1848" s="158"/>
      <c r="S1848" s="158"/>
      <c r="T1848" s="158"/>
      <c r="U1848" s="158"/>
      <c r="V1848" s="158"/>
      <c r="W1848" s="158"/>
      <c r="X1848" s="158"/>
      <c r="Y1848" s="147"/>
      <c r="Z1848" s="147"/>
      <c r="AA1848" s="147"/>
      <c r="AB1848" s="147"/>
      <c r="AC1848" s="147"/>
      <c r="AD1848" s="147"/>
      <c r="AE1848" s="147"/>
      <c r="AF1848" s="147"/>
      <c r="AG1848" s="147" t="s">
        <v>187</v>
      </c>
      <c r="AH1848" s="147">
        <v>1</v>
      </c>
      <c r="AI1848" s="147"/>
      <c r="AJ1848" s="147"/>
      <c r="AK1848" s="147"/>
      <c r="AL1848" s="147"/>
      <c r="AM1848" s="147"/>
      <c r="AN1848" s="147"/>
      <c r="AO1848" s="147"/>
      <c r="AP1848" s="147"/>
      <c r="AQ1848" s="147"/>
      <c r="AR1848" s="147"/>
      <c r="AS1848" s="147"/>
      <c r="AT1848" s="147"/>
      <c r="AU1848" s="147"/>
      <c r="AV1848" s="147"/>
      <c r="AW1848" s="147"/>
      <c r="AX1848" s="147"/>
      <c r="AY1848" s="147"/>
      <c r="AZ1848" s="147"/>
      <c r="BA1848" s="147"/>
      <c r="BB1848" s="147"/>
      <c r="BC1848" s="147"/>
      <c r="BD1848" s="147"/>
      <c r="BE1848" s="147"/>
      <c r="BF1848" s="147"/>
      <c r="BG1848" s="147"/>
      <c r="BH1848" s="147"/>
    </row>
    <row r="1849" spans="1:60" outlineLevel="1">
      <c r="A1849" s="154"/>
      <c r="B1849" s="155"/>
      <c r="C1849" s="188" t="s">
        <v>568</v>
      </c>
      <c r="D1849" s="160"/>
      <c r="E1849" s="161"/>
      <c r="F1849" s="158"/>
      <c r="G1849" s="158"/>
      <c r="H1849" s="158"/>
      <c r="I1849" s="158"/>
      <c r="J1849" s="158"/>
      <c r="K1849" s="158"/>
      <c r="L1849" s="158"/>
      <c r="M1849" s="158"/>
      <c r="N1849" s="157"/>
      <c r="O1849" s="157"/>
      <c r="P1849" s="157"/>
      <c r="Q1849" s="157"/>
      <c r="R1849" s="158"/>
      <c r="S1849" s="158"/>
      <c r="T1849" s="158"/>
      <c r="U1849" s="158"/>
      <c r="V1849" s="158"/>
      <c r="W1849" s="158"/>
      <c r="X1849" s="158"/>
      <c r="Y1849" s="147"/>
      <c r="Z1849" s="147"/>
      <c r="AA1849" s="147"/>
      <c r="AB1849" s="147"/>
      <c r="AC1849" s="147"/>
      <c r="AD1849" s="147"/>
      <c r="AE1849" s="147"/>
      <c r="AF1849" s="147"/>
      <c r="AG1849" s="147" t="s">
        <v>187</v>
      </c>
      <c r="AH1849" s="147">
        <v>0</v>
      </c>
      <c r="AI1849" s="147"/>
      <c r="AJ1849" s="147"/>
      <c r="AK1849" s="147"/>
      <c r="AL1849" s="147"/>
      <c r="AM1849" s="147"/>
      <c r="AN1849" s="147"/>
      <c r="AO1849" s="147"/>
      <c r="AP1849" s="147"/>
      <c r="AQ1849" s="147"/>
      <c r="AR1849" s="147"/>
      <c r="AS1849" s="147"/>
      <c r="AT1849" s="147"/>
      <c r="AU1849" s="147"/>
      <c r="AV1849" s="147"/>
      <c r="AW1849" s="147"/>
      <c r="AX1849" s="147"/>
      <c r="AY1849" s="147"/>
      <c r="AZ1849" s="147"/>
      <c r="BA1849" s="147"/>
      <c r="BB1849" s="147"/>
      <c r="BC1849" s="147"/>
      <c r="BD1849" s="147"/>
      <c r="BE1849" s="147"/>
      <c r="BF1849" s="147"/>
      <c r="BG1849" s="147"/>
      <c r="BH1849" s="147"/>
    </row>
    <row r="1850" spans="1:60" outlineLevel="1">
      <c r="A1850" s="154"/>
      <c r="B1850" s="155"/>
      <c r="C1850" s="188" t="s">
        <v>243</v>
      </c>
      <c r="D1850" s="160"/>
      <c r="E1850" s="161"/>
      <c r="F1850" s="158"/>
      <c r="G1850" s="158"/>
      <c r="H1850" s="158"/>
      <c r="I1850" s="158"/>
      <c r="J1850" s="158"/>
      <c r="K1850" s="158"/>
      <c r="L1850" s="158"/>
      <c r="M1850" s="158"/>
      <c r="N1850" s="157"/>
      <c r="O1850" s="157"/>
      <c r="P1850" s="157"/>
      <c r="Q1850" s="157"/>
      <c r="R1850" s="158"/>
      <c r="S1850" s="158"/>
      <c r="T1850" s="158"/>
      <c r="U1850" s="158"/>
      <c r="V1850" s="158"/>
      <c r="W1850" s="158"/>
      <c r="X1850" s="158"/>
      <c r="Y1850" s="147"/>
      <c r="Z1850" s="147"/>
      <c r="AA1850" s="147"/>
      <c r="AB1850" s="147"/>
      <c r="AC1850" s="147"/>
      <c r="AD1850" s="147"/>
      <c r="AE1850" s="147"/>
      <c r="AF1850" s="147"/>
      <c r="AG1850" s="147" t="s">
        <v>187</v>
      </c>
      <c r="AH1850" s="147">
        <v>0</v>
      </c>
      <c r="AI1850" s="147"/>
      <c r="AJ1850" s="147"/>
      <c r="AK1850" s="147"/>
      <c r="AL1850" s="147"/>
      <c r="AM1850" s="147"/>
      <c r="AN1850" s="147"/>
      <c r="AO1850" s="147"/>
      <c r="AP1850" s="147"/>
      <c r="AQ1850" s="147"/>
      <c r="AR1850" s="147"/>
      <c r="AS1850" s="147"/>
      <c r="AT1850" s="147"/>
      <c r="AU1850" s="147"/>
      <c r="AV1850" s="147"/>
      <c r="AW1850" s="147"/>
      <c r="AX1850" s="147"/>
      <c r="AY1850" s="147"/>
      <c r="AZ1850" s="147"/>
      <c r="BA1850" s="147"/>
      <c r="BB1850" s="147"/>
      <c r="BC1850" s="147"/>
      <c r="BD1850" s="147"/>
      <c r="BE1850" s="147"/>
      <c r="BF1850" s="147"/>
      <c r="BG1850" s="147"/>
      <c r="BH1850" s="147"/>
    </row>
    <row r="1851" spans="1:60" outlineLevel="1">
      <c r="A1851" s="154"/>
      <c r="B1851" s="155"/>
      <c r="C1851" s="188" t="s">
        <v>569</v>
      </c>
      <c r="D1851" s="160"/>
      <c r="E1851" s="161">
        <v>3.18</v>
      </c>
      <c r="F1851" s="158"/>
      <c r="G1851" s="158"/>
      <c r="H1851" s="158"/>
      <c r="I1851" s="158"/>
      <c r="J1851" s="158"/>
      <c r="K1851" s="158"/>
      <c r="L1851" s="158"/>
      <c r="M1851" s="158"/>
      <c r="N1851" s="157"/>
      <c r="O1851" s="157"/>
      <c r="P1851" s="157"/>
      <c r="Q1851" s="157"/>
      <c r="R1851" s="158"/>
      <c r="S1851" s="158"/>
      <c r="T1851" s="158"/>
      <c r="U1851" s="158"/>
      <c r="V1851" s="158"/>
      <c r="W1851" s="158"/>
      <c r="X1851" s="158"/>
      <c r="Y1851" s="147"/>
      <c r="Z1851" s="147"/>
      <c r="AA1851" s="147"/>
      <c r="AB1851" s="147"/>
      <c r="AC1851" s="147"/>
      <c r="AD1851" s="147"/>
      <c r="AE1851" s="147"/>
      <c r="AF1851" s="147"/>
      <c r="AG1851" s="147" t="s">
        <v>187</v>
      </c>
      <c r="AH1851" s="147">
        <v>0</v>
      </c>
      <c r="AI1851" s="147"/>
      <c r="AJ1851" s="147"/>
      <c r="AK1851" s="147"/>
      <c r="AL1851" s="147"/>
      <c r="AM1851" s="147"/>
      <c r="AN1851" s="147"/>
      <c r="AO1851" s="147"/>
      <c r="AP1851" s="147"/>
      <c r="AQ1851" s="147"/>
      <c r="AR1851" s="147"/>
      <c r="AS1851" s="147"/>
      <c r="AT1851" s="147"/>
      <c r="AU1851" s="147"/>
      <c r="AV1851" s="147"/>
      <c r="AW1851" s="147"/>
      <c r="AX1851" s="147"/>
      <c r="AY1851" s="147"/>
      <c r="AZ1851" s="147"/>
      <c r="BA1851" s="147"/>
      <c r="BB1851" s="147"/>
      <c r="BC1851" s="147"/>
      <c r="BD1851" s="147"/>
      <c r="BE1851" s="147"/>
      <c r="BF1851" s="147"/>
      <c r="BG1851" s="147"/>
      <c r="BH1851" s="147"/>
    </row>
    <row r="1852" spans="1:60" ht="33.75" outlineLevel="1">
      <c r="A1852" s="179">
        <v>339</v>
      </c>
      <c r="B1852" s="180" t="s">
        <v>1390</v>
      </c>
      <c r="C1852" s="189" t="s">
        <v>1391</v>
      </c>
      <c r="D1852" s="181" t="s">
        <v>182</v>
      </c>
      <c r="E1852" s="182">
        <v>588.58000000000004</v>
      </c>
      <c r="F1852" s="183"/>
      <c r="G1852" s="184">
        <f>ROUND(E1852*F1852,2)</f>
        <v>0</v>
      </c>
      <c r="H1852" s="159"/>
      <c r="I1852" s="158">
        <f>ROUND(E1852*H1852,2)</f>
        <v>0</v>
      </c>
      <c r="J1852" s="159"/>
      <c r="K1852" s="158">
        <f>ROUND(E1852*J1852,2)</f>
        <v>0</v>
      </c>
      <c r="L1852" s="158">
        <v>21</v>
      </c>
      <c r="M1852" s="158">
        <f>G1852*(1+L1852/100)</f>
        <v>0</v>
      </c>
      <c r="N1852" s="157">
        <v>4.8700000000000002E-3</v>
      </c>
      <c r="O1852" s="157">
        <f>ROUND(E1852*N1852,2)</f>
        <v>2.87</v>
      </c>
      <c r="P1852" s="157">
        <v>0</v>
      </c>
      <c r="Q1852" s="157">
        <f>ROUND(E1852*P1852,2)</f>
        <v>0</v>
      </c>
      <c r="R1852" s="158"/>
      <c r="S1852" s="158" t="s">
        <v>183</v>
      </c>
      <c r="T1852" s="158" t="s">
        <v>183</v>
      </c>
      <c r="U1852" s="158">
        <v>1.1259999999999999</v>
      </c>
      <c r="V1852" s="158">
        <f>ROUND(E1852*U1852,2)</f>
        <v>662.74</v>
      </c>
      <c r="W1852" s="158"/>
      <c r="X1852" s="158" t="s">
        <v>184</v>
      </c>
      <c r="Y1852" s="147"/>
      <c r="Z1852" s="147"/>
      <c r="AA1852" s="147"/>
      <c r="AB1852" s="147"/>
      <c r="AC1852" s="147"/>
      <c r="AD1852" s="147"/>
      <c r="AE1852" s="147"/>
      <c r="AF1852" s="147"/>
      <c r="AG1852" s="147" t="s">
        <v>185</v>
      </c>
      <c r="AH1852" s="147"/>
      <c r="AI1852" s="147"/>
      <c r="AJ1852" s="147"/>
      <c r="AK1852" s="147"/>
      <c r="AL1852" s="147"/>
      <c r="AM1852" s="147"/>
      <c r="AN1852" s="147"/>
      <c r="AO1852" s="147"/>
      <c r="AP1852" s="147"/>
      <c r="AQ1852" s="147"/>
      <c r="AR1852" s="147"/>
      <c r="AS1852" s="147"/>
      <c r="AT1852" s="147"/>
      <c r="AU1852" s="147"/>
      <c r="AV1852" s="147"/>
      <c r="AW1852" s="147"/>
      <c r="AX1852" s="147"/>
      <c r="AY1852" s="147"/>
      <c r="AZ1852" s="147"/>
      <c r="BA1852" s="147"/>
      <c r="BB1852" s="147"/>
      <c r="BC1852" s="147"/>
      <c r="BD1852" s="147"/>
      <c r="BE1852" s="147"/>
      <c r="BF1852" s="147"/>
      <c r="BG1852" s="147"/>
      <c r="BH1852" s="147"/>
    </row>
    <row r="1853" spans="1:60" ht="33.75" outlineLevel="1">
      <c r="A1853" s="173">
        <v>340</v>
      </c>
      <c r="B1853" s="174" t="s">
        <v>1392</v>
      </c>
      <c r="C1853" s="187" t="s">
        <v>1393</v>
      </c>
      <c r="D1853" s="175" t="s">
        <v>507</v>
      </c>
      <c r="E1853" s="176">
        <v>15.9</v>
      </c>
      <c r="F1853" s="177"/>
      <c r="G1853" s="178">
        <f>ROUND(E1853*F1853,2)</f>
        <v>0</v>
      </c>
      <c r="H1853" s="159"/>
      <c r="I1853" s="158">
        <f>ROUND(E1853*H1853,2)</f>
        <v>0</v>
      </c>
      <c r="J1853" s="159"/>
      <c r="K1853" s="158">
        <f>ROUND(E1853*J1853,2)</f>
        <v>0</v>
      </c>
      <c r="L1853" s="158">
        <v>21</v>
      </c>
      <c r="M1853" s="158">
        <f>G1853*(1+L1853/100)</f>
        <v>0</v>
      </c>
      <c r="N1853" s="157">
        <v>9.7000000000000005E-4</v>
      </c>
      <c r="O1853" s="157">
        <f>ROUND(E1853*N1853,2)</f>
        <v>0.02</v>
      </c>
      <c r="P1853" s="157">
        <v>0</v>
      </c>
      <c r="Q1853" s="157">
        <f>ROUND(E1853*P1853,2)</f>
        <v>0</v>
      </c>
      <c r="R1853" s="158"/>
      <c r="S1853" s="158" t="s">
        <v>183</v>
      </c>
      <c r="T1853" s="158" t="s">
        <v>183</v>
      </c>
      <c r="U1853" s="158">
        <v>0.39</v>
      </c>
      <c r="V1853" s="158">
        <f>ROUND(E1853*U1853,2)</f>
        <v>6.2</v>
      </c>
      <c r="W1853" s="158"/>
      <c r="X1853" s="158" t="s">
        <v>184</v>
      </c>
      <c r="Y1853" s="147"/>
      <c r="Z1853" s="147"/>
      <c r="AA1853" s="147"/>
      <c r="AB1853" s="147"/>
      <c r="AC1853" s="147"/>
      <c r="AD1853" s="147"/>
      <c r="AE1853" s="147"/>
      <c r="AF1853" s="147"/>
      <c r="AG1853" s="147" t="s">
        <v>185</v>
      </c>
      <c r="AH1853" s="147"/>
      <c r="AI1853" s="147"/>
      <c r="AJ1853" s="147"/>
      <c r="AK1853" s="147"/>
      <c r="AL1853" s="147"/>
      <c r="AM1853" s="147"/>
      <c r="AN1853" s="147"/>
      <c r="AO1853" s="147"/>
      <c r="AP1853" s="147"/>
      <c r="AQ1853" s="147"/>
      <c r="AR1853" s="147"/>
      <c r="AS1853" s="147"/>
      <c r="AT1853" s="147"/>
      <c r="AU1853" s="147"/>
      <c r="AV1853" s="147"/>
      <c r="AW1853" s="147"/>
      <c r="AX1853" s="147"/>
      <c r="AY1853" s="147"/>
      <c r="AZ1853" s="147"/>
      <c r="BA1853" s="147"/>
      <c r="BB1853" s="147"/>
      <c r="BC1853" s="147"/>
      <c r="BD1853" s="147"/>
      <c r="BE1853" s="147"/>
      <c r="BF1853" s="147"/>
      <c r="BG1853" s="147"/>
      <c r="BH1853" s="147"/>
    </row>
    <row r="1854" spans="1:60" outlineLevel="1">
      <c r="A1854" s="154"/>
      <c r="B1854" s="155"/>
      <c r="C1854" s="188" t="s">
        <v>568</v>
      </c>
      <c r="D1854" s="160"/>
      <c r="E1854" s="161"/>
      <c r="F1854" s="158"/>
      <c r="G1854" s="158"/>
      <c r="H1854" s="158"/>
      <c r="I1854" s="158"/>
      <c r="J1854" s="158"/>
      <c r="K1854" s="158"/>
      <c r="L1854" s="158"/>
      <c r="M1854" s="158"/>
      <c r="N1854" s="157"/>
      <c r="O1854" s="157"/>
      <c r="P1854" s="157"/>
      <c r="Q1854" s="157"/>
      <c r="R1854" s="158"/>
      <c r="S1854" s="158"/>
      <c r="T1854" s="158"/>
      <c r="U1854" s="158"/>
      <c r="V1854" s="158"/>
      <c r="W1854" s="158"/>
      <c r="X1854" s="158"/>
      <c r="Y1854" s="147"/>
      <c r="Z1854" s="147"/>
      <c r="AA1854" s="147"/>
      <c r="AB1854" s="147"/>
      <c r="AC1854" s="147"/>
      <c r="AD1854" s="147"/>
      <c r="AE1854" s="147"/>
      <c r="AF1854" s="147"/>
      <c r="AG1854" s="147" t="s">
        <v>187</v>
      </c>
      <c r="AH1854" s="147">
        <v>0</v>
      </c>
      <c r="AI1854" s="147"/>
      <c r="AJ1854" s="147"/>
      <c r="AK1854" s="147"/>
      <c r="AL1854" s="147"/>
      <c r="AM1854" s="147"/>
      <c r="AN1854" s="147"/>
      <c r="AO1854" s="147"/>
      <c r="AP1854" s="147"/>
      <c r="AQ1854" s="147"/>
      <c r="AR1854" s="147"/>
      <c r="AS1854" s="147"/>
      <c r="AT1854" s="147"/>
      <c r="AU1854" s="147"/>
      <c r="AV1854" s="147"/>
      <c r="AW1854" s="147"/>
      <c r="AX1854" s="147"/>
      <c r="AY1854" s="147"/>
      <c r="AZ1854" s="147"/>
      <c r="BA1854" s="147"/>
      <c r="BB1854" s="147"/>
      <c r="BC1854" s="147"/>
      <c r="BD1854" s="147"/>
      <c r="BE1854" s="147"/>
      <c r="BF1854" s="147"/>
      <c r="BG1854" s="147"/>
      <c r="BH1854" s="147"/>
    </row>
    <row r="1855" spans="1:60" outlineLevel="1">
      <c r="A1855" s="154"/>
      <c r="B1855" s="155"/>
      <c r="C1855" s="188" t="s">
        <v>243</v>
      </c>
      <c r="D1855" s="160"/>
      <c r="E1855" s="161"/>
      <c r="F1855" s="158"/>
      <c r="G1855" s="158"/>
      <c r="H1855" s="158"/>
      <c r="I1855" s="158"/>
      <c r="J1855" s="158"/>
      <c r="K1855" s="158"/>
      <c r="L1855" s="158"/>
      <c r="M1855" s="158"/>
      <c r="N1855" s="157"/>
      <c r="O1855" s="157"/>
      <c r="P1855" s="157"/>
      <c r="Q1855" s="157"/>
      <c r="R1855" s="158"/>
      <c r="S1855" s="158"/>
      <c r="T1855" s="158"/>
      <c r="U1855" s="158"/>
      <c r="V1855" s="158"/>
      <c r="W1855" s="158"/>
      <c r="X1855" s="158"/>
      <c r="Y1855" s="147"/>
      <c r="Z1855" s="147"/>
      <c r="AA1855" s="147"/>
      <c r="AB1855" s="147"/>
      <c r="AC1855" s="147"/>
      <c r="AD1855" s="147"/>
      <c r="AE1855" s="147"/>
      <c r="AF1855" s="147"/>
      <c r="AG1855" s="147" t="s">
        <v>187</v>
      </c>
      <c r="AH1855" s="147">
        <v>0</v>
      </c>
      <c r="AI1855" s="147"/>
      <c r="AJ1855" s="147"/>
      <c r="AK1855" s="147"/>
      <c r="AL1855" s="147"/>
      <c r="AM1855" s="147"/>
      <c r="AN1855" s="147"/>
      <c r="AO1855" s="147"/>
      <c r="AP1855" s="147"/>
      <c r="AQ1855" s="147"/>
      <c r="AR1855" s="147"/>
      <c r="AS1855" s="147"/>
      <c r="AT1855" s="147"/>
      <c r="AU1855" s="147"/>
      <c r="AV1855" s="147"/>
      <c r="AW1855" s="147"/>
      <c r="AX1855" s="147"/>
      <c r="AY1855" s="147"/>
      <c r="AZ1855" s="147"/>
      <c r="BA1855" s="147"/>
      <c r="BB1855" s="147"/>
      <c r="BC1855" s="147"/>
      <c r="BD1855" s="147"/>
      <c r="BE1855" s="147"/>
      <c r="BF1855" s="147"/>
      <c r="BG1855" s="147"/>
      <c r="BH1855" s="147"/>
    </row>
    <row r="1856" spans="1:60" outlineLevel="1">
      <c r="A1856" s="154"/>
      <c r="B1856" s="155"/>
      <c r="C1856" s="188" t="s">
        <v>1394</v>
      </c>
      <c r="D1856" s="160"/>
      <c r="E1856" s="161">
        <v>15.9</v>
      </c>
      <c r="F1856" s="158"/>
      <c r="G1856" s="158"/>
      <c r="H1856" s="158"/>
      <c r="I1856" s="158"/>
      <c r="J1856" s="158"/>
      <c r="K1856" s="158"/>
      <c r="L1856" s="158"/>
      <c r="M1856" s="158"/>
      <c r="N1856" s="157"/>
      <c r="O1856" s="157"/>
      <c r="P1856" s="157"/>
      <c r="Q1856" s="157"/>
      <c r="R1856" s="158"/>
      <c r="S1856" s="158"/>
      <c r="T1856" s="158"/>
      <c r="U1856" s="158"/>
      <c r="V1856" s="158"/>
      <c r="W1856" s="158"/>
      <c r="X1856" s="158"/>
      <c r="Y1856" s="147"/>
      <c r="Z1856" s="147"/>
      <c r="AA1856" s="147"/>
      <c r="AB1856" s="147"/>
      <c r="AC1856" s="147"/>
      <c r="AD1856" s="147"/>
      <c r="AE1856" s="147"/>
      <c r="AF1856" s="147"/>
      <c r="AG1856" s="147" t="s">
        <v>187</v>
      </c>
      <c r="AH1856" s="147">
        <v>0</v>
      </c>
      <c r="AI1856" s="147"/>
      <c r="AJ1856" s="147"/>
      <c r="AK1856" s="147"/>
      <c r="AL1856" s="147"/>
      <c r="AM1856" s="147"/>
      <c r="AN1856" s="147"/>
      <c r="AO1856" s="147"/>
      <c r="AP1856" s="147"/>
      <c r="AQ1856" s="147"/>
      <c r="AR1856" s="147"/>
      <c r="AS1856" s="147"/>
      <c r="AT1856" s="147"/>
      <c r="AU1856" s="147"/>
      <c r="AV1856" s="147"/>
      <c r="AW1856" s="147"/>
      <c r="AX1856" s="147"/>
      <c r="AY1856" s="147"/>
      <c r="AZ1856" s="147"/>
      <c r="BA1856" s="147"/>
      <c r="BB1856" s="147"/>
      <c r="BC1856" s="147"/>
      <c r="BD1856" s="147"/>
      <c r="BE1856" s="147"/>
      <c r="BF1856" s="147"/>
      <c r="BG1856" s="147"/>
      <c r="BH1856" s="147"/>
    </row>
    <row r="1857" spans="1:60" ht="22.5" outlineLevel="1">
      <c r="A1857" s="179">
        <v>341</v>
      </c>
      <c r="B1857" s="180" t="s">
        <v>1395</v>
      </c>
      <c r="C1857" s="189" t="s">
        <v>1396</v>
      </c>
      <c r="D1857" s="181" t="s">
        <v>572</v>
      </c>
      <c r="E1857" s="182">
        <v>1</v>
      </c>
      <c r="F1857" s="183"/>
      <c r="G1857" s="184">
        <f>ROUND(E1857*F1857,2)</f>
        <v>0</v>
      </c>
      <c r="H1857" s="159"/>
      <c r="I1857" s="158">
        <f>ROUND(E1857*H1857,2)</f>
        <v>0</v>
      </c>
      <c r="J1857" s="159"/>
      <c r="K1857" s="158">
        <f>ROUND(E1857*J1857,2)</f>
        <v>0</v>
      </c>
      <c r="L1857" s="158">
        <v>21</v>
      </c>
      <c r="M1857" s="158">
        <f>G1857*(1+L1857/100)</f>
        <v>0</v>
      </c>
      <c r="N1857" s="157">
        <v>0</v>
      </c>
      <c r="O1857" s="157">
        <f>ROUND(E1857*N1857,2)</f>
        <v>0</v>
      </c>
      <c r="P1857" s="157">
        <v>0</v>
      </c>
      <c r="Q1857" s="157">
        <f>ROUND(E1857*P1857,2)</f>
        <v>0</v>
      </c>
      <c r="R1857" s="158"/>
      <c r="S1857" s="158" t="s">
        <v>341</v>
      </c>
      <c r="T1857" s="158" t="s">
        <v>342</v>
      </c>
      <c r="U1857" s="158">
        <v>0</v>
      </c>
      <c r="V1857" s="158">
        <f>ROUND(E1857*U1857,2)</f>
        <v>0</v>
      </c>
      <c r="W1857" s="158"/>
      <c r="X1857" s="158" t="s">
        <v>184</v>
      </c>
      <c r="Y1857" s="147"/>
      <c r="Z1857" s="147"/>
      <c r="AA1857" s="147"/>
      <c r="AB1857" s="147"/>
      <c r="AC1857" s="147"/>
      <c r="AD1857" s="147"/>
      <c r="AE1857" s="147"/>
      <c r="AF1857" s="147"/>
      <c r="AG1857" s="147" t="s">
        <v>185</v>
      </c>
      <c r="AH1857" s="147"/>
      <c r="AI1857" s="147"/>
      <c r="AJ1857" s="147"/>
      <c r="AK1857" s="147"/>
      <c r="AL1857" s="147"/>
      <c r="AM1857" s="147"/>
      <c r="AN1857" s="147"/>
      <c r="AO1857" s="147"/>
      <c r="AP1857" s="147"/>
      <c r="AQ1857" s="147"/>
      <c r="AR1857" s="147"/>
      <c r="AS1857" s="147"/>
      <c r="AT1857" s="147"/>
      <c r="AU1857" s="147"/>
      <c r="AV1857" s="147"/>
      <c r="AW1857" s="147"/>
      <c r="AX1857" s="147"/>
      <c r="AY1857" s="147"/>
      <c r="AZ1857" s="147"/>
      <c r="BA1857" s="147"/>
      <c r="BB1857" s="147"/>
      <c r="BC1857" s="147"/>
      <c r="BD1857" s="147"/>
      <c r="BE1857" s="147"/>
      <c r="BF1857" s="147"/>
      <c r="BG1857" s="147"/>
      <c r="BH1857" s="147"/>
    </row>
    <row r="1858" spans="1:60" ht="22.5" outlineLevel="1">
      <c r="A1858" s="173">
        <v>342</v>
      </c>
      <c r="B1858" s="174" t="s">
        <v>1397</v>
      </c>
      <c r="C1858" s="187" t="s">
        <v>1398</v>
      </c>
      <c r="D1858" s="175" t="s">
        <v>182</v>
      </c>
      <c r="E1858" s="176">
        <v>651.25400000000002</v>
      </c>
      <c r="F1858" s="177"/>
      <c r="G1858" s="178">
        <f>ROUND(E1858*F1858,2)</f>
        <v>0</v>
      </c>
      <c r="H1858" s="159"/>
      <c r="I1858" s="158">
        <f>ROUND(E1858*H1858,2)</f>
        <v>0</v>
      </c>
      <c r="J1858" s="159"/>
      <c r="K1858" s="158">
        <f>ROUND(E1858*J1858,2)</f>
        <v>0</v>
      </c>
      <c r="L1858" s="158">
        <v>21</v>
      </c>
      <c r="M1858" s="158">
        <f>G1858*(1+L1858/100)</f>
        <v>0</v>
      </c>
      <c r="N1858" s="157">
        <v>1.2200000000000001E-2</v>
      </c>
      <c r="O1858" s="157">
        <f>ROUND(E1858*N1858,2)</f>
        <v>7.95</v>
      </c>
      <c r="P1858" s="157">
        <v>0</v>
      </c>
      <c r="Q1858" s="157">
        <f>ROUND(E1858*P1858,2)</f>
        <v>0</v>
      </c>
      <c r="R1858" s="158" t="s">
        <v>324</v>
      </c>
      <c r="S1858" s="158" t="s">
        <v>183</v>
      </c>
      <c r="T1858" s="158" t="s">
        <v>183</v>
      </c>
      <c r="U1858" s="158">
        <v>0</v>
      </c>
      <c r="V1858" s="158">
        <f>ROUND(E1858*U1858,2)</f>
        <v>0</v>
      </c>
      <c r="W1858" s="158"/>
      <c r="X1858" s="158" t="s">
        <v>325</v>
      </c>
      <c r="Y1858" s="147"/>
      <c r="Z1858" s="147"/>
      <c r="AA1858" s="147"/>
      <c r="AB1858" s="147"/>
      <c r="AC1858" s="147"/>
      <c r="AD1858" s="147"/>
      <c r="AE1858" s="147"/>
      <c r="AF1858" s="147"/>
      <c r="AG1858" s="147" t="s">
        <v>326</v>
      </c>
      <c r="AH1858" s="147"/>
      <c r="AI1858" s="147"/>
      <c r="AJ1858" s="147"/>
      <c r="AK1858" s="147"/>
      <c r="AL1858" s="147"/>
      <c r="AM1858" s="147"/>
      <c r="AN1858" s="147"/>
      <c r="AO1858" s="147"/>
      <c r="AP1858" s="147"/>
      <c r="AQ1858" s="147"/>
      <c r="AR1858" s="147"/>
      <c r="AS1858" s="147"/>
      <c r="AT1858" s="147"/>
      <c r="AU1858" s="147"/>
      <c r="AV1858" s="147"/>
      <c r="AW1858" s="147"/>
      <c r="AX1858" s="147"/>
      <c r="AY1858" s="147"/>
      <c r="AZ1858" s="147"/>
      <c r="BA1858" s="147"/>
      <c r="BB1858" s="147"/>
      <c r="BC1858" s="147"/>
      <c r="BD1858" s="147"/>
      <c r="BE1858" s="147"/>
      <c r="BF1858" s="147"/>
      <c r="BG1858" s="147"/>
      <c r="BH1858" s="147"/>
    </row>
    <row r="1859" spans="1:60" outlineLevel="1">
      <c r="A1859" s="154"/>
      <c r="B1859" s="155"/>
      <c r="C1859" s="188" t="s">
        <v>1399</v>
      </c>
      <c r="D1859" s="160"/>
      <c r="E1859" s="161">
        <v>647.43799999999999</v>
      </c>
      <c r="F1859" s="158"/>
      <c r="G1859" s="158"/>
      <c r="H1859" s="158"/>
      <c r="I1859" s="158"/>
      <c r="J1859" s="158"/>
      <c r="K1859" s="158"/>
      <c r="L1859" s="158"/>
      <c r="M1859" s="158"/>
      <c r="N1859" s="157"/>
      <c r="O1859" s="157"/>
      <c r="P1859" s="157"/>
      <c r="Q1859" s="157"/>
      <c r="R1859" s="158"/>
      <c r="S1859" s="158"/>
      <c r="T1859" s="158"/>
      <c r="U1859" s="158"/>
      <c r="V1859" s="158"/>
      <c r="W1859" s="158"/>
      <c r="X1859" s="158"/>
      <c r="Y1859" s="147"/>
      <c r="Z1859" s="147"/>
      <c r="AA1859" s="147"/>
      <c r="AB1859" s="147"/>
      <c r="AC1859" s="147"/>
      <c r="AD1859" s="147"/>
      <c r="AE1859" s="147"/>
      <c r="AF1859" s="147"/>
      <c r="AG1859" s="147" t="s">
        <v>187</v>
      </c>
      <c r="AH1859" s="147">
        <v>0</v>
      </c>
      <c r="AI1859" s="147"/>
      <c r="AJ1859" s="147"/>
      <c r="AK1859" s="147"/>
      <c r="AL1859" s="147"/>
      <c r="AM1859" s="147"/>
      <c r="AN1859" s="147"/>
      <c r="AO1859" s="147"/>
      <c r="AP1859" s="147"/>
      <c r="AQ1859" s="147"/>
      <c r="AR1859" s="147"/>
      <c r="AS1859" s="147"/>
      <c r="AT1859" s="147"/>
      <c r="AU1859" s="147"/>
      <c r="AV1859" s="147"/>
      <c r="AW1859" s="147"/>
      <c r="AX1859" s="147"/>
      <c r="AY1859" s="147"/>
      <c r="AZ1859" s="147"/>
      <c r="BA1859" s="147"/>
      <c r="BB1859" s="147"/>
      <c r="BC1859" s="147"/>
      <c r="BD1859" s="147"/>
      <c r="BE1859" s="147"/>
      <c r="BF1859" s="147"/>
      <c r="BG1859" s="147"/>
      <c r="BH1859" s="147"/>
    </row>
    <row r="1860" spans="1:60" outlineLevel="1">
      <c r="A1860" s="154"/>
      <c r="B1860" s="155"/>
      <c r="C1860" s="188" t="s">
        <v>1400</v>
      </c>
      <c r="D1860" s="160"/>
      <c r="E1860" s="161">
        <v>3.8159999999999998</v>
      </c>
      <c r="F1860" s="158"/>
      <c r="G1860" s="158"/>
      <c r="H1860" s="158"/>
      <c r="I1860" s="158"/>
      <c r="J1860" s="158"/>
      <c r="K1860" s="158"/>
      <c r="L1860" s="158"/>
      <c r="M1860" s="158"/>
      <c r="N1860" s="157"/>
      <c r="O1860" s="157"/>
      <c r="P1860" s="157"/>
      <c r="Q1860" s="157"/>
      <c r="R1860" s="158"/>
      <c r="S1860" s="158"/>
      <c r="T1860" s="158"/>
      <c r="U1860" s="158"/>
      <c r="V1860" s="158"/>
      <c r="W1860" s="158"/>
      <c r="X1860" s="158"/>
      <c r="Y1860" s="147"/>
      <c r="Z1860" s="147"/>
      <c r="AA1860" s="147"/>
      <c r="AB1860" s="147"/>
      <c r="AC1860" s="147"/>
      <c r="AD1860" s="147"/>
      <c r="AE1860" s="147"/>
      <c r="AF1860" s="147"/>
      <c r="AG1860" s="147" t="s">
        <v>187</v>
      </c>
      <c r="AH1860" s="147">
        <v>0</v>
      </c>
      <c r="AI1860" s="147"/>
      <c r="AJ1860" s="147"/>
      <c r="AK1860" s="147"/>
      <c r="AL1860" s="147"/>
      <c r="AM1860" s="147"/>
      <c r="AN1860" s="147"/>
      <c r="AO1860" s="147"/>
      <c r="AP1860" s="147"/>
      <c r="AQ1860" s="147"/>
      <c r="AR1860" s="147"/>
      <c r="AS1860" s="147"/>
      <c r="AT1860" s="147"/>
      <c r="AU1860" s="147"/>
      <c r="AV1860" s="147"/>
      <c r="AW1860" s="147"/>
      <c r="AX1860" s="147"/>
      <c r="AY1860" s="147"/>
      <c r="AZ1860" s="147"/>
      <c r="BA1860" s="147"/>
      <c r="BB1860" s="147"/>
      <c r="BC1860" s="147"/>
      <c r="BD1860" s="147"/>
      <c r="BE1860" s="147"/>
      <c r="BF1860" s="147"/>
      <c r="BG1860" s="147"/>
      <c r="BH1860" s="147"/>
    </row>
    <row r="1861" spans="1:60" outlineLevel="1">
      <c r="A1861" s="154">
        <v>343</v>
      </c>
      <c r="B1861" s="155" t="s">
        <v>1401</v>
      </c>
      <c r="C1861" s="191" t="s">
        <v>1402</v>
      </c>
      <c r="D1861" s="156" t="s">
        <v>0</v>
      </c>
      <c r="E1861" s="185"/>
      <c r="F1861" s="159"/>
      <c r="G1861" s="158">
        <f>ROUND(E1861*F1861,2)</f>
        <v>0</v>
      </c>
      <c r="H1861" s="159"/>
      <c r="I1861" s="158">
        <f>ROUND(E1861*H1861,2)</f>
        <v>0</v>
      </c>
      <c r="J1861" s="159"/>
      <c r="K1861" s="158">
        <f>ROUND(E1861*J1861,2)</f>
        <v>0</v>
      </c>
      <c r="L1861" s="158">
        <v>21</v>
      </c>
      <c r="M1861" s="158">
        <f>G1861*(1+L1861/100)</f>
        <v>0</v>
      </c>
      <c r="N1861" s="157">
        <v>0</v>
      </c>
      <c r="O1861" s="157">
        <f>ROUND(E1861*N1861,2)</f>
        <v>0</v>
      </c>
      <c r="P1861" s="157">
        <v>0</v>
      </c>
      <c r="Q1861" s="157">
        <f>ROUND(E1861*P1861,2)</f>
        <v>0</v>
      </c>
      <c r="R1861" s="158"/>
      <c r="S1861" s="158" t="s">
        <v>183</v>
      </c>
      <c r="T1861" s="158" t="s">
        <v>183</v>
      </c>
      <c r="U1861" s="158">
        <v>0</v>
      </c>
      <c r="V1861" s="158">
        <f>ROUND(E1861*U1861,2)</f>
        <v>0</v>
      </c>
      <c r="W1861" s="158"/>
      <c r="X1861" s="158" t="s">
        <v>958</v>
      </c>
      <c r="Y1861" s="147"/>
      <c r="Z1861" s="147"/>
      <c r="AA1861" s="147"/>
      <c r="AB1861" s="147"/>
      <c r="AC1861" s="147"/>
      <c r="AD1861" s="147"/>
      <c r="AE1861" s="147"/>
      <c r="AF1861" s="147"/>
      <c r="AG1861" s="147" t="s">
        <v>959</v>
      </c>
      <c r="AH1861" s="147"/>
      <c r="AI1861" s="147"/>
      <c r="AJ1861" s="147"/>
      <c r="AK1861" s="147"/>
      <c r="AL1861" s="147"/>
      <c r="AM1861" s="147"/>
      <c r="AN1861" s="147"/>
      <c r="AO1861" s="147"/>
      <c r="AP1861" s="147"/>
      <c r="AQ1861" s="147"/>
      <c r="AR1861" s="147"/>
      <c r="AS1861" s="147"/>
      <c r="AT1861" s="147"/>
      <c r="AU1861" s="147"/>
      <c r="AV1861" s="147"/>
      <c r="AW1861" s="147"/>
      <c r="AX1861" s="147"/>
      <c r="AY1861" s="147"/>
      <c r="AZ1861" s="147"/>
      <c r="BA1861" s="147"/>
      <c r="BB1861" s="147"/>
      <c r="BC1861" s="147"/>
      <c r="BD1861" s="147"/>
      <c r="BE1861" s="147"/>
      <c r="BF1861" s="147"/>
      <c r="BG1861" s="147"/>
      <c r="BH1861" s="147"/>
    </row>
    <row r="1862" spans="1:60">
      <c r="A1862" s="166" t="s">
        <v>178</v>
      </c>
      <c r="B1862" s="167" t="s">
        <v>132</v>
      </c>
      <c r="C1862" s="186" t="s">
        <v>133</v>
      </c>
      <c r="D1862" s="168"/>
      <c r="E1862" s="169"/>
      <c r="F1862" s="170"/>
      <c r="G1862" s="171">
        <f>SUMIF(AG1863:AG1866,"&lt;&gt;NOR",G1863:G1866)</f>
        <v>0</v>
      </c>
      <c r="H1862" s="165"/>
      <c r="I1862" s="165">
        <f>SUM(I1863:I1866)</f>
        <v>0</v>
      </c>
      <c r="J1862" s="165"/>
      <c r="K1862" s="165">
        <f>SUM(K1863:K1866)</f>
        <v>0</v>
      </c>
      <c r="L1862" s="165"/>
      <c r="M1862" s="165">
        <f>SUM(M1863:M1866)</f>
        <v>0</v>
      </c>
      <c r="N1862" s="164"/>
      <c r="O1862" s="164">
        <f>SUM(O1863:O1866)</f>
        <v>0.01</v>
      </c>
      <c r="P1862" s="164"/>
      <c r="Q1862" s="164">
        <f>SUM(Q1863:Q1866)</f>
        <v>0</v>
      </c>
      <c r="R1862" s="165"/>
      <c r="S1862" s="165"/>
      <c r="T1862" s="165"/>
      <c r="U1862" s="165"/>
      <c r="V1862" s="165">
        <f>SUM(V1863:V1866)</f>
        <v>12.05</v>
      </c>
      <c r="W1862" s="165"/>
      <c r="X1862" s="165"/>
      <c r="AG1862" t="s">
        <v>179</v>
      </c>
    </row>
    <row r="1863" spans="1:60" outlineLevel="1">
      <c r="A1863" s="173">
        <v>344</v>
      </c>
      <c r="B1863" s="174" t="s">
        <v>1403</v>
      </c>
      <c r="C1863" s="187" t="s">
        <v>1404</v>
      </c>
      <c r="D1863" s="175" t="s">
        <v>182</v>
      </c>
      <c r="E1863" s="176">
        <v>42</v>
      </c>
      <c r="F1863" s="177"/>
      <c r="G1863" s="178">
        <f>ROUND(E1863*F1863,2)</f>
        <v>0</v>
      </c>
      <c r="H1863" s="159"/>
      <c r="I1863" s="158">
        <f>ROUND(E1863*H1863,2)</f>
        <v>0</v>
      </c>
      <c r="J1863" s="159"/>
      <c r="K1863" s="158">
        <f>ROUND(E1863*J1863,2)</f>
        <v>0</v>
      </c>
      <c r="L1863" s="158">
        <v>21</v>
      </c>
      <c r="M1863" s="158">
        <f>G1863*(1+L1863/100)</f>
        <v>0</v>
      </c>
      <c r="N1863" s="157">
        <v>3.2000000000000003E-4</v>
      </c>
      <c r="O1863" s="157">
        <f>ROUND(E1863*N1863,2)</f>
        <v>0.01</v>
      </c>
      <c r="P1863" s="157">
        <v>0</v>
      </c>
      <c r="Q1863" s="157">
        <f>ROUND(E1863*P1863,2)</f>
        <v>0</v>
      </c>
      <c r="R1863" s="158"/>
      <c r="S1863" s="158" t="s">
        <v>183</v>
      </c>
      <c r="T1863" s="158" t="s">
        <v>183</v>
      </c>
      <c r="U1863" s="158">
        <v>0.28699999999999998</v>
      </c>
      <c r="V1863" s="158">
        <f>ROUND(E1863*U1863,2)</f>
        <v>12.05</v>
      </c>
      <c r="W1863" s="158"/>
      <c r="X1863" s="158" t="s">
        <v>184</v>
      </c>
      <c r="Y1863" s="147"/>
      <c r="Z1863" s="147"/>
      <c r="AA1863" s="147"/>
      <c r="AB1863" s="147"/>
      <c r="AC1863" s="147"/>
      <c r="AD1863" s="147"/>
      <c r="AE1863" s="147"/>
      <c r="AF1863" s="147"/>
      <c r="AG1863" s="147" t="s">
        <v>185</v>
      </c>
      <c r="AH1863" s="147"/>
      <c r="AI1863" s="147"/>
      <c r="AJ1863" s="147"/>
      <c r="AK1863" s="147"/>
      <c r="AL1863" s="147"/>
      <c r="AM1863" s="147"/>
      <c r="AN1863" s="147"/>
      <c r="AO1863" s="147"/>
      <c r="AP1863" s="147"/>
      <c r="AQ1863" s="147"/>
      <c r="AR1863" s="147"/>
      <c r="AS1863" s="147"/>
      <c r="AT1863" s="147"/>
      <c r="AU1863" s="147"/>
      <c r="AV1863" s="147"/>
      <c r="AW1863" s="147"/>
      <c r="AX1863" s="147"/>
      <c r="AY1863" s="147"/>
      <c r="AZ1863" s="147"/>
      <c r="BA1863" s="147"/>
      <c r="BB1863" s="147"/>
      <c r="BC1863" s="147"/>
      <c r="BD1863" s="147"/>
      <c r="BE1863" s="147"/>
      <c r="BF1863" s="147"/>
      <c r="BG1863" s="147"/>
      <c r="BH1863" s="147"/>
    </row>
    <row r="1864" spans="1:60" ht="22.5" outlineLevel="1">
      <c r="A1864" s="154"/>
      <c r="B1864" s="155"/>
      <c r="C1864" s="188" t="s">
        <v>1405</v>
      </c>
      <c r="D1864" s="160"/>
      <c r="E1864" s="161"/>
      <c r="F1864" s="158"/>
      <c r="G1864" s="158"/>
      <c r="H1864" s="158"/>
      <c r="I1864" s="158"/>
      <c r="J1864" s="158"/>
      <c r="K1864" s="158"/>
      <c r="L1864" s="158"/>
      <c r="M1864" s="158"/>
      <c r="N1864" s="157"/>
      <c r="O1864" s="157"/>
      <c r="P1864" s="157"/>
      <c r="Q1864" s="157"/>
      <c r="R1864" s="158"/>
      <c r="S1864" s="158"/>
      <c r="T1864" s="158"/>
      <c r="U1864" s="158"/>
      <c r="V1864" s="158"/>
      <c r="W1864" s="158"/>
      <c r="X1864" s="158"/>
      <c r="Y1864" s="147"/>
      <c r="Z1864" s="147"/>
      <c r="AA1864" s="147"/>
      <c r="AB1864" s="147"/>
      <c r="AC1864" s="147"/>
      <c r="AD1864" s="147"/>
      <c r="AE1864" s="147"/>
      <c r="AF1864" s="147"/>
      <c r="AG1864" s="147" t="s">
        <v>187</v>
      </c>
      <c r="AH1864" s="147">
        <v>0</v>
      </c>
      <c r="AI1864" s="147"/>
      <c r="AJ1864" s="147"/>
      <c r="AK1864" s="147"/>
      <c r="AL1864" s="147"/>
      <c r="AM1864" s="147"/>
      <c r="AN1864" s="147"/>
      <c r="AO1864" s="147"/>
      <c r="AP1864" s="147"/>
      <c r="AQ1864" s="147"/>
      <c r="AR1864" s="147"/>
      <c r="AS1864" s="147"/>
      <c r="AT1864" s="147"/>
      <c r="AU1864" s="147"/>
      <c r="AV1864" s="147"/>
      <c r="AW1864" s="147"/>
      <c r="AX1864" s="147"/>
      <c r="AY1864" s="147"/>
      <c r="AZ1864" s="147"/>
      <c r="BA1864" s="147"/>
      <c r="BB1864" s="147"/>
      <c r="BC1864" s="147"/>
      <c r="BD1864" s="147"/>
      <c r="BE1864" s="147"/>
      <c r="BF1864" s="147"/>
      <c r="BG1864" s="147"/>
      <c r="BH1864" s="147"/>
    </row>
    <row r="1865" spans="1:60" outlineLevel="1">
      <c r="A1865" s="154"/>
      <c r="B1865" s="155"/>
      <c r="C1865" s="188" t="s">
        <v>1406</v>
      </c>
      <c r="D1865" s="160"/>
      <c r="E1865" s="161">
        <v>42</v>
      </c>
      <c r="F1865" s="158"/>
      <c r="G1865" s="158"/>
      <c r="H1865" s="158"/>
      <c r="I1865" s="158"/>
      <c r="J1865" s="158"/>
      <c r="K1865" s="158"/>
      <c r="L1865" s="158"/>
      <c r="M1865" s="158"/>
      <c r="N1865" s="157"/>
      <c r="O1865" s="157"/>
      <c r="P1865" s="157"/>
      <c r="Q1865" s="157"/>
      <c r="R1865" s="158"/>
      <c r="S1865" s="158"/>
      <c r="T1865" s="158"/>
      <c r="U1865" s="158"/>
      <c r="V1865" s="158"/>
      <c r="W1865" s="158"/>
      <c r="X1865" s="158"/>
      <c r="Y1865" s="147"/>
      <c r="Z1865" s="147"/>
      <c r="AA1865" s="147"/>
      <c r="AB1865" s="147"/>
      <c r="AC1865" s="147"/>
      <c r="AD1865" s="147"/>
      <c r="AE1865" s="147"/>
      <c r="AF1865" s="147"/>
      <c r="AG1865" s="147" t="s">
        <v>187</v>
      </c>
      <c r="AH1865" s="147">
        <v>0</v>
      </c>
      <c r="AI1865" s="147"/>
      <c r="AJ1865" s="147"/>
      <c r="AK1865" s="147"/>
      <c r="AL1865" s="147"/>
      <c r="AM1865" s="147"/>
      <c r="AN1865" s="147"/>
      <c r="AO1865" s="147"/>
      <c r="AP1865" s="147"/>
      <c r="AQ1865" s="147"/>
      <c r="AR1865" s="147"/>
      <c r="AS1865" s="147"/>
      <c r="AT1865" s="147"/>
      <c r="AU1865" s="147"/>
      <c r="AV1865" s="147"/>
      <c r="AW1865" s="147"/>
      <c r="AX1865" s="147"/>
      <c r="AY1865" s="147"/>
      <c r="AZ1865" s="147"/>
      <c r="BA1865" s="147"/>
      <c r="BB1865" s="147"/>
      <c r="BC1865" s="147"/>
      <c r="BD1865" s="147"/>
      <c r="BE1865" s="147"/>
      <c r="BF1865" s="147"/>
      <c r="BG1865" s="147"/>
      <c r="BH1865" s="147"/>
    </row>
    <row r="1866" spans="1:60" outlineLevel="1">
      <c r="A1866" s="179">
        <v>345</v>
      </c>
      <c r="B1866" s="180" t="s">
        <v>1407</v>
      </c>
      <c r="C1866" s="189" t="s">
        <v>1408</v>
      </c>
      <c r="D1866" s="181" t="s">
        <v>1409</v>
      </c>
      <c r="E1866" s="182">
        <v>46</v>
      </c>
      <c r="F1866" s="183"/>
      <c r="G1866" s="184">
        <f>ROUND(E1866*F1866,2)</f>
        <v>0</v>
      </c>
      <c r="H1866" s="159"/>
      <c r="I1866" s="158">
        <f>ROUND(E1866*H1866,2)</f>
        <v>0</v>
      </c>
      <c r="J1866" s="159"/>
      <c r="K1866" s="158">
        <f>ROUND(E1866*J1866,2)</f>
        <v>0</v>
      </c>
      <c r="L1866" s="158">
        <v>21</v>
      </c>
      <c r="M1866" s="158">
        <f>G1866*(1+L1866/100)</f>
        <v>0</v>
      </c>
      <c r="N1866" s="157">
        <v>0</v>
      </c>
      <c r="O1866" s="157">
        <f>ROUND(E1866*N1866,2)</f>
        <v>0</v>
      </c>
      <c r="P1866" s="157">
        <v>0</v>
      </c>
      <c r="Q1866" s="157">
        <f>ROUND(E1866*P1866,2)</f>
        <v>0</v>
      </c>
      <c r="R1866" s="158"/>
      <c r="S1866" s="158" t="s">
        <v>341</v>
      </c>
      <c r="T1866" s="158" t="s">
        <v>342</v>
      </c>
      <c r="U1866" s="158">
        <v>0</v>
      </c>
      <c r="V1866" s="158">
        <f>ROUND(E1866*U1866,2)</f>
        <v>0</v>
      </c>
      <c r="W1866" s="158"/>
      <c r="X1866" s="158" t="s">
        <v>184</v>
      </c>
      <c r="Y1866" s="147"/>
      <c r="Z1866" s="147"/>
      <c r="AA1866" s="147"/>
      <c r="AB1866" s="147"/>
      <c r="AC1866" s="147"/>
      <c r="AD1866" s="147"/>
      <c r="AE1866" s="147"/>
      <c r="AF1866" s="147"/>
      <c r="AG1866" s="147" t="s">
        <v>185</v>
      </c>
      <c r="AH1866" s="147"/>
      <c r="AI1866" s="147"/>
      <c r="AJ1866" s="147"/>
      <c r="AK1866" s="147"/>
      <c r="AL1866" s="147"/>
      <c r="AM1866" s="147"/>
      <c r="AN1866" s="147"/>
      <c r="AO1866" s="147"/>
      <c r="AP1866" s="147"/>
      <c r="AQ1866" s="147"/>
      <c r="AR1866" s="147"/>
      <c r="AS1866" s="147"/>
      <c r="AT1866" s="147"/>
      <c r="AU1866" s="147"/>
      <c r="AV1866" s="147"/>
      <c r="AW1866" s="147"/>
      <c r="AX1866" s="147"/>
      <c r="AY1866" s="147"/>
      <c r="AZ1866" s="147"/>
      <c r="BA1866" s="147"/>
      <c r="BB1866" s="147"/>
      <c r="BC1866" s="147"/>
      <c r="BD1866" s="147"/>
      <c r="BE1866" s="147"/>
      <c r="BF1866" s="147"/>
      <c r="BG1866" s="147"/>
      <c r="BH1866" s="147"/>
    </row>
    <row r="1867" spans="1:60">
      <c r="A1867" s="166" t="s">
        <v>178</v>
      </c>
      <c r="B1867" s="167" t="s">
        <v>134</v>
      </c>
      <c r="C1867" s="186" t="s">
        <v>135</v>
      </c>
      <c r="D1867" s="168"/>
      <c r="E1867" s="169"/>
      <c r="F1867" s="170"/>
      <c r="G1867" s="171">
        <f>SUMIF(AG1868:AG1884,"&lt;&gt;NOR",G1868:G1884)</f>
        <v>0</v>
      </c>
      <c r="H1867" s="165"/>
      <c r="I1867" s="165">
        <f>SUM(I1868:I1884)</f>
        <v>0</v>
      </c>
      <c r="J1867" s="165"/>
      <c r="K1867" s="165">
        <f>SUM(K1868:K1884)</f>
        <v>0</v>
      </c>
      <c r="L1867" s="165"/>
      <c r="M1867" s="165">
        <f>SUM(M1868:M1884)</f>
        <v>0</v>
      </c>
      <c r="N1867" s="164"/>
      <c r="O1867" s="164">
        <f>SUM(O1868:O1884)</f>
        <v>1.02</v>
      </c>
      <c r="P1867" s="164"/>
      <c r="Q1867" s="164">
        <f>SUM(Q1868:Q1884)</f>
        <v>0</v>
      </c>
      <c r="R1867" s="165"/>
      <c r="S1867" s="165"/>
      <c r="T1867" s="165"/>
      <c r="U1867" s="165"/>
      <c r="V1867" s="165">
        <f>SUM(V1868:V1884)</f>
        <v>572.31000000000006</v>
      </c>
      <c r="W1867" s="165"/>
      <c r="X1867" s="165"/>
      <c r="AG1867" t="s">
        <v>179</v>
      </c>
    </row>
    <row r="1868" spans="1:60" outlineLevel="1">
      <c r="A1868" s="173">
        <v>346</v>
      </c>
      <c r="B1868" s="174" t="s">
        <v>1410</v>
      </c>
      <c r="C1868" s="187" t="s">
        <v>1411</v>
      </c>
      <c r="D1868" s="175" t="s">
        <v>182</v>
      </c>
      <c r="E1868" s="176">
        <v>2830.5594999999998</v>
      </c>
      <c r="F1868" s="177"/>
      <c r="G1868" s="178">
        <f>ROUND(E1868*F1868,2)</f>
        <v>0</v>
      </c>
      <c r="H1868" s="159"/>
      <c r="I1868" s="158">
        <f>ROUND(E1868*H1868,2)</f>
        <v>0</v>
      </c>
      <c r="J1868" s="159"/>
      <c r="K1868" s="158">
        <f>ROUND(E1868*J1868,2)</f>
        <v>0</v>
      </c>
      <c r="L1868" s="158">
        <v>21</v>
      </c>
      <c r="M1868" s="158">
        <f>G1868*(1+L1868/100)</f>
        <v>0</v>
      </c>
      <c r="N1868" s="157">
        <v>6.9999999999999994E-5</v>
      </c>
      <c r="O1868" s="157">
        <f>ROUND(E1868*N1868,2)</f>
        <v>0.2</v>
      </c>
      <c r="P1868" s="157">
        <v>0</v>
      </c>
      <c r="Q1868" s="157">
        <f>ROUND(E1868*P1868,2)</f>
        <v>0</v>
      </c>
      <c r="R1868" s="158"/>
      <c r="S1868" s="158" t="s">
        <v>183</v>
      </c>
      <c r="T1868" s="158" t="s">
        <v>183</v>
      </c>
      <c r="U1868" s="158">
        <v>3.2480000000000002E-2</v>
      </c>
      <c r="V1868" s="158">
        <f>ROUND(E1868*U1868,2)</f>
        <v>91.94</v>
      </c>
      <c r="W1868" s="158"/>
      <c r="X1868" s="158" t="s">
        <v>184</v>
      </c>
      <c r="Y1868" s="147"/>
      <c r="Z1868" s="147"/>
      <c r="AA1868" s="147"/>
      <c r="AB1868" s="147"/>
      <c r="AC1868" s="147"/>
      <c r="AD1868" s="147"/>
      <c r="AE1868" s="147"/>
      <c r="AF1868" s="147"/>
      <c r="AG1868" s="147" t="s">
        <v>185</v>
      </c>
      <c r="AH1868" s="147"/>
      <c r="AI1868" s="147"/>
      <c r="AJ1868" s="147"/>
      <c r="AK1868" s="147"/>
      <c r="AL1868" s="147"/>
      <c r="AM1868" s="147"/>
      <c r="AN1868" s="147"/>
      <c r="AO1868" s="147"/>
      <c r="AP1868" s="147"/>
      <c r="AQ1868" s="147"/>
      <c r="AR1868" s="147"/>
      <c r="AS1868" s="147"/>
      <c r="AT1868" s="147"/>
      <c r="AU1868" s="147"/>
      <c r="AV1868" s="147"/>
      <c r="AW1868" s="147"/>
      <c r="AX1868" s="147"/>
      <c r="AY1868" s="147"/>
      <c r="AZ1868" s="147"/>
      <c r="BA1868" s="147"/>
      <c r="BB1868" s="147"/>
      <c r="BC1868" s="147"/>
      <c r="BD1868" s="147"/>
      <c r="BE1868" s="147"/>
      <c r="BF1868" s="147"/>
      <c r="BG1868" s="147"/>
      <c r="BH1868" s="147"/>
    </row>
    <row r="1869" spans="1:60" outlineLevel="1">
      <c r="A1869" s="154"/>
      <c r="B1869" s="155"/>
      <c r="C1869" s="188" t="s">
        <v>1412</v>
      </c>
      <c r="D1869" s="160"/>
      <c r="E1869" s="161"/>
      <c r="F1869" s="158"/>
      <c r="G1869" s="158"/>
      <c r="H1869" s="158"/>
      <c r="I1869" s="158"/>
      <c r="J1869" s="158"/>
      <c r="K1869" s="158"/>
      <c r="L1869" s="158"/>
      <c r="M1869" s="158"/>
      <c r="N1869" s="157"/>
      <c r="O1869" s="157"/>
      <c r="P1869" s="157"/>
      <c r="Q1869" s="157"/>
      <c r="R1869" s="158"/>
      <c r="S1869" s="158"/>
      <c r="T1869" s="158"/>
      <c r="U1869" s="158"/>
      <c r="V1869" s="158"/>
      <c r="W1869" s="158"/>
      <c r="X1869" s="158"/>
      <c r="Y1869" s="147"/>
      <c r="Z1869" s="147"/>
      <c r="AA1869" s="147"/>
      <c r="AB1869" s="147"/>
      <c r="AC1869" s="147"/>
      <c r="AD1869" s="147"/>
      <c r="AE1869" s="147"/>
      <c r="AF1869" s="147"/>
      <c r="AG1869" s="147" t="s">
        <v>187</v>
      </c>
      <c r="AH1869" s="147">
        <v>0</v>
      </c>
      <c r="AI1869" s="147"/>
      <c r="AJ1869" s="147"/>
      <c r="AK1869" s="147"/>
      <c r="AL1869" s="147"/>
      <c r="AM1869" s="147"/>
      <c r="AN1869" s="147"/>
      <c r="AO1869" s="147"/>
      <c r="AP1869" s="147"/>
      <c r="AQ1869" s="147"/>
      <c r="AR1869" s="147"/>
      <c r="AS1869" s="147"/>
      <c r="AT1869" s="147"/>
      <c r="AU1869" s="147"/>
      <c r="AV1869" s="147"/>
      <c r="AW1869" s="147"/>
      <c r="AX1869" s="147"/>
      <c r="AY1869" s="147"/>
      <c r="AZ1869" s="147"/>
      <c r="BA1869" s="147"/>
      <c r="BB1869" s="147"/>
      <c r="BC1869" s="147"/>
      <c r="BD1869" s="147"/>
      <c r="BE1869" s="147"/>
      <c r="BF1869" s="147"/>
      <c r="BG1869" s="147"/>
      <c r="BH1869" s="147"/>
    </row>
    <row r="1870" spans="1:60" outlineLevel="1">
      <c r="A1870" s="154"/>
      <c r="B1870" s="155"/>
      <c r="C1870" s="188" t="s">
        <v>1413</v>
      </c>
      <c r="D1870" s="160"/>
      <c r="E1870" s="161">
        <v>1736.2920999999999</v>
      </c>
      <c r="F1870" s="158"/>
      <c r="G1870" s="158"/>
      <c r="H1870" s="158"/>
      <c r="I1870" s="158"/>
      <c r="J1870" s="158"/>
      <c r="K1870" s="158"/>
      <c r="L1870" s="158"/>
      <c r="M1870" s="158"/>
      <c r="N1870" s="157"/>
      <c r="O1870" s="157"/>
      <c r="P1870" s="157"/>
      <c r="Q1870" s="157"/>
      <c r="R1870" s="158"/>
      <c r="S1870" s="158"/>
      <c r="T1870" s="158"/>
      <c r="U1870" s="158"/>
      <c r="V1870" s="158"/>
      <c r="W1870" s="158"/>
      <c r="X1870" s="158"/>
      <c r="Y1870" s="147"/>
      <c r="Z1870" s="147"/>
      <c r="AA1870" s="147"/>
      <c r="AB1870" s="147"/>
      <c r="AC1870" s="147"/>
      <c r="AD1870" s="147"/>
      <c r="AE1870" s="147"/>
      <c r="AF1870" s="147"/>
      <c r="AG1870" s="147" t="s">
        <v>187</v>
      </c>
      <c r="AH1870" s="147">
        <v>0</v>
      </c>
      <c r="AI1870" s="147"/>
      <c r="AJ1870" s="147"/>
      <c r="AK1870" s="147"/>
      <c r="AL1870" s="147"/>
      <c r="AM1870" s="147"/>
      <c r="AN1870" s="147"/>
      <c r="AO1870" s="147"/>
      <c r="AP1870" s="147"/>
      <c r="AQ1870" s="147"/>
      <c r="AR1870" s="147"/>
      <c r="AS1870" s="147"/>
      <c r="AT1870" s="147"/>
      <c r="AU1870" s="147"/>
      <c r="AV1870" s="147"/>
      <c r="AW1870" s="147"/>
      <c r="AX1870" s="147"/>
      <c r="AY1870" s="147"/>
      <c r="AZ1870" s="147"/>
      <c r="BA1870" s="147"/>
      <c r="BB1870" s="147"/>
      <c r="BC1870" s="147"/>
      <c r="BD1870" s="147"/>
      <c r="BE1870" s="147"/>
      <c r="BF1870" s="147"/>
      <c r="BG1870" s="147"/>
      <c r="BH1870" s="147"/>
    </row>
    <row r="1871" spans="1:60" outlineLevel="1">
      <c r="A1871" s="154"/>
      <c r="B1871" s="155"/>
      <c r="C1871" s="188" t="s">
        <v>1414</v>
      </c>
      <c r="D1871" s="160"/>
      <c r="E1871" s="161"/>
      <c r="F1871" s="158"/>
      <c r="G1871" s="158"/>
      <c r="H1871" s="158"/>
      <c r="I1871" s="158"/>
      <c r="J1871" s="158"/>
      <c r="K1871" s="158"/>
      <c r="L1871" s="158"/>
      <c r="M1871" s="158"/>
      <c r="N1871" s="157"/>
      <c r="O1871" s="157"/>
      <c r="P1871" s="157"/>
      <c r="Q1871" s="157"/>
      <c r="R1871" s="158"/>
      <c r="S1871" s="158"/>
      <c r="T1871" s="158"/>
      <c r="U1871" s="158"/>
      <c r="V1871" s="158"/>
      <c r="W1871" s="158"/>
      <c r="X1871" s="158"/>
      <c r="Y1871" s="147"/>
      <c r="Z1871" s="147"/>
      <c r="AA1871" s="147"/>
      <c r="AB1871" s="147"/>
      <c r="AC1871" s="147"/>
      <c r="AD1871" s="147"/>
      <c r="AE1871" s="147"/>
      <c r="AF1871" s="147"/>
      <c r="AG1871" s="147" t="s">
        <v>187</v>
      </c>
      <c r="AH1871" s="147">
        <v>0</v>
      </c>
      <c r="AI1871" s="147"/>
      <c r="AJ1871" s="147"/>
      <c r="AK1871" s="147"/>
      <c r="AL1871" s="147"/>
      <c r="AM1871" s="147"/>
      <c r="AN1871" s="147"/>
      <c r="AO1871" s="147"/>
      <c r="AP1871" s="147"/>
      <c r="AQ1871" s="147"/>
      <c r="AR1871" s="147"/>
      <c r="AS1871" s="147"/>
      <c r="AT1871" s="147"/>
      <c r="AU1871" s="147"/>
      <c r="AV1871" s="147"/>
      <c r="AW1871" s="147"/>
      <c r="AX1871" s="147"/>
      <c r="AY1871" s="147"/>
      <c r="AZ1871" s="147"/>
      <c r="BA1871" s="147"/>
      <c r="BB1871" s="147"/>
      <c r="BC1871" s="147"/>
      <c r="BD1871" s="147"/>
      <c r="BE1871" s="147"/>
      <c r="BF1871" s="147"/>
      <c r="BG1871" s="147"/>
      <c r="BH1871" s="147"/>
    </row>
    <row r="1872" spans="1:60" outlineLevel="1">
      <c r="A1872" s="154"/>
      <c r="B1872" s="155"/>
      <c r="C1872" s="188" t="s">
        <v>1415</v>
      </c>
      <c r="D1872" s="160"/>
      <c r="E1872" s="161">
        <v>634.3175</v>
      </c>
      <c r="F1872" s="158"/>
      <c r="G1872" s="158"/>
      <c r="H1872" s="158"/>
      <c r="I1872" s="158"/>
      <c r="J1872" s="158"/>
      <c r="K1872" s="158"/>
      <c r="L1872" s="158"/>
      <c r="M1872" s="158"/>
      <c r="N1872" s="157"/>
      <c r="O1872" s="157"/>
      <c r="P1872" s="157"/>
      <c r="Q1872" s="157"/>
      <c r="R1872" s="158"/>
      <c r="S1872" s="158"/>
      <c r="T1872" s="158"/>
      <c r="U1872" s="158"/>
      <c r="V1872" s="158"/>
      <c r="W1872" s="158"/>
      <c r="X1872" s="158"/>
      <c r="Y1872" s="147"/>
      <c r="Z1872" s="147"/>
      <c r="AA1872" s="147"/>
      <c r="AB1872" s="147"/>
      <c r="AC1872" s="147"/>
      <c r="AD1872" s="147"/>
      <c r="AE1872" s="147"/>
      <c r="AF1872" s="147"/>
      <c r="AG1872" s="147" t="s">
        <v>187</v>
      </c>
      <c r="AH1872" s="147">
        <v>0</v>
      </c>
      <c r="AI1872" s="147"/>
      <c r="AJ1872" s="147"/>
      <c r="AK1872" s="147"/>
      <c r="AL1872" s="147"/>
      <c r="AM1872" s="147"/>
      <c r="AN1872" s="147"/>
      <c r="AO1872" s="147"/>
      <c r="AP1872" s="147"/>
      <c r="AQ1872" s="147"/>
      <c r="AR1872" s="147"/>
      <c r="AS1872" s="147"/>
      <c r="AT1872" s="147"/>
      <c r="AU1872" s="147"/>
      <c r="AV1872" s="147"/>
      <c r="AW1872" s="147"/>
      <c r="AX1872" s="147"/>
      <c r="AY1872" s="147"/>
      <c r="AZ1872" s="147"/>
      <c r="BA1872" s="147"/>
      <c r="BB1872" s="147"/>
      <c r="BC1872" s="147"/>
      <c r="BD1872" s="147"/>
      <c r="BE1872" s="147"/>
      <c r="BF1872" s="147"/>
      <c r="BG1872" s="147"/>
      <c r="BH1872" s="147"/>
    </row>
    <row r="1873" spans="1:60" outlineLevel="1">
      <c r="A1873" s="154"/>
      <c r="B1873" s="155"/>
      <c r="C1873" s="190" t="s">
        <v>294</v>
      </c>
      <c r="D1873" s="162"/>
      <c r="E1873" s="163">
        <v>2370.6095999999998</v>
      </c>
      <c r="F1873" s="158"/>
      <c r="G1873" s="158"/>
      <c r="H1873" s="158"/>
      <c r="I1873" s="158"/>
      <c r="J1873" s="158"/>
      <c r="K1873" s="158"/>
      <c r="L1873" s="158"/>
      <c r="M1873" s="158"/>
      <c r="N1873" s="157"/>
      <c r="O1873" s="157"/>
      <c r="P1873" s="157"/>
      <c r="Q1873" s="157"/>
      <c r="R1873" s="158"/>
      <c r="S1873" s="158"/>
      <c r="T1873" s="158"/>
      <c r="U1873" s="158"/>
      <c r="V1873" s="158"/>
      <c r="W1873" s="158"/>
      <c r="X1873" s="158"/>
      <c r="Y1873" s="147"/>
      <c r="Z1873" s="147"/>
      <c r="AA1873" s="147"/>
      <c r="AB1873" s="147"/>
      <c r="AC1873" s="147"/>
      <c r="AD1873" s="147"/>
      <c r="AE1873" s="147"/>
      <c r="AF1873" s="147"/>
      <c r="AG1873" s="147" t="s">
        <v>187</v>
      </c>
      <c r="AH1873" s="147">
        <v>1</v>
      </c>
      <c r="AI1873" s="147"/>
      <c r="AJ1873" s="147"/>
      <c r="AK1873" s="147"/>
      <c r="AL1873" s="147"/>
      <c r="AM1873" s="147"/>
      <c r="AN1873" s="147"/>
      <c r="AO1873" s="147"/>
      <c r="AP1873" s="147"/>
      <c r="AQ1873" s="147"/>
      <c r="AR1873" s="147"/>
      <c r="AS1873" s="147"/>
      <c r="AT1873" s="147"/>
      <c r="AU1873" s="147"/>
      <c r="AV1873" s="147"/>
      <c r="AW1873" s="147"/>
      <c r="AX1873" s="147"/>
      <c r="AY1873" s="147"/>
      <c r="AZ1873" s="147"/>
      <c r="BA1873" s="147"/>
      <c r="BB1873" s="147"/>
      <c r="BC1873" s="147"/>
      <c r="BD1873" s="147"/>
      <c r="BE1873" s="147"/>
      <c r="BF1873" s="147"/>
      <c r="BG1873" s="147"/>
      <c r="BH1873" s="147"/>
    </row>
    <row r="1874" spans="1:60" outlineLevel="1">
      <c r="A1874" s="154"/>
      <c r="B1874" s="155"/>
      <c r="C1874" s="188" t="s">
        <v>1416</v>
      </c>
      <c r="D1874" s="160"/>
      <c r="E1874" s="161"/>
      <c r="F1874" s="158"/>
      <c r="G1874" s="158"/>
      <c r="H1874" s="158"/>
      <c r="I1874" s="158"/>
      <c r="J1874" s="158"/>
      <c r="K1874" s="158"/>
      <c r="L1874" s="158"/>
      <c r="M1874" s="158"/>
      <c r="N1874" s="157"/>
      <c r="O1874" s="157"/>
      <c r="P1874" s="157"/>
      <c r="Q1874" s="157"/>
      <c r="R1874" s="158"/>
      <c r="S1874" s="158"/>
      <c r="T1874" s="158"/>
      <c r="U1874" s="158"/>
      <c r="V1874" s="158"/>
      <c r="W1874" s="158"/>
      <c r="X1874" s="158"/>
      <c r="Y1874" s="147"/>
      <c r="Z1874" s="147"/>
      <c r="AA1874" s="147"/>
      <c r="AB1874" s="147"/>
      <c r="AC1874" s="147"/>
      <c r="AD1874" s="147"/>
      <c r="AE1874" s="147"/>
      <c r="AF1874" s="147"/>
      <c r="AG1874" s="147" t="s">
        <v>187</v>
      </c>
      <c r="AH1874" s="147">
        <v>0</v>
      </c>
      <c r="AI1874" s="147"/>
      <c r="AJ1874" s="147"/>
      <c r="AK1874" s="147"/>
      <c r="AL1874" s="147"/>
      <c r="AM1874" s="147"/>
      <c r="AN1874" s="147"/>
      <c r="AO1874" s="147"/>
      <c r="AP1874" s="147"/>
      <c r="AQ1874" s="147"/>
      <c r="AR1874" s="147"/>
      <c r="AS1874" s="147"/>
      <c r="AT1874" s="147"/>
      <c r="AU1874" s="147"/>
      <c r="AV1874" s="147"/>
      <c r="AW1874" s="147"/>
      <c r="AX1874" s="147"/>
      <c r="AY1874" s="147"/>
      <c r="AZ1874" s="147"/>
      <c r="BA1874" s="147"/>
      <c r="BB1874" s="147"/>
      <c r="BC1874" s="147"/>
      <c r="BD1874" s="147"/>
      <c r="BE1874" s="147"/>
      <c r="BF1874" s="147"/>
      <c r="BG1874" s="147"/>
      <c r="BH1874" s="147"/>
    </row>
    <row r="1875" spans="1:60" ht="22.5" outlineLevel="1">
      <c r="A1875" s="154"/>
      <c r="B1875" s="155"/>
      <c r="C1875" s="188" t="s">
        <v>1417</v>
      </c>
      <c r="D1875" s="160"/>
      <c r="E1875" s="161">
        <v>459.94990000000001</v>
      </c>
      <c r="F1875" s="158"/>
      <c r="G1875" s="158"/>
      <c r="H1875" s="158"/>
      <c r="I1875" s="158"/>
      <c r="J1875" s="158"/>
      <c r="K1875" s="158"/>
      <c r="L1875" s="158"/>
      <c r="M1875" s="158"/>
      <c r="N1875" s="157"/>
      <c r="O1875" s="157"/>
      <c r="P1875" s="157"/>
      <c r="Q1875" s="157"/>
      <c r="R1875" s="158"/>
      <c r="S1875" s="158"/>
      <c r="T1875" s="158"/>
      <c r="U1875" s="158"/>
      <c r="V1875" s="158"/>
      <c r="W1875" s="158"/>
      <c r="X1875" s="158"/>
      <c r="Y1875" s="147"/>
      <c r="Z1875" s="147"/>
      <c r="AA1875" s="147"/>
      <c r="AB1875" s="147"/>
      <c r="AC1875" s="147"/>
      <c r="AD1875" s="147"/>
      <c r="AE1875" s="147"/>
      <c r="AF1875" s="147"/>
      <c r="AG1875" s="147" t="s">
        <v>187</v>
      </c>
      <c r="AH1875" s="147">
        <v>0</v>
      </c>
      <c r="AI1875" s="147"/>
      <c r="AJ1875" s="147"/>
      <c r="AK1875" s="147"/>
      <c r="AL1875" s="147"/>
      <c r="AM1875" s="147"/>
      <c r="AN1875" s="147"/>
      <c r="AO1875" s="147"/>
      <c r="AP1875" s="147"/>
      <c r="AQ1875" s="147"/>
      <c r="AR1875" s="147"/>
      <c r="AS1875" s="147"/>
      <c r="AT1875" s="147"/>
      <c r="AU1875" s="147"/>
      <c r="AV1875" s="147"/>
      <c r="AW1875" s="147"/>
      <c r="AX1875" s="147"/>
      <c r="AY1875" s="147"/>
      <c r="AZ1875" s="147"/>
      <c r="BA1875" s="147"/>
      <c r="BB1875" s="147"/>
      <c r="BC1875" s="147"/>
      <c r="BD1875" s="147"/>
      <c r="BE1875" s="147"/>
      <c r="BF1875" s="147"/>
      <c r="BG1875" s="147"/>
      <c r="BH1875" s="147"/>
    </row>
    <row r="1876" spans="1:60" outlineLevel="1">
      <c r="A1876" s="154"/>
      <c r="B1876" s="155"/>
      <c r="C1876" s="190" t="s">
        <v>294</v>
      </c>
      <c r="D1876" s="162"/>
      <c r="E1876" s="163">
        <v>459.94990000000001</v>
      </c>
      <c r="F1876" s="158"/>
      <c r="G1876" s="158"/>
      <c r="H1876" s="158"/>
      <c r="I1876" s="158"/>
      <c r="J1876" s="158"/>
      <c r="K1876" s="158"/>
      <c r="L1876" s="158"/>
      <c r="M1876" s="158"/>
      <c r="N1876" s="157"/>
      <c r="O1876" s="157"/>
      <c r="P1876" s="157"/>
      <c r="Q1876" s="157"/>
      <c r="R1876" s="158"/>
      <c r="S1876" s="158"/>
      <c r="T1876" s="158"/>
      <c r="U1876" s="158"/>
      <c r="V1876" s="158"/>
      <c r="W1876" s="158"/>
      <c r="X1876" s="158"/>
      <c r="Y1876" s="147"/>
      <c r="Z1876" s="147"/>
      <c r="AA1876" s="147"/>
      <c r="AB1876" s="147"/>
      <c r="AC1876" s="147"/>
      <c r="AD1876" s="147"/>
      <c r="AE1876" s="147"/>
      <c r="AF1876" s="147"/>
      <c r="AG1876" s="147" t="s">
        <v>187</v>
      </c>
      <c r="AH1876" s="147">
        <v>1</v>
      </c>
      <c r="AI1876" s="147"/>
      <c r="AJ1876" s="147"/>
      <c r="AK1876" s="147"/>
      <c r="AL1876" s="147"/>
      <c r="AM1876" s="147"/>
      <c r="AN1876" s="147"/>
      <c r="AO1876" s="147"/>
      <c r="AP1876" s="147"/>
      <c r="AQ1876" s="147"/>
      <c r="AR1876" s="147"/>
      <c r="AS1876" s="147"/>
      <c r="AT1876" s="147"/>
      <c r="AU1876" s="147"/>
      <c r="AV1876" s="147"/>
      <c r="AW1876" s="147"/>
      <c r="AX1876" s="147"/>
      <c r="AY1876" s="147"/>
      <c r="AZ1876" s="147"/>
      <c r="BA1876" s="147"/>
      <c r="BB1876" s="147"/>
      <c r="BC1876" s="147"/>
      <c r="BD1876" s="147"/>
      <c r="BE1876" s="147"/>
      <c r="BF1876" s="147"/>
      <c r="BG1876" s="147"/>
      <c r="BH1876" s="147"/>
    </row>
    <row r="1877" spans="1:60" outlineLevel="1">
      <c r="A1877" s="179">
        <v>347</v>
      </c>
      <c r="B1877" s="180" t="s">
        <v>1418</v>
      </c>
      <c r="C1877" s="189" t="s">
        <v>1419</v>
      </c>
      <c r="D1877" s="181" t="s">
        <v>182</v>
      </c>
      <c r="E1877" s="182">
        <v>2379.6095999999998</v>
      </c>
      <c r="F1877" s="183"/>
      <c r="G1877" s="184">
        <f>ROUND(E1877*F1877,2)</f>
        <v>0</v>
      </c>
      <c r="H1877" s="159"/>
      <c r="I1877" s="158">
        <f>ROUND(E1877*H1877,2)</f>
        <v>0</v>
      </c>
      <c r="J1877" s="159"/>
      <c r="K1877" s="158">
        <f>ROUND(E1877*J1877,2)</f>
        <v>0</v>
      </c>
      <c r="L1877" s="158">
        <v>21</v>
      </c>
      <c r="M1877" s="158">
        <f>G1877*(1+L1877/100)</f>
        <v>0</v>
      </c>
      <c r="N1877" s="157">
        <v>2.9E-4</v>
      </c>
      <c r="O1877" s="157">
        <f>ROUND(E1877*N1877,2)</f>
        <v>0.69</v>
      </c>
      <c r="P1877" s="157">
        <v>0</v>
      </c>
      <c r="Q1877" s="157">
        <f>ROUND(E1877*P1877,2)</f>
        <v>0</v>
      </c>
      <c r="R1877" s="158"/>
      <c r="S1877" s="158" t="s">
        <v>183</v>
      </c>
      <c r="T1877" s="158" t="s">
        <v>183</v>
      </c>
      <c r="U1877" s="158">
        <v>0.10191</v>
      </c>
      <c r="V1877" s="158">
        <f>ROUND(E1877*U1877,2)</f>
        <v>242.51</v>
      </c>
      <c r="W1877" s="158"/>
      <c r="X1877" s="158" t="s">
        <v>184</v>
      </c>
      <c r="Y1877" s="147"/>
      <c r="Z1877" s="147"/>
      <c r="AA1877" s="147"/>
      <c r="AB1877" s="147"/>
      <c r="AC1877" s="147"/>
      <c r="AD1877" s="147"/>
      <c r="AE1877" s="147"/>
      <c r="AF1877" s="147"/>
      <c r="AG1877" s="147" t="s">
        <v>185</v>
      </c>
      <c r="AH1877" s="147"/>
      <c r="AI1877" s="147"/>
      <c r="AJ1877" s="147"/>
      <c r="AK1877" s="147"/>
      <c r="AL1877" s="147"/>
      <c r="AM1877" s="147"/>
      <c r="AN1877" s="147"/>
      <c r="AO1877" s="147"/>
      <c r="AP1877" s="147"/>
      <c r="AQ1877" s="147"/>
      <c r="AR1877" s="147"/>
      <c r="AS1877" s="147"/>
      <c r="AT1877" s="147"/>
      <c r="AU1877" s="147"/>
      <c r="AV1877" s="147"/>
      <c r="AW1877" s="147"/>
      <c r="AX1877" s="147"/>
      <c r="AY1877" s="147"/>
      <c r="AZ1877" s="147"/>
      <c r="BA1877" s="147"/>
      <c r="BB1877" s="147"/>
      <c r="BC1877" s="147"/>
      <c r="BD1877" s="147"/>
      <c r="BE1877" s="147"/>
      <c r="BF1877" s="147"/>
      <c r="BG1877" s="147"/>
      <c r="BH1877" s="147"/>
    </row>
    <row r="1878" spans="1:60" outlineLevel="1">
      <c r="A1878" s="179">
        <v>348</v>
      </c>
      <c r="B1878" s="180" t="s">
        <v>1420</v>
      </c>
      <c r="C1878" s="189" t="s">
        <v>1421</v>
      </c>
      <c r="D1878" s="181" t="s">
        <v>182</v>
      </c>
      <c r="E1878" s="182">
        <v>459.94990000000001</v>
      </c>
      <c r="F1878" s="183"/>
      <c r="G1878" s="184">
        <f>ROUND(E1878*F1878,2)</f>
        <v>0</v>
      </c>
      <c r="H1878" s="159"/>
      <c r="I1878" s="158">
        <f>ROUND(E1878*H1878,2)</f>
        <v>0</v>
      </c>
      <c r="J1878" s="159"/>
      <c r="K1878" s="158">
        <f>ROUND(E1878*J1878,2)</f>
        <v>0</v>
      </c>
      <c r="L1878" s="158">
        <v>21</v>
      </c>
      <c r="M1878" s="158">
        <f>G1878*(1+L1878/100)</f>
        <v>0</v>
      </c>
      <c r="N1878" s="157">
        <v>2.9E-4</v>
      </c>
      <c r="O1878" s="157">
        <f>ROUND(E1878*N1878,2)</f>
        <v>0.13</v>
      </c>
      <c r="P1878" s="157">
        <v>0</v>
      </c>
      <c r="Q1878" s="157">
        <f>ROUND(E1878*P1878,2)</f>
        <v>0</v>
      </c>
      <c r="R1878" s="158"/>
      <c r="S1878" s="158" t="s">
        <v>183</v>
      </c>
      <c r="T1878" s="158" t="s">
        <v>183</v>
      </c>
      <c r="U1878" s="158">
        <v>0.10191</v>
      </c>
      <c r="V1878" s="158">
        <f>ROUND(E1878*U1878,2)</f>
        <v>46.87</v>
      </c>
      <c r="W1878" s="158"/>
      <c r="X1878" s="158" t="s">
        <v>184</v>
      </c>
      <c r="Y1878" s="147"/>
      <c r="Z1878" s="147"/>
      <c r="AA1878" s="147"/>
      <c r="AB1878" s="147"/>
      <c r="AC1878" s="147"/>
      <c r="AD1878" s="147"/>
      <c r="AE1878" s="147"/>
      <c r="AF1878" s="147"/>
      <c r="AG1878" s="147" t="s">
        <v>185</v>
      </c>
      <c r="AH1878" s="147"/>
      <c r="AI1878" s="147"/>
      <c r="AJ1878" s="147"/>
      <c r="AK1878" s="147"/>
      <c r="AL1878" s="147"/>
      <c r="AM1878" s="147"/>
      <c r="AN1878" s="147"/>
      <c r="AO1878" s="147"/>
      <c r="AP1878" s="147"/>
      <c r="AQ1878" s="147"/>
      <c r="AR1878" s="147"/>
      <c r="AS1878" s="147"/>
      <c r="AT1878" s="147"/>
      <c r="AU1878" s="147"/>
      <c r="AV1878" s="147"/>
      <c r="AW1878" s="147"/>
      <c r="AX1878" s="147"/>
      <c r="AY1878" s="147"/>
      <c r="AZ1878" s="147"/>
      <c r="BA1878" s="147"/>
      <c r="BB1878" s="147"/>
      <c r="BC1878" s="147"/>
      <c r="BD1878" s="147"/>
      <c r="BE1878" s="147"/>
      <c r="BF1878" s="147"/>
      <c r="BG1878" s="147"/>
      <c r="BH1878" s="147"/>
    </row>
    <row r="1879" spans="1:60" ht="22.5" outlineLevel="1">
      <c r="A1879" s="173">
        <v>349</v>
      </c>
      <c r="B1879" s="174" t="s">
        <v>1422</v>
      </c>
      <c r="C1879" s="187" t="s">
        <v>1423</v>
      </c>
      <c r="D1879" s="175" t="s">
        <v>340</v>
      </c>
      <c r="E1879" s="176">
        <v>108</v>
      </c>
      <c r="F1879" s="177"/>
      <c r="G1879" s="178">
        <f>ROUND(E1879*F1879,2)</f>
        <v>0</v>
      </c>
      <c r="H1879" s="159"/>
      <c r="I1879" s="158">
        <f>ROUND(E1879*H1879,2)</f>
        <v>0</v>
      </c>
      <c r="J1879" s="159"/>
      <c r="K1879" s="158">
        <f>ROUND(E1879*J1879,2)</f>
        <v>0</v>
      </c>
      <c r="L1879" s="158">
        <v>21</v>
      </c>
      <c r="M1879" s="158">
        <f>G1879*(1+L1879/100)</f>
        <v>0</v>
      </c>
      <c r="N1879" s="157">
        <v>0</v>
      </c>
      <c r="O1879" s="157">
        <f>ROUND(E1879*N1879,2)</f>
        <v>0</v>
      </c>
      <c r="P1879" s="157">
        <v>0</v>
      </c>
      <c r="Q1879" s="157">
        <f>ROUND(E1879*P1879,2)</f>
        <v>0</v>
      </c>
      <c r="R1879" s="158"/>
      <c r="S1879" s="158" t="s">
        <v>341</v>
      </c>
      <c r="T1879" s="158" t="s">
        <v>342</v>
      </c>
      <c r="U1879" s="158">
        <v>0</v>
      </c>
      <c r="V1879" s="158">
        <f>ROUND(E1879*U1879,2)</f>
        <v>0</v>
      </c>
      <c r="W1879" s="158"/>
      <c r="X1879" s="158" t="s">
        <v>184</v>
      </c>
      <c r="Y1879" s="147"/>
      <c r="Z1879" s="147"/>
      <c r="AA1879" s="147"/>
      <c r="AB1879" s="147"/>
      <c r="AC1879" s="147"/>
      <c r="AD1879" s="147"/>
      <c r="AE1879" s="147"/>
      <c r="AF1879" s="147"/>
      <c r="AG1879" s="147" t="s">
        <v>185</v>
      </c>
      <c r="AH1879" s="147"/>
      <c r="AI1879" s="147"/>
      <c r="AJ1879" s="147"/>
      <c r="AK1879" s="147"/>
      <c r="AL1879" s="147"/>
      <c r="AM1879" s="147"/>
      <c r="AN1879" s="147"/>
      <c r="AO1879" s="147"/>
      <c r="AP1879" s="147"/>
      <c r="AQ1879" s="147"/>
      <c r="AR1879" s="147"/>
      <c r="AS1879" s="147"/>
      <c r="AT1879" s="147"/>
      <c r="AU1879" s="147"/>
      <c r="AV1879" s="147"/>
      <c r="AW1879" s="147"/>
      <c r="AX1879" s="147"/>
      <c r="AY1879" s="147"/>
      <c r="AZ1879" s="147"/>
      <c r="BA1879" s="147"/>
      <c r="BB1879" s="147"/>
      <c r="BC1879" s="147"/>
      <c r="BD1879" s="147"/>
      <c r="BE1879" s="147"/>
      <c r="BF1879" s="147"/>
      <c r="BG1879" s="147"/>
      <c r="BH1879" s="147"/>
    </row>
    <row r="1880" spans="1:60" outlineLevel="1">
      <c r="A1880" s="154"/>
      <c r="B1880" s="155"/>
      <c r="C1880" s="188" t="s">
        <v>1424</v>
      </c>
      <c r="D1880" s="160"/>
      <c r="E1880" s="161">
        <v>108</v>
      </c>
      <c r="F1880" s="158"/>
      <c r="G1880" s="158"/>
      <c r="H1880" s="158"/>
      <c r="I1880" s="158"/>
      <c r="J1880" s="158"/>
      <c r="K1880" s="158"/>
      <c r="L1880" s="158"/>
      <c r="M1880" s="158"/>
      <c r="N1880" s="157"/>
      <c r="O1880" s="157"/>
      <c r="P1880" s="157"/>
      <c r="Q1880" s="157"/>
      <c r="R1880" s="158"/>
      <c r="S1880" s="158"/>
      <c r="T1880" s="158"/>
      <c r="U1880" s="158"/>
      <c r="V1880" s="158"/>
      <c r="W1880" s="158"/>
      <c r="X1880" s="158"/>
      <c r="Y1880" s="147"/>
      <c r="Z1880" s="147"/>
      <c r="AA1880" s="147"/>
      <c r="AB1880" s="147"/>
      <c r="AC1880" s="147"/>
      <c r="AD1880" s="147"/>
      <c r="AE1880" s="147"/>
      <c r="AF1880" s="147"/>
      <c r="AG1880" s="147" t="s">
        <v>187</v>
      </c>
      <c r="AH1880" s="147">
        <v>0</v>
      </c>
      <c r="AI1880" s="147"/>
      <c r="AJ1880" s="147"/>
      <c r="AK1880" s="147"/>
      <c r="AL1880" s="147"/>
      <c r="AM1880" s="147"/>
      <c r="AN1880" s="147"/>
      <c r="AO1880" s="147"/>
      <c r="AP1880" s="147"/>
      <c r="AQ1880" s="147"/>
      <c r="AR1880" s="147"/>
      <c r="AS1880" s="147"/>
      <c r="AT1880" s="147"/>
      <c r="AU1880" s="147"/>
      <c r="AV1880" s="147"/>
      <c r="AW1880" s="147"/>
      <c r="AX1880" s="147"/>
      <c r="AY1880" s="147"/>
      <c r="AZ1880" s="147"/>
      <c r="BA1880" s="147"/>
      <c r="BB1880" s="147"/>
      <c r="BC1880" s="147"/>
      <c r="BD1880" s="147"/>
      <c r="BE1880" s="147"/>
      <c r="BF1880" s="147"/>
      <c r="BG1880" s="147"/>
      <c r="BH1880" s="147"/>
    </row>
    <row r="1881" spans="1:60" outlineLevel="1">
      <c r="A1881" s="173">
        <v>350</v>
      </c>
      <c r="B1881" s="174" t="s">
        <v>1425</v>
      </c>
      <c r="C1881" s="187" t="s">
        <v>1426</v>
      </c>
      <c r="D1881" s="175" t="s">
        <v>340</v>
      </c>
      <c r="E1881" s="176">
        <v>105.84</v>
      </c>
      <c r="F1881" s="177"/>
      <c r="G1881" s="178">
        <f>ROUND(E1881*F1881,2)</f>
        <v>0</v>
      </c>
      <c r="H1881" s="159"/>
      <c r="I1881" s="158">
        <f>ROUND(E1881*H1881,2)</f>
        <v>0</v>
      </c>
      <c r="J1881" s="159"/>
      <c r="K1881" s="158">
        <f>ROUND(E1881*J1881,2)</f>
        <v>0</v>
      </c>
      <c r="L1881" s="158">
        <v>21</v>
      </c>
      <c r="M1881" s="158">
        <f>G1881*(1+L1881/100)</f>
        <v>0</v>
      </c>
      <c r="N1881" s="157">
        <v>0</v>
      </c>
      <c r="O1881" s="157">
        <f>ROUND(E1881*N1881,2)</f>
        <v>0</v>
      </c>
      <c r="P1881" s="157">
        <v>0</v>
      </c>
      <c r="Q1881" s="157">
        <f>ROUND(E1881*P1881,2)</f>
        <v>0</v>
      </c>
      <c r="R1881" s="158"/>
      <c r="S1881" s="158" t="s">
        <v>341</v>
      </c>
      <c r="T1881" s="158" t="s">
        <v>342</v>
      </c>
      <c r="U1881" s="158">
        <v>0</v>
      </c>
      <c r="V1881" s="158">
        <f>ROUND(E1881*U1881,2)</f>
        <v>0</v>
      </c>
      <c r="W1881" s="158"/>
      <c r="X1881" s="158" t="s">
        <v>184</v>
      </c>
      <c r="Y1881" s="147"/>
      <c r="Z1881" s="147"/>
      <c r="AA1881" s="147"/>
      <c r="AB1881" s="147"/>
      <c r="AC1881" s="147"/>
      <c r="AD1881" s="147"/>
      <c r="AE1881" s="147"/>
      <c r="AF1881" s="147"/>
      <c r="AG1881" s="147" t="s">
        <v>185</v>
      </c>
      <c r="AH1881" s="147"/>
      <c r="AI1881" s="147"/>
      <c r="AJ1881" s="147"/>
      <c r="AK1881" s="147"/>
      <c r="AL1881" s="147"/>
      <c r="AM1881" s="147"/>
      <c r="AN1881" s="147"/>
      <c r="AO1881" s="147"/>
      <c r="AP1881" s="147"/>
      <c r="AQ1881" s="147"/>
      <c r="AR1881" s="147"/>
      <c r="AS1881" s="147"/>
      <c r="AT1881" s="147"/>
      <c r="AU1881" s="147"/>
      <c r="AV1881" s="147"/>
      <c r="AW1881" s="147"/>
      <c r="AX1881" s="147"/>
      <c r="AY1881" s="147"/>
      <c r="AZ1881" s="147"/>
      <c r="BA1881" s="147"/>
      <c r="BB1881" s="147"/>
      <c r="BC1881" s="147"/>
      <c r="BD1881" s="147"/>
      <c r="BE1881" s="147"/>
      <c r="BF1881" s="147"/>
      <c r="BG1881" s="147"/>
      <c r="BH1881" s="147"/>
    </row>
    <row r="1882" spans="1:60" outlineLevel="1">
      <c r="A1882" s="154"/>
      <c r="B1882" s="155"/>
      <c r="C1882" s="188" t="s">
        <v>1427</v>
      </c>
      <c r="D1882" s="160"/>
      <c r="E1882" s="161">
        <v>105.84</v>
      </c>
      <c r="F1882" s="158"/>
      <c r="G1882" s="158"/>
      <c r="H1882" s="158"/>
      <c r="I1882" s="158"/>
      <c r="J1882" s="158"/>
      <c r="K1882" s="158"/>
      <c r="L1882" s="158"/>
      <c r="M1882" s="158"/>
      <c r="N1882" s="157"/>
      <c r="O1882" s="157"/>
      <c r="P1882" s="157"/>
      <c r="Q1882" s="157"/>
      <c r="R1882" s="158"/>
      <c r="S1882" s="158"/>
      <c r="T1882" s="158"/>
      <c r="U1882" s="158"/>
      <c r="V1882" s="158"/>
      <c r="W1882" s="158"/>
      <c r="X1882" s="158"/>
      <c r="Y1882" s="147"/>
      <c r="Z1882" s="147"/>
      <c r="AA1882" s="147"/>
      <c r="AB1882" s="147"/>
      <c r="AC1882" s="147"/>
      <c r="AD1882" s="147"/>
      <c r="AE1882" s="147"/>
      <c r="AF1882" s="147"/>
      <c r="AG1882" s="147" t="s">
        <v>187</v>
      </c>
      <c r="AH1882" s="147">
        <v>0</v>
      </c>
      <c r="AI1882" s="147"/>
      <c r="AJ1882" s="147"/>
      <c r="AK1882" s="147"/>
      <c r="AL1882" s="147"/>
      <c r="AM1882" s="147"/>
      <c r="AN1882" s="147"/>
      <c r="AO1882" s="147"/>
      <c r="AP1882" s="147"/>
      <c r="AQ1882" s="147"/>
      <c r="AR1882" s="147"/>
      <c r="AS1882" s="147"/>
      <c r="AT1882" s="147"/>
      <c r="AU1882" s="147"/>
      <c r="AV1882" s="147"/>
      <c r="AW1882" s="147"/>
      <c r="AX1882" s="147"/>
      <c r="AY1882" s="147"/>
      <c r="AZ1882" s="147"/>
      <c r="BA1882" s="147"/>
      <c r="BB1882" s="147"/>
      <c r="BC1882" s="147"/>
      <c r="BD1882" s="147"/>
      <c r="BE1882" s="147"/>
      <c r="BF1882" s="147"/>
      <c r="BG1882" s="147"/>
      <c r="BH1882" s="147"/>
    </row>
    <row r="1883" spans="1:60" outlineLevel="1">
      <c r="A1883" s="179">
        <v>351</v>
      </c>
      <c r="B1883" s="180" t="s">
        <v>1428</v>
      </c>
      <c r="C1883" s="189" t="s">
        <v>1429</v>
      </c>
      <c r="D1883" s="181" t="s">
        <v>182</v>
      </c>
      <c r="E1883" s="182">
        <v>1736.2920999999999</v>
      </c>
      <c r="F1883" s="183"/>
      <c r="G1883" s="184">
        <f>ROUND(E1883*F1883,2)</f>
        <v>0</v>
      </c>
      <c r="H1883" s="159"/>
      <c r="I1883" s="158">
        <f>ROUND(E1883*H1883,2)</f>
        <v>0</v>
      </c>
      <c r="J1883" s="159"/>
      <c r="K1883" s="158">
        <f>ROUND(E1883*J1883,2)</f>
        <v>0</v>
      </c>
      <c r="L1883" s="158">
        <v>21</v>
      </c>
      <c r="M1883" s="158">
        <f>G1883*(1+L1883/100)</f>
        <v>0</v>
      </c>
      <c r="N1883" s="157">
        <v>0</v>
      </c>
      <c r="O1883" s="157">
        <f>ROUND(E1883*N1883,2)</f>
        <v>0</v>
      </c>
      <c r="P1883" s="157">
        <v>0</v>
      </c>
      <c r="Q1883" s="157">
        <f>ROUND(E1883*P1883,2)</f>
        <v>0</v>
      </c>
      <c r="R1883" s="158"/>
      <c r="S1883" s="158" t="s">
        <v>183</v>
      </c>
      <c r="T1883" s="158" t="s">
        <v>183</v>
      </c>
      <c r="U1883" s="158">
        <v>7.0000000000000007E-2</v>
      </c>
      <c r="V1883" s="158">
        <f>ROUND(E1883*U1883,2)</f>
        <v>121.54</v>
      </c>
      <c r="W1883" s="158"/>
      <c r="X1883" s="158" t="s">
        <v>184</v>
      </c>
      <c r="Y1883" s="147"/>
      <c r="Z1883" s="147"/>
      <c r="AA1883" s="147"/>
      <c r="AB1883" s="147"/>
      <c r="AC1883" s="147"/>
      <c r="AD1883" s="147"/>
      <c r="AE1883" s="147"/>
      <c r="AF1883" s="147"/>
      <c r="AG1883" s="147" t="s">
        <v>1101</v>
      </c>
      <c r="AH1883" s="147"/>
      <c r="AI1883" s="147"/>
      <c r="AJ1883" s="147"/>
      <c r="AK1883" s="147"/>
      <c r="AL1883" s="147"/>
      <c r="AM1883" s="147"/>
      <c r="AN1883" s="147"/>
      <c r="AO1883" s="147"/>
      <c r="AP1883" s="147"/>
      <c r="AQ1883" s="147"/>
      <c r="AR1883" s="147"/>
      <c r="AS1883" s="147"/>
      <c r="AT1883" s="147"/>
      <c r="AU1883" s="147"/>
      <c r="AV1883" s="147"/>
      <c r="AW1883" s="147"/>
      <c r="AX1883" s="147"/>
      <c r="AY1883" s="147"/>
      <c r="AZ1883" s="147"/>
      <c r="BA1883" s="147"/>
      <c r="BB1883" s="147"/>
      <c r="BC1883" s="147"/>
      <c r="BD1883" s="147"/>
      <c r="BE1883" s="147"/>
      <c r="BF1883" s="147"/>
      <c r="BG1883" s="147"/>
      <c r="BH1883" s="147"/>
    </row>
    <row r="1884" spans="1:60" outlineLevel="1">
      <c r="A1884" s="179">
        <v>352</v>
      </c>
      <c r="B1884" s="180" t="s">
        <v>1430</v>
      </c>
      <c r="C1884" s="189" t="s">
        <v>1431</v>
      </c>
      <c r="D1884" s="181" t="s">
        <v>182</v>
      </c>
      <c r="E1884" s="182">
        <v>1736.2920999999999</v>
      </c>
      <c r="F1884" s="183"/>
      <c r="G1884" s="184">
        <f>ROUND(E1884*F1884,2)</f>
        <v>0</v>
      </c>
      <c r="H1884" s="159"/>
      <c r="I1884" s="158">
        <f>ROUND(E1884*H1884,2)</f>
        <v>0</v>
      </c>
      <c r="J1884" s="159"/>
      <c r="K1884" s="158">
        <f>ROUND(E1884*J1884,2)</f>
        <v>0</v>
      </c>
      <c r="L1884" s="158">
        <v>21</v>
      </c>
      <c r="M1884" s="158">
        <f>G1884*(1+L1884/100)</f>
        <v>0</v>
      </c>
      <c r="N1884" s="157">
        <v>0</v>
      </c>
      <c r="O1884" s="157">
        <f>ROUND(E1884*N1884,2)</f>
        <v>0</v>
      </c>
      <c r="P1884" s="157">
        <v>0</v>
      </c>
      <c r="Q1884" s="157">
        <f>ROUND(E1884*P1884,2)</f>
        <v>0</v>
      </c>
      <c r="R1884" s="158"/>
      <c r="S1884" s="158" t="s">
        <v>183</v>
      </c>
      <c r="T1884" s="158" t="s">
        <v>183</v>
      </c>
      <c r="U1884" s="158">
        <v>0.04</v>
      </c>
      <c r="V1884" s="158">
        <f>ROUND(E1884*U1884,2)</f>
        <v>69.45</v>
      </c>
      <c r="W1884" s="158"/>
      <c r="X1884" s="158" t="s">
        <v>184</v>
      </c>
      <c r="Y1884" s="147"/>
      <c r="Z1884" s="147"/>
      <c r="AA1884" s="147"/>
      <c r="AB1884" s="147"/>
      <c r="AC1884" s="147"/>
      <c r="AD1884" s="147"/>
      <c r="AE1884" s="147"/>
      <c r="AF1884" s="147"/>
      <c r="AG1884" s="147" t="s">
        <v>1101</v>
      </c>
      <c r="AH1884" s="147"/>
      <c r="AI1884" s="147"/>
      <c r="AJ1884" s="147"/>
      <c r="AK1884" s="147"/>
      <c r="AL1884" s="147"/>
      <c r="AM1884" s="147"/>
      <c r="AN1884" s="147"/>
      <c r="AO1884" s="147"/>
      <c r="AP1884" s="147"/>
      <c r="AQ1884" s="147"/>
      <c r="AR1884" s="147"/>
      <c r="AS1884" s="147"/>
      <c r="AT1884" s="147"/>
      <c r="AU1884" s="147"/>
      <c r="AV1884" s="147"/>
      <c r="AW1884" s="147"/>
      <c r="AX1884" s="147"/>
      <c r="AY1884" s="147"/>
      <c r="AZ1884" s="147"/>
      <c r="BA1884" s="147"/>
      <c r="BB1884" s="147"/>
      <c r="BC1884" s="147"/>
      <c r="BD1884" s="147"/>
      <c r="BE1884" s="147"/>
      <c r="BF1884" s="147"/>
      <c r="BG1884" s="147"/>
      <c r="BH1884" s="147"/>
    </row>
    <row r="1885" spans="1:60">
      <c r="A1885" s="166" t="s">
        <v>178</v>
      </c>
      <c r="B1885" s="167" t="s">
        <v>136</v>
      </c>
      <c r="C1885" s="186" t="s">
        <v>137</v>
      </c>
      <c r="D1885" s="168"/>
      <c r="E1885" s="169"/>
      <c r="F1885" s="170"/>
      <c r="G1885" s="171">
        <f>SUMIF(AG1886:AG1890,"&lt;&gt;NOR",G1886:G1890)</f>
        <v>0</v>
      </c>
      <c r="H1885" s="165"/>
      <c r="I1885" s="165">
        <f>SUM(I1886:I1890)</f>
        <v>0</v>
      </c>
      <c r="J1885" s="165"/>
      <c r="K1885" s="165">
        <f>SUM(K1886:K1890)</f>
        <v>0</v>
      </c>
      <c r="L1885" s="165"/>
      <c r="M1885" s="165">
        <f>SUM(M1886:M1890)</f>
        <v>0</v>
      </c>
      <c r="N1885" s="164"/>
      <c r="O1885" s="164">
        <f>SUM(O1886:O1890)</f>
        <v>0</v>
      </c>
      <c r="P1885" s="164"/>
      <c r="Q1885" s="164">
        <f>SUM(Q1886:Q1890)</f>
        <v>0</v>
      </c>
      <c r="R1885" s="165"/>
      <c r="S1885" s="165"/>
      <c r="T1885" s="165"/>
      <c r="U1885" s="165"/>
      <c r="V1885" s="165">
        <f>SUM(V1886:V1890)</f>
        <v>0</v>
      </c>
      <c r="W1885" s="165"/>
      <c r="X1885" s="165"/>
      <c r="AG1885" t="s">
        <v>179</v>
      </c>
    </row>
    <row r="1886" spans="1:60" outlineLevel="1">
      <c r="A1886" s="173">
        <v>353</v>
      </c>
      <c r="B1886" s="174" t="s">
        <v>1432</v>
      </c>
      <c r="C1886" s="187" t="s">
        <v>1433</v>
      </c>
      <c r="D1886" s="175" t="s">
        <v>340</v>
      </c>
      <c r="E1886" s="176">
        <v>4.5</v>
      </c>
      <c r="F1886" s="177"/>
      <c r="G1886" s="178">
        <f>ROUND(E1886*F1886,2)</f>
        <v>0</v>
      </c>
      <c r="H1886" s="159"/>
      <c r="I1886" s="158">
        <f>ROUND(E1886*H1886,2)</f>
        <v>0</v>
      </c>
      <c r="J1886" s="159"/>
      <c r="K1886" s="158">
        <f>ROUND(E1886*J1886,2)</f>
        <v>0</v>
      </c>
      <c r="L1886" s="158">
        <v>21</v>
      </c>
      <c r="M1886" s="158">
        <f>G1886*(1+L1886/100)</f>
        <v>0</v>
      </c>
      <c r="N1886" s="157">
        <v>0</v>
      </c>
      <c r="O1886" s="157">
        <f>ROUND(E1886*N1886,2)</f>
        <v>0</v>
      </c>
      <c r="P1886" s="157">
        <v>0</v>
      </c>
      <c r="Q1886" s="157">
        <f>ROUND(E1886*P1886,2)</f>
        <v>0</v>
      </c>
      <c r="R1886" s="158"/>
      <c r="S1886" s="158" t="s">
        <v>341</v>
      </c>
      <c r="T1886" s="158" t="s">
        <v>342</v>
      </c>
      <c r="U1886" s="158">
        <v>0</v>
      </c>
      <c r="V1886" s="158">
        <f>ROUND(E1886*U1886,2)</f>
        <v>0</v>
      </c>
      <c r="W1886" s="158"/>
      <c r="X1886" s="158" t="s">
        <v>184</v>
      </c>
      <c r="Y1886" s="147"/>
      <c r="Z1886" s="147"/>
      <c r="AA1886" s="147"/>
      <c r="AB1886" s="147"/>
      <c r="AC1886" s="147"/>
      <c r="AD1886" s="147"/>
      <c r="AE1886" s="147"/>
      <c r="AF1886" s="147"/>
      <c r="AG1886" s="147" t="s">
        <v>185</v>
      </c>
      <c r="AH1886" s="147"/>
      <c r="AI1886" s="147"/>
      <c r="AJ1886" s="147"/>
      <c r="AK1886" s="147"/>
      <c r="AL1886" s="147"/>
      <c r="AM1886" s="147"/>
      <c r="AN1886" s="147"/>
      <c r="AO1886" s="147"/>
      <c r="AP1886" s="147"/>
      <c r="AQ1886" s="147"/>
      <c r="AR1886" s="147"/>
      <c r="AS1886" s="147"/>
      <c r="AT1886" s="147"/>
      <c r="AU1886" s="147"/>
      <c r="AV1886" s="147"/>
      <c r="AW1886" s="147"/>
      <c r="AX1886" s="147"/>
      <c r="AY1886" s="147"/>
      <c r="AZ1886" s="147"/>
      <c r="BA1886" s="147"/>
      <c r="BB1886" s="147"/>
      <c r="BC1886" s="147"/>
      <c r="BD1886" s="147"/>
      <c r="BE1886" s="147"/>
      <c r="BF1886" s="147"/>
      <c r="BG1886" s="147"/>
      <c r="BH1886" s="147"/>
    </row>
    <row r="1887" spans="1:60" outlineLevel="1">
      <c r="A1887" s="154"/>
      <c r="B1887" s="155"/>
      <c r="C1887" s="188" t="s">
        <v>1434</v>
      </c>
      <c r="D1887" s="160"/>
      <c r="E1887" s="161">
        <v>4.5</v>
      </c>
      <c r="F1887" s="158"/>
      <c r="G1887" s="158"/>
      <c r="H1887" s="158"/>
      <c r="I1887" s="158"/>
      <c r="J1887" s="158"/>
      <c r="K1887" s="158"/>
      <c r="L1887" s="158"/>
      <c r="M1887" s="158"/>
      <c r="N1887" s="157"/>
      <c r="O1887" s="157"/>
      <c r="P1887" s="157"/>
      <c r="Q1887" s="157"/>
      <c r="R1887" s="158"/>
      <c r="S1887" s="158"/>
      <c r="T1887" s="158"/>
      <c r="U1887" s="158"/>
      <c r="V1887" s="158"/>
      <c r="W1887" s="158"/>
      <c r="X1887" s="158"/>
      <c r="Y1887" s="147"/>
      <c r="Z1887" s="147"/>
      <c r="AA1887" s="147"/>
      <c r="AB1887" s="147"/>
      <c r="AC1887" s="147"/>
      <c r="AD1887" s="147"/>
      <c r="AE1887" s="147"/>
      <c r="AF1887" s="147"/>
      <c r="AG1887" s="147" t="s">
        <v>187</v>
      </c>
      <c r="AH1887" s="147">
        <v>0</v>
      </c>
      <c r="AI1887" s="147"/>
      <c r="AJ1887" s="147"/>
      <c r="AK1887" s="147"/>
      <c r="AL1887" s="147"/>
      <c r="AM1887" s="147"/>
      <c r="AN1887" s="147"/>
      <c r="AO1887" s="147"/>
      <c r="AP1887" s="147"/>
      <c r="AQ1887" s="147"/>
      <c r="AR1887" s="147"/>
      <c r="AS1887" s="147"/>
      <c r="AT1887" s="147"/>
      <c r="AU1887" s="147"/>
      <c r="AV1887" s="147"/>
      <c r="AW1887" s="147"/>
      <c r="AX1887" s="147"/>
      <c r="AY1887" s="147"/>
      <c r="AZ1887" s="147"/>
      <c r="BA1887" s="147"/>
      <c r="BB1887" s="147"/>
      <c r="BC1887" s="147"/>
      <c r="BD1887" s="147"/>
      <c r="BE1887" s="147"/>
      <c r="BF1887" s="147"/>
      <c r="BG1887" s="147"/>
      <c r="BH1887" s="147"/>
    </row>
    <row r="1888" spans="1:60" ht="22.5" outlineLevel="1">
      <c r="A1888" s="173">
        <v>354</v>
      </c>
      <c r="B1888" s="174" t="s">
        <v>1435</v>
      </c>
      <c r="C1888" s="187" t="s">
        <v>1436</v>
      </c>
      <c r="D1888" s="175" t="s">
        <v>340</v>
      </c>
      <c r="E1888" s="176">
        <v>2</v>
      </c>
      <c r="F1888" s="177"/>
      <c r="G1888" s="178">
        <f>ROUND(E1888*F1888,2)</f>
        <v>0</v>
      </c>
      <c r="H1888" s="159"/>
      <c r="I1888" s="158">
        <f>ROUND(E1888*H1888,2)</f>
        <v>0</v>
      </c>
      <c r="J1888" s="159"/>
      <c r="K1888" s="158">
        <f>ROUND(E1888*J1888,2)</f>
        <v>0</v>
      </c>
      <c r="L1888" s="158">
        <v>21</v>
      </c>
      <c r="M1888" s="158">
        <f>G1888*(1+L1888/100)</f>
        <v>0</v>
      </c>
      <c r="N1888" s="157">
        <v>0</v>
      </c>
      <c r="O1888" s="157">
        <f>ROUND(E1888*N1888,2)</f>
        <v>0</v>
      </c>
      <c r="P1888" s="157">
        <v>0</v>
      </c>
      <c r="Q1888" s="157">
        <f>ROUND(E1888*P1888,2)</f>
        <v>0</v>
      </c>
      <c r="R1888" s="158"/>
      <c r="S1888" s="158" t="s">
        <v>341</v>
      </c>
      <c r="T1888" s="158" t="s">
        <v>342</v>
      </c>
      <c r="U1888" s="158">
        <v>0</v>
      </c>
      <c r="V1888" s="158">
        <f>ROUND(E1888*U1888,2)</f>
        <v>0</v>
      </c>
      <c r="W1888" s="158"/>
      <c r="X1888" s="158" t="s">
        <v>184</v>
      </c>
      <c r="Y1888" s="147"/>
      <c r="Z1888" s="147"/>
      <c r="AA1888" s="147"/>
      <c r="AB1888" s="147"/>
      <c r="AC1888" s="147"/>
      <c r="AD1888" s="147"/>
      <c r="AE1888" s="147"/>
      <c r="AF1888" s="147"/>
      <c r="AG1888" s="147" t="s">
        <v>185</v>
      </c>
      <c r="AH1888" s="147"/>
      <c r="AI1888" s="147"/>
      <c r="AJ1888" s="147"/>
      <c r="AK1888" s="147"/>
      <c r="AL1888" s="147"/>
      <c r="AM1888" s="147"/>
      <c r="AN1888" s="147"/>
      <c r="AO1888" s="147"/>
      <c r="AP1888" s="147"/>
      <c r="AQ1888" s="147"/>
      <c r="AR1888" s="147"/>
      <c r="AS1888" s="147"/>
      <c r="AT1888" s="147"/>
      <c r="AU1888" s="147"/>
      <c r="AV1888" s="147"/>
      <c r="AW1888" s="147"/>
      <c r="AX1888" s="147"/>
      <c r="AY1888" s="147"/>
      <c r="AZ1888" s="147"/>
      <c r="BA1888" s="147"/>
      <c r="BB1888" s="147"/>
      <c r="BC1888" s="147"/>
      <c r="BD1888" s="147"/>
      <c r="BE1888" s="147"/>
      <c r="BF1888" s="147"/>
      <c r="BG1888" s="147"/>
      <c r="BH1888" s="147"/>
    </row>
    <row r="1889" spans="1:60" outlineLevel="1">
      <c r="A1889" s="154"/>
      <c r="B1889" s="155"/>
      <c r="C1889" s="188" t="s">
        <v>1437</v>
      </c>
      <c r="D1889" s="160"/>
      <c r="E1889" s="161">
        <v>2</v>
      </c>
      <c r="F1889" s="158"/>
      <c r="G1889" s="158"/>
      <c r="H1889" s="158"/>
      <c r="I1889" s="158"/>
      <c r="J1889" s="158"/>
      <c r="K1889" s="158"/>
      <c r="L1889" s="158"/>
      <c r="M1889" s="158"/>
      <c r="N1889" s="157"/>
      <c r="O1889" s="157"/>
      <c r="P1889" s="157"/>
      <c r="Q1889" s="157"/>
      <c r="R1889" s="158"/>
      <c r="S1889" s="158"/>
      <c r="T1889" s="158"/>
      <c r="U1889" s="158"/>
      <c r="V1889" s="158"/>
      <c r="W1889" s="158"/>
      <c r="X1889" s="158"/>
      <c r="Y1889" s="147"/>
      <c r="Z1889" s="147"/>
      <c r="AA1889" s="147"/>
      <c r="AB1889" s="147"/>
      <c r="AC1889" s="147"/>
      <c r="AD1889" s="147"/>
      <c r="AE1889" s="147"/>
      <c r="AF1889" s="147"/>
      <c r="AG1889" s="147" t="s">
        <v>187</v>
      </c>
      <c r="AH1889" s="147">
        <v>0</v>
      </c>
      <c r="AI1889" s="147"/>
      <c r="AJ1889" s="147"/>
      <c r="AK1889" s="147"/>
      <c r="AL1889" s="147"/>
      <c r="AM1889" s="147"/>
      <c r="AN1889" s="147"/>
      <c r="AO1889" s="147"/>
      <c r="AP1889" s="147"/>
      <c r="AQ1889" s="147"/>
      <c r="AR1889" s="147"/>
      <c r="AS1889" s="147"/>
      <c r="AT1889" s="147"/>
      <c r="AU1889" s="147"/>
      <c r="AV1889" s="147"/>
      <c r="AW1889" s="147"/>
      <c r="AX1889" s="147"/>
      <c r="AY1889" s="147"/>
      <c r="AZ1889" s="147"/>
      <c r="BA1889" s="147"/>
      <c r="BB1889" s="147"/>
      <c r="BC1889" s="147"/>
      <c r="BD1889" s="147"/>
      <c r="BE1889" s="147"/>
      <c r="BF1889" s="147"/>
      <c r="BG1889" s="147"/>
      <c r="BH1889" s="147"/>
    </row>
    <row r="1890" spans="1:60" outlineLevel="1">
      <c r="A1890" s="154">
        <v>355</v>
      </c>
      <c r="B1890" s="155" t="s">
        <v>1438</v>
      </c>
      <c r="C1890" s="191" t="s">
        <v>1439</v>
      </c>
      <c r="D1890" s="156" t="s">
        <v>0</v>
      </c>
      <c r="E1890" s="185"/>
      <c r="F1890" s="159"/>
      <c r="G1890" s="158">
        <f>ROUND(E1890*F1890,2)</f>
        <v>0</v>
      </c>
      <c r="H1890" s="159"/>
      <c r="I1890" s="158">
        <f>ROUND(E1890*H1890,2)</f>
        <v>0</v>
      </c>
      <c r="J1890" s="159"/>
      <c r="K1890" s="158">
        <f>ROUND(E1890*J1890,2)</f>
        <v>0</v>
      </c>
      <c r="L1890" s="158">
        <v>21</v>
      </c>
      <c r="M1890" s="158">
        <f>G1890*(1+L1890/100)</f>
        <v>0</v>
      </c>
      <c r="N1890" s="157">
        <v>0</v>
      </c>
      <c r="O1890" s="157">
        <f>ROUND(E1890*N1890,2)</f>
        <v>0</v>
      </c>
      <c r="P1890" s="157">
        <v>0</v>
      </c>
      <c r="Q1890" s="157">
        <f>ROUND(E1890*P1890,2)</f>
        <v>0</v>
      </c>
      <c r="R1890" s="158"/>
      <c r="S1890" s="158" t="s">
        <v>183</v>
      </c>
      <c r="T1890" s="158" t="s">
        <v>183</v>
      </c>
      <c r="U1890" s="158">
        <v>0</v>
      </c>
      <c r="V1890" s="158">
        <f>ROUND(E1890*U1890,2)</f>
        <v>0</v>
      </c>
      <c r="W1890" s="158"/>
      <c r="X1890" s="158" t="s">
        <v>958</v>
      </c>
      <c r="Y1890" s="147"/>
      <c r="Z1890" s="147"/>
      <c r="AA1890" s="147"/>
      <c r="AB1890" s="147"/>
      <c r="AC1890" s="147"/>
      <c r="AD1890" s="147"/>
      <c r="AE1890" s="147"/>
      <c r="AF1890" s="147"/>
      <c r="AG1890" s="147" t="s">
        <v>959</v>
      </c>
      <c r="AH1890" s="147"/>
      <c r="AI1890" s="147"/>
      <c r="AJ1890" s="147"/>
      <c r="AK1890" s="147"/>
      <c r="AL1890" s="147"/>
      <c r="AM1890" s="147"/>
      <c r="AN1890" s="147"/>
      <c r="AO1890" s="147"/>
      <c r="AP1890" s="147"/>
      <c r="AQ1890" s="147"/>
      <c r="AR1890" s="147"/>
      <c r="AS1890" s="147"/>
      <c r="AT1890" s="147"/>
      <c r="AU1890" s="147"/>
      <c r="AV1890" s="147"/>
      <c r="AW1890" s="147"/>
      <c r="AX1890" s="147"/>
      <c r="AY1890" s="147"/>
      <c r="AZ1890" s="147"/>
      <c r="BA1890" s="147"/>
      <c r="BB1890" s="147"/>
      <c r="BC1890" s="147"/>
      <c r="BD1890" s="147"/>
      <c r="BE1890" s="147"/>
      <c r="BF1890" s="147"/>
      <c r="BG1890" s="147"/>
      <c r="BH1890" s="147"/>
    </row>
    <row r="1891" spans="1:60">
      <c r="A1891" s="166" t="s">
        <v>178</v>
      </c>
      <c r="B1891" s="167" t="s">
        <v>138</v>
      </c>
      <c r="C1891" s="186" t="s">
        <v>139</v>
      </c>
      <c r="D1891" s="168"/>
      <c r="E1891" s="169"/>
      <c r="F1891" s="170"/>
      <c r="G1891" s="171">
        <f>SUMIF(AG1892:AG1893,"&lt;&gt;NOR",G1892:G1893)</f>
        <v>0</v>
      </c>
      <c r="H1891" s="165"/>
      <c r="I1891" s="165">
        <f>SUM(I1892:I1893)</f>
        <v>0</v>
      </c>
      <c r="J1891" s="165"/>
      <c r="K1891" s="165">
        <f>SUM(K1892:K1893)</f>
        <v>0</v>
      </c>
      <c r="L1891" s="165"/>
      <c r="M1891" s="165">
        <f>SUM(M1892:M1893)</f>
        <v>0</v>
      </c>
      <c r="N1891" s="164"/>
      <c r="O1891" s="164">
        <f>SUM(O1892:O1893)</f>
        <v>0</v>
      </c>
      <c r="P1891" s="164"/>
      <c r="Q1891" s="164">
        <f>SUM(Q1892:Q1893)</f>
        <v>0</v>
      </c>
      <c r="R1891" s="165"/>
      <c r="S1891" s="165"/>
      <c r="T1891" s="165"/>
      <c r="U1891" s="165"/>
      <c r="V1891" s="165">
        <f>SUM(V1892:V1893)</f>
        <v>0</v>
      </c>
      <c r="W1891" s="165"/>
      <c r="X1891" s="165"/>
      <c r="AG1891" t="s">
        <v>179</v>
      </c>
    </row>
    <row r="1892" spans="1:60" outlineLevel="1">
      <c r="A1892" s="179">
        <v>356</v>
      </c>
      <c r="B1892" s="180" t="s">
        <v>1440</v>
      </c>
      <c r="C1892" s="189" t="s">
        <v>1441</v>
      </c>
      <c r="D1892" s="181" t="s">
        <v>572</v>
      </c>
      <c r="E1892" s="182">
        <v>1</v>
      </c>
      <c r="F1892" s="183">
        <f>Gastro!F363</f>
        <v>0</v>
      </c>
      <c r="G1892" s="184">
        <f>ROUND(E1892*F1892,2)</f>
        <v>0</v>
      </c>
      <c r="H1892" s="159"/>
      <c r="I1892" s="158">
        <f>ROUND(E1892*H1892,2)</f>
        <v>0</v>
      </c>
      <c r="J1892" s="159"/>
      <c r="K1892" s="158">
        <f>ROUND(E1892*J1892,2)</f>
        <v>0</v>
      </c>
      <c r="L1892" s="158">
        <v>21</v>
      </c>
      <c r="M1892" s="158">
        <f>G1892*(1+L1892/100)</f>
        <v>0</v>
      </c>
      <c r="N1892" s="157">
        <v>0</v>
      </c>
      <c r="O1892" s="157">
        <f>ROUND(E1892*N1892,2)</f>
        <v>0</v>
      </c>
      <c r="P1892" s="157">
        <v>0</v>
      </c>
      <c r="Q1892" s="157">
        <f>ROUND(E1892*P1892,2)</f>
        <v>0</v>
      </c>
      <c r="R1892" s="158"/>
      <c r="S1892" s="158" t="s">
        <v>341</v>
      </c>
      <c r="T1892" s="158" t="s">
        <v>342</v>
      </c>
      <c r="U1892" s="158">
        <v>0</v>
      </c>
      <c r="V1892" s="158">
        <f>ROUND(E1892*U1892,2)</f>
        <v>0</v>
      </c>
      <c r="W1892" s="158"/>
      <c r="X1892" s="158" t="s">
        <v>184</v>
      </c>
      <c r="Y1892" s="147"/>
      <c r="Z1892" s="147"/>
      <c r="AA1892" s="147"/>
      <c r="AB1892" s="147"/>
      <c r="AC1892" s="147"/>
      <c r="AD1892" s="147"/>
      <c r="AE1892" s="147"/>
      <c r="AF1892" s="147"/>
      <c r="AG1892" s="147" t="s">
        <v>185</v>
      </c>
      <c r="AH1892" s="147"/>
      <c r="AI1892" s="147"/>
      <c r="AJ1892" s="147"/>
      <c r="AK1892" s="147"/>
      <c r="AL1892" s="147"/>
      <c r="AM1892" s="147"/>
      <c r="AN1892" s="147"/>
      <c r="AO1892" s="147"/>
      <c r="AP1892" s="147"/>
      <c r="AQ1892" s="147"/>
      <c r="AR1892" s="147"/>
      <c r="AS1892" s="147"/>
      <c r="AT1892" s="147"/>
      <c r="AU1892" s="147"/>
      <c r="AV1892" s="147"/>
      <c r="AW1892" s="147"/>
      <c r="AX1892" s="147"/>
      <c r="AY1892" s="147"/>
      <c r="AZ1892" s="147"/>
      <c r="BA1892" s="147"/>
      <c r="BB1892" s="147"/>
      <c r="BC1892" s="147"/>
      <c r="BD1892" s="147"/>
      <c r="BE1892" s="147"/>
      <c r="BF1892" s="147"/>
      <c r="BG1892" s="147"/>
      <c r="BH1892" s="147"/>
    </row>
    <row r="1893" spans="1:60" outlineLevel="1">
      <c r="A1893" s="179">
        <v>357</v>
      </c>
      <c r="B1893" s="180" t="s">
        <v>1442</v>
      </c>
      <c r="C1893" s="189" t="s">
        <v>1119</v>
      </c>
      <c r="D1893" s="181" t="s">
        <v>0</v>
      </c>
      <c r="E1893" s="185"/>
      <c r="F1893" s="183"/>
      <c r="G1893" s="184">
        <f>ROUND(E1893*F1893,2)</f>
        <v>0</v>
      </c>
      <c r="H1893" s="159"/>
      <c r="I1893" s="158">
        <f>ROUND(E1893*H1893,2)</f>
        <v>0</v>
      </c>
      <c r="J1893" s="159"/>
      <c r="K1893" s="158">
        <f>ROUND(E1893*J1893,2)</f>
        <v>0</v>
      </c>
      <c r="L1893" s="158">
        <v>21</v>
      </c>
      <c r="M1893" s="158">
        <f>G1893*(1+L1893/100)</f>
        <v>0</v>
      </c>
      <c r="N1893" s="157">
        <v>0</v>
      </c>
      <c r="O1893" s="157">
        <f>ROUND(E1893*N1893,2)</f>
        <v>0</v>
      </c>
      <c r="P1893" s="157">
        <v>0</v>
      </c>
      <c r="Q1893" s="157">
        <f>ROUND(E1893*P1893,2)</f>
        <v>0</v>
      </c>
      <c r="R1893" s="158"/>
      <c r="S1893" s="158" t="s">
        <v>341</v>
      </c>
      <c r="T1893" s="158" t="s">
        <v>342</v>
      </c>
      <c r="U1893" s="158">
        <v>0</v>
      </c>
      <c r="V1893" s="158">
        <f>ROUND(E1893*U1893,2)</f>
        <v>0</v>
      </c>
      <c r="W1893" s="158"/>
      <c r="X1893" s="158" t="s">
        <v>184</v>
      </c>
      <c r="Y1893" s="147"/>
      <c r="Z1893" s="147"/>
      <c r="AA1893" s="147"/>
      <c r="AB1893" s="147"/>
      <c r="AC1893" s="147"/>
      <c r="AD1893" s="147"/>
      <c r="AE1893" s="147"/>
      <c r="AF1893" s="147"/>
      <c r="AG1893" s="147" t="s">
        <v>185</v>
      </c>
      <c r="AH1893" s="147"/>
      <c r="AI1893" s="147"/>
      <c r="AJ1893" s="147"/>
      <c r="AK1893" s="147"/>
      <c r="AL1893" s="147"/>
      <c r="AM1893" s="147"/>
      <c r="AN1893" s="147"/>
      <c r="AO1893" s="147"/>
      <c r="AP1893" s="147"/>
      <c r="AQ1893" s="147"/>
      <c r="AR1893" s="147"/>
      <c r="AS1893" s="147"/>
      <c r="AT1893" s="147"/>
      <c r="AU1893" s="147"/>
      <c r="AV1893" s="147"/>
      <c r="AW1893" s="147"/>
      <c r="AX1893" s="147"/>
      <c r="AY1893" s="147"/>
      <c r="AZ1893" s="147"/>
      <c r="BA1893" s="147"/>
      <c r="BB1893" s="147"/>
      <c r="BC1893" s="147"/>
      <c r="BD1893" s="147"/>
      <c r="BE1893" s="147"/>
      <c r="BF1893" s="147"/>
      <c r="BG1893" s="147"/>
      <c r="BH1893" s="147"/>
    </row>
    <row r="1894" spans="1:60">
      <c r="A1894" s="166" t="s">
        <v>178</v>
      </c>
      <c r="B1894" s="167" t="s">
        <v>140</v>
      </c>
      <c r="C1894" s="186" t="s">
        <v>141</v>
      </c>
      <c r="D1894" s="168"/>
      <c r="E1894" s="169"/>
      <c r="F1894" s="170"/>
      <c r="G1894" s="171">
        <f>SUMIF(AG1895:AG1896,"&lt;&gt;NOR",G1895:G1896)</f>
        <v>0</v>
      </c>
      <c r="H1894" s="165"/>
      <c r="I1894" s="165">
        <f>SUM(I1895:I1896)</f>
        <v>0</v>
      </c>
      <c r="J1894" s="165"/>
      <c r="K1894" s="165">
        <f>SUM(K1895:K1896)</f>
        <v>0</v>
      </c>
      <c r="L1894" s="165"/>
      <c r="M1894" s="165">
        <f>SUM(M1895:M1896)</f>
        <v>0</v>
      </c>
      <c r="N1894" s="164"/>
      <c r="O1894" s="164">
        <f>SUM(O1895:O1896)</f>
        <v>0</v>
      </c>
      <c r="P1894" s="164"/>
      <c r="Q1894" s="164">
        <f>SUM(Q1895:Q1896)</f>
        <v>0</v>
      </c>
      <c r="R1894" s="165"/>
      <c r="S1894" s="165"/>
      <c r="T1894" s="165"/>
      <c r="U1894" s="165"/>
      <c r="V1894" s="165">
        <f>SUM(V1895:V1896)</f>
        <v>0</v>
      </c>
      <c r="W1894" s="165"/>
      <c r="X1894" s="165"/>
      <c r="AG1894" t="s">
        <v>179</v>
      </c>
    </row>
    <row r="1895" spans="1:60" ht="22.5" outlineLevel="1">
      <c r="A1895" s="179">
        <v>358</v>
      </c>
      <c r="B1895" s="180" t="s">
        <v>1443</v>
      </c>
      <c r="C1895" s="189" t="s">
        <v>1444</v>
      </c>
      <c r="D1895" s="181" t="s">
        <v>572</v>
      </c>
      <c r="E1895" s="182">
        <v>1</v>
      </c>
      <c r="F1895" s="183">
        <f>Elektroinstalace!J36</f>
        <v>0</v>
      </c>
      <c r="G1895" s="184">
        <f>ROUND(E1895*F1895,2)</f>
        <v>0</v>
      </c>
      <c r="H1895" s="159"/>
      <c r="I1895" s="158">
        <f>ROUND(E1895*H1895,2)</f>
        <v>0</v>
      </c>
      <c r="J1895" s="159"/>
      <c r="K1895" s="158">
        <f>ROUND(E1895*J1895,2)</f>
        <v>0</v>
      </c>
      <c r="L1895" s="158">
        <v>21</v>
      </c>
      <c r="M1895" s="158">
        <f>G1895*(1+L1895/100)</f>
        <v>0</v>
      </c>
      <c r="N1895" s="157">
        <v>0</v>
      </c>
      <c r="O1895" s="157">
        <f>ROUND(E1895*N1895,2)</f>
        <v>0</v>
      </c>
      <c r="P1895" s="157">
        <v>0</v>
      </c>
      <c r="Q1895" s="157">
        <f>ROUND(E1895*P1895,2)</f>
        <v>0</v>
      </c>
      <c r="R1895" s="158"/>
      <c r="S1895" s="158" t="s">
        <v>341</v>
      </c>
      <c r="T1895" s="158" t="s">
        <v>342</v>
      </c>
      <c r="U1895" s="158">
        <v>0</v>
      </c>
      <c r="V1895" s="158">
        <f>ROUND(E1895*U1895,2)</f>
        <v>0</v>
      </c>
      <c r="W1895" s="158"/>
      <c r="X1895" s="158" t="s">
        <v>184</v>
      </c>
      <c r="Y1895" s="147"/>
      <c r="Z1895" s="147"/>
      <c r="AA1895" s="147"/>
      <c r="AB1895" s="147"/>
      <c r="AC1895" s="147"/>
      <c r="AD1895" s="147"/>
      <c r="AE1895" s="147"/>
      <c r="AF1895" s="147"/>
      <c r="AG1895" s="147" t="s">
        <v>1445</v>
      </c>
      <c r="AH1895" s="147"/>
      <c r="AI1895" s="147"/>
      <c r="AJ1895" s="147"/>
      <c r="AK1895" s="147"/>
      <c r="AL1895" s="147"/>
      <c r="AM1895" s="147"/>
      <c r="AN1895" s="147"/>
      <c r="AO1895" s="147"/>
      <c r="AP1895" s="147"/>
      <c r="AQ1895" s="147"/>
      <c r="AR1895" s="147"/>
      <c r="AS1895" s="147"/>
      <c r="AT1895" s="147"/>
      <c r="AU1895" s="147"/>
      <c r="AV1895" s="147"/>
      <c r="AW1895" s="147"/>
      <c r="AX1895" s="147"/>
      <c r="AY1895" s="147"/>
      <c r="AZ1895" s="147"/>
      <c r="BA1895" s="147"/>
      <c r="BB1895" s="147"/>
      <c r="BC1895" s="147"/>
      <c r="BD1895" s="147"/>
      <c r="BE1895" s="147"/>
      <c r="BF1895" s="147"/>
      <c r="BG1895" s="147"/>
      <c r="BH1895" s="147"/>
    </row>
    <row r="1896" spans="1:60" outlineLevel="1">
      <c r="A1896" s="179">
        <v>359</v>
      </c>
      <c r="B1896" s="180" t="s">
        <v>1446</v>
      </c>
      <c r="C1896" s="189" t="s">
        <v>1119</v>
      </c>
      <c r="D1896" s="181" t="s">
        <v>0</v>
      </c>
      <c r="E1896" s="185"/>
      <c r="F1896" s="183"/>
      <c r="G1896" s="184">
        <f>ROUND(E1896*F1896,2)</f>
        <v>0</v>
      </c>
      <c r="H1896" s="159"/>
      <c r="I1896" s="158">
        <f>ROUND(E1896*H1896,2)</f>
        <v>0</v>
      </c>
      <c r="J1896" s="159"/>
      <c r="K1896" s="158">
        <f>ROUND(E1896*J1896,2)</f>
        <v>0</v>
      </c>
      <c r="L1896" s="158">
        <v>21</v>
      </c>
      <c r="M1896" s="158">
        <f>G1896*(1+L1896/100)</f>
        <v>0</v>
      </c>
      <c r="N1896" s="157">
        <v>0</v>
      </c>
      <c r="O1896" s="157">
        <f>ROUND(E1896*N1896,2)</f>
        <v>0</v>
      </c>
      <c r="P1896" s="157">
        <v>0</v>
      </c>
      <c r="Q1896" s="157">
        <f>ROUND(E1896*P1896,2)</f>
        <v>0</v>
      </c>
      <c r="R1896" s="158"/>
      <c r="S1896" s="158" t="s">
        <v>341</v>
      </c>
      <c r="T1896" s="158" t="s">
        <v>342</v>
      </c>
      <c r="U1896" s="158">
        <v>0</v>
      </c>
      <c r="V1896" s="158">
        <f>ROUND(E1896*U1896,2)</f>
        <v>0</v>
      </c>
      <c r="W1896" s="158"/>
      <c r="X1896" s="158" t="s">
        <v>184</v>
      </c>
      <c r="Y1896" s="147"/>
      <c r="Z1896" s="147"/>
      <c r="AA1896" s="147"/>
      <c r="AB1896" s="147"/>
      <c r="AC1896" s="147"/>
      <c r="AD1896" s="147"/>
      <c r="AE1896" s="147"/>
      <c r="AF1896" s="147"/>
      <c r="AG1896" s="147" t="s">
        <v>185</v>
      </c>
      <c r="AH1896" s="147"/>
      <c r="AI1896" s="147"/>
      <c r="AJ1896" s="147"/>
      <c r="AK1896" s="147"/>
      <c r="AL1896" s="147"/>
      <c r="AM1896" s="147"/>
      <c r="AN1896" s="147"/>
      <c r="AO1896" s="147"/>
      <c r="AP1896" s="147"/>
      <c r="AQ1896" s="147"/>
      <c r="AR1896" s="147"/>
      <c r="AS1896" s="147"/>
      <c r="AT1896" s="147"/>
      <c r="AU1896" s="147"/>
      <c r="AV1896" s="147"/>
      <c r="AW1896" s="147"/>
      <c r="AX1896" s="147"/>
      <c r="AY1896" s="147"/>
      <c r="AZ1896" s="147"/>
      <c r="BA1896" s="147"/>
      <c r="BB1896" s="147"/>
      <c r="BC1896" s="147"/>
      <c r="BD1896" s="147"/>
      <c r="BE1896" s="147"/>
      <c r="BF1896" s="147"/>
      <c r="BG1896" s="147"/>
      <c r="BH1896" s="147"/>
    </row>
    <row r="1897" spans="1:60">
      <c r="A1897" s="166" t="s">
        <v>178</v>
      </c>
      <c r="B1897" s="167" t="s">
        <v>142</v>
      </c>
      <c r="C1897" s="186" t="s">
        <v>143</v>
      </c>
      <c r="D1897" s="168"/>
      <c r="E1897" s="169"/>
      <c r="F1897" s="170"/>
      <c r="G1897" s="171">
        <f>SUMIF(AG1898:AG1900,"&lt;&gt;NOR",G1898:G1900)</f>
        <v>0</v>
      </c>
      <c r="H1897" s="165"/>
      <c r="I1897" s="165">
        <f>SUM(I1898:I1900)</f>
        <v>0</v>
      </c>
      <c r="J1897" s="165"/>
      <c r="K1897" s="165">
        <f>SUM(K1898:K1900)</f>
        <v>0</v>
      </c>
      <c r="L1897" s="165"/>
      <c r="M1897" s="165">
        <f>SUM(M1898:M1900)</f>
        <v>0</v>
      </c>
      <c r="N1897" s="164"/>
      <c r="O1897" s="164">
        <f>SUM(O1898:O1900)</f>
        <v>0</v>
      </c>
      <c r="P1897" s="164"/>
      <c r="Q1897" s="164">
        <f>SUM(Q1898:Q1900)</f>
        <v>0</v>
      </c>
      <c r="R1897" s="165"/>
      <c r="S1897" s="165"/>
      <c r="T1897" s="165"/>
      <c r="U1897" s="165"/>
      <c r="V1897" s="165">
        <f>SUM(V1898:V1900)</f>
        <v>0</v>
      </c>
      <c r="W1897" s="165"/>
      <c r="X1897" s="165"/>
      <c r="AG1897" t="s">
        <v>179</v>
      </c>
    </row>
    <row r="1898" spans="1:60" ht="22.5" outlineLevel="1">
      <c r="A1898" s="179">
        <v>360</v>
      </c>
      <c r="B1898" s="180" t="s">
        <v>1447</v>
      </c>
      <c r="C1898" s="189" t="s">
        <v>1448</v>
      </c>
      <c r="D1898" s="181" t="s">
        <v>572</v>
      </c>
      <c r="E1898" s="182">
        <v>1</v>
      </c>
      <c r="F1898" s="183">
        <f>'Řízení gastro'!F18</f>
        <v>0</v>
      </c>
      <c r="G1898" s="184">
        <f>ROUND(E1898*F1898,2)</f>
        <v>0</v>
      </c>
      <c r="H1898" s="159"/>
      <c r="I1898" s="158">
        <f>ROUND(E1898*H1898,2)</f>
        <v>0</v>
      </c>
      <c r="J1898" s="159"/>
      <c r="K1898" s="158">
        <f>ROUND(E1898*J1898,2)</f>
        <v>0</v>
      </c>
      <c r="L1898" s="158">
        <v>21</v>
      </c>
      <c r="M1898" s="158">
        <f>G1898*(1+L1898/100)</f>
        <v>0</v>
      </c>
      <c r="N1898" s="157">
        <v>0</v>
      </c>
      <c r="O1898" s="157">
        <f>ROUND(E1898*N1898,2)</f>
        <v>0</v>
      </c>
      <c r="P1898" s="157">
        <v>0</v>
      </c>
      <c r="Q1898" s="157">
        <f>ROUND(E1898*P1898,2)</f>
        <v>0</v>
      </c>
      <c r="R1898" s="158"/>
      <c r="S1898" s="158" t="s">
        <v>341</v>
      </c>
      <c r="T1898" s="158" t="s">
        <v>342</v>
      </c>
      <c r="U1898" s="158">
        <v>0</v>
      </c>
      <c r="V1898" s="158">
        <f>ROUND(E1898*U1898,2)</f>
        <v>0</v>
      </c>
      <c r="W1898" s="158"/>
      <c r="X1898" s="158" t="s">
        <v>184</v>
      </c>
      <c r="Y1898" s="147"/>
      <c r="Z1898" s="147"/>
      <c r="AA1898" s="147"/>
      <c r="AB1898" s="147"/>
      <c r="AC1898" s="147"/>
      <c r="AD1898" s="147"/>
      <c r="AE1898" s="147"/>
      <c r="AF1898" s="147"/>
      <c r="AG1898" s="147" t="s">
        <v>185</v>
      </c>
      <c r="AH1898" s="147"/>
      <c r="AI1898" s="147"/>
      <c r="AJ1898" s="147"/>
      <c r="AK1898" s="147"/>
      <c r="AL1898" s="147"/>
      <c r="AM1898" s="147"/>
      <c r="AN1898" s="147"/>
      <c r="AO1898" s="147"/>
      <c r="AP1898" s="147"/>
      <c r="AQ1898" s="147"/>
      <c r="AR1898" s="147"/>
      <c r="AS1898" s="147"/>
      <c r="AT1898" s="147"/>
      <c r="AU1898" s="147"/>
      <c r="AV1898" s="147"/>
      <c r="AW1898" s="147"/>
      <c r="AX1898" s="147"/>
      <c r="AY1898" s="147"/>
      <c r="AZ1898" s="147"/>
      <c r="BA1898" s="147"/>
      <c r="BB1898" s="147"/>
      <c r="BC1898" s="147"/>
      <c r="BD1898" s="147"/>
      <c r="BE1898" s="147"/>
      <c r="BF1898" s="147"/>
      <c r="BG1898" s="147"/>
      <c r="BH1898" s="147"/>
    </row>
    <row r="1899" spans="1:60" ht="22.5" outlineLevel="1">
      <c r="A1899" s="179">
        <v>361</v>
      </c>
      <c r="B1899" s="180" t="s">
        <v>1449</v>
      </c>
      <c r="C1899" s="189" t="s">
        <v>1450</v>
      </c>
      <c r="D1899" s="181" t="s">
        <v>572</v>
      </c>
      <c r="E1899" s="182">
        <v>1</v>
      </c>
      <c r="F1899" s="183">
        <f>EPS!K44</f>
        <v>0</v>
      </c>
      <c r="G1899" s="184">
        <f>ROUND(E1899*F1899,2)</f>
        <v>0</v>
      </c>
      <c r="H1899" s="159"/>
      <c r="I1899" s="158">
        <f>ROUND(E1899*H1899,2)</f>
        <v>0</v>
      </c>
      <c r="J1899" s="159"/>
      <c r="K1899" s="158">
        <f>ROUND(E1899*J1899,2)</f>
        <v>0</v>
      </c>
      <c r="L1899" s="158">
        <v>21</v>
      </c>
      <c r="M1899" s="158">
        <f>G1899*(1+L1899/100)</f>
        <v>0</v>
      </c>
      <c r="N1899" s="157">
        <v>0</v>
      </c>
      <c r="O1899" s="157">
        <f>ROUND(E1899*N1899,2)</f>
        <v>0</v>
      </c>
      <c r="P1899" s="157">
        <v>0</v>
      </c>
      <c r="Q1899" s="157">
        <f>ROUND(E1899*P1899,2)</f>
        <v>0</v>
      </c>
      <c r="R1899" s="158"/>
      <c r="S1899" s="158" t="s">
        <v>341</v>
      </c>
      <c r="T1899" s="158" t="s">
        <v>342</v>
      </c>
      <c r="U1899" s="158">
        <v>0</v>
      </c>
      <c r="V1899" s="158">
        <f>ROUND(E1899*U1899,2)</f>
        <v>0</v>
      </c>
      <c r="W1899" s="158"/>
      <c r="X1899" s="158" t="s">
        <v>184</v>
      </c>
      <c r="Y1899" s="147"/>
      <c r="Z1899" s="147"/>
      <c r="AA1899" s="147"/>
      <c r="AB1899" s="147"/>
      <c r="AC1899" s="147"/>
      <c r="AD1899" s="147"/>
      <c r="AE1899" s="147"/>
      <c r="AF1899" s="147"/>
      <c r="AG1899" s="147" t="s">
        <v>185</v>
      </c>
      <c r="AH1899" s="147"/>
      <c r="AI1899" s="147"/>
      <c r="AJ1899" s="147"/>
      <c r="AK1899" s="147"/>
      <c r="AL1899" s="147"/>
      <c r="AM1899" s="147"/>
      <c r="AN1899" s="147"/>
      <c r="AO1899" s="147"/>
      <c r="AP1899" s="147"/>
      <c r="AQ1899" s="147"/>
      <c r="AR1899" s="147"/>
      <c r="AS1899" s="147"/>
      <c r="AT1899" s="147"/>
      <c r="AU1899" s="147"/>
      <c r="AV1899" s="147"/>
      <c r="AW1899" s="147"/>
      <c r="AX1899" s="147"/>
      <c r="AY1899" s="147"/>
      <c r="AZ1899" s="147"/>
      <c r="BA1899" s="147"/>
      <c r="BB1899" s="147"/>
      <c r="BC1899" s="147"/>
      <c r="BD1899" s="147"/>
      <c r="BE1899" s="147"/>
      <c r="BF1899" s="147"/>
      <c r="BG1899" s="147"/>
      <c r="BH1899" s="147"/>
    </row>
    <row r="1900" spans="1:60" outlineLevel="1">
      <c r="A1900" s="179">
        <v>362</v>
      </c>
      <c r="B1900" s="180" t="s">
        <v>1451</v>
      </c>
      <c r="C1900" s="189" t="s">
        <v>1119</v>
      </c>
      <c r="D1900" s="181" t="s">
        <v>0</v>
      </c>
      <c r="E1900" s="185"/>
      <c r="F1900" s="183"/>
      <c r="G1900" s="184">
        <f>ROUND(E1900*F1900,2)</f>
        <v>0</v>
      </c>
      <c r="H1900" s="159"/>
      <c r="I1900" s="158">
        <f>ROUND(E1900*H1900,2)</f>
        <v>0</v>
      </c>
      <c r="J1900" s="159"/>
      <c r="K1900" s="158">
        <f>ROUND(E1900*J1900,2)</f>
        <v>0</v>
      </c>
      <c r="L1900" s="158">
        <v>21</v>
      </c>
      <c r="M1900" s="158">
        <f>G1900*(1+L1900/100)</f>
        <v>0</v>
      </c>
      <c r="N1900" s="157">
        <v>0</v>
      </c>
      <c r="O1900" s="157">
        <f>ROUND(E1900*N1900,2)</f>
        <v>0</v>
      </c>
      <c r="P1900" s="157">
        <v>0</v>
      </c>
      <c r="Q1900" s="157">
        <f>ROUND(E1900*P1900,2)</f>
        <v>0</v>
      </c>
      <c r="R1900" s="158"/>
      <c r="S1900" s="158" t="s">
        <v>341</v>
      </c>
      <c r="T1900" s="158" t="s">
        <v>342</v>
      </c>
      <c r="U1900" s="158">
        <v>0</v>
      </c>
      <c r="V1900" s="158">
        <f>ROUND(E1900*U1900,2)</f>
        <v>0</v>
      </c>
      <c r="W1900" s="158"/>
      <c r="X1900" s="158" t="s">
        <v>184</v>
      </c>
      <c r="Y1900" s="147"/>
      <c r="Z1900" s="147"/>
      <c r="AA1900" s="147"/>
      <c r="AB1900" s="147"/>
      <c r="AC1900" s="147"/>
      <c r="AD1900" s="147"/>
      <c r="AE1900" s="147"/>
      <c r="AF1900" s="147"/>
      <c r="AG1900" s="147" t="s">
        <v>185</v>
      </c>
      <c r="AH1900" s="147"/>
      <c r="AI1900" s="147"/>
      <c r="AJ1900" s="147"/>
      <c r="AK1900" s="147"/>
      <c r="AL1900" s="147"/>
      <c r="AM1900" s="147"/>
      <c r="AN1900" s="147"/>
      <c r="AO1900" s="147"/>
      <c r="AP1900" s="147"/>
      <c r="AQ1900" s="147"/>
      <c r="AR1900" s="147"/>
      <c r="AS1900" s="147"/>
      <c r="AT1900" s="147"/>
      <c r="AU1900" s="147"/>
      <c r="AV1900" s="147"/>
      <c r="AW1900" s="147"/>
      <c r="AX1900" s="147"/>
      <c r="AY1900" s="147"/>
      <c r="AZ1900" s="147"/>
      <c r="BA1900" s="147"/>
      <c r="BB1900" s="147"/>
      <c r="BC1900" s="147"/>
      <c r="BD1900" s="147"/>
      <c r="BE1900" s="147"/>
      <c r="BF1900" s="147"/>
      <c r="BG1900" s="147"/>
      <c r="BH1900" s="147"/>
    </row>
    <row r="1901" spans="1:60">
      <c r="A1901" s="166" t="s">
        <v>178</v>
      </c>
      <c r="B1901" s="167" t="s">
        <v>144</v>
      </c>
      <c r="C1901" s="186" t="s">
        <v>145</v>
      </c>
      <c r="D1901" s="168"/>
      <c r="E1901" s="169"/>
      <c r="F1901" s="170"/>
      <c r="G1901" s="171">
        <f>SUMIF(AG1902:AG1903,"&lt;&gt;NOR",G1902:G1903)</f>
        <v>0</v>
      </c>
      <c r="H1901" s="165"/>
      <c r="I1901" s="165">
        <f>SUM(I1902:I1903)</f>
        <v>0</v>
      </c>
      <c r="J1901" s="165"/>
      <c r="K1901" s="165">
        <f>SUM(K1902:K1903)</f>
        <v>0</v>
      </c>
      <c r="L1901" s="165"/>
      <c r="M1901" s="165">
        <f>SUM(M1902:M1903)</f>
        <v>0</v>
      </c>
      <c r="N1901" s="164"/>
      <c r="O1901" s="164">
        <f>SUM(O1902:O1903)</f>
        <v>0</v>
      </c>
      <c r="P1901" s="164"/>
      <c r="Q1901" s="164">
        <f>SUM(Q1902:Q1903)</f>
        <v>0</v>
      </c>
      <c r="R1901" s="165"/>
      <c r="S1901" s="165"/>
      <c r="T1901" s="165"/>
      <c r="U1901" s="165"/>
      <c r="V1901" s="165">
        <f>SUM(V1902:V1903)</f>
        <v>0</v>
      </c>
      <c r="W1901" s="165"/>
      <c r="X1901" s="165"/>
      <c r="AG1901" t="s">
        <v>179</v>
      </c>
    </row>
    <row r="1902" spans="1:60" outlineLevel="1">
      <c r="A1902" s="179">
        <v>363</v>
      </c>
      <c r="B1902" s="180" t="s">
        <v>1452</v>
      </c>
      <c r="C1902" s="189" t="s">
        <v>1453</v>
      </c>
      <c r="D1902" s="181" t="s">
        <v>572</v>
      </c>
      <c r="E1902" s="182">
        <v>1</v>
      </c>
      <c r="F1902" s="183">
        <f>VZT!J223</f>
        <v>0</v>
      </c>
      <c r="G1902" s="184">
        <f>ROUND(E1902*F1902,2)</f>
        <v>0</v>
      </c>
      <c r="H1902" s="159"/>
      <c r="I1902" s="158">
        <f>ROUND(E1902*H1902,2)</f>
        <v>0</v>
      </c>
      <c r="J1902" s="159"/>
      <c r="K1902" s="158">
        <f>ROUND(E1902*J1902,2)</f>
        <v>0</v>
      </c>
      <c r="L1902" s="158">
        <v>21</v>
      </c>
      <c r="M1902" s="158">
        <f>G1902*(1+L1902/100)</f>
        <v>0</v>
      </c>
      <c r="N1902" s="157">
        <v>0</v>
      </c>
      <c r="O1902" s="157">
        <f>ROUND(E1902*N1902,2)</f>
        <v>0</v>
      </c>
      <c r="P1902" s="157">
        <v>0</v>
      </c>
      <c r="Q1902" s="157">
        <f>ROUND(E1902*P1902,2)</f>
        <v>0</v>
      </c>
      <c r="R1902" s="158"/>
      <c r="S1902" s="158" t="s">
        <v>341</v>
      </c>
      <c r="T1902" s="158" t="s">
        <v>342</v>
      </c>
      <c r="U1902" s="158">
        <v>0</v>
      </c>
      <c r="V1902" s="158">
        <f>ROUND(E1902*U1902,2)</f>
        <v>0</v>
      </c>
      <c r="W1902" s="158"/>
      <c r="X1902" s="158" t="s">
        <v>184</v>
      </c>
      <c r="Y1902" s="147"/>
      <c r="Z1902" s="147"/>
      <c r="AA1902" s="147"/>
      <c r="AB1902" s="147"/>
      <c r="AC1902" s="147"/>
      <c r="AD1902" s="147"/>
      <c r="AE1902" s="147"/>
      <c r="AF1902" s="147"/>
      <c r="AG1902" s="147" t="s">
        <v>185</v>
      </c>
      <c r="AH1902" s="147"/>
      <c r="AI1902" s="147"/>
      <c r="AJ1902" s="147"/>
      <c r="AK1902" s="147"/>
      <c r="AL1902" s="147"/>
      <c r="AM1902" s="147"/>
      <c r="AN1902" s="147"/>
      <c r="AO1902" s="147"/>
      <c r="AP1902" s="147"/>
      <c r="AQ1902" s="147"/>
      <c r="AR1902" s="147"/>
      <c r="AS1902" s="147"/>
      <c r="AT1902" s="147"/>
      <c r="AU1902" s="147"/>
      <c r="AV1902" s="147"/>
      <c r="AW1902" s="147"/>
      <c r="AX1902" s="147"/>
      <c r="AY1902" s="147"/>
      <c r="AZ1902" s="147"/>
      <c r="BA1902" s="147"/>
      <c r="BB1902" s="147"/>
      <c r="BC1902" s="147"/>
      <c r="BD1902" s="147"/>
      <c r="BE1902" s="147"/>
      <c r="BF1902" s="147"/>
      <c r="BG1902" s="147"/>
      <c r="BH1902" s="147"/>
    </row>
    <row r="1903" spans="1:60" outlineLevel="1">
      <c r="A1903" s="179">
        <v>364</v>
      </c>
      <c r="B1903" s="180" t="s">
        <v>1454</v>
      </c>
      <c r="C1903" s="189" t="s">
        <v>1119</v>
      </c>
      <c r="D1903" s="181" t="s">
        <v>0</v>
      </c>
      <c r="E1903" s="185"/>
      <c r="F1903" s="183"/>
      <c r="G1903" s="184">
        <f>ROUND(E1903*F1903,2)</f>
        <v>0</v>
      </c>
      <c r="H1903" s="159"/>
      <c r="I1903" s="158">
        <f>ROUND(E1903*H1903,2)</f>
        <v>0</v>
      </c>
      <c r="J1903" s="159"/>
      <c r="K1903" s="158">
        <f>ROUND(E1903*J1903,2)</f>
        <v>0</v>
      </c>
      <c r="L1903" s="158">
        <v>21</v>
      </c>
      <c r="M1903" s="158">
        <f>G1903*(1+L1903/100)</f>
        <v>0</v>
      </c>
      <c r="N1903" s="157">
        <v>0</v>
      </c>
      <c r="O1903" s="157">
        <f>ROUND(E1903*N1903,2)</f>
        <v>0</v>
      </c>
      <c r="P1903" s="157">
        <v>0</v>
      </c>
      <c r="Q1903" s="157">
        <f>ROUND(E1903*P1903,2)</f>
        <v>0</v>
      </c>
      <c r="R1903" s="158"/>
      <c r="S1903" s="158" t="s">
        <v>341</v>
      </c>
      <c r="T1903" s="158" t="s">
        <v>342</v>
      </c>
      <c r="U1903" s="158">
        <v>0</v>
      </c>
      <c r="V1903" s="158">
        <f>ROUND(E1903*U1903,2)</f>
        <v>0</v>
      </c>
      <c r="W1903" s="158"/>
      <c r="X1903" s="158" t="s">
        <v>184</v>
      </c>
      <c r="Y1903" s="147"/>
      <c r="Z1903" s="147"/>
      <c r="AA1903" s="147"/>
      <c r="AB1903" s="147"/>
      <c r="AC1903" s="147"/>
      <c r="AD1903" s="147"/>
      <c r="AE1903" s="147"/>
      <c r="AF1903" s="147"/>
      <c r="AG1903" s="147" t="s">
        <v>185</v>
      </c>
      <c r="AH1903" s="147"/>
      <c r="AI1903" s="147"/>
      <c r="AJ1903" s="147"/>
      <c r="AK1903" s="147"/>
      <c r="AL1903" s="147"/>
      <c r="AM1903" s="147"/>
      <c r="AN1903" s="147"/>
      <c r="AO1903" s="147"/>
      <c r="AP1903" s="147"/>
      <c r="AQ1903" s="147"/>
      <c r="AR1903" s="147"/>
      <c r="AS1903" s="147"/>
      <c r="AT1903" s="147"/>
      <c r="AU1903" s="147"/>
      <c r="AV1903" s="147"/>
      <c r="AW1903" s="147"/>
      <c r="AX1903" s="147"/>
      <c r="AY1903" s="147"/>
      <c r="AZ1903" s="147"/>
      <c r="BA1903" s="147"/>
      <c r="BB1903" s="147"/>
      <c r="BC1903" s="147"/>
      <c r="BD1903" s="147"/>
      <c r="BE1903" s="147"/>
      <c r="BF1903" s="147"/>
      <c r="BG1903" s="147"/>
      <c r="BH1903" s="147"/>
    </row>
    <row r="1904" spans="1:60" ht="25.5">
      <c r="A1904" s="166" t="s">
        <v>178</v>
      </c>
      <c r="B1904" s="167" t="s">
        <v>146</v>
      </c>
      <c r="C1904" s="186" t="s">
        <v>147</v>
      </c>
      <c r="D1904" s="168"/>
      <c r="E1904" s="169"/>
      <c r="F1904" s="170"/>
      <c r="G1904" s="171">
        <f>SUMIF(AG1905:AG1906,"&lt;&gt;NOR",G1905:G1906)</f>
        <v>0</v>
      </c>
      <c r="H1904" s="165"/>
      <c r="I1904" s="165">
        <f>SUM(I1905:I1906)</f>
        <v>0</v>
      </c>
      <c r="J1904" s="165"/>
      <c r="K1904" s="165">
        <f>SUM(K1905:K1906)</f>
        <v>0</v>
      </c>
      <c r="L1904" s="165"/>
      <c r="M1904" s="165">
        <f>SUM(M1905:M1906)</f>
        <v>0</v>
      </c>
      <c r="N1904" s="164"/>
      <c r="O1904" s="164">
        <f>SUM(O1905:O1906)</f>
        <v>0</v>
      </c>
      <c r="P1904" s="164"/>
      <c r="Q1904" s="164">
        <f>SUM(Q1905:Q1906)</f>
        <v>0</v>
      </c>
      <c r="R1904" s="165"/>
      <c r="S1904" s="165"/>
      <c r="T1904" s="165"/>
      <c r="U1904" s="165"/>
      <c r="V1904" s="165">
        <f>SUM(V1905:V1906)</f>
        <v>0</v>
      </c>
      <c r="W1904" s="165"/>
      <c r="X1904" s="165"/>
      <c r="AG1904" t="s">
        <v>179</v>
      </c>
    </row>
    <row r="1905" spans="1:60" ht="33.75" outlineLevel="1">
      <c r="A1905" s="179">
        <v>365</v>
      </c>
      <c r="B1905" s="180" t="s">
        <v>1455</v>
      </c>
      <c r="C1905" s="189" t="s">
        <v>1456</v>
      </c>
      <c r="D1905" s="181" t="s">
        <v>572</v>
      </c>
      <c r="E1905" s="182">
        <v>1</v>
      </c>
      <c r="F1905" s="183"/>
      <c r="G1905" s="184">
        <f>ROUND(E1905*F1905,2)</f>
        <v>0</v>
      </c>
      <c r="H1905" s="159"/>
      <c r="I1905" s="158">
        <f>ROUND(E1905*H1905,2)</f>
        <v>0</v>
      </c>
      <c r="J1905" s="159"/>
      <c r="K1905" s="158">
        <f>ROUND(E1905*J1905,2)</f>
        <v>0</v>
      </c>
      <c r="L1905" s="158">
        <v>21</v>
      </c>
      <c r="M1905" s="158">
        <f>G1905*(1+L1905/100)</f>
        <v>0</v>
      </c>
      <c r="N1905" s="157">
        <v>0</v>
      </c>
      <c r="O1905" s="157">
        <f>ROUND(E1905*N1905,2)</f>
        <v>0</v>
      </c>
      <c r="P1905" s="157">
        <v>0</v>
      </c>
      <c r="Q1905" s="157">
        <f>ROUND(E1905*P1905,2)</f>
        <v>0</v>
      </c>
      <c r="R1905" s="158"/>
      <c r="S1905" s="158" t="s">
        <v>341</v>
      </c>
      <c r="T1905" s="158" t="s">
        <v>342</v>
      </c>
      <c r="U1905" s="158">
        <v>0</v>
      </c>
      <c r="V1905" s="158">
        <f>ROUND(E1905*U1905,2)</f>
        <v>0</v>
      </c>
      <c r="W1905" s="158"/>
      <c r="X1905" s="158" t="s">
        <v>184</v>
      </c>
      <c r="Y1905" s="147"/>
      <c r="Z1905" s="147"/>
      <c r="AA1905" s="147"/>
      <c r="AB1905" s="147"/>
      <c r="AC1905" s="147"/>
      <c r="AD1905" s="147"/>
      <c r="AE1905" s="147"/>
      <c r="AF1905" s="147"/>
      <c r="AG1905" s="147" t="s">
        <v>185</v>
      </c>
      <c r="AH1905" s="147"/>
      <c r="AI1905" s="147"/>
      <c r="AJ1905" s="147"/>
      <c r="AK1905" s="147"/>
      <c r="AL1905" s="147"/>
      <c r="AM1905" s="147"/>
      <c r="AN1905" s="147"/>
      <c r="AO1905" s="147"/>
      <c r="AP1905" s="147"/>
      <c r="AQ1905" s="147"/>
      <c r="AR1905" s="147"/>
      <c r="AS1905" s="147"/>
      <c r="AT1905" s="147"/>
      <c r="AU1905" s="147"/>
      <c r="AV1905" s="147"/>
      <c r="AW1905" s="147"/>
      <c r="AX1905" s="147"/>
      <c r="AY1905" s="147"/>
      <c r="AZ1905" s="147"/>
      <c r="BA1905" s="147"/>
      <c r="BB1905" s="147"/>
      <c r="BC1905" s="147"/>
      <c r="BD1905" s="147"/>
      <c r="BE1905" s="147"/>
      <c r="BF1905" s="147"/>
      <c r="BG1905" s="147"/>
      <c r="BH1905" s="147"/>
    </row>
    <row r="1906" spans="1:60" outlineLevel="1">
      <c r="A1906" s="179">
        <v>366</v>
      </c>
      <c r="B1906" s="180" t="s">
        <v>1457</v>
      </c>
      <c r="C1906" s="189" t="s">
        <v>1119</v>
      </c>
      <c r="D1906" s="181" t="s">
        <v>0</v>
      </c>
      <c r="E1906" s="185"/>
      <c r="F1906" s="183"/>
      <c r="G1906" s="184">
        <f>ROUND(E1906*F1906,2)</f>
        <v>0</v>
      </c>
      <c r="H1906" s="159"/>
      <c r="I1906" s="158">
        <f>ROUND(E1906*H1906,2)</f>
        <v>0</v>
      </c>
      <c r="J1906" s="159"/>
      <c r="K1906" s="158">
        <f>ROUND(E1906*J1906,2)</f>
        <v>0</v>
      </c>
      <c r="L1906" s="158">
        <v>21</v>
      </c>
      <c r="M1906" s="158">
        <f>G1906*(1+L1906/100)</f>
        <v>0</v>
      </c>
      <c r="N1906" s="157">
        <v>0</v>
      </c>
      <c r="O1906" s="157">
        <f>ROUND(E1906*N1906,2)</f>
        <v>0</v>
      </c>
      <c r="P1906" s="157">
        <v>0</v>
      </c>
      <c r="Q1906" s="157">
        <f>ROUND(E1906*P1906,2)</f>
        <v>0</v>
      </c>
      <c r="R1906" s="158"/>
      <c r="S1906" s="158" t="s">
        <v>341</v>
      </c>
      <c r="T1906" s="158" t="s">
        <v>342</v>
      </c>
      <c r="U1906" s="158">
        <v>0</v>
      </c>
      <c r="V1906" s="158">
        <f>ROUND(E1906*U1906,2)</f>
        <v>0</v>
      </c>
      <c r="W1906" s="158"/>
      <c r="X1906" s="158" t="s">
        <v>184</v>
      </c>
      <c r="Y1906" s="147"/>
      <c r="Z1906" s="147"/>
      <c r="AA1906" s="147"/>
      <c r="AB1906" s="147"/>
      <c r="AC1906" s="147"/>
      <c r="AD1906" s="147"/>
      <c r="AE1906" s="147"/>
      <c r="AF1906" s="147"/>
      <c r="AG1906" s="147" t="s">
        <v>185</v>
      </c>
      <c r="AH1906" s="147"/>
      <c r="AI1906" s="147"/>
      <c r="AJ1906" s="147"/>
      <c r="AK1906" s="147"/>
      <c r="AL1906" s="147"/>
      <c r="AM1906" s="147"/>
      <c r="AN1906" s="147"/>
      <c r="AO1906" s="147"/>
      <c r="AP1906" s="147"/>
      <c r="AQ1906" s="147"/>
      <c r="AR1906" s="147"/>
      <c r="AS1906" s="147"/>
      <c r="AT1906" s="147"/>
      <c r="AU1906" s="147"/>
      <c r="AV1906" s="147"/>
      <c r="AW1906" s="147"/>
      <c r="AX1906" s="147"/>
      <c r="AY1906" s="147"/>
      <c r="AZ1906" s="147"/>
      <c r="BA1906" s="147"/>
      <c r="BB1906" s="147"/>
      <c r="BC1906" s="147"/>
      <c r="BD1906" s="147"/>
      <c r="BE1906" s="147"/>
      <c r="BF1906" s="147"/>
      <c r="BG1906" s="147"/>
      <c r="BH1906" s="147"/>
    </row>
    <row r="1907" spans="1:60">
      <c r="A1907" s="166" t="s">
        <v>178</v>
      </c>
      <c r="B1907" s="167" t="s">
        <v>148</v>
      </c>
      <c r="C1907" s="186" t="s">
        <v>149</v>
      </c>
      <c r="D1907" s="168"/>
      <c r="E1907" s="169"/>
      <c r="F1907" s="170"/>
      <c r="G1907" s="171">
        <f>SUMIF(AG1908:AG2001,"&lt;&gt;NOR",G1908:G2001)</f>
        <v>0</v>
      </c>
      <c r="H1907" s="165"/>
      <c r="I1907" s="165">
        <f>SUM(I1908:I2001)</f>
        <v>0</v>
      </c>
      <c r="J1907" s="165"/>
      <c r="K1907" s="165">
        <f>SUM(K1908:K2001)</f>
        <v>0</v>
      </c>
      <c r="L1907" s="165"/>
      <c r="M1907" s="165">
        <f>SUM(M1908:M2001)</f>
        <v>0</v>
      </c>
      <c r="N1907" s="164"/>
      <c r="O1907" s="164">
        <f>SUM(O1908:O2001)</f>
        <v>0</v>
      </c>
      <c r="P1907" s="164"/>
      <c r="Q1907" s="164">
        <f>SUM(Q1908:Q2001)</f>
        <v>0</v>
      </c>
      <c r="R1907" s="165"/>
      <c r="S1907" s="165"/>
      <c r="T1907" s="165"/>
      <c r="U1907" s="165"/>
      <c r="V1907" s="165">
        <f>SUM(V1908:V2001)</f>
        <v>1442.3299999999997</v>
      </c>
      <c r="W1907" s="165"/>
      <c r="X1907" s="165"/>
      <c r="AG1907" t="s">
        <v>179</v>
      </c>
    </row>
    <row r="1908" spans="1:60" outlineLevel="1">
      <c r="A1908" s="173">
        <v>367</v>
      </c>
      <c r="B1908" s="174" t="s">
        <v>1458</v>
      </c>
      <c r="C1908" s="187" t="s">
        <v>1459</v>
      </c>
      <c r="D1908" s="175" t="s">
        <v>255</v>
      </c>
      <c r="E1908" s="176">
        <v>5.7532699999999997</v>
      </c>
      <c r="F1908" s="177"/>
      <c r="G1908" s="178">
        <f>ROUND(E1908*F1908,2)</f>
        <v>0</v>
      </c>
      <c r="H1908" s="159"/>
      <c r="I1908" s="158">
        <f>ROUND(E1908*H1908,2)</f>
        <v>0</v>
      </c>
      <c r="J1908" s="159"/>
      <c r="K1908" s="158">
        <f>ROUND(E1908*J1908,2)</f>
        <v>0</v>
      </c>
      <c r="L1908" s="158">
        <v>21</v>
      </c>
      <c r="M1908" s="158">
        <f>G1908*(1+L1908/100)</f>
        <v>0</v>
      </c>
      <c r="N1908" s="157">
        <v>0</v>
      </c>
      <c r="O1908" s="157">
        <f>ROUND(E1908*N1908,2)</f>
        <v>0</v>
      </c>
      <c r="P1908" s="157">
        <v>0</v>
      </c>
      <c r="Q1908" s="157">
        <f>ROUND(E1908*P1908,2)</f>
        <v>0</v>
      </c>
      <c r="R1908" s="158"/>
      <c r="S1908" s="158" t="s">
        <v>183</v>
      </c>
      <c r="T1908" s="158" t="s">
        <v>183</v>
      </c>
      <c r="U1908" s="158">
        <v>0</v>
      </c>
      <c r="V1908" s="158">
        <f>ROUND(E1908*U1908,2)</f>
        <v>0</v>
      </c>
      <c r="W1908" s="158"/>
      <c r="X1908" s="158" t="s">
        <v>184</v>
      </c>
      <c r="Y1908" s="147"/>
      <c r="Z1908" s="147"/>
      <c r="AA1908" s="147"/>
      <c r="AB1908" s="147"/>
      <c r="AC1908" s="147"/>
      <c r="AD1908" s="147"/>
      <c r="AE1908" s="147"/>
      <c r="AF1908" s="147"/>
      <c r="AG1908" s="147" t="s">
        <v>185</v>
      </c>
      <c r="AH1908" s="147"/>
      <c r="AI1908" s="147"/>
      <c r="AJ1908" s="147"/>
      <c r="AK1908" s="147"/>
      <c r="AL1908" s="147"/>
      <c r="AM1908" s="147"/>
      <c r="AN1908" s="147"/>
      <c r="AO1908" s="147"/>
      <c r="AP1908" s="147"/>
      <c r="AQ1908" s="147"/>
      <c r="AR1908" s="147"/>
      <c r="AS1908" s="147"/>
      <c r="AT1908" s="147"/>
      <c r="AU1908" s="147"/>
      <c r="AV1908" s="147"/>
      <c r="AW1908" s="147"/>
      <c r="AX1908" s="147"/>
      <c r="AY1908" s="147"/>
      <c r="AZ1908" s="147"/>
      <c r="BA1908" s="147"/>
      <c r="BB1908" s="147"/>
      <c r="BC1908" s="147"/>
      <c r="BD1908" s="147"/>
      <c r="BE1908" s="147"/>
      <c r="BF1908" s="147"/>
      <c r="BG1908" s="147"/>
      <c r="BH1908" s="147"/>
    </row>
    <row r="1909" spans="1:60" outlineLevel="1">
      <c r="A1909" s="154"/>
      <c r="B1909" s="155"/>
      <c r="C1909" s="188" t="s">
        <v>1460</v>
      </c>
      <c r="D1909" s="160"/>
      <c r="E1909" s="161">
        <v>0.72541999999999995</v>
      </c>
      <c r="F1909" s="158"/>
      <c r="G1909" s="158"/>
      <c r="H1909" s="158"/>
      <c r="I1909" s="158"/>
      <c r="J1909" s="158"/>
      <c r="K1909" s="158"/>
      <c r="L1909" s="158"/>
      <c r="M1909" s="158"/>
      <c r="N1909" s="157"/>
      <c r="O1909" s="157"/>
      <c r="P1909" s="157"/>
      <c r="Q1909" s="157"/>
      <c r="R1909" s="158"/>
      <c r="S1909" s="158"/>
      <c r="T1909" s="158"/>
      <c r="U1909" s="158"/>
      <c r="V1909" s="158"/>
      <c r="W1909" s="158"/>
      <c r="X1909" s="158"/>
      <c r="Y1909" s="147"/>
      <c r="Z1909" s="147"/>
      <c r="AA1909" s="147"/>
      <c r="AB1909" s="147"/>
      <c r="AC1909" s="147"/>
      <c r="AD1909" s="147"/>
      <c r="AE1909" s="147"/>
      <c r="AF1909" s="147"/>
      <c r="AG1909" s="147" t="s">
        <v>187</v>
      </c>
      <c r="AH1909" s="147">
        <v>7</v>
      </c>
      <c r="AI1909" s="147"/>
      <c r="AJ1909" s="147"/>
      <c r="AK1909" s="147"/>
      <c r="AL1909" s="147"/>
      <c r="AM1909" s="147"/>
      <c r="AN1909" s="147"/>
      <c r="AO1909" s="147"/>
      <c r="AP1909" s="147"/>
      <c r="AQ1909" s="147"/>
      <c r="AR1909" s="147"/>
      <c r="AS1909" s="147"/>
      <c r="AT1909" s="147"/>
      <c r="AU1909" s="147"/>
      <c r="AV1909" s="147"/>
      <c r="AW1909" s="147"/>
      <c r="AX1909" s="147"/>
      <c r="AY1909" s="147"/>
      <c r="AZ1909" s="147"/>
      <c r="BA1909" s="147"/>
      <c r="BB1909" s="147"/>
      <c r="BC1909" s="147"/>
      <c r="BD1909" s="147"/>
      <c r="BE1909" s="147"/>
      <c r="BF1909" s="147"/>
      <c r="BG1909" s="147"/>
      <c r="BH1909" s="147"/>
    </row>
    <row r="1910" spans="1:60" outlineLevel="1">
      <c r="A1910" s="154"/>
      <c r="B1910" s="155"/>
      <c r="C1910" s="188" t="s">
        <v>1461</v>
      </c>
      <c r="D1910" s="160"/>
      <c r="E1910" s="161">
        <v>0.4</v>
      </c>
      <c r="F1910" s="158"/>
      <c r="G1910" s="158"/>
      <c r="H1910" s="158"/>
      <c r="I1910" s="158"/>
      <c r="J1910" s="158"/>
      <c r="K1910" s="158"/>
      <c r="L1910" s="158"/>
      <c r="M1910" s="158"/>
      <c r="N1910" s="157"/>
      <c r="O1910" s="157"/>
      <c r="P1910" s="157"/>
      <c r="Q1910" s="157"/>
      <c r="R1910" s="158"/>
      <c r="S1910" s="158"/>
      <c r="T1910" s="158"/>
      <c r="U1910" s="158"/>
      <c r="V1910" s="158"/>
      <c r="W1910" s="158"/>
      <c r="X1910" s="158"/>
      <c r="Y1910" s="147"/>
      <c r="Z1910" s="147"/>
      <c r="AA1910" s="147"/>
      <c r="AB1910" s="147"/>
      <c r="AC1910" s="147"/>
      <c r="AD1910" s="147"/>
      <c r="AE1910" s="147"/>
      <c r="AF1910" s="147"/>
      <c r="AG1910" s="147" t="s">
        <v>187</v>
      </c>
      <c r="AH1910" s="147">
        <v>7</v>
      </c>
      <c r="AI1910" s="147"/>
      <c r="AJ1910" s="147"/>
      <c r="AK1910" s="147"/>
      <c r="AL1910" s="147"/>
      <c r="AM1910" s="147"/>
      <c r="AN1910" s="147"/>
      <c r="AO1910" s="147"/>
      <c r="AP1910" s="147"/>
      <c r="AQ1910" s="147"/>
      <c r="AR1910" s="147"/>
      <c r="AS1910" s="147"/>
      <c r="AT1910" s="147"/>
      <c r="AU1910" s="147"/>
      <c r="AV1910" s="147"/>
      <c r="AW1910" s="147"/>
      <c r="AX1910" s="147"/>
      <c r="AY1910" s="147"/>
      <c r="AZ1910" s="147"/>
      <c r="BA1910" s="147"/>
      <c r="BB1910" s="147"/>
      <c r="BC1910" s="147"/>
      <c r="BD1910" s="147"/>
      <c r="BE1910" s="147"/>
      <c r="BF1910" s="147"/>
      <c r="BG1910" s="147"/>
      <c r="BH1910" s="147"/>
    </row>
    <row r="1911" spans="1:60" outlineLevel="1">
      <c r="A1911" s="154"/>
      <c r="B1911" s="155"/>
      <c r="C1911" s="188" t="s">
        <v>1462</v>
      </c>
      <c r="D1911" s="160"/>
      <c r="E1911" s="161">
        <v>2.9744899999999999</v>
      </c>
      <c r="F1911" s="158"/>
      <c r="G1911" s="158"/>
      <c r="H1911" s="158"/>
      <c r="I1911" s="158"/>
      <c r="J1911" s="158"/>
      <c r="K1911" s="158"/>
      <c r="L1911" s="158"/>
      <c r="M1911" s="158"/>
      <c r="N1911" s="157"/>
      <c r="O1911" s="157"/>
      <c r="P1911" s="157"/>
      <c r="Q1911" s="157"/>
      <c r="R1911" s="158"/>
      <c r="S1911" s="158"/>
      <c r="T1911" s="158"/>
      <c r="U1911" s="158"/>
      <c r="V1911" s="158"/>
      <c r="W1911" s="158"/>
      <c r="X1911" s="158"/>
      <c r="Y1911" s="147"/>
      <c r="Z1911" s="147"/>
      <c r="AA1911" s="147"/>
      <c r="AB1911" s="147"/>
      <c r="AC1911" s="147"/>
      <c r="AD1911" s="147"/>
      <c r="AE1911" s="147"/>
      <c r="AF1911" s="147"/>
      <c r="AG1911" s="147" t="s">
        <v>187</v>
      </c>
      <c r="AH1911" s="147">
        <v>7</v>
      </c>
      <c r="AI1911" s="147"/>
      <c r="AJ1911" s="147"/>
      <c r="AK1911" s="147"/>
      <c r="AL1911" s="147"/>
      <c r="AM1911" s="147"/>
      <c r="AN1911" s="147"/>
      <c r="AO1911" s="147"/>
      <c r="AP1911" s="147"/>
      <c r="AQ1911" s="147"/>
      <c r="AR1911" s="147"/>
      <c r="AS1911" s="147"/>
      <c r="AT1911" s="147"/>
      <c r="AU1911" s="147"/>
      <c r="AV1911" s="147"/>
      <c r="AW1911" s="147"/>
      <c r="AX1911" s="147"/>
      <c r="AY1911" s="147"/>
      <c r="AZ1911" s="147"/>
      <c r="BA1911" s="147"/>
      <c r="BB1911" s="147"/>
      <c r="BC1911" s="147"/>
      <c r="BD1911" s="147"/>
      <c r="BE1911" s="147"/>
      <c r="BF1911" s="147"/>
      <c r="BG1911" s="147"/>
      <c r="BH1911" s="147"/>
    </row>
    <row r="1912" spans="1:60" outlineLevel="1">
      <c r="A1912" s="154"/>
      <c r="B1912" s="155"/>
      <c r="C1912" s="188" t="s">
        <v>1463</v>
      </c>
      <c r="D1912" s="160"/>
      <c r="E1912" s="161">
        <v>0.31028</v>
      </c>
      <c r="F1912" s="158"/>
      <c r="G1912" s="158"/>
      <c r="H1912" s="158"/>
      <c r="I1912" s="158"/>
      <c r="J1912" s="158"/>
      <c r="K1912" s="158"/>
      <c r="L1912" s="158"/>
      <c r="M1912" s="158"/>
      <c r="N1912" s="157"/>
      <c r="O1912" s="157"/>
      <c r="P1912" s="157"/>
      <c r="Q1912" s="157"/>
      <c r="R1912" s="158"/>
      <c r="S1912" s="158"/>
      <c r="T1912" s="158"/>
      <c r="U1912" s="158"/>
      <c r="V1912" s="158"/>
      <c r="W1912" s="158"/>
      <c r="X1912" s="158"/>
      <c r="Y1912" s="147"/>
      <c r="Z1912" s="147"/>
      <c r="AA1912" s="147"/>
      <c r="AB1912" s="147"/>
      <c r="AC1912" s="147"/>
      <c r="AD1912" s="147"/>
      <c r="AE1912" s="147"/>
      <c r="AF1912" s="147"/>
      <c r="AG1912" s="147" t="s">
        <v>187</v>
      </c>
      <c r="AH1912" s="147">
        <v>7</v>
      </c>
      <c r="AI1912" s="147"/>
      <c r="AJ1912" s="147"/>
      <c r="AK1912" s="147"/>
      <c r="AL1912" s="147"/>
      <c r="AM1912" s="147"/>
      <c r="AN1912" s="147"/>
      <c r="AO1912" s="147"/>
      <c r="AP1912" s="147"/>
      <c r="AQ1912" s="147"/>
      <c r="AR1912" s="147"/>
      <c r="AS1912" s="147"/>
      <c r="AT1912" s="147"/>
      <c r="AU1912" s="147"/>
      <c r="AV1912" s="147"/>
      <c r="AW1912" s="147"/>
      <c r="AX1912" s="147"/>
      <c r="AY1912" s="147"/>
      <c r="AZ1912" s="147"/>
      <c r="BA1912" s="147"/>
      <c r="BB1912" s="147"/>
      <c r="BC1912" s="147"/>
      <c r="BD1912" s="147"/>
      <c r="BE1912" s="147"/>
      <c r="BF1912" s="147"/>
      <c r="BG1912" s="147"/>
      <c r="BH1912" s="147"/>
    </row>
    <row r="1913" spans="1:60" outlineLevel="1">
      <c r="A1913" s="154"/>
      <c r="B1913" s="155"/>
      <c r="C1913" s="188" t="s">
        <v>1464</v>
      </c>
      <c r="D1913" s="160"/>
      <c r="E1913" s="161">
        <v>4.4999999999999998E-2</v>
      </c>
      <c r="F1913" s="158"/>
      <c r="G1913" s="158"/>
      <c r="H1913" s="158"/>
      <c r="I1913" s="158"/>
      <c r="J1913" s="158"/>
      <c r="K1913" s="158"/>
      <c r="L1913" s="158"/>
      <c r="M1913" s="158"/>
      <c r="N1913" s="157"/>
      <c r="O1913" s="157"/>
      <c r="P1913" s="157"/>
      <c r="Q1913" s="157"/>
      <c r="R1913" s="158"/>
      <c r="S1913" s="158"/>
      <c r="T1913" s="158"/>
      <c r="U1913" s="158"/>
      <c r="V1913" s="158"/>
      <c r="W1913" s="158"/>
      <c r="X1913" s="158"/>
      <c r="Y1913" s="147"/>
      <c r="Z1913" s="147"/>
      <c r="AA1913" s="147"/>
      <c r="AB1913" s="147"/>
      <c r="AC1913" s="147"/>
      <c r="AD1913" s="147"/>
      <c r="AE1913" s="147"/>
      <c r="AF1913" s="147"/>
      <c r="AG1913" s="147" t="s">
        <v>187</v>
      </c>
      <c r="AH1913" s="147">
        <v>7</v>
      </c>
      <c r="AI1913" s="147"/>
      <c r="AJ1913" s="147"/>
      <c r="AK1913" s="147"/>
      <c r="AL1913" s="147"/>
      <c r="AM1913" s="147"/>
      <c r="AN1913" s="147"/>
      <c r="AO1913" s="147"/>
      <c r="AP1913" s="147"/>
      <c r="AQ1913" s="147"/>
      <c r="AR1913" s="147"/>
      <c r="AS1913" s="147"/>
      <c r="AT1913" s="147"/>
      <c r="AU1913" s="147"/>
      <c r="AV1913" s="147"/>
      <c r="AW1913" s="147"/>
      <c r="AX1913" s="147"/>
      <c r="AY1913" s="147"/>
      <c r="AZ1913" s="147"/>
      <c r="BA1913" s="147"/>
      <c r="BB1913" s="147"/>
      <c r="BC1913" s="147"/>
      <c r="BD1913" s="147"/>
      <c r="BE1913" s="147"/>
      <c r="BF1913" s="147"/>
      <c r="BG1913" s="147"/>
      <c r="BH1913" s="147"/>
    </row>
    <row r="1914" spans="1:60" outlineLevel="1">
      <c r="A1914" s="154"/>
      <c r="B1914" s="155"/>
      <c r="C1914" s="188" t="s">
        <v>1465</v>
      </c>
      <c r="D1914" s="160"/>
      <c r="E1914" s="161">
        <v>0.16750000000000001</v>
      </c>
      <c r="F1914" s="158"/>
      <c r="G1914" s="158"/>
      <c r="H1914" s="158"/>
      <c r="I1914" s="158"/>
      <c r="J1914" s="158"/>
      <c r="K1914" s="158"/>
      <c r="L1914" s="158"/>
      <c r="M1914" s="158"/>
      <c r="N1914" s="157"/>
      <c r="O1914" s="157"/>
      <c r="P1914" s="157"/>
      <c r="Q1914" s="157"/>
      <c r="R1914" s="158"/>
      <c r="S1914" s="158"/>
      <c r="T1914" s="158"/>
      <c r="U1914" s="158"/>
      <c r="V1914" s="158"/>
      <c r="W1914" s="158"/>
      <c r="X1914" s="158"/>
      <c r="Y1914" s="147"/>
      <c r="Z1914" s="147"/>
      <c r="AA1914" s="147"/>
      <c r="AB1914" s="147"/>
      <c r="AC1914" s="147"/>
      <c r="AD1914" s="147"/>
      <c r="AE1914" s="147"/>
      <c r="AF1914" s="147"/>
      <c r="AG1914" s="147" t="s">
        <v>187</v>
      </c>
      <c r="AH1914" s="147">
        <v>7</v>
      </c>
      <c r="AI1914" s="147"/>
      <c r="AJ1914" s="147"/>
      <c r="AK1914" s="147"/>
      <c r="AL1914" s="147"/>
      <c r="AM1914" s="147"/>
      <c r="AN1914" s="147"/>
      <c r="AO1914" s="147"/>
      <c r="AP1914" s="147"/>
      <c r="AQ1914" s="147"/>
      <c r="AR1914" s="147"/>
      <c r="AS1914" s="147"/>
      <c r="AT1914" s="147"/>
      <c r="AU1914" s="147"/>
      <c r="AV1914" s="147"/>
      <c r="AW1914" s="147"/>
      <c r="AX1914" s="147"/>
      <c r="AY1914" s="147"/>
      <c r="AZ1914" s="147"/>
      <c r="BA1914" s="147"/>
      <c r="BB1914" s="147"/>
      <c r="BC1914" s="147"/>
      <c r="BD1914" s="147"/>
      <c r="BE1914" s="147"/>
      <c r="BF1914" s="147"/>
      <c r="BG1914" s="147"/>
      <c r="BH1914" s="147"/>
    </row>
    <row r="1915" spans="1:60" outlineLevel="1">
      <c r="A1915" s="154"/>
      <c r="B1915" s="155"/>
      <c r="C1915" s="188" t="s">
        <v>1466</v>
      </c>
      <c r="D1915" s="160"/>
      <c r="E1915" s="161">
        <v>0.1026</v>
      </c>
      <c r="F1915" s="158"/>
      <c r="G1915" s="158"/>
      <c r="H1915" s="158"/>
      <c r="I1915" s="158"/>
      <c r="J1915" s="158"/>
      <c r="K1915" s="158"/>
      <c r="L1915" s="158"/>
      <c r="M1915" s="158"/>
      <c r="N1915" s="157"/>
      <c r="O1915" s="157"/>
      <c r="P1915" s="157"/>
      <c r="Q1915" s="157"/>
      <c r="R1915" s="158"/>
      <c r="S1915" s="158"/>
      <c r="T1915" s="158"/>
      <c r="U1915" s="158"/>
      <c r="V1915" s="158"/>
      <c r="W1915" s="158"/>
      <c r="X1915" s="158"/>
      <c r="Y1915" s="147"/>
      <c r="Z1915" s="147"/>
      <c r="AA1915" s="147"/>
      <c r="AB1915" s="147"/>
      <c r="AC1915" s="147"/>
      <c r="AD1915" s="147"/>
      <c r="AE1915" s="147"/>
      <c r="AF1915" s="147"/>
      <c r="AG1915" s="147" t="s">
        <v>187</v>
      </c>
      <c r="AH1915" s="147">
        <v>7</v>
      </c>
      <c r="AI1915" s="147"/>
      <c r="AJ1915" s="147"/>
      <c r="AK1915" s="147"/>
      <c r="AL1915" s="147"/>
      <c r="AM1915" s="147"/>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row>
    <row r="1916" spans="1:60" outlineLevel="1">
      <c r="A1916" s="154"/>
      <c r="B1916" s="155"/>
      <c r="C1916" s="188" t="s">
        <v>1467</v>
      </c>
      <c r="D1916" s="160"/>
      <c r="E1916" s="161">
        <v>3.7600000000000001E-2</v>
      </c>
      <c r="F1916" s="158"/>
      <c r="G1916" s="158"/>
      <c r="H1916" s="158"/>
      <c r="I1916" s="158"/>
      <c r="J1916" s="158"/>
      <c r="K1916" s="158"/>
      <c r="L1916" s="158"/>
      <c r="M1916" s="158"/>
      <c r="N1916" s="157"/>
      <c r="O1916" s="157"/>
      <c r="P1916" s="157"/>
      <c r="Q1916" s="157"/>
      <c r="R1916" s="158"/>
      <c r="S1916" s="158"/>
      <c r="T1916" s="158"/>
      <c r="U1916" s="158"/>
      <c r="V1916" s="158"/>
      <c r="W1916" s="158"/>
      <c r="X1916" s="158"/>
      <c r="Y1916" s="147"/>
      <c r="Z1916" s="147"/>
      <c r="AA1916" s="147"/>
      <c r="AB1916" s="147"/>
      <c r="AC1916" s="147"/>
      <c r="AD1916" s="147"/>
      <c r="AE1916" s="147"/>
      <c r="AF1916" s="147"/>
      <c r="AG1916" s="147" t="s">
        <v>187</v>
      </c>
      <c r="AH1916" s="147">
        <v>7</v>
      </c>
      <c r="AI1916" s="147"/>
      <c r="AJ1916" s="147"/>
      <c r="AK1916" s="147"/>
      <c r="AL1916" s="147"/>
      <c r="AM1916" s="147"/>
      <c r="AN1916" s="147"/>
      <c r="AO1916" s="147"/>
      <c r="AP1916" s="147"/>
      <c r="AQ1916" s="147"/>
      <c r="AR1916" s="147"/>
      <c r="AS1916" s="147"/>
      <c r="AT1916" s="147"/>
      <c r="AU1916" s="147"/>
      <c r="AV1916" s="147"/>
      <c r="AW1916" s="147"/>
      <c r="AX1916" s="147"/>
      <c r="AY1916" s="147"/>
      <c r="AZ1916" s="147"/>
      <c r="BA1916" s="147"/>
      <c r="BB1916" s="147"/>
      <c r="BC1916" s="147"/>
      <c r="BD1916" s="147"/>
      <c r="BE1916" s="147"/>
      <c r="BF1916" s="147"/>
      <c r="BG1916" s="147"/>
      <c r="BH1916" s="147"/>
    </row>
    <row r="1917" spans="1:60" outlineLevel="1">
      <c r="A1917" s="154"/>
      <c r="B1917" s="155"/>
      <c r="C1917" s="188" t="s">
        <v>1468</v>
      </c>
      <c r="D1917" s="160"/>
      <c r="E1917" s="161">
        <v>3.1199999999999999E-3</v>
      </c>
      <c r="F1917" s="158"/>
      <c r="G1917" s="158"/>
      <c r="H1917" s="158"/>
      <c r="I1917" s="158"/>
      <c r="J1917" s="158"/>
      <c r="K1917" s="158"/>
      <c r="L1917" s="158"/>
      <c r="M1917" s="158"/>
      <c r="N1917" s="157"/>
      <c r="O1917" s="157"/>
      <c r="P1917" s="157"/>
      <c r="Q1917" s="157"/>
      <c r="R1917" s="158"/>
      <c r="S1917" s="158"/>
      <c r="T1917" s="158"/>
      <c r="U1917" s="158"/>
      <c r="V1917" s="158"/>
      <c r="W1917" s="158"/>
      <c r="X1917" s="158"/>
      <c r="Y1917" s="147"/>
      <c r="Z1917" s="147"/>
      <c r="AA1917" s="147"/>
      <c r="AB1917" s="147"/>
      <c r="AC1917" s="147"/>
      <c r="AD1917" s="147"/>
      <c r="AE1917" s="147"/>
      <c r="AF1917" s="147"/>
      <c r="AG1917" s="147" t="s">
        <v>187</v>
      </c>
      <c r="AH1917" s="147">
        <v>7</v>
      </c>
      <c r="AI1917" s="147"/>
      <c r="AJ1917" s="147"/>
      <c r="AK1917" s="147"/>
      <c r="AL1917" s="147"/>
      <c r="AM1917" s="147"/>
      <c r="AN1917" s="147"/>
      <c r="AO1917" s="147"/>
      <c r="AP1917" s="147"/>
      <c r="AQ1917" s="147"/>
      <c r="AR1917" s="147"/>
      <c r="AS1917" s="147"/>
      <c r="AT1917" s="147"/>
      <c r="AU1917" s="147"/>
      <c r="AV1917" s="147"/>
      <c r="AW1917" s="147"/>
      <c r="AX1917" s="147"/>
      <c r="AY1917" s="147"/>
      <c r="AZ1917" s="147"/>
      <c r="BA1917" s="147"/>
      <c r="BB1917" s="147"/>
      <c r="BC1917" s="147"/>
      <c r="BD1917" s="147"/>
      <c r="BE1917" s="147"/>
      <c r="BF1917" s="147"/>
      <c r="BG1917" s="147"/>
      <c r="BH1917" s="147"/>
    </row>
    <row r="1918" spans="1:60" outlineLevel="1">
      <c r="A1918" s="154"/>
      <c r="B1918" s="155"/>
      <c r="C1918" s="188" t="s">
        <v>1469</v>
      </c>
      <c r="D1918" s="160"/>
      <c r="E1918" s="161">
        <v>1.72E-3</v>
      </c>
      <c r="F1918" s="158"/>
      <c r="G1918" s="158"/>
      <c r="H1918" s="158"/>
      <c r="I1918" s="158"/>
      <c r="J1918" s="158"/>
      <c r="K1918" s="158"/>
      <c r="L1918" s="158"/>
      <c r="M1918" s="158"/>
      <c r="N1918" s="157"/>
      <c r="O1918" s="157"/>
      <c r="P1918" s="157"/>
      <c r="Q1918" s="157"/>
      <c r="R1918" s="158"/>
      <c r="S1918" s="158"/>
      <c r="T1918" s="158"/>
      <c r="U1918" s="158"/>
      <c r="V1918" s="158"/>
      <c r="W1918" s="158"/>
      <c r="X1918" s="158"/>
      <c r="Y1918" s="147"/>
      <c r="Z1918" s="147"/>
      <c r="AA1918" s="147"/>
      <c r="AB1918" s="147"/>
      <c r="AC1918" s="147"/>
      <c r="AD1918" s="147"/>
      <c r="AE1918" s="147"/>
      <c r="AF1918" s="147"/>
      <c r="AG1918" s="147" t="s">
        <v>187</v>
      </c>
      <c r="AH1918" s="147">
        <v>7</v>
      </c>
      <c r="AI1918" s="147"/>
      <c r="AJ1918" s="147"/>
      <c r="AK1918" s="147"/>
      <c r="AL1918" s="147"/>
      <c r="AM1918" s="147"/>
      <c r="AN1918" s="147"/>
      <c r="AO1918" s="147"/>
      <c r="AP1918" s="147"/>
      <c r="AQ1918" s="147"/>
      <c r="AR1918" s="147"/>
      <c r="AS1918" s="147"/>
      <c r="AT1918" s="147"/>
      <c r="AU1918" s="147"/>
      <c r="AV1918" s="147"/>
      <c r="AW1918" s="147"/>
      <c r="AX1918" s="147"/>
      <c r="AY1918" s="147"/>
      <c r="AZ1918" s="147"/>
      <c r="BA1918" s="147"/>
      <c r="BB1918" s="147"/>
      <c r="BC1918" s="147"/>
      <c r="BD1918" s="147"/>
      <c r="BE1918" s="147"/>
      <c r="BF1918" s="147"/>
      <c r="BG1918" s="147"/>
      <c r="BH1918" s="147"/>
    </row>
    <row r="1919" spans="1:60" outlineLevel="1">
      <c r="A1919" s="154"/>
      <c r="B1919" s="155"/>
      <c r="C1919" s="188" t="s">
        <v>1470</v>
      </c>
      <c r="D1919" s="160"/>
      <c r="E1919" s="161">
        <v>0.15959999999999999</v>
      </c>
      <c r="F1919" s="158"/>
      <c r="G1919" s="158"/>
      <c r="H1919" s="158"/>
      <c r="I1919" s="158"/>
      <c r="J1919" s="158"/>
      <c r="K1919" s="158"/>
      <c r="L1919" s="158"/>
      <c r="M1919" s="158"/>
      <c r="N1919" s="157"/>
      <c r="O1919" s="157"/>
      <c r="P1919" s="157"/>
      <c r="Q1919" s="157"/>
      <c r="R1919" s="158"/>
      <c r="S1919" s="158"/>
      <c r="T1919" s="158"/>
      <c r="U1919" s="158"/>
      <c r="V1919" s="158"/>
      <c r="W1919" s="158"/>
      <c r="X1919" s="158"/>
      <c r="Y1919" s="147"/>
      <c r="Z1919" s="147"/>
      <c r="AA1919" s="147"/>
      <c r="AB1919" s="147"/>
      <c r="AC1919" s="147"/>
      <c r="AD1919" s="147"/>
      <c r="AE1919" s="147"/>
      <c r="AF1919" s="147"/>
      <c r="AG1919" s="147" t="s">
        <v>187</v>
      </c>
      <c r="AH1919" s="147">
        <v>7</v>
      </c>
      <c r="AI1919" s="147"/>
      <c r="AJ1919" s="147"/>
      <c r="AK1919" s="147"/>
      <c r="AL1919" s="147"/>
      <c r="AM1919" s="147"/>
      <c r="AN1919" s="147"/>
      <c r="AO1919" s="147"/>
      <c r="AP1919" s="147"/>
      <c r="AQ1919" s="147"/>
      <c r="AR1919" s="147"/>
      <c r="AS1919" s="147"/>
      <c r="AT1919" s="147"/>
      <c r="AU1919" s="147"/>
      <c r="AV1919" s="147"/>
      <c r="AW1919" s="147"/>
      <c r="AX1919" s="147"/>
      <c r="AY1919" s="147"/>
      <c r="AZ1919" s="147"/>
      <c r="BA1919" s="147"/>
      <c r="BB1919" s="147"/>
      <c r="BC1919" s="147"/>
      <c r="BD1919" s="147"/>
      <c r="BE1919" s="147"/>
      <c r="BF1919" s="147"/>
      <c r="BG1919" s="147"/>
      <c r="BH1919" s="147"/>
    </row>
    <row r="1920" spans="1:60" outlineLevel="1">
      <c r="A1920" s="154"/>
      <c r="B1920" s="155"/>
      <c r="C1920" s="188" t="s">
        <v>1471</v>
      </c>
      <c r="D1920" s="160"/>
      <c r="E1920" s="161">
        <v>0.24929999999999999</v>
      </c>
      <c r="F1920" s="158"/>
      <c r="G1920" s="158"/>
      <c r="H1920" s="158"/>
      <c r="I1920" s="158"/>
      <c r="J1920" s="158"/>
      <c r="K1920" s="158"/>
      <c r="L1920" s="158"/>
      <c r="M1920" s="158"/>
      <c r="N1920" s="157"/>
      <c r="O1920" s="157"/>
      <c r="P1920" s="157"/>
      <c r="Q1920" s="157"/>
      <c r="R1920" s="158"/>
      <c r="S1920" s="158"/>
      <c r="T1920" s="158"/>
      <c r="U1920" s="158"/>
      <c r="V1920" s="158"/>
      <c r="W1920" s="158"/>
      <c r="X1920" s="158"/>
      <c r="Y1920" s="147"/>
      <c r="Z1920" s="147"/>
      <c r="AA1920" s="147"/>
      <c r="AB1920" s="147"/>
      <c r="AC1920" s="147"/>
      <c r="AD1920" s="147"/>
      <c r="AE1920" s="147"/>
      <c r="AF1920" s="147"/>
      <c r="AG1920" s="147" t="s">
        <v>187</v>
      </c>
      <c r="AH1920" s="147">
        <v>7</v>
      </c>
      <c r="AI1920" s="147"/>
      <c r="AJ1920" s="147"/>
      <c r="AK1920" s="147"/>
      <c r="AL1920" s="147"/>
      <c r="AM1920" s="147"/>
      <c r="AN1920" s="147"/>
      <c r="AO1920" s="147"/>
      <c r="AP1920" s="147"/>
      <c r="AQ1920" s="147"/>
      <c r="AR1920" s="147"/>
      <c r="AS1920" s="147"/>
      <c r="AT1920" s="147"/>
      <c r="AU1920" s="147"/>
      <c r="AV1920" s="147"/>
      <c r="AW1920" s="147"/>
      <c r="AX1920" s="147"/>
      <c r="AY1920" s="147"/>
      <c r="AZ1920" s="147"/>
      <c r="BA1920" s="147"/>
      <c r="BB1920" s="147"/>
      <c r="BC1920" s="147"/>
      <c r="BD1920" s="147"/>
      <c r="BE1920" s="147"/>
      <c r="BF1920" s="147"/>
      <c r="BG1920" s="147"/>
      <c r="BH1920" s="147"/>
    </row>
    <row r="1921" spans="1:60" outlineLevel="1">
      <c r="A1921" s="154"/>
      <c r="B1921" s="155"/>
      <c r="C1921" s="188" t="s">
        <v>1472</v>
      </c>
      <c r="D1921" s="160"/>
      <c r="E1921" s="161">
        <v>0.57665</v>
      </c>
      <c r="F1921" s="158"/>
      <c r="G1921" s="158"/>
      <c r="H1921" s="158"/>
      <c r="I1921" s="158"/>
      <c r="J1921" s="158"/>
      <c r="K1921" s="158"/>
      <c r="L1921" s="158"/>
      <c r="M1921" s="158"/>
      <c r="N1921" s="157"/>
      <c r="O1921" s="157"/>
      <c r="P1921" s="157"/>
      <c r="Q1921" s="157"/>
      <c r="R1921" s="158"/>
      <c r="S1921" s="158"/>
      <c r="T1921" s="158"/>
      <c r="U1921" s="158"/>
      <c r="V1921" s="158"/>
      <c r="W1921" s="158"/>
      <c r="X1921" s="158"/>
      <c r="Y1921" s="147"/>
      <c r="Z1921" s="147"/>
      <c r="AA1921" s="147"/>
      <c r="AB1921" s="147"/>
      <c r="AC1921" s="147"/>
      <c r="AD1921" s="147"/>
      <c r="AE1921" s="147"/>
      <c r="AF1921" s="147"/>
      <c r="AG1921" s="147" t="s">
        <v>187</v>
      </c>
      <c r="AH1921" s="147">
        <v>7</v>
      </c>
      <c r="AI1921" s="147"/>
      <c r="AJ1921" s="147"/>
      <c r="AK1921" s="147"/>
      <c r="AL1921" s="147"/>
      <c r="AM1921" s="147"/>
      <c r="AN1921" s="147"/>
      <c r="AO1921" s="147"/>
      <c r="AP1921" s="147"/>
      <c r="AQ1921" s="147"/>
      <c r="AR1921" s="147"/>
      <c r="AS1921" s="147"/>
      <c r="AT1921" s="147"/>
      <c r="AU1921" s="147"/>
      <c r="AV1921" s="147"/>
      <c r="AW1921" s="147"/>
      <c r="AX1921" s="147"/>
      <c r="AY1921" s="147"/>
      <c r="AZ1921" s="147"/>
      <c r="BA1921" s="147"/>
      <c r="BB1921" s="147"/>
      <c r="BC1921" s="147"/>
      <c r="BD1921" s="147"/>
      <c r="BE1921" s="147"/>
      <c r="BF1921" s="147"/>
      <c r="BG1921" s="147"/>
      <c r="BH1921" s="147"/>
    </row>
    <row r="1922" spans="1:60" ht="22.5" outlineLevel="1">
      <c r="A1922" s="173">
        <v>368</v>
      </c>
      <c r="B1922" s="174" t="s">
        <v>1473</v>
      </c>
      <c r="C1922" s="187" t="s">
        <v>1474</v>
      </c>
      <c r="D1922" s="175" t="s">
        <v>255</v>
      </c>
      <c r="E1922" s="176">
        <v>114.63666000000001</v>
      </c>
      <c r="F1922" s="177"/>
      <c r="G1922" s="178">
        <f>ROUND(E1922*F1922,2)</f>
        <v>0</v>
      </c>
      <c r="H1922" s="159"/>
      <c r="I1922" s="158">
        <f>ROUND(E1922*H1922,2)</f>
        <v>0</v>
      </c>
      <c r="J1922" s="159"/>
      <c r="K1922" s="158">
        <f>ROUND(E1922*J1922,2)</f>
        <v>0</v>
      </c>
      <c r="L1922" s="158">
        <v>21</v>
      </c>
      <c r="M1922" s="158">
        <f>G1922*(1+L1922/100)</f>
        <v>0</v>
      </c>
      <c r="N1922" s="157">
        <v>0</v>
      </c>
      <c r="O1922" s="157">
        <f>ROUND(E1922*N1922,2)</f>
        <v>0</v>
      </c>
      <c r="P1922" s="157">
        <v>0</v>
      </c>
      <c r="Q1922" s="157">
        <f>ROUND(E1922*P1922,2)</f>
        <v>0</v>
      </c>
      <c r="R1922" s="158"/>
      <c r="S1922" s="158" t="s">
        <v>183</v>
      </c>
      <c r="T1922" s="158" t="s">
        <v>183</v>
      </c>
      <c r="U1922" s="158">
        <v>0</v>
      </c>
      <c r="V1922" s="158">
        <f>ROUND(E1922*U1922,2)</f>
        <v>0</v>
      </c>
      <c r="W1922" s="158"/>
      <c r="X1922" s="158" t="s">
        <v>184</v>
      </c>
      <c r="Y1922" s="147"/>
      <c r="Z1922" s="147"/>
      <c r="AA1922" s="147"/>
      <c r="AB1922" s="147"/>
      <c r="AC1922" s="147"/>
      <c r="AD1922" s="147"/>
      <c r="AE1922" s="147"/>
      <c r="AF1922" s="147"/>
      <c r="AG1922" s="147" t="s">
        <v>185</v>
      </c>
      <c r="AH1922" s="147"/>
      <c r="AI1922" s="147"/>
      <c r="AJ1922" s="147"/>
      <c r="AK1922" s="147"/>
      <c r="AL1922" s="147"/>
      <c r="AM1922" s="147"/>
      <c r="AN1922" s="147"/>
      <c r="AO1922" s="147"/>
      <c r="AP1922" s="147"/>
      <c r="AQ1922" s="147"/>
      <c r="AR1922" s="147"/>
      <c r="AS1922" s="147"/>
      <c r="AT1922" s="147"/>
      <c r="AU1922" s="147"/>
      <c r="AV1922" s="147"/>
      <c r="AW1922" s="147"/>
      <c r="AX1922" s="147"/>
      <c r="AY1922" s="147"/>
      <c r="AZ1922" s="147"/>
      <c r="BA1922" s="147"/>
      <c r="BB1922" s="147"/>
      <c r="BC1922" s="147"/>
      <c r="BD1922" s="147"/>
      <c r="BE1922" s="147"/>
      <c r="BF1922" s="147"/>
      <c r="BG1922" s="147"/>
      <c r="BH1922" s="147"/>
    </row>
    <row r="1923" spans="1:60" outlineLevel="1">
      <c r="A1923" s="154"/>
      <c r="B1923" s="155"/>
      <c r="C1923" s="188" t="s">
        <v>1475</v>
      </c>
      <c r="D1923" s="160"/>
      <c r="E1923" s="161">
        <v>5.0599999999999996</v>
      </c>
      <c r="F1923" s="158"/>
      <c r="G1923" s="158"/>
      <c r="H1923" s="158"/>
      <c r="I1923" s="158"/>
      <c r="J1923" s="158"/>
      <c r="K1923" s="158"/>
      <c r="L1923" s="158"/>
      <c r="M1923" s="158"/>
      <c r="N1923" s="157"/>
      <c r="O1923" s="157"/>
      <c r="P1923" s="157"/>
      <c r="Q1923" s="157"/>
      <c r="R1923" s="158"/>
      <c r="S1923" s="158"/>
      <c r="T1923" s="158"/>
      <c r="U1923" s="158"/>
      <c r="V1923" s="158"/>
      <c r="W1923" s="158"/>
      <c r="X1923" s="158"/>
      <c r="Y1923" s="147"/>
      <c r="Z1923" s="147"/>
      <c r="AA1923" s="147"/>
      <c r="AB1923" s="147"/>
      <c r="AC1923" s="147"/>
      <c r="AD1923" s="147"/>
      <c r="AE1923" s="147"/>
      <c r="AF1923" s="147"/>
      <c r="AG1923" s="147" t="s">
        <v>187</v>
      </c>
      <c r="AH1923" s="147">
        <v>7</v>
      </c>
      <c r="AI1923" s="147"/>
      <c r="AJ1923" s="147"/>
      <c r="AK1923" s="147"/>
      <c r="AL1923" s="147"/>
      <c r="AM1923" s="147"/>
      <c r="AN1923" s="147"/>
      <c r="AO1923" s="147"/>
      <c r="AP1923" s="147"/>
      <c r="AQ1923" s="147"/>
      <c r="AR1923" s="147"/>
      <c r="AS1923" s="147"/>
      <c r="AT1923" s="147"/>
      <c r="AU1923" s="147"/>
      <c r="AV1923" s="147"/>
      <c r="AW1923" s="147"/>
      <c r="AX1923" s="147"/>
      <c r="AY1923" s="147"/>
      <c r="AZ1923" s="147"/>
      <c r="BA1923" s="147"/>
      <c r="BB1923" s="147"/>
      <c r="BC1923" s="147"/>
      <c r="BD1923" s="147"/>
      <c r="BE1923" s="147"/>
      <c r="BF1923" s="147"/>
      <c r="BG1923" s="147"/>
      <c r="BH1923" s="147"/>
    </row>
    <row r="1924" spans="1:60" outlineLevel="1">
      <c r="A1924" s="154"/>
      <c r="B1924" s="155"/>
      <c r="C1924" s="188" t="s">
        <v>1476</v>
      </c>
      <c r="D1924" s="160"/>
      <c r="E1924" s="161">
        <v>27.082000000000001</v>
      </c>
      <c r="F1924" s="158"/>
      <c r="G1924" s="158"/>
      <c r="H1924" s="158"/>
      <c r="I1924" s="158"/>
      <c r="J1924" s="158"/>
      <c r="K1924" s="158"/>
      <c r="L1924" s="158"/>
      <c r="M1924" s="158"/>
      <c r="N1924" s="157"/>
      <c r="O1924" s="157"/>
      <c r="P1924" s="157"/>
      <c r="Q1924" s="157"/>
      <c r="R1924" s="158"/>
      <c r="S1924" s="158"/>
      <c r="T1924" s="158"/>
      <c r="U1924" s="158"/>
      <c r="V1924" s="158"/>
      <c r="W1924" s="158"/>
      <c r="X1924" s="158"/>
      <c r="Y1924" s="147"/>
      <c r="Z1924" s="147"/>
      <c r="AA1924" s="147"/>
      <c r="AB1924" s="147"/>
      <c r="AC1924" s="147"/>
      <c r="AD1924" s="147"/>
      <c r="AE1924" s="147"/>
      <c r="AF1924" s="147"/>
      <c r="AG1924" s="147" t="s">
        <v>187</v>
      </c>
      <c r="AH1924" s="147">
        <v>7</v>
      </c>
      <c r="AI1924" s="147"/>
      <c r="AJ1924" s="147"/>
      <c r="AK1924" s="147"/>
      <c r="AL1924" s="147"/>
      <c r="AM1924" s="147"/>
      <c r="AN1924" s="147"/>
      <c r="AO1924" s="147"/>
      <c r="AP1924" s="147"/>
      <c r="AQ1924" s="147"/>
      <c r="AR1924" s="147"/>
      <c r="AS1924" s="147"/>
      <c r="AT1924" s="147"/>
      <c r="AU1924" s="147"/>
      <c r="AV1924" s="147"/>
      <c r="AW1924" s="147"/>
      <c r="AX1924" s="147"/>
      <c r="AY1924" s="147"/>
      <c r="AZ1924" s="147"/>
      <c r="BA1924" s="147"/>
      <c r="BB1924" s="147"/>
      <c r="BC1924" s="147"/>
      <c r="BD1924" s="147"/>
      <c r="BE1924" s="147"/>
      <c r="BF1924" s="147"/>
      <c r="BG1924" s="147"/>
      <c r="BH1924" s="147"/>
    </row>
    <row r="1925" spans="1:60" outlineLevel="1">
      <c r="A1925" s="154"/>
      <c r="B1925" s="155"/>
      <c r="C1925" s="188" t="s">
        <v>1477</v>
      </c>
      <c r="D1925" s="160"/>
      <c r="E1925" s="161">
        <v>32.6997</v>
      </c>
      <c r="F1925" s="158"/>
      <c r="G1925" s="158"/>
      <c r="H1925" s="158"/>
      <c r="I1925" s="158"/>
      <c r="J1925" s="158"/>
      <c r="K1925" s="158"/>
      <c r="L1925" s="158"/>
      <c r="M1925" s="158"/>
      <c r="N1925" s="157"/>
      <c r="O1925" s="157"/>
      <c r="P1925" s="157"/>
      <c r="Q1925" s="157"/>
      <c r="R1925" s="158"/>
      <c r="S1925" s="158"/>
      <c r="T1925" s="158"/>
      <c r="U1925" s="158"/>
      <c r="V1925" s="158"/>
      <c r="W1925" s="158"/>
      <c r="X1925" s="158"/>
      <c r="Y1925" s="147"/>
      <c r="Z1925" s="147"/>
      <c r="AA1925" s="147"/>
      <c r="AB1925" s="147"/>
      <c r="AC1925" s="147"/>
      <c r="AD1925" s="147"/>
      <c r="AE1925" s="147"/>
      <c r="AF1925" s="147"/>
      <c r="AG1925" s="147" t="s">
        <v>187</v>
      </c>
      <c r="AH1925" s="147">
        <v>7</v>
      </c>
      <c r="AI1925" s="147"/>
      <c r="AJ1925" s="147"/>
      <c r="AK1925" s="147"/>
      <c r="AL1925" s="147"/>
      <c r="AM1925" s="147"/>
      <c r="AN1925" s="147"/>
      <c r="AO1925" s="147"/>
      <c r="AP1925" s="147"/>
      <c r="AQ1925" s="147"/>
      <c r="AR1925" s="147"/>
      <c r="AS1925" s="147"/>
      <c r="AT1925" s="147"/>
      <c r="AU1925" s="147"/>
      <c r="AV1925" s="147"/>
      <c r="AW1925" s="147"/>
      <c r="AX1925" s="147"/>
      <c r="AY1925" s="147"/>
      <c r="AZ1925" s="147"/>
      <c r="BA1925" s="147"/>
      <c r="BB1925" s="147"/>
      <c r="BC1925" s="147"/>
      <c r="BD1925" s="147"/>
      <c r="BE1925" s="147"/>
      <c r="BF1925" s="147"/>
      <c r="BG1925" s="147"/>
      <c r="BH1925" s="147"/>
    </row>
    <row r="1926" spans="1:60" outlineLevel="1">
      <c r="A1926" s="154"/>
      <c r="B1926" s="155"/>
      <c r="C1926" s="188" t="s">
        <v>1478</v>
      </c>
      <c r="D1926" s="160"/>
      <c r="E1926" s="161">
        <v>4.8949999999999996</v>
      </c>
      <c r="F1926" s="158"/>
      <c r="G1926" s="158"/>
      <c r="H1926" s="158"/>
      <c r="I1926" s="158"/>
      <c r="J1926" s="158"/>
      <c r="K1926" s="158"/>
      <c r="L1926" s="158"/>
      <c r="M1926" s="158"/>
      <c r="N1926" s="157"/>
      <c r="O1926" s="157"/>
      <c r="P1926" s="157"/>
      <c r="Q1926" s="157"/>
      <c r="R1926" s="158"/>
      <c r="S1926" s="158"/>
      <c r="T1926" s="158"/>
      <c r="U1926" s="158"/>
      <c r="V1926" s="158"/>
      <c r="W1926" s="158"/>
      <c r="X1926" s="158"/>
      <c r="Y1926" s="147"/>
      <c r="Z1926" s="147"/>
      <c r="AA1926" s="147"/>
      <c r="AB1926" s="147"/>
      <c r="AC1926" s="147"/>
      <c r="AD1926" s="147"/>
      <c r="AE1926" s="147"/>
      <c r="AF1926" s="147"/>
      <c r="AG1926" s="147" t="s">
        <v>187</v>
      </c>
      <c r="AH1926" s="147">
        <v>7</v>
      </c>
      <c r="AI1926" s="147"/>
      <c r="AJ1926" s="147"/>
      <c r="AK1926" s="147"/>
      <c r="AL1926" s="147"/>
      <c r="AM1926" s="147"/>
      <c r="AN1926" s="147"/>
      <c r="AO1926" s="147"/>
      <c r="AP1926" s="147"/>
      <c r="AQ1926" s="147"/>
      <c r="AR1926" s="147"/>
      <c r="AS1926" s="147"/>
      <c r="AT1926" s="147"/>
      <c r="AU1926" s="147"/>
      <c r="AV1926" s="147"/>
      <c r="AW1926" s="147"/>
      <c r="AX1926" s="147"/>
      <c r="AY1926" s="147"/>
      <c r="AZ1926" s="147"/>
      <c r="BA1926" s="147"/>
      <c r="BB1926" s="147"/>
      <c r="BC1926" s="147"/>
      <c r="BD1926" s="147"/>
      <c r="BE1926" s="147"/>
      <c r="BF1926" s="147"/>
      <c r="BG1926" s="147"/>
      <c r="BH1926" s="147"/>
    </row>
    <row r="1927" spans="1:60" outlineLevel="1">
      <c r="A1927" s="154"/>
      <c r="B1927" s="155"/>
      <c r="C1927" s="188" t="s">
        <v>1479</v>
      </c>
      <c r="D1927" s="160"/>
      <c r="E1927" s="161"/>
      <c r="F1927" s="158"/>
      <c r="G1927" s="158"/>
      <c r="H1927" s="158"/>
      <c r="I1927" s="158"/>
      <c r="J1927" s="158"/>
      <c r="K1927" s="158"/>
      <c r="L1927" s="158"/>
      <c r="M1927" s="158"/>
      <c r="N1927" s="157"/>
      <c r="O1927" s="157"/>
      <c r="P1927" s="157"/>
      <c r="Q1927" s="157"/>
      <c r="R1927" s="158"/>
      <c r="S1927" s="158"/>
      <c r="T1927" s="158"/>
      <c r="U1927" s="158"/>
      <c r="V1927" s="158"/>
      <c r="W1927" s="158"/>
      <c r="X1927" s="158"/>
      <c r="Y1927" s="147"/>
      <c r="Z1927" s="147"/>
      <c r="AA1927" s="147"/>
      <c r="AB1927" s="147"/>
      <c r="AC1927" s="147"/>
      <c r="AD1927" s="147"/>
      <c r="AE1927" s="147"/>
      <c r="AF1927" s="147"/>
      <c r="AG1927" s="147" t="s">
        <v>187</v>
      </c>
      <c r="AH1927" s="147">
        <v>7</v>
      </c>
      <c r="AI1927" s="147"/>
      <c r="AJ1927" s="147"/>
      <c r="AK1927" s="147"/>
      <c r="AL1927" s="147"/>
      <c r="AM1927" s="147"/>
      <c r="AN1927" s="147"/>
      <c r="AO1927" s="147"/>
      <c r="AP1927" s="147"/>
      <c r="AQ1927" s="147"/>
      <c r="AR1927" s="147"/>
      <c r="AS1927" s="147"/>
      <c r="AT1927" s="147"/>
      <c r="AU1927" s="147"/>
      <c r="AV1927" s="147"/>
      <c r="AW1927" s="147"/>
      <c r="AX1927" s="147"/>
      <c r="AY1927" s="147"/>
      <c r="AZ1927" s="147"/>
      <c r="BA1927" s="147"/>
      <c r="BB1927" s="147"/>
      <c r="BC1927" s="147"/>
      <c r="BD1927" s="147"/>
      <c r="BE1927" s="147"/>
      <c r="BF1927" s="147"/>
      <c r="BG1927" s="147"/>
      <c r="BH1927" s="147"/>
    </row>
    <row r="1928" spans="1:60" outlineLevel="1">
      <c r="A1928" s="154"/>
      <c r="B1928" s="155"/>
      <c r="C1928" s="188" t="s">
        <v>1480</v>
      </c>
      <c r="D1928" s="160"/>
      <c r="E1928" s="161"/>
      <c r="F1928" s="158"/>
      <c r="G1928" s="158"/>
      <c r="H1928" s="158"/>
      <c r="I1928" s="158"/>
      <c r="J1928" s="158"/>
      <c r="K1928" s="158"/>
      <c r="L1928" s="158"/>
      <c r="M1928" s="158"/>
      <c r="N1928" s="157"/>
      <c r="O1928" s="157"/>
      <c r="P1928" s="157"/>
      <c r="Q1928" s="157"/>
      <c r="R1928" s="158"/>
      <c r="S1928" s="158"/>
      <c r="T1928" s="158"/>
      <c r="U1928" s="158"/>
      <c r="V1928" s="158"/>
      <c r="W1928" s="158"/>
      <c r="X1928" s="158"/>
      <c r="Y1928" s="147"/>
      <c r="Z1928" s="147"/>
      <c r="AA1928" s="147"/>
      <c r="AB1928" s="147"/>
      <c r="AC1928" s="147"/>
      <c r="AD1928" s="147"/>
      <c r="AE1928" s="147"/>
      <c r="AF1928" s="147"/>
      <c r="AG1928" s="147" t="s">
        <v>187</v>
      </c>
      <c r="AH1928" s="147">
        <v>7</v>
      </c>
      <c r="AI1928" s="147"/>
      <c r="AJ1928" s="147"/>
      <c r="AK1928" s="147"/>
      <c r="AL1928" s="147"/>
      <c r="AM1928" s="147"/>
      <c r="AN1928" s="147"/>
      <c r="AO1928" s="147"/>
      <c r="AP1928" s="147"/>
      <c r="AQ1928" s="147"/>
      <c r="AR1928" s="147"/>
      <c r="AS1928" s="147"/>
      <c r="AT1928" s="147"/>
      <c r="AU1928" s="147"/>
      <c r="AV1928" s="147"/>
      <c r="AW1928" s="147"/>
      <c r="AX1928" s="147"/>
      <c r="AY1928" s="147"/>
      <c r="AZ1928" s="147"/>
      <c r="BA1928" s="147"/>
      <c r="BB1928" s="147"/>
      <c r="BC1928" s="147"/>
      <c r="BD1928" s="147"/>
      <c r="BE1928" s="147"/>
      <c r="BF1928" s="147"/>
      <c r="BG1928" s="147"/>
      <c r="BH1928" s="147"/>
    </row>
    <row r="1929" spans="1:60" outlineLevel="1">
      <c r="A1929" s="154"/>
      <c r="B1929" s="155"/>
      <c r="C1929" s="188" t="s">
        <v>1481</v>
      </c>
      <c r="D1929" s="160"/>
      <c r="E1929" s="161">
        <v>11.525090000000001</v>
      </c>
      <c r="F1929" s="158"/>
      <c r="G1929" s="158"/>
      <c r="H1929" s="158"/>
      <c r="I1929" s="158"/>
      <c r="J1929" s="158"/>
      <c r="K1929" s="158"/>
      <c r="L1929" s="158"/>
      <c r="M1929" s="158"/>
      <c r="N1929" s="157"/>
      <c r="O1929" s="157"/>
      <c r="P1929" s="157"/>
      <c r="Q1929" s="157"/>
      <c r="R1929" s="158"/>
      <c r="S1929" s="158"/>
      <c r="T1929" s="158"/>
      <c r="U1929" s="158"/>
      <c r="V1929" s="158"/>
      <c r="W1929" s="158"/>
      <c r="X1929" s="158"/>
      <c r="Y1929" s="147"/>
      <c r="Z1929" s="147"/>
      <c r="AA1929" s="147"/>
      <c r="AB1929" s="147"/>
      <c r="AC1929" s="147"/>
      <c r="AD1929" s="147"/>
      <c r="AE1929" s="147"/>
      <c r="AF1929" s="147"/>
      <c r="AG1929" s="147" t="s">
        <v>187</v>
      </c>
      <c r="AH1929" s="147">
        <v>7</v>
      </c>
      <c r="AI1929" s="147"/>
      <c r="AJ1929" s="147"/>
      <c r="AK1929" s="147"/>
      <c r="AL1929" s="147"/>
      <c r="AM1929" s="147"/>
      <c r="AN1929" s="147"/>
      <c r="AO1929" s="147"/>
      <c r="AP1929" s="147"/>
      <c r="AQ1929" s="147"/>
      <c r="AR1929" s="147"/>
      <c r="AS1929" s="147"/>
      <c r="AT1929" s="147"/>
      <c r="AU1929" s="147"/>
      <c r="AV1929" s="147"/>
      <c r="AW1929" s="147"/>
      <c r="AX1929" s="147"/>
      <c r="AY1929" s="147"/>
      <c r="AZ1929" s="147"/>
      <c r="BA1929" s="147"/>
      <c r="BB1929" s="147"/>
      <c r="BC1929" s="147"/>
      <c r="BD1929" s="147"/>
      <c r="BE1929" s="147"/>
      <c r="BF1929" s="147"/>
      <c r="BG1929" s="147"/>
      <c r="BH1929" s="147"/>
    </row>
    <row r="1930" spans="1:60" outlineLevel="1">
      <c r="A1930" s="154"/>
      <c r="B1930" s="155"/>
      <c r="C1930" s="188" t="s">
        <v>1482</v>
      </c>
      <c r="D1930" s="160"/>
      <c r="E1930" s="161">
        <v>33.374870000000001</v>
      </c>
      <c r="F1930" s="158"/>
      <c r="G1930" s="158"/>
      <c r="H1930" s="158"/>
      <c r="I1930" s="158"/>
      <c r="J1930" s="158"/>
      <c r="K1930" s="158"/>
      <c r="L1930" s="158"/>
      <c r="M1930" s="158"/>
      <c r="N1930" s="157"/>
      <c r="O1930" s="157"/>
      <c r="P1930" s="157"/>
      <c r="Q1930" s="157"/>
      <c r="R1930" s="158"/>
      <c r="S1930" s="158"/>
      <c r="T1930" s="158"/>
      <c r="U1930" s="158"/>
      <c r="V1930" s="158"/>
      <c r="W1930" s="158"/>
      <c r="X1930" s="158"/>
      <c r="Y1930" s="147"/>
      <c r="Z1930" s="147"/>
      <c r="AA1930" s="147"/>
      <c r="AB1930" s="147"/>
      <c r="AC1930" s="147"/>
      <c r="AD1930" s="147"/>
      <c r="AE1930" s="147"/>
      <c r="AF1930" s="147"/>
      <c r="AG1930" s="147" t="s">
        <v>187</v>
      </c>
      <c r="AH1930" s="147">
        <v>7</v>
      </c>
      <c r="AI1930" s="147"/>
      <c r="AJ1930" s="147"/>
      <c r="AK1930" s="147"/>
      <c r="AL1930" s="147"/>
      <c r="AM1930" s="147"/>
      <c r="AN1930" s="147"/>
      <c r="AO1930" s="147"/>
      <c r="AP1930" s="147"/>
      <c r="AQ1930" s="147"/>
      <c r="AR1930" s="147"/>
      <c r="AS1930" s="147"/>
      <c r="AT1930" s="147"/>
      <c r="AU1930" s="147"/>
      <c r="AV1930" s="147"/>
      <c r="AW1930" s="147"/>
      <c r="AX1930" s="147"/>
      <c r="AY1930" s="147"/>
      <c r="AZ1930" s="147"/>
      <c r="BA1930" s="147"/>
      <c r="BB1930" s="147"/>
      <c r="BC1930" s="147"/>
      <c r="BD1930" s="147"/>
      <c r="BE1930" s="147"/>
      <c r="BF1930" s="147"/>
      <c r="BG1930" s="147"/>
      <c r="BH1930" s="147"/>
    </row>
    <row r="1931" spans="1:60" ht="22.5" outlineLevel="1">
      <c r="A1931" s="173">
        <v>369</v>
      </c>
      <c r="B1931" s="174" t="s">
        <v>1483</v>
      </c>
      <c r="C1931" s="187" t="s">
        <v>1484</v>
      </c>
      <c r="D1931" s="175" t="s">
        <v>255</v>
      </c>
      <c r="E1931" s="176">
        <v>175.30323999999999</v>
      </c>
      <c r="F1931" s="177"/>
      <c r="G1931" s="178">
        <f>ROUND(E1931*F1931,2)</f>
        <v>0</v>
      </c>
      <c r="H1931" s="159"/>
      <c r="I1931" s="158">
        <f>ROUND(E1931*H1931,2)</f>
        <v>0</v>
      </c>
      <c r="J1931" s="159"/>
      <c r="K1931" s="158">
        <f>ROUND(E1931*J1931,2)</f>
        <v>0</v>
      </c>
      <c r="L1931" s="158">
        <v>21</v>
      </c>
      <c r="M1931" s="158">
        <f>G1931*(1+L1931/100)</f>
        <v>0</v>
      </c>
      <c r="N1931" s="157">
        <v>0</v>
      </c>
      <c r="O1931" s="157">
        <f>ROUND(E1931*N1931,2)</f>
        <v>0</v>
      </c>
      <c r="P1931" s="157">
        <v>0</v>
      </c>
      <c r="Q1931" s="157">
        <f>ROUND(E1931*P1931,2)</f>
        <v>0</v>
      </c>
      <c r="R1931" s="158"/>
      <c r="S1931" s="158" t="s">
        <v>183</v>
      </c>
      <c r="T1931" s="158" t="s">
        <v>183</v>
      </c>
      <c r="U1931" s="158">
        <v>0</v>
      </c>
      <c r="V1931" s="158">
        <f>ROUND(E1931*U1931,2)</f>
        <v>0</v>
      </c>
      <c r="W1931" s="158"/>
      <c r="X1931" s="158" t="s">
        <v>184</v>
      </c>
      <c r="Y1931" s="147"/>
      <c r="Z1931" s="147"/>
      <c r="AA1931" s="147"/>
      <c r="AB1931" s="147"/>
      <c r="AC1931" s="147"/>
      <c r="AD1931" s="147"/>
      <c r="AE1931" s="147"/>
      <c r="AF1931" s="147"/>
      <c r="AG1931" s="147" t="s">
        <v>185</v>
      </c>
      <c r="AH1931" s="147"/>
      <c r="AI1931" s="147"/>
      <c r="AJ1931" s="147"/>
      <c r="AK1931" s="147"/>
      <c r="AL1931" s="147"/>
      <c r="AM1931" s="147"/>
      <c r="AN1931" s="147"/>
      <c r="AO1931" s="147"/>
      <c r="AP1931" s="147"/>
      <c r="AQ1931" s="147"/>
      <c r="AR1931" s="147"/>
      <c r="AS1931" s="147"/>
      <c r="AT1931" s="147"/>
      <c r="AU1931" s="147"/>
      <c r="AV1931" s="147"/>
      <c r="AW1931" s="147"/>
      <c r="AX1931" s="147"/>
      <c r="AY1931" s="147"/>
      <c r="AZ1931" s="147"/>
      <c r="BA1931" s="147"/>
      <c r="BB1931" s="147"/>
      <c r="BC1931" s="147"/>
      <c r="BD1931" s="147"/>
      <c r="BE1931" s="147"/>
      <c r="BF1931" s="147"/>
      <c r="BG1931" s="147"/>
      <c r="BH1931" s="147"/>
    </row>
    <row r="1932" spans="1:60" outlineLevel="1">
      <c r="A1932" s="154"/>
      <c r="B1932" s="155"/>
      <c r="C1932" s="188" t="s">
        <v>1485</v>
      </c>
      <c r="D1932" s="160"/>
      <c r="E1932" s="161">
        <v>10.349360000000001</v>
      </c>
      <c r="F1932" s="158"/>
      <c r="G1932" s="158"/>
      <c r="H1932" s="158"/>
      <c r="I1932" s="158"/>
      <c r="J1932" s="158"/>
      <c r="K1932" s="158"/>
      <c r="L1932" s="158"/>
      <c r="M1932" s="158"/>
      <c r="N1932" s="157"/>
      <c r="O1932" s="157"/>
      <c r="P1932" s="157"/>
      <c r="Q1932" s="157"/>
      <c r="R1932" s="158"/>
      <c r="S1932" s="158"/>
      <c r="T1932" s="158"/>
      <c r="U1932" s="158"/>
      <c r="V1932" s="158"/>
      <c r="W1932" s="158"/>
      <c r="X1932" s="158"/>
      <c r="Y1932" s="147"/>
      <c r="Z1932" s="147"/>
      <c r="AA1932" s="147"/>
      <c r="AB1932" s="147"/>
      <c r="AC1932" s="147"/>
      <c r="AD1932" s="147"/>
      <c r="AE1932" s="147"/>
      <c r="AF1932" s="147"/>
      <c r="AG1932" s="147" t="s">
        <v>187</v>
      </c>
      <c r="AH1932" s="147">
        <v>7</v>
      </c>
      <c r="AI1932" s="147"/>
      <c r="AJ1932" s="147"/>
      <c r="AK1932" s="147"/>
      <c r="AL1932" s="147"/>
      <c r="AM1932" s="147"/>
      <c r="AN1932" s="147"/>
      <c r="AO1932" s="147"/>
      <c r="AP1932" s="147"/>
      <c r="AQ1932" s="147"/>
      <c r="AR1932" s="147"/>
      <c r="AS1932" s="147"/>
      <c r="AT1932" s="147"/>
      <c r="AU1932" s="147"/>
      <c r="AV1932" s="147"/>
      <c r="AW1932" s="147"/>
      <c r="AX1932" s="147"/>
      <c r="AY1932" s="147"/>
      <c r="AZ1932" s="147"/>
      <c r="BA1932" s="147"/>
      <c r="BB1932" s="147"/>
      <c r="BC1932" s="147"/>
      <c r="BD1932" s="147"/>
      <c r="BE1932" s="147"/>
      <c r="BF1932" s="147"/>
      <c r="BG1932" s="147"/>
      <c r="BH1932" s="147"/>
    </row>
    <row r="1933" spans="1:60" outlineLevel="1">
      <c r="A1933" s="154"/>
      <c r="B1933" s="155"/>
      <c r="C1933" s="188" t="s">
        <v>1486</v>
      </c>
      <c r="D1933" s="160"/>
      <c r="E1933" s="161">
        <v>91.791449999999998</v>
      </c>
      <c r="F1933" s="158"/>
      <c r="G1933" s="158"/>
      <c r="H1933" s="158"/>
      <c r="I1933" s="158"/>
      <c r="J1933" s="158"/>
      <c r="K1933" s="158"/>
      <c r="L1933" s="158"/>
      <c r="M1933" s="158"/>
      <c r="N1933" s="157"/>
      <c r="O1933" s="157"/>
      <c r="P1933" s="157"/>
      <c r="Q1933" s="157"/>
      <c r="R1933" s="158"/>
      <c r="S1933" s="158"/>
      <c r="T1933" s="158"/>
      <c r="U1933" s="158"/>
      <c r="V1933" s="158"/>
      <c r="W1933" s="158"/>
      <c r="X1933" s="158"/>
      <c r="Y1933" s="147"/>
      <c r="Z1933" s="147"/>
      <c r="AA1933" s="147"/>
      <c r="AB1933" s="147"/>
      <c r="AC1933" s="147"/>
      <c r="AD1933" s="147"/>
      <c r="AE1933" s="147"/>
      <c r="AF1933" s="147"/>
      <c r="AG1933" s="147" t="s">
        <v>187</v>
      </c>
      <c r="AH1933" s="147">
        <v>7</v>
      </c>
      <c r="AI1933" s="147"/>
      <c r="AJ1933" s="147"/>
      <c r="AK1933" s="147"/>
      <c r="AL1933" s="147"/>
      <c r="AM1933" s="147"/>
      <c r="AN1933" s="147"/>
      <c r="AO1933" s="147"/>
      <c r="AP1933" s="147"/>
      <c r="AQ1933" s="147"/>
      <c r="AR1933" s="147"/>
      <c r="AS1933" s="147"/>
      <c r="AT1933" s="147"/>
      <c r="AU1933" s="147"/>
      <c r="AV1933" s="147"/>
      <c r="AW1933" s="147"/>
      <c r="AX1933" s="147"/>
      <c r="AY1933" s="147"/>
      <c r="AZ1933" s="147"/>
      <c r="BA1933" s="147"/>
      <c r="BB1933" s="147"/>
      <c r="BC1933" s="147"/>
      <c r="BD1933" s="147"/>
      <c r="BE1933" s="147"/>
      <c r="BF1933" s="147"/>
      <c r="BG1933" s="147"/>
      <c r="BH1933" s="147"/>
    </row>
    <row r="1934" spans="1:60" outlineLevel="1">
      <c r="A1934" s="154"/>
      <c r="B1934" s="155"/>
      <c r="C1934" s="188" t="s">
        <v>1487</v>
      </c>
      <c r="D1934" s="160"/>
      <c r="E1934" s="161">
        <v>32.826599999999999</v>
      </c>
      <c r="F1934" s="158"/>
      <c r="G1934" s="158"/>
      <c r="H1934" s="158"/>
      <c r="I1934" s="158"/>
      <c r="J1934" s="158"/>
      <c r="K1934" s="158"/>
      <c r="L1934" s="158"/>
      <c r="M1934" s="158"/>
      <c r="N1934" s="157"/>
      <c r="O1934" s="157"/>
      <c r="P1934" s="157"/>
      <c r="Q1934" s="157"/>
      <c r="R1934" s="158"/>
      <c r="S1934" s="158"/>
      <c r="T1934" s="158"/>
      <c r="U1934" s="158"/>
      <c r="V1934" s="158"/>
      <c r="W1934" s="158"/>
      <c r="X1934" s="158"/>
      <c r="Y1934" s="147"/>
      <c r="Z1934" s="147"/>
      <c r="AA1934" s="147"/>
      <c r="AB1934" s="147"/>
      <c r="AC1934" s="147"/>
      <c r="AD1934" s="147"/>
      <c r="AE1934" s="147"/>
      <c r="AF1934" s="147"/>
      <c r="AG1934" s="147" t="s">
        <v>187</v>
      </c>
      <c r="AH1934" s="147">
        <v>7</v>
      </c>
      <c r="AI1934" s="147"/>
      <c r="AJ1934" s="147"/>
      <c r="AK1934" s="147"/>
      <c r="AL1934" s="147"/>
      <c r="AM1934" s="147"/>
      <c r="AN1934" s="147"/>
      <c r="AO1934" s="147"/>
      <c r="AP1934" s="147"/>
      <c r="AQ1934" s="147"/>
      <c r="AR1934" s="147"/>
      <c r="AS1934" s="147"/>
      <c r="AT1934" s="147"/>
      <c r="AU1934" s="147"/>
      <c r="AV1934" s="147"/>
      <c r="AW1934" s="147"/>
      <c r="AX1934" s="147"/>
      <c r="AY1934" s="147"/>
      <c r="AZ1934" s="147"/>
      <c r="BA1934" s="147"/>
      <c r="BB1934" s="147"/>
      <c r="BC1934" s="147"/>
      <c r="BD1934" s="147"/>
      <c r="BE1934" s="147"/>
      <c r="BF1934" s="147"/>
      <c r="BG1934" s="147"/>
      <c r="BH1934" s="147"/>
    </row>
    <row r="1935" spans="1:60" outlineLevel="1">
      <c r="A1935" s="154"/>
      <c r="B1935" s="155"/>
      <c r="C1935" s="188" t="s">
        <v>1488</v>
      </c>
      <c r="D1935" s="160"/>
      <c r="E1935" s="161">
        <v>0.54269999999999996</v>
      </c>
      <c r="F1935" s="158"/>
      <c r="G1935" s="158"/>
      <c r="H1935" s="158"/>
      <c r="I1935" s="158"/>
      <c r="J1935" s="158"/>
      <c r="K1935" s="158"/>
      <c r="L1935" s="158"/>
      <c r="M1935" s="158"/>
      <c r="N1935" s="157"/>
      <c r="O1935" s="157"/>
      <c r="P1935" s="157"/>
      <c r="Q1935" s="157"/>
      <c r="R1935" s="158"/>
      <c r="S1935" s="158"/>
      <c r="T1935" s="158"/>
      <c r="U1935" s="158"/>
      <c r="V1935" s="158"/>
      <c r="W1935" s="158"/>
      <c r="X1935" s="158"/>
      <c r="Y1935" s="147"/>
      <c r="Z1935" s="147"/>
      <c r="AA1935" s="147"/>
      <c r="AB1935" s="147"/>
      <c r="AC1935" s="147"/>
      <c r="AD1935" s="147"/>
      <c r="AE1935" s="147"/>
      <c r="AF1935" s="147"/>
      <c r="AG1935" s="147" t="s">
        <v>187</v>
      </c>
      <c r="AH1935" s="147">
        <v>7</v>
      </c>
      <c r="AI1935" s="147"/>
      <c r="AJ1935" s="147"/>
      <c r="AK1935" s="147"/>
      <c r="AL1935" s="147"/>
      <c r="AM1935" s="147"/>
      <c r="AN1935" s="147"/>
      <c r="AO1935" s="147"/>
      <c r="AP1935" s="147"/>
      <c r="AQ1935" s="147"/>
      <c r="AR1935" s="147"/>
      <c r="AS1935" s="147"/>
      <c r="AT1935" s="147"/>
      <c r="AU1935" s="147"/>
      <c r="AV1935" s="147"/>
      <c r="AW1935" s="147"/>
      <c r="AX1935" s="147"/>
      <c r="AY1935" s="147"/>
      <c r="AZ1935" s="147"/>
      <c r="BA1935" s="147"/>
      <c r="BB1935" s="147"/>
      <c r="BC1935" s="147"/>
      <c r="BD1935" s="147"/>
      <c r="BE1935" s="147"/>
      <c r="BF1935" s="147"/>
      <c r="BG1935" s="147"/>
      <c r="BH1935" s="147"/>
    </row>
    <row r="1936" spans="1:60" outlineLevel="1">
      <c r="A1936" s="154"/>
      <c r="B1936" s="155"/>
      <c r="C1936" s="188" t="s">
        <v>1489</v>
      </c>
      <c r="D1936" s="160"/>
      <c r="E1936" s="161">
        <v>0.86128000000000005</v>
      </c>
      <c r="F1936" s="158"/>
      <c r="G1936" s="158"/>
      <c r="H1936" s="158"/>
      <c r="I1936" s="158"/>
      <c r="J1936" s="158"/>
      <c r="K1936" s="158"/>
      <c r="L1936" s="158"/>
      <c r="M1936" s="158"/>
      <c r="N1936" s="157"/>
      <c r="O1936" s="157"/>
      <c r="P1936" s="157"/>
      <c r="Q1936" s="157"/>
      <c r="R1936" s="158"/>
      <c r="S1936" s="158"/>
      <c r="T1936" s="158"/>
      <c r="U1936" s="158"/>
      <c r="V1936" s="158"/>
      <c r="W1936" s="158"/>
      <c r="X1936" s="158"/>
      <c r="Y1936" s="147"/>
      <c r="Z1936" s="147"/>
      <c r="AA1936" s="147"/>
      <c r="AB1936" s="147"/>
      <c r="AC1936" s="147"/>
      <c r="AD1936" s="147"/>
      <c r="AE1936" s="147"/>
      <c r="AF1936" s="147"/>
      <c r="AG1936" s="147" t="s">
        <v>187</v>
      </c>
      <c r="AH1936" s="147">
        <v>7</v>
      </c>
      <c r="AI1936" s="147"/>
      <c r="AJ1936" s="147"/>
      <c r="AK1936" s="147"/>
      <c r="AL1936" s="147"/>
      <c r="AM1936" s="147"/>
      <c r="AN1936" s="147"/>
      <c r="AO1936" s="147"/>
      <c r="AP1936" s="147"/>
      <c r="AQ1936" s="147"/>
      <c r="AR1936" s="147"/>
      <c r="AS1936" s="147"/>
      <c r="AT1936" s="147"/>
      <c r="AU1936" s="147"/>
      <c r="AV1936" s="147"/>
      <c r="AW1936" s="147"/>
      <c r="AX1936" s="147"/>
      <c r="AY1936" s="147"/>
      <c r="AZ1936" s="147"/>
      <c r="BA1936" s="147"/>
      <c r="BB1936" s="147"/>
      <c r="BC1936" s="147"/>
      <c r="BD1936" s="147"/>
      <c r="BE1936" s="147"/>
      <c r="BF1936" s="147"/>
      <c r="BG1936" s="147"/>
      <c r="BH1936" s="147"/>
    </row>
    <row r="1937" spans="1:60" outlineLevel="1">
      <c r="A1937" s="154"/>
      <c r="B1937" s="155"/>
      <c r="C1937" s="188" t="s">
        <v>1490</v>
      </c>
      <c r="D1937" s="160"/>
      <c r="E1937" s="161">
        <v>3.3000000000000002E-2</v>
      </c>
      <c r="F1937" s="158"/>
      <c r="G1937" s="158"/>
      <c r="H1937" s="158"/>
      <c r="I1937" s="158"/>
      <c r="J1937" s="158"/>
      <c r="K1937" s="158"/>
      <c r="L1937" s="158"/>
      <c r="M1937" s="158"/>
      <c r="N1937" s="157"/>
      <c r="O1937" s="157"/>
      <c r="P1937" s="157"/>
      <c r="Q1937" s="157"/>
      <c r="R1937" s="158"/>
      <c r="S1937" s="158"/>
      <c r="T1937" s="158"/>
      <c r="U1937" s="158"/>
      <c r="V1937" s="158"/>
      <c r="W1937" s="158"/>
      <c r="X1937" s="158"/>
      <c r="Y1937" s="147"/>
      <c r="Z1937" s="147"/>
      <c r="AA1937" s="147"/>
      <c r="AB1937" s="147"/>
      <c r="AC1937" s="147"/>
      <c r="AD1937" s="147"/>
      <c r="AE1937" s="147"/>
      <c r="AF1937" s="147"/>
      <c r="AG1937" s="147" t="s">
        <v>187</v>
      </c>
      <c r="AH1937" s="147">
        <v>7</v>
      </c>
      <c r="AI1937" s="147"/>
      <c r="AJ1937" s="147"/>
      <c r="AK1937" s="147"/>
      <c r="AL1937" s="147"/>
      <c r="AM1937" s="147"/>
      <c r="AN1937" s="147"/>
      <c r="AO1937" s="147"/>
      <c r="AP1937" s="147"/>
      <c r="AQ1937" s="147"/>
      <c r="AR1937" s="147"/>
      <c r="AS1937" s="147"/>
      <c r="AT1937" s="147"/>
      <c r="AU1937" s="147"/>
      <c r="AV1937" s="147"/>
      <c r="AW1937" s="147"/>
      <c r="AX1937" s="147"/>
      <c r="AY1937" s="147"/>
      <c r="AZ1937" s="147"/>
      <c r="BA1937" s="147"/>
      <c r="BB1937" s="147"/>
      <c r="BC1937" s="147"/>
      <c r="BD1937" s="147"/>
      <c r="BE1937" s="147"/>
      <c r="BF1937" s="147"/>
      <c r="BG1937" s="147"/>
      <c r="BH1937" s="147"/>
    </row>
    <row r="1938" spans="1:60" outlineLevel="1">
      <c r="A1938" s="154"/>
      <c r="B1938" s="155"/>
      <c r="C1938" s="188" t="s">
        <v>1491</v>
      </c>
      <c r="D1938" s="160"/>
      <c r="E1938" s="161">
        <v>4.6000000000000001E-4</v>
      </c>
      <c r="F1938" s="158"/>
      <c r="G1938" s="158"/>
      <c r="H1938" s="158"/>
      <c r="I1938" s="158"/>
      <c r="J1938" s="158"/>
      <c r="K1938" s="158"/>
      <c r="L1938" s="158"/>
      <c r="M1938" s="158"/>
      <c r="N1938" s="157"/>
      <c r="O1938" s="157"/>
      <c r="P1938" s="157"/>
      <c r="Q1938" s="157"/>
      <c r="R1938" s="158"/>
      <c r="S1938" s="158"/>
      <c r="T1938" s="158"/>
      <c r="U1938" s="158"/>
      <c r="V1938" s="158"/>
      <c r="W1938" s="158"/>
      <c r="X1938" s="158"/>
      <c r="Y1938" s="147"/>
      <c r="Z1938" s="147"/>
      <c r="AA1938" s="147"/>
      <c r="AB1938" s="147"/>
      <c r="AC1938" s="147"/>
      <c r="AD1938" s="147"/>
      <c r="AE1938" s="147"/>
      <c r="AF1938" s="147"/>
      <c r="AG1938" s="147" t="s">
        <v>187</v>
      </c>
      <c r="AH1938" s="147">
        <v>7</v>
      </c>
      <c r="AI1938" s="147"/>
      <c r="AJ1938" s="147"/>
      <c r="AK1938" s="147"/>
      <c r="AL1938" s="147"/>
      <c r="AM1938" s="147"/>
      <c r="AN1938" s="147"/>
      <c r="AO1938" s="147"/>
      <c r="AP1938" s="147"/>
      <c r="AQ1938" s="147"/>
      <c r="AR1938" s="147"/>
      <c r="AS1938" s="147"/>
      <c r="AT1938" s="147"/>
      <c r="AU1938" s="147"/>
      <c r="AV1938" s="147"/>
      <c r="AW1938" s="147"/>
      <c r="AX1938" s="147"/>
      <c r="AY1938" s="147"/>
      <c r="AZ1938" s="147"/>
      <c r="BA1938" s="147"/>
      <c r="BB1938" s="147"/>
      <c r="BC1938" s="147"/>
      <c r="BD1938" s="147"/>
      <c r="BE1938" s="147"/>
      <c r="BF1938" s="147"/>
      <c r="BG1938" s="147"/>
      <c r="BH1938" s="147"/>
    </row>
    <row r="1939" spans="1:60" outlineLevel="1">
      <c r="A1939" s="154"/>
      <c r="B1939" s="155"/>
      <c r="C1939" s="188" t="s">
        <v>1492</v>
      </c>
      <c r="D1939" s="160"/>
      <c r="E1939" s="161">
        <v>0.29599999999999999</v>
      </c>
      <c r="F1939" s="158"/>
      <c r="G1939" s="158"/>
      <c r="H1939" s="158"/>
      <c r="I1939" s="158"/>
      <c r="J1939" s="158"/>
      <c r="K1939" s="158"/>
      <c r="L1939" s="158"/>
      <c r="M1939" s="158"/>
      <c r="N1939" s="157"/>
      <c r="O1939" s="157"/>
      <c r="P1939" s="157"/>
      <c r="Q1939" s="157"/>
      <c r="R1939" s="158"/>
      <c r="S1939" s="158"/>
      <c r="T1939" s="158"/>
      <c r="U1939" s="158"/>
      <c r="V1939" s="158"/>
      <c r="W1939" s="158"/>
      <c r="X1939" s="158"/>
      <c r="Y1939" s="147"/>
      <c r="Z1939" s="147"/>
      <c r="AA1939" s="147"/>
      <c r="AB1939" s="147"/>
      <c r="AC1939" s="147"/>
      <c r="AD1939" s="147"/>
      <c r="AE1939" s="147"/>
      <c r="AF1939" s="147"/>
      <c r="AG1939" s="147" t="s">
        <v>187</v>
      </c>
      <c r="AH1939" s="147">
        <v>7</v>
      </c>
      <c r="AI1939" s="147"/>
      <c r="AJ1939" s="147"/>
      <c r="AK1939" s="147"/>
      <c r="AL1939" s="147"/>
      <c r="AM1939" s="147"/>
      <c r="AN1939" s="147"/>
      <c r="AO1939" s="147"/>
      <c r="AP1939" s="147"/>
      <c r="AQ1939" s="147"/>
      <c r="AR1939" s="147"/>
      <c r="AS1939" s="147"/>
      <c r="AT1939" s="147"/>
      <c r="AU1939" s="147"/>
      <c r="AV1939" s="147"/>
      <c r="AW1939" s="147"/>
      <c r="AX1939" s="147"/>
      <c r="AY1939" s="147"/>
      <c r="AZ1939" s="147"/>
      <c r="BA1939" s="147"/>
      <c r="BB1939" s="147"/>
      <c r="BC1939" s="147"/>
      <c r="BD1939" s="147"/>
      <c r="BE1939" s="147"/>
      <c r="BF1939" s="147"/>
      <c r="BG1939" s="147"/>
      <c r="BH1939" s="147"/>
    </row>
    <row r="1940" spans="1:60" outlineLevel="1">
      <c r="A1940" s="154"/>
      <c r="B1940" s="155"/>
      <c r="C1940" s="188" t="s">
        <v>1493</v>
      </c>
      <c r="D1940" s="160"/>
      <c r="E1940" s="161">
        <v>3.2103000000000002</v>
      </c>
      <c r="F1940" s="158"/>
      <c r="G1940" s="158"/>
      <c r="H1940" s="158"/>
      <c r="I1940" s="158"/>
      <c r="J1940" s="158"/>
      <c r="K1940" s="158"/>
      <c r="L1940" s="158"/>
      <c r="M1940" s="158"/>
      <c r="N1940" s="157"/>
      <c r="O1940" s="157"/>
      <c r="P1940" s="157"/>
      <c r="Q1940" s="157"/>
      <c r="R1940" s="158"/>
      <c r="S1940" s="158"/>
      <c r="T1940" s="158"/>
      <c r="U1940" s="158"/>
      <c r="V1940" s="158"/>
      <c r="W1940" s="158"/>
      <c r="X1940" s="158"/>
      <c r="Y1940" s="147"/>
      <c r="Z1940" s="147"/>
      <c r="AA1940" s="147"/>
      <c r="AB1940" s="147"/>
      <c r="AC1940" s="147"/>
      <c r="AD1940" s="147"/>
      <c r="AE1940" s="147"/>
      <c r="AF1940" s="147"/>
      <c r="AG1940" s="147" t="s">
        <v>187</v>
      </c>
      <c r="AH1940" s="147">
        <v>7</v>
      </c>
      <c r="AI1940" s="147"/>
      <c r="AJ1940" s="147"/>
      <c r="AK1940" s="147"/>
      <c r="AL1940" s="147"/>
      <c r="AM1940" s="147"/>
      <c r="AN1940" s="147"/>
      <c r="AO1940" s="147"/>
      <c r="AP1940" s="147"/>
      <c r="AQ1940" s="147"/>
      <c r="AR1940" s="147"/>
      <c r="AS1940" s="147"/>
      <c r="AT1940" s="147"/>
      <c r="AU1940" s="147"/>
      <c r="AV1940" s="147"/>
      <c r="AW1940" s="147"/>
      <c r="AX1940" s="147"/>
      <c r="AY1940" s="147"/>
      <c r="AZ1940" s="147"/>
      <c r="BA1940" s="147"/>
      <c r="BB1940" s="147"/>
      <c r="BC1940" s="147"/>
      <c r="BD1940" s="147"/>
      <c r="BE1940" s="147"/>
      <c r="BF1940" s="147"/>
      <c r="BG1940" s="147"/>
      <c r="BH1940" s="147"/>
    </row>
    <row r="1941" spans="1:60" outlineLevel="1">
      <c r="A1941" s="154"/>
      <c r="B1941" s="155"/>
      <c r="C1941" s="188" t="s">
        <v>1494</v>
      </c>
      <c r="D1941" s="160"/>
      <c r="E1941" s="161">
        <v>0.66625000000000001</v>
      </c>
      <c r="F1941" s="158"/>
      <c r="G1941" s="158"/>
      <c r="H1941" s="158"/>
      <c r="I1941" s="158"/>
      <c r="J1941" s="158"/>
      <c r="K1941" s="158"/>
      <c r="L1941" s="158"/>
      <c r="M1941" s="158"/>
      <c r="N1941" s="157"/>
      <c r="O1941" s="157"/>
      <c r="P1941" s="157"/>
      <c r="Q1941" s="157"/>
      <c r="R1941" s="158"/>
      <c r="S1941" s="158"/>
      <c r="T1941" s="158"/>
      <c r="U1941" s="158"/>
      <c r="V1941" s="158"/>
      <c r="W1941" s="158"/>
      <c r="X1941" s="158"/>
      <c r="Y1941" s="147"/>
      <c r="Z1941" s="147"/>
      <c r="AA1941" s="147"/>
      <c r="AB1941" s="147"/>
      <c r="AC1941" s="147"/>
      <c r="AD1941" s="147"/>
      <c r="AE1941" s="147"/>
      <c r="AF1941" s="147"/>
      <c r="AG1941" s="147" t="s">
        <v>187</v>
      </c>
      <c r="AH1941" s="147">
        <v>7</v>
      </c>
      <c r="AI1941" s="147"/>
      <c r="AJ1941" s="147"/>
      <c r="AK1941" s="147"/>
      <c r="AL1941" s="147"/>
      <c r="AM1941" s="147"/>
      <c r="AN1941" s="147"/>
      <c r="AO1941" s="147"/>
      <c r="AP1941" s="147"/>
      <c r="AQ1941" s="147"/>
      <c r="AR1941" s="147"/>
      <c r="AS1941" s="147"/>
      <c r="AT1941" s="147"/>
      <c r="AU1941" s="147"/>
      <c r="AV1941" s="147"/>
      <c r="AW1941" s="147"/>
      <c r="AX1941" s="147"/>
      <c r="AY1941" s="147"/>
      <c r="AZ1941" s="147"/>
      <c r="BA1941" s="147"/>
      <c r="BB1941" s="147"/>
      <c r="BC1941" s="147"/>
      <c r="BD1941" s="147"/>
      <c r="BE1941" s="147"/>
      <c r="BF1941" s="147"/>
      <c r="BG1941" s="147"/>
      <c r="BH1941" s="147"/>
    </row>
    <row r="1942" spans="1:60" outlineLevel="1">
      <c r="A1942" s="154"/>
      <c r="B1942" s="155"/>
      <c r="C1942" s="188" t="s">
        <v>1495</v>
      </c>
      <c r="D1942" s="160"/>
      <c r="E1942" s="161">
        <v>7.1360000000000001</v>
      </c>
      <c r="F1942" s="158"/>
      <c r="G1942" s="158"/>
      <c r="H1942" s="158"/>
      <c r="I1942" s="158"/>
      <c r="J1942" s="158"/>
      <c r="K1942" s="158"/>
      <c r="L1942" s="158"/>
      <c r="M1942" s="158"/>
      <c r="N1942" s="157"/>
      <c r="O1942" s="157"/>
      <c r="P1942" s="157"/>
      <c r="Q1942" s="157"/>
      <c r="R1942" s="158"/>
      <c r="S1942" s="158"/>
      <c r="T1942" s="158"/>
      <c r="U1942" s="158"/>
      <c r="V1942" s="158"/>
      <c r="W1942" s="158"/>
      <c r="X1942" s="158"/>
      <c r="Y1942" s="147"/>
      <c r="Z1942" s="147"/>
      <c r="AA1942" s="147"/>
      <c r="AB1942" s="147"/>
      <c r="AC1942" s="147"/>
      <c r="AD1942" s="147"/>
      <c r="AE1942" s="147"/>
      <c r="AF1942" s="147"/>
      <c r="AG1942" s="147" t="s">
        <v>187</v>
      </c>
      <c r="AH1942" s="147">
        <v>7</v>
      </c>
      <c r="AI1942" s="147"/>
      <c r="AJ1942" s="147"/>
      <c r="AK1942" s="147"/>
      <c r="AL1942" s="147"/>
      <c r="AM1942" s="147"/>
      <c r="AN1942" s="147"/>
      <c r="AO1942" s="147"/>
      <c r="AP1942" s="147"/>
      <c r="AQ1942" s="147"/>
      <c r="AR1942" s="147"/>
      <c r="AS1942" s="147"/>
      <c r="AT1942" s="147"/>
      <c r="AU1942" s="147"/>
      <c r="AV1942" s="147"/>
      <c r="AW1942" s="147"/>
      <c r="AX1942" s="147"/>
      <c r="AY1942" s="147"/>
      <c r="AZ1942" s="147"/>
      <c r="BA1942" s="147"/>
      <c r="BB1942" s="147"/>
      <c r="BC1942" s="147"/>
      <c r="BD1942" s="147"/>
      <c r="BE1942" s="147"/>
      <c r="BF1942" s="147"/>
      <c r="BG1942" s="147"/>
      <c r="BH1942" s="147"/>
    </row>
    <row r="1943" spans="1:60" outlineLevel="1">
      <c r="A1943" s="154"/>
      <c r="B1943" s="155"/>
      <c r="C1943" s="188" t="s">
        <v>1496</v>
      </c>
      <c r="D1943" s="160"/>
      <c r="E1943" s="161">
        <v>27.589839999999999</v>
      </c>
      <c r="F1943" s="158"/>
      <c r="G1943" s="158"/>
      <c r="H1943" s="158"/>
      <c r="I1943" s="158"/>
      <c r="J1943" s="158"/>
      <c r="K1943" s="158"/>
      <c r="L1943" s="158"/>
      <c r="M1943" s="158"/>
      <c r="N1943" s="157"/>
      <c r="O1943" s="157"/>
      <c r="P1943" s="157"/>
      <c r="Q1943" s="157"/>
      <c r="R1943" s="158"/>
      <c r="S1943" s="158"/>
      <c r="T1943" s="158"/>
      <c r="U1943" s="158"/>
      <c r="V1943" s="158"/>
      <c r="W1943" s="158"/>
      <c r="X1943" s="158"/>
      <c r="Y1943" s="147"/>
      <c r="Z1943" s="147"/>
      <c r="AA1943" s="147"/>
      <c r="AB1943" s="147"/>
      <c r="AC1943" s="147"/>
      <c r="AD1943" s="147"/>
      <c r="AE1943" s="147"/>
      <c r="AF1943" s="147"/>
      <c r="AG1943" s="147" t="s">
        <v>187</v>
      </c>
      <c r="AH1943" s="147">
        <v>7</v>
      </c>
      <c r="AI1943" s="147"/>
      <c r="AJ1943" s="147"/>
      <c r="AK1943" s="147"/>
      <c r="AL1943" s="147"/>
      <c r="AM1943" s="147"/>
      <c r="AN1943" s="147"/>
      <c r="AO1943" s="147"/>
      <c r="AP1943" s="147"/>
      <c r="AQ1943" s="147"/>
      <c r="AR1943" s="147"/>
      <c r="AS1943" s="147"/>
      <c r="AT1943" s="147"/>
      <c r="AU1943" s="147"/>
      <c r="AV1943" s="147"/>
      <c r="AW1943" s="147"/>
      <c r="AX1943" s="147"/>
      <c r="AY1943" s="147"/>
      <c r="AZ1943" s="147"/>
      <c r="BA1943" s="147"/>
      <c r="BB1943" s="147"/>
      <c r="BC1943" s="147"/>
      <c r="BD1943" s="147"/>
      <c r="BE1943" s="147"/>
      <c r="BF1943" s="147"/>
      <c r="BG1943" s="147"/>
      <c r="BH1943" s="147"/>
    </row>
    <row r="1944" spans="1:60" ht="22.5" outlineLevel="1">
      <c r="A1944" s="173">
        <v>370</v>
      </c>
      <c r="B1944" s="174" t="s">
        <v>1497</v>
      </c>
      <c r="C1944" s="187" t="s">
        <v>1498</v>
      </c>
      <c r="D1944" s="175" t="s">
        <v>255</v>
      </c>
      <c r="E1944" s="176">
        <v>27.556789999999999</v>
      </c>
      <c r="F1944" s="177"/>
      <c r="G1944" s="178">
        <f>ROUND(E1944*F1944,2)</f>
        <v>0</v>
      </c>
      <c r="H1944" s="159"/>
      <c r="I1944" s="158">
        <f>ROUND(E1944*H1944,2)</f>
        <v>0</v>
      </c>
      <c r="J1944" s="159"/>
      <c r="K1944" s="158">
        <f>ROUND(E1944*J1944,2)</f>
        <v>0</v>
      </c>
      <c r="L1944" s="158">
        <v>21</v>
      </c>
      <c r="M1944" s="158">
        <f>G1944*(1+L1944/100)</f>
        <v>0</v>
      </c>
      <c r="N1944" s="157">
        <v>0</v>
      </c>
      <c r="O1944" s="157">
        <f>ROUND(E1944*N1944,2)</f>
        <v>0</v>
      </c>
      <c r="P1944" s="157">
        <v>0</v>
      </c>
      <c r="Q1944" s="157">
        <f>ROUND(E1944*P1944,2)</f>
        <v>0</v>
      </c>
      <c r="R1944" s="158"/>
      <c r="S1944" s="158" t="s">
        <v>183</v>
      </c>
      <c r="T1944" s="158" t="s">
        <v>183</v>
      </c>
      <c r="U1944" s="158">
        <v>0</v>
      </c>
      <c r="V1944" s="158">
        <f>ROUND(E1944*U1944,2)</f>
        <v>0</v>
      </c>
      <c r="W1944" s="158"/>
      <c r="X1944" s="158" t="s">
        <v>184</v>
      </c>
      <c r="Y1944" s="147"/>
      <c r="Z1944" s="147"/>
      <c r="AA1944" s="147"/>
      <c r="AB1944" s="147"/>
      <c r="AC1944" s="147"/>
      <c r="AD1944" s="147"/>
      <c r="AE1944" s="147"/>
      <c r="AF1944" s="147"/>
      <c r="AG1944" s="147" t="s">
        <v>185</v>
      </c>
      <c r="AH1944" s="147"/>
      <c r="AI1944" s="147"/>
      <c r="AJ1944" s="147"/>
      <c r="AK1944" s="147"/>
      <c r="AL1944" s="147"/>
      <c r="AM1944" s="147"/>
      <c r="AN1944" s="147"/>
      <c r="AO1944" s="147"/>
      <c r="AP1944" s="147"/>
      <c r="AQ1944" s="147"/>
      <c r="AR1944" s="147"/>
      <c r="AS1944" s="147"/>
      <c r="AT1944" s="147"/>
      <c r="AU1944" s="147"/>
      <c r="AV1944" s="147"/>
      <c r="AW1944" s="147"/>
      <c r="AX1944" s="147"/>
      <c r="AY1944" s="147"/>
      <c r="AZ1944" s="147"/>
      <c r="BA1944" s="147"/>
      <c r="BB1944" s="147"/>
      <c r="BC1944" s="147"/>
      <c r="BD1944" s="147"/>
      <c r="BE1944" s="147"/>
      <c r="BF1944" s="147"/>
      <c r="BG1944" s="147"/>
      <c r="BH1944" s="147"/>
    </row>
    <row r="1945" spans="1:60" outlineLevel="1">
      <c r="A1945" s="154"/>
      <c r="B1945" s="155"/>
      <c r="C1945" s="188" t="s">
        <v>1499</v>
      </c>
      <c r="D1945" s="160"/>
      <c r="E1945" s="161">
        <v>3.4079999999999999</v>
      </c>
      <c r="F1945" s="158"/>
      <c r="G1945" s="158"/>
      <c r="H1945" s="158"/>
      <c r="I1945" s="158"/>
      <c r="J1945" s="158"/>
      <c r="K1945" s="158"/>
      <c r="L1945" s="158"/>
      <c r="M1945" s="158"/>
      <c r="N1945" s="157"/>
      <c r="O1945" s="157"/>
      <c r="P1945" s="157"/>
      <c r="Q1945" s="157"/>
      <c r="R1945" s="158"/>
      <c r="S1945" s="158"/>
      <c r="T1945" s="158"/>
      <c r="U1945" s="158"/>
      <c r="V1945" s="158"/>
      <c r="W1945" s="158"/>
      <c r="X1945" s="158"/>
      <c r="Y1945" s="147"/>
      <c r="Z1945" s="147"/>
      <c r="AA1945" s="147"/>
      <c r="AB1945" s="147"/>
      <c r="AC1945" s="147"/>
      <c r="AD1945" s="147"/>
      <c r="AE1945" s="147"/>
      <c r="AF1945" s="147"/>
      <c r="AG1945" s="147" t="s">
        <v>187</v>
      </c>
      <c r="AH1945" s="147">
        <v>7</v>
      </c>
      <c r="AI1945" s="147"/>
      <c r="AJ1945" s="147"/>
      <c r="AK1945" s="147"/>
      <c r="AL1945" s="147"/>
      <c r="AM1945" s="147"/>
      <c r="AN1945" s="147"/>
      <c r="AO1945" s="147"/>
      <c r="AP1945" s="147"/>
      <c r="AQ1945" s="147"/>
      <c r="AR1945" s="147"/>
      <c r="AS1945" s="147"/>
      <c r="AT1945" s="147"/>
      <c r="AU1945" s="147"/>
      <c r="AV1945" s="147"/>
      <c r="AW1945" s="147"/>
      <c r="AX1945" s="147"/>
      <c r="AY1945" s="147"/>
      <c r="AZ1945" s="147"/>
      <c r="BA1945" s="147"/>
      <c r="BB1945" s="147"/>
      <c r="BC1945" s="147"/>
      <c r="BD1945" s="147"/>
      <c r="BE1945" s="147"/>
      <c r="BF1945" s="147"/>
      <c r="BG1945" s="147"/>
      <c r="BH1945" s="147"/>
    </row>
    <row r="1946" spans="1:60" outlineLevel="1">
      <c r="A1946" s="154"/>
      <c r="B1946" s="155"/>
      <c r="C1946" s="188" t="s">
        <v>1500</v>
      </c>
      <c r="D1946" s="160"/>
      <c r="E1946" s="161">
        <v>2.6135999999999999</v>
      </c>
      <c r="F1946" s="158"/>
      <c r="G1946" s="158"/>
      <c r="H1946" s="158"/>
      <c r="I1946" s="158"/>
      <c r="J1946" s="158"/>
      <c r="K1946" s="158"/>
      <c r="L1946" s="158"/>
      <c r="M1946" s="158"/>
      <c r="N1946" s="157"/>
      <c r="O1946" s="157"/>
      <c r="P1946" s="157"/>
      <c r="Q1946" s="157"/>
      <c r="R1946" s="158"/>
      <c r="S1946" s="158"/>
      <c r="T1946" s="158"/>
      <c r="U1946" s="158"/>
      <c r="V1946" s="158"/>
      <c r="W1946" s="158"/>
      <c r="X1946" s="158"/>
      <c r="Y1946" s="147"/>
      <c r="Z1946" s="147"/>
      <c r="AA1946" s="147"/>
      <c r="AB1946" s="147"/>
      <c r="AC1946" s="147"/>
      <c r="AD1946" s="147"/>
      <c r="AE1946" s="147"/>
      <c r="AF1946" s="147"/>
      <c r="AG1946" s="147" t="s">
        <v>187</v>
      </c>
      <c r="AH1946" s="147">
        <v>7</v>
      </c>
      <c r="AI1946" s="147"/>
      <c r="AJ1946" s="147"/>
      <c r="AK1946" s="147"/>
      <c r="AL1946" s="147"/>
      <c r="AM1946" s="147"/>
      <c r="AN1946" s="147"/>
      <c r="AO1946" s="147"/>
      <c r="AP1946" s="147"/>
      <c r="AQ1946" s="147"/>
      <c r="AR1946" s="147"/>
      <c r="AS1946" s="147"/>
      <c r="AT1946" s="147"/>
      <c r="AU1946" s="147"/>
      <c r="AV1946" s="147"/>
      <c r="AW1946" s="147"/>
      <c r="AX1946" s="147"/>
      <c r="AY1946" s="147"/>
      <c r="AZ1946" s="147"/>
      <c r="BA1946" s="147"/>
      <c r="BB1946" s="147"/>
      <c r="BC1946" s="147"/>
      <c r="BD1946" s="147"/>
      <c r="BE1946" s="147"/>
      <c r="BF1946" s="147"/>
      <c r="BG1946" s="147"/>
      <c r="BH1946" s="147"/>
    </row>
    <row r="1947" spans="1:60" outlineLevel="1">
      <c r="A1947" s="154"/>
      <c r="B1947" s="155"/>
      <c r="C1947" s="188" t="s">
        <v>1501</v>
      </c>
      <c r="D1947" s="160"/>
      <c r="E1947" s="161">
        <v>9</v>
      </c>
      <c r="F1947" s="158"/>
      <c r="G1947" s="158"/>
      <c r="H1947" s="158"/>
      <c r="I1947" s="158"/>
      <c r="J1947" s="158"/>
      <c r="K1947" s="158"/>
      <c r="L1947" s="158"/>
      <c r="M1947" s="158"/>
      <c r="N1947" s="157"/>
      <c r="O1947" s="157"/>
      <c r="P1947" s="157"/>
      <c r="Q1947" s="157"/>
      <c r="R1947" s="158"/>
      <c r="S1947" s="158"/>
      <c r="T1947" s="158"/>
      <c r="U1947" s="158"/>
      <c r="V1947" s="158"/>
      <c r="W1947" s="158"/>
      <c r="X1947" s="158"/>
      <c r="Y1947" s="147"/>
      <c r="Z1947" s="147"/>
      <c r="AA1947" s="147"/>
      <c r="AB1947" s="147"/>
      <c r="AC1947" s="147"/>
      <c r="AD1947" s="147"/>
      <c r="AE1947" s="147"/>
      <c r="AF1947" s="147"/>
      <c r="AG1947" s="147" t="s">
        <v>187</v>
      </c>
      <c r="AH1947" s="147">
        <v>7</v>
      </c>
      <c r="AI1947" s="147"/>
      <c r="AJ1947" s="147"/>
      <c r="AK1947" s="147"/>
      <c r="AL1947" s="147"/>
      <c r="AM1947" s="147"/>
      <c r="AN1947" s="147"/>
      <c r="AO1947" s="147"/>
      <c r="AP1947" s="147"/>
      <c r="AQ1947" s="147"/>
      <c r="AR1947" s="147"/>
      <c r="AS1947" s="147"/>
      <c r="AT1947" s="147"/>
      <c r="AU1947" s="147"/>
      <c r="AV1947" s="147"/>
      <c r="AW1947" s="147"/>
      <c r="AX1947" s="147"/>
      <c r="AY1947" s="147"/>
      <c r="AZ1947" s="147"/>
      <c r="BA1947" s="147"/>
      <c r="BB1947" s="147"/>
      <c r="BC1947" s="147"/>
      <c r="BD1947" s="147"/>
      <c r="BE1947" s="147"/>
      <c r="BF1947" s="147"/>
      <c r="BG1947" s="147"/>
      <c r="BH1947" s="147"/>
    </row>
    <row r="1948" spans="1:60" outlineLevel="1">
      <c r="A1948" s="154"/>
      <c r="B1948" s="155"/>
      <c r="C1948" s="188" t="s">
        <v>1502</v>
      </c>
      <c r="D1948" s="160"/>
      <c r="E1948" s="161">
        <v>10.7736</v>
      </c>
      <c r="F1948" s="158"/>
      <c r="G1948" s="158"/>
      <c r="H1948" s="158"/>
      <c r="I1948" s="158"/>
      <c r="J1948" s="158"/>
      <c r="K1948" s="158"/>
      <c r="L1948" s="158"/>
      <c r="M1948" s="158"/>
      <c r="N1948" s="157"/>
      <c r="O1948" s="157"/>
      <c r="P1948" s="157"/>
      <c r="Q1948" s="157"/>
      <c r="R1948" s="158"/>
      <c r="S1948" s="158"/>
      <c r="T1948" s="158"/>
      <c r="U1948" s="158"/>
      <c r="V1948" s="158"/>
      <c r="W1948" s="158"/>
      <c r="X1948" s="158"/>
      <c r="Y1948" s="147"/>
      <c r="Z1948" s="147"/>
      <c r="AA1948" s="147"/>
      <c r="AB1948" s="147"/>
      <c r="AC1948" s="147"/>
      <c r="AD1948" s="147"/>
      <c r="AE1948" s="147"/>
      <c r="AF1948" s="147"/>
      <c r="AG1948" s="147" t="s">
        <v>187</v>
      </c>
      <c r="AH1948" s="147">
        <v>7</v>
      </c>
      <c r="AI1948" s="147"/>
      <c r="AJ1948" s="147"/>
      <c r="AK1948" s="147"/>
      <c r="AL1948" s="147"/>
      <c r="AM1948" s="147"/>
      <c r="AN1948" s="147"/>
      <c r="AO1948" s="147"/>
      <c r="AP1948" s="147"/>
      <c r="AQ1948" s="147"/>
      <c r="AR1948" s="147"/>
      <c r="AS1948" s="147"/>
      <c r="AT1948" s="147"/>
      <c r="AU1948" s="147"/>
      <c r="AV1948" s="147"/>
      <c r="AW1948" s="147"/>
      <c r="AX1948" s="147"/>
      <c r="AY1948" s="147"/>
      <c r="AZ1948" s="147"/>
      <c r="BA1948" s="147"/>
      <c r="BB1948" s="147"/>
      <c r="BC1948" s="147"/>
      <c r="BD1948" s="147"/>
      <c r="BE1948" s="147"/>
      <c r="BF1948" s="147"/>
      <c r="BG1948" s="147"/>
      <c r="BH1948" s="147"/>
    </row>
    <row r="1949" spans="1:60" outlineLevel="1">
      <c r="A1949" s="154"/>
      <c r="B1949" s="155"/>
      <c r="C1949" s="188" t="s">
        <v>1503</v>
      </c>
      <c r="D1949" s="160"/>
      <c r="E1949" s="161">
        <v>0.43269000000000002</v>
      </c>
      <c r="F1949" s="158"/>
      <c r="G1949" s="158"/>
      <c r="H1949" s="158"/>
      <c r="I1949" s="158"/>
      <c r="J1949" s="158"/>
      <c r="K1949" s="158"/>
      <c r="L1949" s="158"/>
      <c r="M1949" s="158"/>
      <c r="N1949" s="157"/>
      <c r="O1949" s="157"/>
      <c r="P1949" s="157"/>
      <c r="Q1949" s="157"/>
      <c r="R1949" s="158"/>
      <c r="S1949" s="158"/>
      <c r="T1949" s="158"/>
      <c r="U1949" s="158"/>
      <c r="V1949" s="158"/>
      <c r="W1949" s="158"/>
      <c r="X1949" s="158"/>
      <c r="Y1949" s="147"/>
      <c r="Z1949" s="147"/>
      <c r="AA1949" s="147"/>
      <c r="AB1949" s="147"/>
      <c r="AC1949" s="147"/>
      <c r="AD1949" s="147"/>
      <c r="AE1949" s="147"/>
      <c r="AF1949" s="147"/>
      <c r="AG1949" s="147" t="s">
        <v>187</v>
      </c>
      <c r="AH1949" s="147">
        <v>7</v>
      </c>
      <c r="AI1949" s="147"/>
      <c r="AJ1949" s="147"/>
      <c r="AK1949" s="147"/>
      <c r="AL1949" s="147"/>
      <c r="AM1949" s="147"/>
      <c r="AN1949" s="147"/>
      <c r="AO1949" s="147"/>
      <c r="AP1949" s="147"/>
      <c r="AQ1949" s="147"/>
      <c r="AR1949" s="147"/>
      <c r="AS1949" s="147"/>
      <c r="AT1949" s="147"/>
      <c r="AU1949" s="147"/>
      <c r="AV1949" s="147"/>
      <c r="AW1949" s="147"/>
      <c r="AX1949" s="147"/>
      <c r="AY1949" s="147"/>
      <c r="AZ1949" s="147"/>
      <c r="BA1949" s="147"/>
      <c r="BB1949" s="147"/>
      <c r="BC1949" s="147"/>
      <c r="BD1949" s="147"/>
      <c r="BE1949" s="147"/>
      <c r="BF1949" s="147"/>
      <c r="BG1949" s="147"/>
      <c r="BH1949" s="147"/>
    </row>
    <row r="1950" spans="1:60" outlineLevel="1">
      <c r="A1950" s="154"/>
      <c r="B1950" s="155"/>
      <c r="C1950" s="188" t="s">
        <v>1504</v>
      </c>
      <c r="D1950" s="160"/>
      <c r="E1950" s="161">
        <v>1.6000000000000001E-3</v>
      </c>
      <c r="F1950" s="158"/>
      <c r="G1950" s="158"/>
      <c r="H1950" s="158"/>
      <c r="I1950" s="158"/>
      <c r="J1950" s="158"/>
      <c r="K1950" s="158"/>
      <c r="L1950" s="158"/>
      <c r="M1950" s="158"/>
      <c r="N1950" s="157"/>
      <c r="O1950" s="157"/>
      <c r="P1950" s="157"/>
      <c r="Q1950" s="157"/>
      <c r="R1950" s="158"/>
      <c r="S1950" s="158"/>
      <c r="T1950" s="158"/>
      <c r="U1950" s="158"/>
      <c r="V1950" s="158"/>
      <c r="W1950" s="158"/>
      <c r="X1950" s="158"/>
      <c r="Y1950" s="147"/>
      <c r="Z1950" s="147"/>
      <c r="AA1950" s="147"/>
      <c r="AB1950" s="147"/>
      <c r="AC1950" s="147"/>
      <c r="AD1950" s="147"/>
      <c r="AE1950" s="147"/>
      <c r="AF1950" s="147"/>
      <c r="AG1950" s="147" t="s">
        <v>187</v>
      </c>
      <c r="AH1950" s="147">
        <v>7</v>
      </c>
      <c r="AI1950" s="147"/>
      <c r="AJ1950" s="147"/>
      <c r="AK1950" s="147"/>
      <c r="AL1950" s="147"/>
      <c r="AM1950" s="147"/>
      <c r="AN1950" s="147"/>
      <c r="AO1950" s="147"/>
      <c r="AP1950" s="147"/>
      <c r="AQ1950" s="147"/>
      <c r="AR1950" s="147"/>
      <c r="AS1950" s="147"/>
      <c r="AT1950" s="147"/>
      <c r="AU1950" s="147"/>
      <c r="AV1950" s="147"/>
      <c r="AW1950" s="147"/>
      <c r="AX1950" s="147"/>
      <c r="AY1950" s="147"/>
      <c r="AZ1950" s="147"/>
      <c r="BA1950" s="147"/>
      <c r="BB1950" s="147"/>
      <c r="BC1950" s="147"/>
      <c r="BD1950" s="147"/>
      <c r="BE1950" s="147"/>
      <c r="BF1950" s="147"/>
      <c r="BG1950" s="147"/>
      <c r="BH1950" s="147"/>
    </row>
    <row r="1951" spans="1:60" outlineLevel="1">
      <c r="A1951" s="154"/>
      <c r="B1951" s="155"/>
      <c r="C1951" s="188" t="s">
        <v>1505</v>
      </c>
      <c r="D1951" s="160"/>
      <c r="E1951" s="161">
        <v>5.8900000000000003E-3</v>
      </c>
      <c r="F1951" s="158"/>
      <c r="G1951" s="158"/>
      <c r="H1951" s="158"/>
      <c r="I1951" s="158"/>
      <c r="J1951" s="158"/>
      <c r="K1951" s="158"/>
      <c r="L1951" s="158"/>
      <c r="M1951" s="158"/>
      <c r="N1951" s="157"/>
      <c r="O1951" s="157"/>
      <c r="P1951" s="157"/>
      <c r="Q1951" s="157"/>
      <c r="R1951" s="158"/>
      <c r="S1951" s="158"/>
      <c r="T1951" s="158"/>
      <c r="U1951" s="158"/>
      <c r="V1951" s="158"/>
      <c r="W1951" s="158"/>
      <c r="X1951" s="158"/>
      <c r="Y1951" s="147"/>
      <c r="Z1951" s="147"/>
      <c r="AA1951" s="147"/>
      <c r="AB1951" s="147"/>
      <c r="AC1951" s="147"/>
      <c r="AD1951" s="147"/>
      <c r="AE1951" s="147"/>
      <c r="AF1951" s="147"/>
      <c r="AG1951" s="147" t="s">
        <v>187</v>
      </c>
      <c r="AH1951" s="147">
        <v>7</v>
      </c>
      <c r="AI1951" s="147"/>
      <c r="AJ1951" s="147"/>
      <c r="AK1951" s="147"/>
      <c r="AL1951" s="147"/>
      <c r="AM1951" s="147"/>
      <c r="AN1951" s="147"/>
      <c r="AO1951" s="147"/>
      <c r="AP1951" s="147"/>
      <c r="AQ1951" s="147"/>
      <c r="AR1951" s="147"/>
      <c r="AS1951" s="147"/>
      <c r="AT1951" s="147"/>
      <c r="AU1951" s="147"/>
      <c r="AV1951" s="147"/>
      <c r="AW1951" s="147"/>
      <c r="AX1951" s="147"/>
      <c r="AY1951" s="147"/>
      <c r="AZ1951" s="147"/>
      <c r="BA1951" s="147"/>
      <c r="BB1951" s="147"/>
      <c r="BC1951" s="147"/>
      <c r="BD1951" s="147"/>
      <c r="BE1951" s="147"/>
      <c r="BF1951" s="147"/>
      <c r="BG1951" s="147"/>
      <c r="BH1951" s="147"/>
    </row>
    <row r="1952" spans="1:60" outlineLevel="1">
      <c r="A1952" s="154"/>
      <c r="B1952" s="155"/>
      <c r="C1952" s="188" t="s">
        <v>1506</v>
      </c>
      <c r="D1952" s="160"/>
      <c r="E1952" s="161">
        <v>1.56E-3</v>
      </c>
      <c r="F1952" s="158"/>
      <c r="G1952" s="158"/>
      <c r="H1952" s="158"/>
      <c r="I1952" s="158"/>
      <c r="J1952" s="158"/>
      <c r="K1952" s="158"/>
      <c r="L1952" s="158"/>
      <c r="M1952" s="158"/>
      <c r="N1952" s="157"/>
      <c r="O1952" s="157"/>
      <c r="P1952" s="157"/>
      <c r="Q1952" s="157"/>
      <c r="R1952" s="158"/>
      <c r="S1952" s="158"/>
      <c r="T1952" s="158"/>
      <c r="U1952" s="158"/>
      <c r="V1952" s="158"/>
      <c r="W1952" s="158"/>
      <c r="X1952" s="158"/>
      <c r="Y1952" s="147"/>
      <c r="Z1952" s="147"/>
      <c r="AA1952" s="147"/>
      <c r="AB1952" s="147"/>
      <c r="AC1952" s="147"/>
      <c r="AD1952" s="147"/>
      <c r="AE1952" s="147"/>
      <c r="AF1952" s="147"/>
      <c r="AG1952" s="147" t="s">
        <v>187</v>
      </c>
      <c r="AH1952" s="147">
        <v>7</v>
      </c>
      <c r="AI1952" s="147"/>
      <c r="AJ1952" s="147"/>
      <c r="AK1952" s="147"/>
      <c r="AL1952" s="147"/>
      <c r="AM1952" s="147"/>
      <c r="AN1952" s="147"/>
      <c r="AO1952" s="147"/>
      <c r="AP1952" s="147"/>
      <c r="AQ1952" s="147"/>
      <c r="AR1952" s="147"/>
      <c r="AS1952" s="147"/>
      <c r="AT1952" s="147"/>
      <c r="AU1952" s="147"/>
      <c r="AV1952" s="147"/>
      <c r="AW1952" s="147"/>
      <c r="AX1952" s="147"/>
      <c r="AY1952" s="147"/>
      <c r="AZ1952" s="147"/>
      <c r="BA1952" s="147"/>
      <c r="BB1952" s="147"/>
      <c r="BC1952" s="147"/>
      <c r="BD1952" s="147"/>
      <c r="BE1952" s="147"/>
      <c r="BF1952" s="147"/>
      <c r="BG1952" s="147"/>
      <c r="BH1952" s="147"/>
    </row>
    <row r="1953" spans="1:60" outlineLevel="1">
      <c r="A1953" s="154"/>
      <c r="B1953" s="155"/>
      <c r="C1953" s="188" t="s">
        <v>1507</v>
      </c>
      <c r="D1953" s="160"/>
      <c r="E1953" s="161">
        <v>3.082E-2</v>
      </c>
      <c r="F1953" s="158"/>
      <c r="G1953" s="158"/>
      <c r="H1953" s="158"/>
      <c r="I1953" s="158"/>
      <c r="J1953" s="158"/>
      <c r="K1953" s="158"/>
      <c r="L1953" s="158"/>
      <c r="M1953" s="158"/>
      <c r="N1953" s="157"/>
      <c r="O1953" s="157"/>
      <c r="P1953" s="157"/>
      <c r="Q1953" s="157"/>
      <c r="R1953" s="158"/>
      <c r="S1953" s="158"/>
      <c r="T1953" s="158"/>
      <c r="U1953" s="158"/>
      <c r="V1953" s="158"/>
      <c r="W1953" s="158"/>
      <c r="X1953" s="158"/>
      <c r="Y1953" s="147"/>
      <c r="Z1953" s="147"/>
      <c r="AA1953" s="147"/>
      <c r="AB1953" s="147"/>
      <c r="AC1953" s="147"/>
      <c r="AD1953" s="147"/>
      <c r="AE1953" s="147"/>
      <c r="AF1953" s="147"/>
      <c r="AG1953" s="147" t="s">
        <v>187</v>
      </c>
      <c r="AH1953" s="147">
        <v>7</v>
      </c>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row>
    <row r="1954" spans="1:60" outlineLevel="1">
      <c r="A1954" s="154"/>
      <c r="B1954" s="155"/>
      <c r="C1954" s="188" t="s">
        <v>1508</v>
      </c>
      <c r="D1954" s="160"/>
      <c r="E1954" s="161">
        <v>6.0299999999999998E-3</v>
      </c>
      <c r="F1954" s="158"/>
      <c r="G1954" s="158"/>
      <c r="H1954" s="158"/>
      <c r="I1954" s="158"/>
      <c r="J1954" s="158"/>
      <c r="K1954" s="158"/>
      <c r="L1954" s="158"/>
      <c r="M1954" s="158"/>
      <c r="N1954" s="157"/>
      <c r="O1954" s="157"/>
      <c r="P1954" s="157"/>
      <c r="Q1954" s="157"/>
      <c r="R1954" s="158"/>
      <c r="S1954" s="158"/>
      <c r="T1954" s="158"/>
      <c r="U1954" s="158"/>
      <c r="V1954" s="158"/>
      <c r="W1954" s="158"/>
      <c r="X1954" s="158"/>
      <c r="Y1954" s="147"/>
      <c r="Z1954" s="147"/>
      <c r="AA1954" s="147"/>
      <c r="AB1954" s="147"/>
      <c r="AC1954" s="147"/>
      <c r="AD1954" s="147"/>
      <c r="AE1954" s="147"/>
      <c r="AF1954" s="147"/>
      <c r="AG1954" s="147" t="s">
        <v>187</v>
      </c>
      <c r="AH1954" s="147">
        <v>7</v>
      </c>
      <c r="AI1954" s="147"/>
      <c r="AJ1954" s="147"/>
      <c r="AK1954" s="147"/>
      <c r="AL1954" s="147"/>
      <c r="AM1954" s="147"/>
      <c r="AN1954" s="147"/>
      <c r="AO1954" s="147"/>
      <c r="AP1954" s="147"/>
      <c r="AQ1954" s="147"/>
      <c r="AR1954" s="147"/>
      <c r="AS1954" s="147"/>
      <c r="AT1954" s="147"/>
      <c r="AU1954" s="147"/>
      <c r="AV1954" s="147"/>
      <c r="AW1954" s="147"/>
      <c r="AX1954" s="147"/>
      <c r="AY1954" s="147"/>
      <c r="AZ1954" s="147"/>
      <c r="BA1954" s="147"/>
      <c r="BB1954" s="147"/>
      <c r="BC1954" s="147"/>
      <c r="BD1954" s="147"/>
      <c r="BE1954" s="147"/>
      <c r="BF1954" s="147"/>
      <c r="BG1954" s="147"/>
      <c r="BH1954" s="147"/>
    </row>
    <row r="1955" spans="1:60" outlineLevel="1">
      <c r="A1955" s="154"/>
      <c r="B1955" s="155"/>
      <c r="C1955" s="188" t="s">
        <v>1509</v>
      </c>
      <c r="D1955" s="160"/>
      <c r="E1955" s="161">
        <v>5.8999999999999997E-2</v>
      </c>
      <c r="F1955" s="158"/>
      <c r="G1955" s="158"/>
      <c r="H1955" s="158"/>
      <c r="I1955" s="158"/>
      <c r="J1955" s="158"/>
      <c r="K1955" s="158"/>
      <c r="L1955" s="158"/>
      <c r="M1955" s="158"/>
      <c r="N1955" s="157"/>
      <c r="O1955" s="157"/>
      <c r="P1955" s="157"/>
      <c r="Q1955" s="157"/>
      <c r="R1955" s="158"/>
      <c r="S1955" s="158"/>
      <c r="T1955" s="158"/>
      <c r="U1955" s="158"/>
      <c r="V1955" s="158"/>
      <c r="W1955" s="158"/>
      <c r="X1955" s="158"/>
      <c r="Y1955" s="147"/>
      <c r="Z1955" s="147"/>
      <c r="AA1955" s="147"/>
      <c r="AB1955" s="147"/>
      <c r="AC1955" s="147"/>
      <c r="AD1955" s="147"/>
      <c r="AE1955" s="147"/>
      <c r="AF1955" s="147"/>
      <c r="AG1955" s="147" t="s">
        <v>187</v>
      </c>
      <c r="AH1955" s="147">
        <v>7</v>
      </c>
      <c r="AI1955" s="147"/>
      <c r="AJ1955" s="147"/>
      <c r="AK1955" s="147"/>
      <c r="AL1955" s="147"/>
      <c r="AM1955" s="147"/>
      <c r="AN1955" s="147"/>
      <c r="AO1955" s="147"/>
      <c r="AP1955" s="147"/>
      <c r="AQ1955" s="147"/>
      <c r="AR1955" s="147"/>
      <c r="AS1955" s="147"/>
      <c r="AT1955" s="147"/>
      <c r="AU1955" s="147"/>
      <c r="AV1955" s="147"/>
      <c r="AW1955" s="147"/>
      <c r="AX1955" s="147"/>
      <c r="AY1955" s="147"/>
      <c r="AZ1955" s="147"/>
      <c r="BA1955" s="147"/>
      <c r="BB1955" s="147"/>
      <c r="BC1955" s="147"/>
      <c r="BD1955" s="147"/>
      <c r="BE1955" s="147"/>
      <c r="BF1955" s="147"/>
      <c r="BG1955" s="147"/>
      <c r="BH1955" s="147"/>
    </row>
    <row r="1956" spans="1:60" outlineLevel="1">
      <c r="A1956" s="154"/>
      <c r="B1956" s="155"/>
      <c r="C1956" s="188" t="s">
        <v>1510</v>
      </c>
      <c r="D1956" s="160"/>
      <c r="E1956" s="161">
        <v>1.224</v>
      </c>
      <c r="F1956" s="158"/>
      <c r="G1956" s="158"/>
      <c r="H1956" s="158"/>
      <c r="I1956" s="158"/>
      <c r="J1956" s="158"/>
      <c r="K1956" s="158"/>
      <c r="L1956" s="158"/>
      <c r="M1956" s="158"/>
      <c r="N1956" s="157"/>
      <c r="O1956" s="157"/>
      <c r="P1956" s="157"/>
      <c r="Q1956" s="157"/>
      <c r="R1956" s="158"/>
      <c r="S1956" s="158"/>
      <c r="T1956" s="158"/>
      <c r="U1956" s="158"/>
      <c r="V1956" s="158"/>
      <c r="W1956" s="158"/>
      <c r="X1956" s="158"/>
      <c r="Y1956" s="147"/>
      <c r="Z1956" s="147"/>
      <c r="AA1956" s="147"/>
      <c r="AB1956" s="147"/>
      <c r="AC1956" s="147"/>
      <c r="AD1956" s="147"/>
      <c r="AE1956" s="147"/>
      <c r="AF1956" s="147"/>
      <c r="AG1956" s="147" t="s">
        <v>187</v>
      </c>
      <c r="AH1956" s="147">
        <v>7</v>
      </c>
      <c r="AI1956" s="147"/>
      <c r="AJ1956" s="147"/>
      <c r="AK1956" s="147"/>
      <c r="AL1956" s="147"/>
      <c r="AM1956" s="147"/>
      <c r="AN1956" s="147"/>
      <c r="AO1956" s="147"/>
      <c r="AP1956" s="147"/>
      <c r="AQ1956" s="147"/>
      <c r="AR1956" s="147"/>
      <c r="AS1956" s="147"/>
      <c r="AT1956" s="147"/>
      <c r="AU1956" s="147"/>
      <c r="AV1956" s="147"/>
      <c r="AW1956" s="147"/>
      <c r="AX1956" s="147"/>
      <c r="AY1956" s="147"/>
      <c r="AZ1956" s="147"/>
      <c r="BA1956" s="147"/>
      <c r="BB1956" s="147"/>
      <c r="BC1956" s="147"/>
      <c r="BD1956" s="147"/>
      <c r="BE1956" s="147"/>
      <c r="BF1956" s="147"/>
      <c r="BG1956" s="147"/>
      <c r="BH1956" s="147"/>
    </row>
    <row r="1957" spans="1:60" ht="22.5" outlineLevel="1">
      <c r="A1957" s="173">
        <v>371</v>
      </c>
      <c r="B1957" s="174" t="s">
        <v>1511</v>
      </c>
      <c r="C1957" s="187" t="s">
        <v>1512</v>
      </c>
      <c r="D1957" s="175" t="s">
        <v>255</v>
      </c>
      <c r="E1957" s="176">
        <v>4.2573400000000001</v>
      </c>
      <c r="F1957" s="177"/>
      <c r="G1957" s="178">
        <f>ROUND(E1957*F1957,2)</f>
        <v>0</v>
      </c>
      <c r="H1957" s="159"/>
      <c r="I1957" s="158">
        <f>ROUND(E1957*H1957,2)</f>
        <v>0</v>
      </c>
      <c r="J1957" s="159"/>
      <c r="K1957" s="158">
        <f>ROUND(E1957*J1957,2)</f>
        <v>0</v>
      </c>
      <c r="L1957" s="158">
        <v>21</v>
      </c>
      <c r="M1957" s="158">
        <f>G1957*(1+L1957/100)</f>
        <v>0</v>
      </c>
      <c r="N1957" s="157">
        <v>0</v>
      </c>
      <c r="O1957" s="157">
        <f>ROUND(E1957*N1957,2)</f>
        <v>0</v>
      </c>
      <c r="P1957" s="157">
        <v>0</v>
      </c>
      <c r="Q1957" s="157">
        <f>ROUND(E1957*P1957,2)</f>
        <v>0</v>
      </c>
      <c r="R1957" s="158"/>
      <c r="S1957" s="158" t="s">
        <v>183</v>
      </c>
      <c r="T1957" s="158" t="s">
        <v>183</v>
      </c>
      <c r="U1957" s="158">
        <v>0</v>
      </c>
      <c r="V1957" s="158">
        <f>ROUND(E1957*U1957,2)</f>
        <v>0</v>
      </c>
      <c r="W1957" s="158"/>
      <c r="X1957" s="158" t="s">
        <v>184</v>
      </c>
      <c r="Y1957" s="147"/>
      <c r="Z1957" s="147"/>
      <c r="AA1957" s="147"/>
      <c r="AB1957" s="147"/>
      <c r="AC1957" s="147"/>
      <c r="AD1957" s="147"/>
      <c r="AE1957" s="147"/>
      <c r="AF1957" s="147"/>
      <c r="AG1957" s="147" t="s">
        <v>185</v>
      </c>
      <c r="AH1957" s="147"/>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row>
    <row r="1958" spans="1:60" outlineLevel="1">
      <c r="A1958" s="154"/>
      <c r="B1958" s="155"/>
      <c r="C1958" s="188" t="s">
        <v>1513</v>
      </c>
      <c r="D1958" s="160"/>
      <c r="E1958" s="161">
        <v>0.61546000000000001</v>
      </c>
      <c r="F1958" s="158"/>
      <c r="G1958" s="158"/>
      <c r="H1958" s="158"/>
      <c r="I1958" s="158"/>
      <c r="J1958" s="158"/>
      <c r="K1958" s="158"/>
      <c r="L1958" s="158"/>
      <c r="M1958" s="158"/>
      <c r="N1958" s="157"/>
      <c r="O1958" s="157"/>
      <c r="P1958" s="157"/>
      <c r="Q1958" s="157"/>
      <c r="R1958" s="158"/>
      <c r="S1958" s="158"/>
      <c r="T1958" s="158"/>
      <c r="U1958" s="158"/>
      <c r="V1958" s="158"/>
      <c r="W1958" s="158"/>
      <c r="X1958" s="158"/>
      <c r="Y1958" s="147"/>
      <c r="Z1958" s="147"/>
      <c r="AA1958" s="147"/>
      <c r="AB1958" s="147"/>
      <c r="AC1958" s="147"/>
      <c r="AD1958" s="147"/>
      <c r="AE1958" s="147"/>
      <c r="AF1958" s="147"/>
      <c r="AG1958" s="147" t="s">
        <v>187</v>
      </c>
      <c r="AH1958" s="147">
        <v>7</v>
      </c>
      <c r="AI1958" s="147"/>
      <c r="AJ1958" s="147"/>
      <c r="AK1958" s="147"/>
      <c r="AL1958" s="147"/>
      <c r="AM1958" s="147"/>
      <c r="AN1958" s="147"/>
      <c r="AO1958" s="147"/>
      <c r="AP1958" s="147"/>
      <c r="AQ1958" s="147"/>
      <c r="AR1958" s="147"/>
      <c r="AS1958" s="147"/>
      <c r="AT1958" s="147"/>
      <c r="AU1958" s="147"/>
      <c r="AV1958" s="147"/>
      <c r="AW1958" s="147"/>
      <c r="AX1958" s="147"/>
      <c r="AY1958" s="147"/>
      <c r="AZ1958" s="147"/>
      <c r="BA1958" s="147"/>
      <c r="BB1958" s="147"/>
      <c r="BC1958" s="147"/>
      <c r="BD1958" s="147"/>
      <c r="BE1958" s="147"/>
      <c r="BF1958" s="147"/>
      <c r="BG1958" s="147"/>
      <c r="BH1958" s="147"/>
    </row>
    <row r="1959" spans="1:60" outlineLevel="1">
      <c r="A1959" s="154"/>
      <c r="B1959" s="155"/>
      <c r="C1959" s="188" t="s">
        <v>1514</v>
      </c>
      <c r="D1959" s="160"/>
      <c r="E1959" s="161">
        <v>3.64188</v>
      </c>
      <c r="F1959" s="158"/>
      <c r="G1959" s="158"/>
      <c r="H1959" s="158"/>
      <c r="I1959" s="158"/>
      <c r="J1959" s="158"/>
      <c r="K1959" s="158"/>
      <c r="L1959" s="158"/>
      <c r="M1959" s="158"/>
      <c r="N1959" s="157"/>
      <c r="O1959" s="157"/>
      <c r="P1959" s="157"/>
      <c r="Q1959" s="157"/>
      <c r="R1959" s="158"/>
      <c r="S1959" s="158"/>
      <c r="T1959" s="158"/>
      <c r="U1959" s="158"/>
      <c r="V1959" s="158"/>
      <c r="W1959" s="158"/>
      <c r="X1959" s="158"/>
      <c r="Y1959" s="147"/>
      <c r="Z1959" s="147"/>
      <c r="AA1959" s="147"/>
      <c r="AB1959" s="147"/>
      <c r="AC1959" s="147"/>
      <c r="AD1959" s="147"/>
      <c r="AE1959" s="147"/>
      <c r="AF1959" s="147"/>
      <c r="AG1959" s="147" t="s">
        <v>187</v>
      </c>
      <c r="AH1959" s="147">
        <v>7</v>
      </c>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row>
    <row r="1960" spans="1:60" ht="22.5" outlineLevel="1">
      <c r="A1960" s="173">
        <v>372</v>
      </c>
      <c r="B1960" s="174" t="s">
        <v>1515</v>
      </c>
      <c r="C1960" s="187" t="s">
        <v>1516</v>
      </c>
      <c r="D1960" s="175" t="s">
        <v>255</v>
      </c>
      <c r="E1960" s="176">
        <v>58.507660000000001</v>
      </c>
      <c r="F1960" s="177"/>
      <c r="G1960" s="178">
        <f>ROUND(E1960*F1960,2)</f>
        <v>0</v>
      </c>
      <c r="H1960" s="159"/>
      <c r="I1960" s="158">
        <f>ROUND(E1960*H1960,2)</f>
        <v>0</v>
      </c>
      <c r="J1960" s="159"/>
      <c r="K1960" s="158">
        <f>ROUND(E1960*J1960,2)</f>
        <v>0</v>
      </c>
      <c r="L1960" s="158">
        <v>21</v>
      </c>
      <c r="M1960" s="158">
        <f>G1960*(1+L1960/100)</f>
        <v>0</v>
      </c>
      <c r="N1960" s="157">
        <v>0</v>
      </c>
      <c r="O1960" s="157">
        <f>ROUND(E1960*N1960,2)</f>
        <v>0</v>
      </c>
      <c r="P1960" s="157">
        <v>0</v>
      </c>
      <c r="Q1960" s="157">
        <f>ROUND(E1960*P1960,2)</f>
        <v>0</v>
      </c>
      <c r="R1960" s="158"/>
      <c r="S1960" s="158" t="s">
        <v>183</v>
      </c>
      <c r="T1960" s="158" t="s">
        <v>183</v>
      </c>
      <c r="U1960" s="158">
        <v>0</v>
      </c>
      <c r="V1960" s="158">
        <f>ROUND(E1960*U1960,2)</f>
        <v>0</v>
      </c>
      <c r="W1960" s="158"/>
      <c r="X1960" s="158" t="s">
        <v>184</v>
      </c>
      <c r="Y1960" s="147"/>
      <c r="Z1960" s="147"/>
      <c r="AA1960" s="147"/>
      <c r="AB1960" s="147"/>
      <c r="AC1960" s="147"/>
      <c r="AD1960" s="147"/>
      <c r="AE1960" s="147"/>
      <c r="AF1960" s="147"/>
      <c r="AG1960" s="147" t="s">
        <v>185</v>
      </c>
      <c r="AH1960" s="147"/>
      <c r="AI1960" s="147"/>
      <c r="AJ1960" s="147"/>
      <c r="AK1960" s="147"/>
      <c r="AL1960" s="147"/>
      <c r="AM1960" s="147"/>
      <c r="AN1960" s="147"/>
      <c r="AO1960" s="147"/>
      <c r="AP1960" s="147"/>
      <c r="AQ1960" s="147"/>
      <c r="AR1960" s="147"/>
      <c r="AS1960" s="147"/>
      <c r="AT1960" s="147"/>
      <c r="AU1960" s="147"/>
      <c r="AV1960" s="147"/>
      <c r="AW1960" s="147"/>
      <c r="AX1960" s="147"/>
      <c r="AY1960" s="147"/>
      <c r="AZ1960" s="147"/>
      <c r="BA1960" s="147"/>
      <c r="BB1960" s="147"/>
      <c r="BC1960" s="147"/>
      <c r="BD1960" s="147"/>
      <c r="BE1960" s="147"/>
      <c r="BF1960" s="147"/>
      <c r="BG1960" s="147"/>
      <c r="BH1960" s="147"/>
    </row>
    <row r="1961" spans="1:60" outlineLevel="1">
      <c r="A1961" s="154"/>
      <c r="B1961" s="155"/>
      <c r="C1961" s="188" t="s">
        <v>1517</v>
      </c>
      <c r="D1961" s="160"/>
      <c r="E1961" s="161">
        <v>7.0397999999999996</v>
      </c>
      <c r="F1961" s="158"/>
      <c r="G1961" s="158"/>
      <c r="H1961" s="158"/>
      <c r="I1961" s="158"/>
      <c r="J1961" s="158"/>
      <c r="K1961" s="158"/>
      <c r="L1961" s="158"/>
      <c r="M1961" s="158"/>
      <c r="N1961" s="157"/>
      <c r="O1961" s="157"/>
      <c r="P1961" s="157"/>
      <c r="Q1961" s="157"/>
      <c r="R1961" s="158"/>
      <c r="S1961" s="158"/>
      <c r="T1961" s="158"/>
      <c r="U1961" s="158"/>
      <c r="V1961" s="158"/>
      <c r="W1961" s="158"/>
      <c r="X1961" s="158"/>
      <c r="Y1961" s="147"/>
      <c r="Z1961" s="147"/>
      <c r="AA1961" s="147"/>
      <c r="AB1961" s="147"/>
      <c r="AC1961" s="147"/>
      <c r="AD1961" s="147"/>
      <c r="AE1961" s="147"/>
      <c r="AF1961" s="147"/>
      <c r="AG1961" s="147" t="s">
        <v>187</v>
      </c>
      <c r="AH1961" s="147">
        <v>7</v>
      </c>
      <c r="AI1961" s="147"/>
      <c r="AJ1961" s="147"/>
      <c r="AK1961" s="147"/>
      <c r="AL1961" s="147"/>
      <c r="AM1961" s="147"/>
      <c r="AN1961" s="147"/>
      <c r="AO1961" s="147"/>
      <c r="AP1961" s="147"/>
      <c r="AQ1961" s="147"/>
      <c r="AR1961" s="147"/>
      <c r="AS1961" s="147"/>
      <c r="AT1961" s="147"/>
      <c r="AU1961" s="147"/>
      <c r="AV1961" s="147"/>
      <c r="AW1961" s="147"/>
      <c r="AX1961" s="147"/>
      <c r="AY1961" s="147"/>
      <c r="AZ1961" s="147"/>
      <c r="BA1961" s="147"/>
      <c r="BB1961" s="147"/>
      <c r="BC1961" s="147"/>
      <c r="BD1961" s="147"/>
      <c r="BE1961" s="147"/>
      <c r="BF1961" s="147"/>
      <c r="BG1961" s="147"/>
      <c r="BH1961" s="147"/>
    </row>
    <row r="1962" spans="1:60" outlineLevel="1">
      <c r="A1962" s="154"/>
      <c r="B1962" s="155"/>
      <c r="C1962" s="188" t="s">
        <v>1518</v>
      </c>
      <c r="D1962" s="160"/>
      <c r="E1962" s="161">
        <v>14.15577</v>
      </c>
      <c r="F1962" s="158"/>
      <c r="G1962" s="158"/>
      <c r="H1962" s="158"/>
      <c r="I1962" s="158"/>
      <c r="J1962" s="158"/>
      <c r="K1962" s="158"/>
      <c r="L1962" s="158"/>
      <c r="M1962" s="158"/>
      <c r="N1962" s="157"/>
      <c r="O1962" s="157"/>
      <c r="P1962" s="157"/>
      <c r="Q1962" s="157"/>
      <c r="R1962" s="158"/>
      <c r="S1962" s="158"/>
      <c r="T1962" s="158"/>
      <c r="U1962" s="158"/>
      <c r="V1962" s="158"/>
      <c r="W1962" s="158"/>
      <c r="X1962" s="158"/>
      <c r="Y1962" s="147"/>
      <c r="Z1962" s="147"/>
      <c r="AA1962" s="147"/>
      <c r="AB1962" s="147"/>
      <c r="AC1962" s="147"/>
      <c r="AD1962" s="147"/>
      <c r="AE1962" s="147"/>
      <c r="AF1962" s="147"/>
      <c r="AG1962" s="147" t="s">
        <v>187</v>
      </c>
      <c r="AH1962" s="147">
        <v>7</v>
      </c>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row>
    <row r="1963" spans="1:60" outlineLevel="1">
      <c r="A1963" s="154"/>
      <c r="B1963" s="155"/>
      <c r="C1963" s="188" t="s">
        <v>1519</v>
      </c>
      <c r="D1963" s="160"/>
      <c r="E1963" s="161">
        <v>37.204770000000003</v>
      </c>
      <c r="F1963" s="158"/>
      <c r="G1963" s="158"/>
      <c r="H1963" s="158"/>
      <c r="I1963" s="158"/>
      <c r="J1963" s="158"/>
      <c r="K1963" s="158"/>
      <c r="L1963" s="158"/>
      <c r="M1963" s="158"/>
      <c r="N1963" s="157"/>
      <c r="O1963" s="157"/>
      <c r="P1963" s="157"/>
      <c r="Q1963" s="157"/>
      <c r="R1963" s="158"/>
      <c r="S1963" s="158"/>
      <c r="T1963" s="158"/>
      <c r="U1963" s="158"/>
      <c r="V1963" s="158"/>
      <c r="W1963" s="158"/>
      <c r="X1963" s="158"/>
      <c r="Y1963" s="147"/>
      <c r="Z1963" s="147"/>
      <c r="AA1963" s="147"/>
      <c r="AB1963" s="147"/>
      <c r="AC1963" s="147"/>
      <c r="AD1963" s="147"/>
      <c r="AE1963" s="147"/>
      <c r="AF1963" s="147"/>
      <c r="AG1963" s="147" t="s">
        <v>187</v>
      </c>
      <c r="AH1963" s="147">
        <v>7</v>
      </c>
      <c r="AI1963" s="147"/>
      <c r="AJ1963" s="147"/>
      <c r="AK1963" s="147"/>
      <c r="AL1963" s="147"/>
      <c r="AM1963" s="147"/>
      <c r="AN1963" s="147"/>
      <c r="AO1963" s="147"/>
      <c r="AP1963" s="147"/>
      <c r="AQ1963" s="147"/>
      <c r="AR1963" s="147"/>
      <c r="AS1963" s="147"/>
      <c r="AT1963" s="147"/>
      <c r="AU1963" s="147"/>
      <c r="AV1963" s="147"/>
      <c r="AW1963" s="147"/>
      <c r="AX1963" s="147"/>
      <c r="AY1963" s="147"/>
      <c r="AZ1963" s="147"/>
      <c r="BA1963" s="147"/>
      <c r="BB1963" s="147"/>
      <c r="BC1963" s="147"/>
      <c r="BD1963" s="147"/>
      <c r="BE1963" s="147"/>
      <c r="BF1963" s="147"/>
      <c r="BG1963" s="147"/>
      <c r="BH1963" s="147"/>
    </row>
    <row r="1964" spans="1:60" outlineLevel="1">
      <c r="A1964" s="154"/>
      <c r="B1964" s="155"/>
      <c r="C1964" s="188" t="s">
        <v>1520</v>
      </c>
      <c r="D1964" s="160"/>
      <c r="E1964" s="161">
        <v>6.8400000000000002E-2</v>
      </c>
      <c r="F1964" s="158"/>
      <c r="G1964" s="158"/>
      <c r="H1964" s="158"/>
      <c r="I1964" s="158"/>
      <c r="J1964" s="158"/>
      <c r="K1964" s="158"/>
      <c r="L1964" s="158"/>
      <c r="M1964" s="158"/>
      <c r="N1964" s="157"/>
      <c r="O1964" s="157"/>
      <c r="P1964" s="157"/>
      <c r="Q1964" s="157"/>
      <c r="R1964" s="158"/>
      <c r="S1964" s="158"/>
      <c r="T1964" s="158"/>
      <c r="U1964" s="158"/>
      <c r="V1964" s="158"/>
      <c r="W1964" s="158"/>
      <c r="X1964" s="158"/>
      <c r="Y1964" s="147"/>
      <c r="Z1964" s="147"/>
      <c r="AA1964" s="147"/>
      <c r="AB1964" s="147"/>
      <c r="AC1964" s="147"/>
      <c r="AD1964" s="147"/>
      <c r="AE1964" s="147"/>
      <c r="AF1964" s="147"/>
      <c r="AG1964" s="147" t="s">
        <v>187</v>
      </c>
      <c r="AH1964" s="147">
        <v>7</v>
      </c>
      <c r="AI1964" s="147"/>
      <c r="AJ1964" s="147"/>
      <c r="AK1964" s="147"/>
      <c r="AL1964" s="147"/>
      <c r="AM1964" s="147"/>
      <c r="AN1964" s="147"/>
      <c r="AO1964" s="147"/>
      <c r="AP1964" s="147"/>
      <c r="AQ1964" s="147"/>
      <c r="AR1964" s="147"/>
      <c r="AS1964" s="147"/>
      <c r="AT1964" s="147"/>
      <c r="AU1964" s="147"/>
      <c r="AV1964" s="147"/>
      <c r="AW1964" s="147"/>
      <c r="AX1964" s="147"/>
      <c r="AY1964" s="147"/>
      <c r="AZ1964" s="147"/>
      <c r="BA1964" s="147"/>
      <c r="BB1964" s="147"/>
      <c r="BC1964" s="147"/>
      <c r="BD1964" s="147"/>
      <c r="BE1964" s="147"/>
      <c r="BF1964" s="147"/>
      <c r="BG1964" s="147"/>
      <c r="BH1964" s="147"/>
    </row>
    <row r="1965" spans="1:60" outlineLevel="1">
      <c r="A1965" s="154"/>
      <c r="B1965" s="155"/>
      <c r="C1965" s="188" t="s">
        <v>1521</v>
      </c>
      <c r="D1965" s="160"/>
      <c r="E1965" s="161">
        <v>3.8920000000000003E-2</v>
      </c>
      <c r="F1965" s="158"/>
      <c r="G1965" s="158"/>
      <c r="H1965" s="158"/>
      <c r="I1965" s="158"/>
      <c r="J1965" s="158"/>
      <c r="K1965" s="158"/>
      <c r="L1965" s="158"/>
      <c r="M1965" s="158"/>
      <c r="N1965" s="157"/>
      <c r="O1965" s="157"/>
      <c r="P1965" s="157"/>
      <c r="Q1965" s="157"/>
      <c r="R1965" s="158"/>
      <c r="S1965" s="158"/>
      <c r="T1965" s="158"/>
      <c r="U1965" s="158"/>
      <c r="V1965" s="158"/>
      <c r="W1965" s="158"/>
      <c r="X1965" s="158"/>
      <c r="Y1965" s="147"/>
      <c r="Z1965" s="147"/>
      <c r="AA1965" s="147"/>
      <c r="AB1965" s="147"/>
      <c r="AC1965" s="147"/>
      <c r="AD1965" s="147"/>
      <c r="AE1965" s="147"/>
      <c r="AF1965" s="147"/>
      <c r="AG1965" s="147" t="s">
        <v>187</v>
      </c>
      <c r="AH1965" s="147">
        <v>7</v>
      </c>
      <c r="AI1965" s="147"/>
      <c r="AJ1965" s="147"/>
      <c r="AK1965" s="147"/>
      <c r="AL1965" s="147"/>
      <c r="AM1965" s="147"/>
      <c r="AN1965" s="147"/>
      <c r="AO1965" s="147"/>
      <c r="AP1965" s="147"/>
      <c r="AQ1965" s="147"/>
      <c r="AR1965" s="147"/>
      <c r="AS1965" s="147"/>
      <c r="AT1965" s="147"/>
      <c r="AU1965" s="147"/>
      <c r="AV1965" s="147"/>
      <c r="AW1965" s="147"/>
      <c r="AX1965" s="147"/>
      <c r="AY1965" s="147"/>
      <c r="AZ1965" s="147"/>
      <c r="BA1965" s="147"/>
      <c r="BB1965" s="147"/>
      <c r="BC1965" s="147"/>
      <c r="BD1965" s="147"/>
      <c r="BE1965" s="147"/>
      <c r="BF1965" s="147"/>
      <c r="BG1965" s="147"/>
      <c r="BH1965" s="147"/>
    </row>
    <row r="1966" spans="1:60" ht="22.5" outlineLevel="1">
      <c r="A1966" s="173">
        <v>373</v>
      </c>
      <c r="B1966" s="174" t="s">
        <v>1522</v>
      </c>
      <c r="C1966" s="187" t="s">
        <v>1523</v>
      </c>
      <c r="D1966" s="175" t="s">
        <v>255</v>
      </c>
      <c r="E1966" s="176">
        <v>1.52139</v>
      </c>
      <c r="F1966" s="177"/>
      <c r="G1966" s="178">
        <f>ROUND(E1966*F1966,2)</f>
        <v>0</v>
      </c>
      <c r="H1966" s="159"/>
      <c r="I1966" s="158">
        <f>ROUND(E1966*H1966,2)</f>
        <v>0</v>
      </c>
      <c r="J1966" s="159"/>
      <c r="K1966" s="158">
        <f>ROUND(E1966*J1966,2)</f>
        <v>0</v>
      </c>
      <c r="L1966" s="158">
        <v>21</v>
      </c>
      <c r="M1966" s="158">
        <f>G1966*(1+L1966/100)</f>
        <v>0</v>
      </c>
      <c r="N1966" s="157">
        <v>0</v>
      </c>
      <c r="O1966" s="157">
        <f>ROUND(E1966*N1966,2)</f>
        <v>0</v>
      </c>
      <c r="P1966" s="157">
        <v>0</v>
      </c>
      <c r="Q1966" s="157">
        <f>ROUND(E1966*P1966,2)</f>
        <v>0</v>
      </c>
      <c r="R1966" s="158"/>
      <c r="S1966" s="158" t="s">
        <v>183</v>
      </c>
      <c r="T1966" s="158" t="s">
        <v>183</v>
      </c>
      <c r="U1966" s="158">
        <v>0</v>
      </c>
      <c r="V1966" s="158">
        <f>ROUND(E1966*U1966,2)</f>
        <v>0</v>
      </c>
      <c r="W1966" s="158"/>
      <c r="X1966" s="158" t="s">
        <v>184</v>
      </c>
      <c r="Y1966" s="147"/>
      <c r="Z1966" s="147"/>
      <c r="AA1966" s="147"/>
      <c r="AB1966" s="147"/>
      <c r="AC1966" s="147"/>
      <c r="AD1966" s="147"/>
      <c r="AE1966" s="147"/>
      <c r="AF1966" s="147"/>
      <c r="AG1966" s="147" t="s">
        <v>185</v>
      </c>
      <c r="AH1966" s="147"/>
      <c r="AI1966" s="147"/>
      <c r="AJ1966" s="147"/>
      <c r="AK1966" s="147"/>
      <c r="AL1966" s="147"/>
      <c r="AM1966" s="147"/>
      <c r="AN1966" s="147"/>
      <c r="AO1966" s="147"/>
      <c r="AP1966" s="147"/>
      <c r="AQ1966" s="147"/>
      <c r="AR1966" s="147"/>
      <c r="AS1966" s="147"/>
      <c r="AT1966" s="147"/>
      <c r="AU1966" s="147"/>
      <c r="AV1966" s="147"/>
      <c r="AW1966" s="147"/>
      <c r="AX1966" s="147"/>
      <c r="AY1966" s="147"/>
      <c r="AZ1966" s="147"/>
      <c r="BA1966" s="147"/>
      <c r="BB1966" s="147"/>
      <c r="BC1966" s="147"/>
      <c r="BD1966" s="147"/>
      <c r="BE1966" s="147"/>
      <c r="BF1966" s="147"/>
      <c r="BG1966" s="147"/>
      <c r="BH1966" s="147"/>
    </row>
    <row r="1967" spans="1:60" outlineLevel="1">
      <c r="A1967" s="154"/>
      <c r="B1967" s="155"/>
      <c r="C1967" s="188" t="s">
        <v>1524</v>
      </c>
      <c r="D1967" s="160"/>
      <c r="E1967" s="161">
        <v>1.52139</v>
      </c>
      <c r="F1967" s="158"/>
      <c r="G1967" s="158"/>
      <c r="H1967" s="158"/>
      <c r="I1967" s="158"/>
      <c r="J1967" s="158"/>
      <c r="K1967" s="158"/>
      <c r="L1967" s="158"/>
      <c r="M1967" s="158"/>
      <c r="N1967" s="157"/>
      <c r="O1967" s="157"/>
      <c r="P1967" s="157"/>
      <c r="Q1967" s="157"/>
      <c r="R1967" s="158"/>
      <c r="S1967" s="158"/>
      <c r="T1967" s="158"/>
      <c r="U1967" s="158"/>
      <c r="V1967" s="158"/>
      <c r="W1967" s="158"/>
      <c r="X1967" s="158"/>
      <c r="Y1967" s="147"/>
      <c r="Z1967" s="147"/>
      <c r="AA1967" s="147"/>
      <c r="AB1967" s="147"/>
      <c r="AC1967" s="147"/>
      <c r="AD1967" s="147"/>
      <c r="AE1967" s="147"/>
      <c r="AF1967" s="147"/>
      <c r="AG1967" s="147" t="s">
        <v>187</v>
      </c>
      <c r="AH1967" s="147">
        <v>7</v>
      </c>
      <c r="AI1967" s="147"/>
      <c r="AJ1967" s="147"/>
      <c r="AK1967" s="147"/>
      <c r="AL1967" s="147"/>
      <c r="AM1967" s="147"/>
      <c r="AN1967" s="147"/>
      <c r="AO1967" s="147"/>
      <c r="AP1967" s="147"/>
      <c r="AQ1967" s="147"/>
      <c r="AR1967" s="147"/>
      <c r="AS1967" s="147"/>
      <c r="AT1967" s="147"/>
      <c r="AU1967" s="147"/>
      <c r="AV1967" s="147"/>
      <c r="AW1967" s="147"/>
      <c r="AX1967" s="147"/>
      <c r="AY1967" s="147"/>
      <c r="AZ1967" s="147"/>
      <c r="BA1967" s="147"/>
      <c r="BB1967" s="147"/>
      <c r="BC1967" s="147"/>
      <c r="BD1967" s="147"/>
      <c r="BE1967" s="147"/>
      <c r="BF1967" s="147"/>
      <c r="BG1967" s="147"/>
      <c r="BH1967" s="147"/>
    </row>
    <row r="1968" spans="1:60" ht="22.5" outlineLevel="1">
      <c r="A1968" s="173">
        <v>374</v>
      </c>
      <c r="B1968" s="174" t="s">
        <v>1525</v>
      </c>
      <c r="C1968" s="187" t="s">
        <v>1526</v>
      </c>
      <c r="D1968" s="175" t="s">
        <v>255</v>
      </c>
      <c r="E1968" s="176">
        <v>0.48641000000000001</v>
      </c>
      <c r="F1968" s="177"/>
      <c r="G1968" s="178">
        <f>ROUND(E1968*F1968,2)</f>
        <v>0</v>
      </c>
      <c r="H1968" s="159"/>
      <c r="I1968" s="158">
        <f>ROUND(E1968*H1968,2)</f>
        <v>0</v>
      </c>
      <c r="J1968" s="159"/>
      <c r="K1968" s="158">
        <f>ROUND(E1968*J1968,2)</f>
        <v>0</v>
      </c>
      <c r="L1968" s="158">
        <v>21</v>
      </c>
      <c r="M1968" s="158">
        <f>G1968*(1+L1968/100)</f>
        <v>0</v>
      </c>
      <c r="N1968" s="157">
        <v>0</v>
      </c>
      <c r="O1968" s="157">
        <f>ROUND(E1968*N1968,2)</f>
        <v>0</v>
      </c>
      <c r="P1968" s="157">
        <v>0</v>
      </c>
      <c r="Q1968" s="157">
        <f>ROUND(E1968*P1968,2)</f>
        <v>0</v>
      </c>
      <c r="R1968" s="158"/>
      <c r="S1968" s="158" t="s">
        <v>183</v>
      </c>
      <c r="T1968" s="158" t="s">
        <v>183</v>
      </c>
      <c r="U1968" s="158">
        <v>0</v>
      </c>
      <c r="V1968" s="158">
        <f>ROUND(E1968*U1968,2)</f>
        <v>0</v>
      </c>
      <c r="W1968" s="158"/>
      <c r="X1968" s="158" t="s">
        <v>184</v>
      </c>
      <c r="Y1968" s="147"/>
      <c r="Z1968" s="147"/>
      <c r="AA1968" s="147"/>
      <c r="AB1968" s="147"/>
      <c r="AC1968" s="147"/>
      <c r="AD1968" s="147"/>
      <c r="AE1968" s="147"/>
      <c r="AF1968" s="147"/>
      <c r="AG1968" s="147" t="s">
        <v>185</v>
      </c>
      <c r="AH1968" s="147"/>
      <c r="AI1968" s="147"/>
      <c r="AJ1968" s="147"/>
      <c r="AK1968" s="147"/>
      <c r="AL1968" s="147"/>
      <c r="AM1968" s="147"/>
      <c r="AN1968" s="147"/>
      <c r="AO1968" s="147"/>
      <c r="AP1968" s="147"/>
      <c r="AQ1968" s="147"/>
      <c r="AR1968" s="147"/>
      <c r="AS1968" s="147"/>
      <c r="AT1968" s="147"/>
      <c r="AU1968" s="147"/>
      <c r="AV1968" s="147"/>
      <c r="AW1968" s="147"/>
      <c r="AX1968" s="147"/>
      <c r="AY1968" s="147"/>
      <c r="AZ1968" s="147"/>
      <c r="BA1968" s="147"/>
      <c r="BB1968" s="147"/>
      <c r="BC1968" s="147"/>
      <c r="BD1968" s="147"/>
      <c r="BE1968" s="147"/>
      <c r="BF1968" s="147"/>
      <c r="BG1968" s="147"/>
      <c r="BH1968" s="147"/>
    </row>
    <row r="1969" spans="1:60" outlineLevel="1">
      <c r="A1969" s="154"/>
      <c r="B1969" s="155"/>
      <c r="C1969" s="188" t="s">
        <v>1527</v>
      </c>
      <c r="D1969" s="160"/>
      <c r="E1969" s="161">
        <v>8.0079999999999998E-2</v>
      </c>
      <c r="F1969" s="158"/>
      <c r="G1969" s="158"/>
      <c r="H1969" s="158"/>
      <c r="I1969" s="158"/>
      <c r="J1969" s="158"/>
      <c r="K1969" s="158"/>
      <c r="L1969" s="158"/>
      <c r="M1969" s="158"/>
      <c r="N1969" s="157"/>
      <c r="O1969" s="157"/>
      <c r="P1969" s="157"/>
      <c r="Q1969" s="157"/>
      <c r="R1969" s="158"/>
      <c r="S1969" s="158"/>
      <c r="T1969" s="158"/>
      <c r="U1969" s="158"/>
      <c r="V1969" s="158"/>
      <c r="W1969" s="158"/>
      <c r="X1969" s="158"/>
      <c r="Y1969" s="147"/>
      <c r="Z1969" s="147"/>
      <c r="AA1969" s="147"/>
      <c r="AB1969" s="147"/>
      <c r="AC1969" s="147"/>
      <c r="AD1969" s="147"/>
      <c r="AE1969" s="147"/>
      <c r="AF1969" s="147"/>
      <c r="AG1969" s="147" t="s">
        <v>187</v>
      </c>
      <c r="AH1969" s="147">
        <v>7</v>
      </c>
      <c r="AI1969" s="147"/>
      <c r="AJ1969" s="147"/>
      <c r="AK1969" s="147"/>
      <c r="AL1969" s="147"/>
      <c r="AM1969" s="147"/>
      <c r="AN1969" s="147"/>
      <c r="AO1969" s="147"/>
      <c r="AP1969" s="147"/>
      <c r="AQ1969" s="147"/>
      <c r="AR1969" s="147"/>
      <c r="AS1969" s="147"/>
      <c r="AT1969" s="147"/>
      <c r="AU1969" s="147"/>
      <c r="AV1969" s="147"/>
      <c r="AW1969" s="147"/>
      <c r="AX1969" s="147"/>
      <c r="AY1969" s="147"/>
      <c r="AZ1969" s="147"/>
      <c r="BA1969" s="147"/>
      <c r="BB1969" s="147"/>
      <c r="BC1969" s="147"/>
      <c r="BD1969" s="147"/>
      <c r="BE1969" s="147"/>
      <c r="BF1969" s="147"/>
      <c r="BG1969" s="147"/>
      <c r="BH1969" s="147"/>
    </row>
    <row r="1970" spans="1:60" outlineLevel="1">
      <c r="A1970" s="154"/>
      <c r="B1970" s="155"/>
      <c r="C1970" s="188" t="s">
        <v>1528</v>
      </c>
      <c r="D1970" s="160"/>
      <c r="E1970" s="161">
        <v>0.22633</v>
      </c>
      <c r="F1970" s="158"/>
      <c r="G1970" s="158"/>
      <c r="H1970" s="158"/>
      <c r="I1970" s="158"/>
      <c r="J1970" s="158"/>
      <c r="K1970" s="158"/>
      <c r="L1970" s="158"/>
      <c r="M1970" s="158"/>
      <c r="N1970" s="157"/>
      <c r="O1970" s="157"/>
      <c r="P1970" s="157"/>
      <c r="Q1970" s="157"/>
      <c r="R1970" s="158"/>
      <c r="S1970" s="158"/>
      <c r="T1970" s="158"/>
      <c r="U1970" s="158"/>
      <c r="V1970" s="158"/>
      <c r="W1970" s="158"/>
      <c r="X1970" s="158"/>
      <c r="Y1970" s="147"/>
      <c r="Z1970" s="147"/>
      <c r="AA1970" s="147"/>
      <c r="AB1970" s="147"/>
      <c r="AC1970" s="147"/>
      <c r="AD1970" s="147"/>
      <c r="AE1970" s="147"/>
      <c r="AF1970" s="147"/>
      <c r="AG1970" s="147" t="s">
        <v>187</v>
      </c>
      <c r="AH1970" s="147">
        <v>7</v>
      </c>
      <c r="AI1970" s="147"/>
      <c r="AJ1970" s="147"/>
      <c r="AK1970" s="147"/>
      <c r="AL1970" s="147"/>
      <c r="AM1970" s="147"/>
      <c r="AN1970" s="147"/>
      <c r="AO1970" s="147"/>
      <c r="AP1970" s="147"/>
      <c r="AQ1970" s="147"/>
      <c r="AR1970" s="147"/>
      <c r="AS1970" s="147"/>
      <c r="AT1970" s="147"/>
      <c r="AU1970" s="147"/>
      <c r="AV1970" s="147"/>
      <c r="AW1970" s="147"/>
      <c r="AX1970" s="147"/>
      <c r="AY1970" s="147"/>
      <c r="AZ1970" s="147"/>
      <c r="BA1970" s="147"/>
      <c r="BB1970" s="147"/>
      <c r="BC1970" s="147"/>
      <c r="BD1970" s="147"/>
      <c r="BE1970" s="147"/>
      <c r="BF1970" s="147"/>
      <c r="BG1970" s="147"/>
      <c r="BH1970" s="147"/>
    </row>
    <row r="1971" spans="1:60" outlineLevel="1">
      <c r="A1971" s="154"/>
      <c r="B1971" s="155"/>
      <c r="C1971" s="188" t="s">
        <v>1529</v>
      </c>
      <c r="D1971" s="160"/>
      <c r="E1971" s="161">
        <v>0.18</v>
      </c>
      <c r="F1971" s="158"/>
      <c r="G1971" s="158"/>
      <c r="H1971" s="158"/>
      <c r="I1971" s="158"/>
      <c r="J1971" s="158"/>
      <c r="K1971" s="158"/>
      <c r="L1971" s="158"/>
      <c r="M1971" s="158"/>
      <c r="N1971" s="157"/>
      <c r="O1971" s="157"/>
      <c r="P1971" s="157"/>
      <c r="Q1971" s="157"/>
      <c r="R1971" s="158"/>
      <c r="S1971" s="158"/>
      <c r="T1971" s="158"/>
      <c r="U1971" s="158"/>
      <c r="V1971" s="158"/>
      <c r="W1971" s="158"/>
      <c r="X1971" s="158"/>
      <c r="Y1971" s="147"/>
      <c r="Z1971" s="147"/>
      <c r="AA1971" s="147"/>
      <c r="AB1971" s="147"/>
      <c r="AC1971" s="147"/>
      <c r="AD1971" s="147"/>
      <c r="AE1971" s="147"/>
      <c r="AF1971" s="147"/>
      <c r="AG1971" s="147" t="s">
        <v>187</v>
      </c>
      <c r="AH1971" s="147">
        <v>7</v>
      </c>
      <c r="AI1971" s="147"/>
      <c r="AJ1971" s="147"/>
      <c r="AK1971" s="147"/>
      <c r="AL1971" s="147"/>
      <c r="AM1971" s="147"/>
      <c r="AN1971" s="147"/>
      <c r="AO1971" s="147"/>
      <c r="AP1971" s="147"/>
      <c r="AQ1971" s="147"/>
      <c r="AR1971" s="147"/>
      <c r="AS1971" s="147"/>
      <c r="AT1971" s="147"/>
      <c r="AU1971" s="147"/>
      <c r="AV1971" s="147"/>
      <c r="AW1971" s="147"/>
      <c r="AX1971" s="147"/>
      <c r="AY1971" s="147"/>
      <c r="AZ1971" s="147"/>
      <c r="BA1971" s="147"/>
      <c r="BB1971" s="147"/>
      <c r="BC1971" s="147"/>
      <c r="BD1971" s="147"/>
      <c r="BE1971" s="147"/>
      <c r="BF1971" s="147"/>
      <c r="BG1971" s="147"/>
      <c r="BH1971" s="147"/>
    </row>
    <row r="1972" spans="1:60" ht="22.5" outlineLevel="1">
      <c r="A1972" s="173">
        <v>375</v>
      </c>
      <c r="B1972" s="174" t="s">
        <v>1530</v>
      </c>
      <c r="C1972" s="187" t="s">
        <v>1531</v>
      </c>
      <c r="D1972" s="175" t="s">
        <v>255</v>
      </c>
      <c r="E1972" s="176">
        <v>3.1632600000000002</v>
      </c>
      <c r="F1972" s="177"/>
      <c r="G1972" s="178">
        <f>ROUND(E1972*F1972,2)</f>
        <v>0</v>
      </c>
      <c r="H1972" s="159"/>
      <c r="I1972" s="158">
        <f>ROUND(E1972*H1972,2)</f>
        <v>0</v>
      </c>
      <c r="J1972" s="159"/>
      <c r="K1972" s="158">
        <f>ROUND(E1972*J1972,2)</f>
        <v>0</v>
      </c>
      <c r="L1972" s="158">
        <v>21</v>
      </c>
      <c r="M1972" s="158">
        <f>G1972*(1+L1972/100)</f>
        <v>0</v>
      </c>
      <c r="N1972" s="157">
        <v>0</v>
      </c>
      <c r="O1972" s="157">
        <f>ROUND(E1972*N1972,2)</f>
        <v>0</v>
      </c>
      <c r="P1972" s="157">
        <v>0</v>
      </c>
      <c r="Q1972" s="157">
        <f>ROUND(E1972*P1972,2)</f>
        <v>0</v>
      </c>
      <c r="R1972" s="158"/>
      <c r="S1972" s="158" t="s">
        <v>183</v>
      </c>
      <c r="T1972" s="158" t="s">
        <v>183</v>
      </c>
      <c r="U1972" s="158">
        <v>0</v>
      </c>
      <c r="V1972" s="158">
        <f>ROUND(E1972*U1972,2)</f>
        <v>0</v>
      </c>
      <c r="W1972" s="158"/>
      <c r="X1972" s="158" t="s">
        <v>184</v>
      </c>
      <c r="Y1972" s="147"/>
      <c r="Z1972" s="147"/>
      <c r="AA1972" s="147"/>
      <c r="AB1972" s="147"/>
      <c r="AC1972" s="147"/>
      <c r="AD1972" s="147"/>
      <c r="AE1972" s="147"/>
      <c r="AF1972" s="147"/>
      <c r="AG1972" s="147" t="s">
        <v>185</v>
      </c>
      <c r="AH1972" s="147"/>
      <c r="AI1972" s="147"/>
      <c r="AJ1972" s="147"/>
      <c r="AK1972" s="147"/>
      <c r="AL1972" s="147"/>
      <c r="AM1972" s="147"/>
      <c r="AN1972" s="147"/>
      <c r="AO1972" s="147"/>
      <c r="AP1972" s="147"/>
      <c r="AQ1972" s="147"/>
      <c r="AR1972" s="147"/>
      <c r="AS1972" s="147"/>
      <c r="AT1972" s="147"/>
      <c r="AU1972" s="147"/>
      <c r="AV1972" s="147"/>
      <c r="AW1972" s="147"/>
      <c r="AX1972" s="147"/>
      <c r="AY1972" s="147"/>
      <c r="AZ1972" s="147"/>
      <c r="BA1972" s="147"/>
      <c r="BB1972" s="147"/>
      <c r="BC1972" s="147"/>
      <c r="BD1972" s="147"/>
      <c r="BE1972" s="147"/>
      <c r="BF1972" s="147"/>
      <c r="BG1972" s="147"/>
      <c r="BH1972" s="147"/>
    </row>
    <row r="1973" spans="1:60" outlineLevel="1">
      <c r="A1973" s="154"/>
      <c r="B1973" s="155"/>
      <c r="C1973" s="188" t="s">
        <v>1532</v>
      </c>
      <c r="D1973" s="160"/>
      <c r="E1973" s="161">
        <v>0.36203999999999997</v>
      </c>
      <c r="F1973" s="158"/>
      <c r="G1973" s="158"/>
      <c r="H1973" s="158"/>
      <c r="I1973" s="158"/>
      <c r="J1973" s="158"/>
      <c r="K1973" s="158"/>
      <c r="L1973" s="158"/>
      <c r="M1973" s="158"/>
      <c r="N1973" s="157"/>
      <c r="O1973" s="157"/>
      <c r="P1973" s="157"/>
      <c r="Q1973" s="157"/>
      <c r="R1973" s="158"/>
      <c r="S1973" s="158"/>
      <c r="T1973" s="158"/>
      <c r="U1973" s="158"/>
      <c r="V1973" s="158"/>
      <c r="W1973" s="158"/>
      <c r="X1973" s="158"/>
      <c r="Y1973" s="147"/>
      <c r="Z1973" s="147"/>
      <c r="AA1973" s="147"/>
      <c r="AB1973" s="147"/>
      <c r="AC1973" s="147"/>
      <c r="AD1973" s="147"/>
      <c r="AE1973" s="147"/>
      <c r="AF1973" s="147"/>
      <c r="AG1973" s="147" t="s">
        <v>187</v>
      </c>
      <c r="AH1973" s="147">
        <v>7</v>
      </c>
      <c r="AI1973" s="147"/>
      <c r="AJ1973" s="147"/>
      <c r="AK1973" s="147"/>
      <c r="AL1973" s="147"/>
      <c r="AM1973" s="147"/>
      <c r="AN1973" s="147"/>
      <c r="AO1973" s="147"/>
      <c r="AP1973" s="147"/>
      <c r="AQ1973" s="147"/>
      <c r="AR1973" s="147"/>
      <c r="AS1973" s="147"/>
      <c r="AT1973" s="147"/>
      <c r="AU1973" s="147"/>
      <c r="AV1973" s="147"/>
      <c r="AW1973" s="147"/>
      <c r="AX1973" s="147"/>
      <c r="AY1973" s="147"/>
      <c r="AZ1973" s="147"/>
      <c r="BA1973" s="147"/>
      <c r="BB1973" s="147"/>
      <c r="BC1973" s="147"/>
      <c r="BD1973" s="147"/>
      <c r="BE1973" s="147"/>
      <c r="BF1973" s="147"/>
      <c r="BG1973" s="147"/>
      <c r="BH1973" s="147"/>
    </row>
    <row r="1974" spans="1:60" outlineLevel="1">
      <c r="A1974" s="154"/>
      <c r="B1974" s="155"/>
      <c r="C1974" s="188" t="s">
        <v>1533</v>
      </c>
      <c r="D1974" s="160"/>
      <c r="E1974" s="161">
        <v>0.36680000000000001</v>
      </c>
      <c r="F1974" s="158"/>
      <c r="G1974" s="158"/>
      <c r="H1974" s="158"/>
      <c r="I1974" s="158"/>
      <c r="J1974" s="158"/>
      <c r="K1974" s="158"/>
      <c r="L1974" s="158"/>
      <c r="M1974" s="158"/>
      <c r="N1974" s="157"/>
      <c r="O1974" s="157"/>
      <c r="P1974" s="157"/>
      <c r="Q1974" s="157"/>
      <c r="R1974" s="158"/>
      <c r="S1974" s="158"/>
      <c r="T1974" s="158"/>
      <c r="U1974" s="158"/>
      <c r="V1974" s="158"/>
      <c r="W1974" s="158"/>
      <c r="X1974" s="158"/>
      <c r="Y1974" s="147"/>
      <c r="Z1974" s="147"/>
      <c r="AA1974" s="147"/>
      <c r="AB1974" s="147"/>
      <c r="AC1974" s="147"/>
      <c r="AD1974" s="147"/>
      <c r="AE1974" s="147"/>
      <c r="AF1974" s="147"/>
      <c r="AG1974" s="147" t="s">
        <v>187</v>
      </c>
      <c r="AH1974" s="147">
        <v>7</v>
      </c>
      <c r="AI1974" s="147"/>
      <c r="AJ1974" s="147"/>
      <c r="AK1974" s="147"/>
      <c r="AL1974" s="147"/>
      <c r="AM1974" s="147"/>
      <c r="AN1974" s="147"/>
      <c r="AO1974" s="147"/>
      <c r="AP1974" s="147"/>
      <c r="AQ1974" s="147"/>
      <c r="AR1974" s="147"/>
      <c r="AS1974" s="147"/>
      <c r="AT1974" s="147"/>
      <c r="AU1974" s="147"/>
      <c r="AV1974" s="147"/>
      <c r="AW1974" s="147"/>
      <c r="AX1974" s="147"/>
      <c r="AY1974" s="147"/>
      <c r="AZ1974" s="147"/>
      <c r="BA1974" s="147"/>
      <c r="BB1974" s="147"/>
      <c r="BC1974" s="147"/>
      <c r="BD1974" s="147"/>
      <c r="BE1974" s="147"/>
      <c r="BF1974" s="147"/>
      <c r="BG1974" s="147"/>
      <c r="BH1974" s="147"/>
    </row>
    <row r="1975" spans="1:60" outlineLevel="1">
      <c r="A1975" s="154"/>
      <c r="B1975" s="155"/>
      <c r="C1975" s="188" t="s">
        <v>1534</v>
      </c>
      <c r="D1975" s="160"/>
      <c r="E1975" s="161">
        <v>2.3860199999999998</v>
      </c>
      <c r="F1975" s="158"/>
      <c r="G1975" s="158"/>
      <c r="H1975" s="158"/>
      <c r="I1975" s="158"/>
      <c r="J1975" s="158"/>
      <c r="K1975" s="158"/>
      <c r="L1975" s="158"/>
      <c r="M1975" s="158"/>
      <c r="N1975" s="157"/>
      <c r="O1975" s="157"/>
      <c r="P1975" s="157"/>
      <c r="Q1975" s="157"/>
      <c r="R1975" s="158"/>
      <c r="S1975" s="158"/>
      <c r="T1975" s="158"/>
      <c r="U1975" s="158"/>
      <c r="V1975" s="158"/>
      <c r="W1975" s="158"/>
      <c r="X1975" s="158"/>
      <c r="Y1975" s="147"/>
      <c r="Z1975" s="147"/>
      <c r="AA1975" s="147"/>
      <c r="AB1975" s="147"/>
      <c r="AC1975" s="147"/>
      <c r="AD1975" s="147"/>
      <c r="AE1975" s="147"/>
      <c r="AF1975" s="147"/>
      <c r="AG1975" s="147" t="s">
        <v>187</v>
      </c>
      <c r="AH1975" s="147">
        <v>7</v>
      </c>
      <c r="AI1975" s="147"/>
      <c r="AJ1975" s="147"/>
      <c r="AK1975" s="147"/>
      <c r="AL1975" s="147"/>
      <c r="AM1975" s="147"/>
      <c r="AN1975" s="147"/>
      <c r="AO1975" s="147"/>
      <c r="AP1975" s="147"/>
      <c r="AQ1975" s="147"/>
      <c r="AR1975" s="147"/>
      <c r="AS1975" s="147"/>
      <c r="AT1975" s="147"/>
      <c r="AU1975" s="147"/>
      <c r="AV1975" s="147"/>
      <c r="AW1975" s="147"/>
      <c r="AX1975" s="147"/>
      <c r="AY1975" s="147"/>
      <c r="AZ1975" s="147"/>
      <c r="BA1975" s="147"/>
      <c r="BB1975" s="147"/>
      <c r="BC1975" s="147"/>
      <c r="BD1975" s="147"/>
      <c r="BE1975" s="147"/>
      <c r="BF1975" s="147"/>
      <c r="BG1975" s="147"/>
      <c r="BH1975" s="147"/>
    </row>
    <row r="1976" spans="1:60" outlineLevel="1">
      <c r="A1976" s="154"/>
      <c r="B1976" s="155"/>
      <c r="C1976" s="188" t="s">
        <v>1535</v>
      </c>
      <c r="D1976" s="160"/>
      <c r="E1976" s="161">
        <v>4.8399999999999999E-2</v>
      </c>
      <c r="F1976" s="158"/>
      <c r="G1976" s="158"/>
      <c r="H1976" s="158"/>
      <c r="I1976" s="158"/>
      <c r="J1976" s="158"/>
      <c r="K1976" s="158"/>
      <c r="L1976" s="158"/>
      <c r="M1976" s="158"/>
      <c r="N1976" s="157"/>
      <c r="O1976" s="157"/>
      <c r="P1976" s="157"/>
      <c r="Q1976" s="157"/>
      <c r="R1976" s="158"/>
      <c r="S1976" s="158"/>
      <c r="T1976" s="158"/>
      <c r="U1976" s="158"/>
      <c r="V1976" s="158"/>
      <c r="W1976" s="158"/>
      <c r="X1976" s="158"/>
      <c r="Y1976" s="147"/>
      <c r="Z1976" s="147"/>
      <c r="AA1976" s="147"/>
      <c r="AB1976" s="147"/>
      <c r="AC1976" s="147"/>
      <c r="AD1976" s="147"/>
      <c r="AE1976" s="147"/>
      <c r="AF1976" s="147"/>
      <c r="AG1976" s="147" t="s">
        <v>187</v>
      </c>
      <c r="AH1976" s="147">
        <v>7</v>
      </c>
      <c r="AI1976" s="147"/>
      <c r="AJ1976" s="147"/>
      <c r="AK1976" s="147"/>
      <c r="AL1976" s="147"/>
      <c r="AM1976" s="147"/>
      <c r="AN1976" s="147"/>
      <c r="AO1976" s="147"/>
      <c r="AP1976" s="147"/>
      <c r="AQ1976" s="147"/>
      <c r="AR1976" s="147"/>
      <c r="AS1976" s="147"/>
      <c r="AT1976" s="147"/>
      <c r="AU1976" s="147"/>
      <c r="AV1976" s="147"/>
      <c r="AW1976" s="147"/>
      <c r="AX1976" s="147"/>
      <c r="AY1976" s="147"/>
      <c r="AZ1976" s="147"/>
      <c r="BA1976" s="147"/>
      <c r="BB1976" s="147"/>
      <c r="BC1976" s="147"/>
      <c r="BD1976" s="147"/>
      <c r="BE1976" s="147"/>
      <c r="BF1976" s="147"/>
      <c r="BG1976" s="147"/>
      <c r="BH1976" s="147"/>
    </row>
    <row r="1977" spans="1:60" ht="22.5" outlineLevel="1">
      <c r="A1977" s="173">
        <v>376</v>
      </c>
      <c r="B1977" s="174" t="s">
        <v>1536</v>
      </c>
      <c r="C1977" s="187" t="s">
        <v>1537</v>
      </c>
      <c r="D1977" s="175" t="s">
        <v>255</v>
      </c>
      <c r="E1977" s="176">
        <v>3.6799999999999999E-2</v>
      </c>
      <c r="F1977" s="177"/>
      <c r="G1977" s="178">
        <f>ROUND(E1977*F1977,2)</f>
        <v>0</v>
      </c>
      <c r="H1977" s="159"/>
      <c r="I1977" s="158">
        <f>ROUND(E1977*H1977,2)</f>
        <v>0</v>
      </c>
      <c r="J1977" s="159"/>
      <c r="K1977" s="158">
        <f>ROUND(E1977*J1977,2)</f>
        <v>0</v>
      </c>
      <c r="L1977" s="158">
        <v>21</v>
      </c>
      <c r="M1977" s="158">
        <f>G1977*(1+L1977/100)</f>
        <v>0</v>
      </c>
      <c r="N1977" s="157">
        <v>0</v>
      </c>
      <c r="O1977" s="157">
        <f>ROUND(E1977*N1977,2)</f>
        <v>0</v>
      </c>
      <c r="P1977" s="157">
        <v>0</v>
      </c>
      <c r="Q1977" s="157">
        <f>ROUND(E1977*P1977,2)</f>
        <v>0</v>
      </c>
      <c r="R1977" s="158"/>
      <c r="S1977" s="158" t="s">
        <v>183</v>
      </c>
      <c r="T1977" s="158" t="s">
        <v>183</v>
      </c>
      <c r="U1977" s="158">
        <v>0</v>
      </c>
      <c r="V1977" s="158">
        <f>ROUND(E1977*U1977,2)</f>
        <v>0</v>
      </c>
      <c r="W1977" s="158"/>
      <c r="X1977" s="158" t="s">
        <v>184</v>
      </c>
      <c r="Y1977" s="147"/>
      <c r="Z1977" s="147"/>
      <c r="AA1977" s="147"/>
      <c r="AB1977" s="147"/>
      <c r="AC1977" s="147"/>
      <c r="AD1977" s="147"/>
      <c r="AE1977" s="147"/>
      <c r="AF1977" s="147"/>
      <c r="AG1977" s="147" t="s">
        <v>185</v>
      </c>
      <c r="AH1977" s="147"/>
      <c r="AI1977" s="147"/>
      <c r="AJ1977" s="147"/>
      <c r="AK1977" s="147"/>
      <c r="AL1977" s="147"/>
      <c r="AM1977" s="147"/>
      <c r="AN1977" s="147"/>
      <c r="AO1977" s="147"/>
      <c r="AP1977" s="147"/>
      <c r="AQ1977" s="147"/>
      <c r="AR1977" s="147"/>
      <c r="AS1977" s="147"/>
      <c r="AT1977" s="147"/>
      <c r="AU1977" s="147"/>
      <c r="AV1977" s="147"/>
      <c r="AW1977" s="147"/>
      <c r="AX1977" s="147"/>
      <c r="AY1977" s="147"/>
      <c r="AZ1977" s="147"/>
      <c r="BA1977" s="147"/>
      <c r="BB1977" s="147"/>
      <c r="BC1977" s="147"/>
      <c r="BD1977" s="147"/>
      <c r="BE1977" s="147"/>
      <c r="BF1977" s="147"/>
      <c r="BG1977" s="147"/>
      <c r="BH1977" s="147"/>
    </row>
    <row r="1978" spans="1:60" outlineLevel="1">
      <c r="A1978" s="154"/>
      <c r="B1978" s="155"/>
      <c r="C1978" s="188" t="s">
        <v>1538</v>
      </c>
      <c r="D1978" s="160"/>
      <c r="E1978" s="161">
        <v>3.6799999999999999E-2</v>
      </c>
      <c r="F1978" s="158"/>
      <c r="G1978" s="158"/>
      <c r="H1978" s="158"/>
      <c r="I1978" s="158"/>
      <c r="J1978" s="158"/>
      <c r="K1978" s="158"/>
      <c r="L1978" s="158"/>
      <c r="M1978" s="158"/>
      <c r="N1978" s="157"/>
      <c r="O1978" s="157"/>
      <c r="P1978" s="157"/>
      <c r="Q1978" s="157"/>
      <c r="R1978" s="158"/>
      <c r="S1978" s="158"/>
      <c r="T1978" s="158"/>
      <c r="U1978" s="158"/>
      <c r="V1978" s="158"/>
      <c r="W1978" s="158"/>
      <c r="X1978" s="158"/>
      <c r="Y1978" s="147"/>
      <c r="Z1978" s="147"/>
      <c r="AA1978" s="147"/>
      <c r="AB1978" s="147"/>
      <c r="AC1978" s="147"/>
      <c r="AD1978" s="147"/>
      <c r="AE1978" s="147"/>
      <c r="AF1978" s="147"/>
      <c r="AG1978" s="147" t="s">
        <v>187</v>
      </c>
      <c r="AH1978" s="147">
        <v>7</v>
      </c>
      <c r="AI1978" s="147"/>
      <c r="AJ1978" s="147"/>
      <c r="AK1978" s="147"/>
      <c r="AL1978" s="147"/>
      <c r="AM1978" s="147"/>
      <c r="AN1978" s="147"/>
      <c r="AO1978" s="147"/>
      <c r="AP1978" s="147"/>
      <c r="AQ1978" s="147"/>
      <c r="AR1978" s="147"/>
      <c r="AS1978" s="147"/>
      <c r="AT1978" s="147"/>
      <c r="AU1978" s="147"/>
      <c r="AV1978" s="147"/>
      <c r="AW1978" s="147"/>
      <c r="AX1978" s="147"/>
      <c r="AY1978" s="147"/>
      <c r="AZ1978" s="147"/>
      <c r="BA1978" s="147"/>
      <c r="BB1978" s="147"/>
      <c r="BC1978" s="147"/>
      <c r="BD1978" s="147"/>
      <c r="BE1978" s="147"/>
      <c r="BF1978" s="147"/>
      <c r="BG1978" s="147"/>
      <c r="BH1978" s="147"/>
    </row>
    <row r="1979" spans="1:60" outlineLevel="1">
      <c r="A1979" s="173">
        <v>377</v>
      </c>
      <c r="B1979" s="174" t="s">
        <v>1539</v>
      </c>
      <c r="C1979" s="187" t="s">
        <v>1540</v>
      </c>
      <c r="D1979" s="175" t="s">
        <v>255</v>
      </c>
      <c r="E1979" s="176">
        <v>0.29570000000000002</v>
      </c>
      <c r="F1979" s="177"/>
      <c r="G1979" s="178">
        <f>ROUND(E1979*F1979,2)</f>
        <v>0</v>
      </c>
      <c r="H1979" s="159"/>
      <c r="I1979" s="158">
        <f>ROUND(E1979*H1979,2)</f>
        <v>0</v>
      </c>
      <c r="J1979" s="159"/>
      <c r="K1979" s="158">
        <f>ROUND(E1979*J1979,2)</f>
        <v>0</v>
      </c>
      <c r="L1979" s="158">
        <v>21</v>
      </c>
      <c r="M1979" s="158">
        <f>G1979*(1+L1979/100)</f>
        <v>0</v>
      </c>
      <c r="N1979" s="157">
        <v>0</v>
      </c>
      <c r="O1979" s="157">
        <f>ROUND(E1979*N1979,2)</f>
        <v>0</v>
      </c>
      <c r="P1979" s="157">
        <v>0</v>
      </c>
      <c r="Q1979" s="157">
        <f>ROUND(E1979*P1979,2)</f>
        <v>0</v>
      </c>
      <c r="R1979" s="158"/>
      <c r="S1979" s="158" t="s">
        <v>183</v>
      </c>
      <c r="T1979" s="158" t="s">
        <v>183</v>
      </c>
      <c r="U1979" s="158">
        <v>0</v>
      </c>
      <c r="V1979" s="158">
        <f>ROUND(E1979*U1979,2)</f>
        <v>0</v>
      </c>
      <c r="W1979" s="158"/>
      <c r="X1979" s="158" t="s">
        <v>184</v>
      </c>
      <c r="Y1979" s="147"/>
      <c r="Z1979" s="147"/>
      <c r="AA1979" s="147"/>
      <c r="AB1979" s="147"/>
      <c r="AC1979" s="147"/>
      <c r="AD1979" s="147"/>
      <c r="AE1979" s="147"/>
      <c r="AF1979" s="147"/>
      <c r="AG1979" s="147" t="s">
        <v>185</v>
      </c>
      <c r="AH1979" s="147"/>
      <c r="AI1979" s="147"/>
      <c r="AJ1979" s="147"/>
      <c r="AK1979" s="147"/>
      <c r="AL1979" s="147"/>
      <c r="AM1979" s="147"/>
      <c r="AN1979" s="147"/>
      <c r="AO1979" s="147"/>
      <c r="AP1979" s="147"/>
      <c r="AQ1979" s="147"/>
      <c r="AR1979" s="147"/>
      <c r="AS1979" s="147"/>
      <c r="AT1979" s="147"/>
      <c r="AU1979" s="147"/>
      <c r="AV1979" s="147"/>
      <c r="AW1979" s="147"/>
      <c r="AX1979" s="147"/>
      <c r="AY1979" s="147"/>
      <c r="AZ1979" s="147"/>
      <c r="BA1979" s="147"/>
      <c r="BB1979" s="147"/>
      <c r="BC1979" s="147"/>
      <c r="BD1979" s="147"/>
      <c r="BE1979" s="147"/>
      <c r="BF1979" s="147"/>
      <c r="BG1979" s="147"/>
      <c r="BH1979" s="147"/>
    </row>
    <row r="1980" spans="1:60" outlineLevel="1">
      <c r="A1980" s="154"/>
      <c r="B1980" s="155"/>
      <c r="C1980" s="188" t="s">
        <v>1541</v>
      </c>
      <c r="D1980" s="160"/>
      <c r="E1980" s="161">
        <v>0.15529999999999999</v>
      </c>
      <c r="F1980" s="158"/>
      <c r="G1980" s="158"/>
      <c r="H1980" s="158"/>
      <c r="I1980" s="158"/>
      <c r="J1980" s="158"/>
      <c r="K1980" s="158"/>
      <c r="L1980" s="158"/>
      <c r="M1980" s="158"/>
      <c r="N1980" s="157"/>
      <c r="O1980" s="157"/>
      <c r="P1980" s="157"/>
      <c r="Q1980" s="157"/>
      <c r="R1980" s="158"/>
      <c r="S1980" s="158"/>
      <c r="T1980" s="158"/>
      <c r="U1980" s="158"/>
      <c r="V1980" s="158"/>
      <c r="W1980" s="158"/>
      <c r="X1980" s="158"/>
      <c r="Y1980" s="147"/>
      <c r="Z1980" s="147"/>
      <c r="AA1980" s="147"/>
      <c r="AB1980" s="147"/>
      <c r="AC1980" s="147"/>
      <c r="AD1980" s="147"/>
      <c r="AE1980" s="147"/>
      <c r="AF1980" s="147"/>
      <c r="AG1980" s="147" t="s">
        <v>187</v>
      </c>
      <c r="AH1980" s="147">
        <v>7</v>
      </c>
      <c r="AI1980" s="147"/>
      <c r="AJ1980" s="147"/>
      <c r="AK1980" s="147"/>
      <c r="AL1980" s="147"/>
      <c r="AM1980" s="147"/>
      <c r="AN1980" s="147"/>
      <c r="AO1980" s="147"/>
      <c r="AP1980" s="147"/>
      <c r="AQ1980" s="147"/>
      <c r="AR1980" s="147"/>
      <c r="AS1980" s="147"/>
      <c r="AT1980" s="147"/>
      <c r="AU1980" s="147"/>
      <c r="AV1980" s="147"/>
      <c r="AW1980" s="147"/>
      <c r="AX1980" s="147"/>
      <c r="AY1980" s="147"/>
      <c r="AZ1980" s="147"/>
      <c r="BA1980" s="147"/>
      <c r="BB1980" s="147"/>
      <c r="BC1980" s="147"/>
      <c r="BD1980" s="147"/>
      <c r="BE1980" s="147"/>
      <c r="BF1980" s="147"/>
      <c r="BG1980" s="147"/>
      <c r="BH1980" s="147"/>
    </row>
    <row r="1981" spans="1:60" outlineLevel="1">
      <c r="A1981" s="154"/>
      <c r="B1981" s="155"/>
      <c r="C1981" s="188" t="s">
        <v>1542</v>
      </c>
      <c r="D1981" s="160"/>
      <c r="E1981" s="161">
        <v>5.04E-2</v>
      </c>
      <c r="F1981" s="158"/>
      <c r="G1981" s="158"/>
      <c r="H1981" s="158"/>
      <c r="I1981" s="158"/>
      <c r="J1981" s="158"/>
      <c r="K1981" s="158"/>
      <c r="L1981" s="158"/>
      <c r="M1981" s="158"/>
      <c r="N1981" s="157"/>
      <c r="O1981" s="157"/>
      <c r="P1981" s="157"/>
      <c r="Q1981" s="157"/>
      <c r="R1981" s="158"/>
      <c r="S1981" s="158"/>
      <c r="T1981" s="158"/>
      <c r="U1981" s="158"/>
      <c r="V1981" s="158"/>
      <c r="W1981" s="158"/>
      <c r="X1981" s="158"/>
      <c r="Y1981" s="147"/>
      <c r="Z1981" s="147"/>
      <c r="AA1981" s="147"/>
      <c r="AB1981" s="147"/>
      <c r="AC1981" s="147"/>
      <c r="AD1981" s="147"/>
      <c r="AE1981" s="147"/>
      <c r="AF1981" s="147"/>
      <c r="AG1981" s="147" t="s">
        <v>187</v>
      </c>
      <c r="AH1981" s="147">
        <v>7</v>
      </c>
      <c r="AI1981" s="147"/>
      <c r="AJ1981" s="147"/>
      <c r="AK1981" s="147"/>
      <c r="AL1981" s="147"/>
      <c r="AM1981" s="147"/>
      <c r="AN1981" s="147"/>
      <c r="AO1981" s="147"/>
      <c r="AP1981" s="147"/>
      <c r="AQ1981" s="147"/>
      <c r="AR1981" s="147"/>
      <c r="AS1981" s="147"/>
      <c r="AT1981" s="147"/>
      <c r="AU1981" s="147"/>
      <c r="AV1981" s="147"/>
      <c r="AW1981" s="147"/>
      <c r="AX1981" s="147"/>
      <c r="AY1981" s="147"/>
      <c r="AZ1981" s="147"/>
      <c r="BA1981" s="147"/>
      <c r="BB1981" s="147"/>
      <c r="BC1981" s="147"/>
      <c r="BD1981" s="147"/>
      <c r="BE1981" s="147"/>
      <c r="BF1981" s="147"/>
      <c r="BG1981" s="147"/>
      <c r="BH1981" s="147"/>
    </row>
    <row r="1982" spans="1:60" outlineLevel="1">
      <c r="A1982" s="154"/>
      <c r="B1982" s="155"/>
      <c r="C1982" s="188" t="s">
        <v>1543</v>
      </c>
      <c r="D1982" s="160"/>
      <c r="E1982" s="161">
        <v>0.09</v>
      </c>
      <c r="F1982" s="158"/>
      <c r="G1982" s="158"/>
      <c r="H1982" s="158"/>
      <c r="I1982" s="158"/>
      <c r="J1982" s="158"/>
      <c r="K1982" s="158"/>
      <c r="L1982" s="158"/>
      <c r="M1982" s="158"/>
      <c r="N1982" s="157"/>
      <c r="O1982" s="157"/>
      <c r="P1982" s="157"/>
      <c r="Q1982" s="157"/>
      <c r="R1982" s="158"/>
      <c r="S1982" s="158"/>
      <c r="T1982" s="158"/>
      <c r="U1982" s="158"/>
      <c r="V1982" s="158"/>
      <c r="W1982" s="158"/>
      <c r="X1982" s="158"/>
      <c r="Y1982" s="147"/>
      <c r="Z1982" s="147"/>
      <c r="AA1982" s="147"/>
      <c r="AB1982" s="147"/>
      <c r="AC1982" s="147"/>
      <c r="AD1982" s="147"/>
      <c r="AE1982" s="147"/>
      <c r="AF1982" s="147"/>
      <c r="AG1982" s="147" t="s">
        <v>187</v>
      </c>
      <c r="AH1982" s="147">
        <v>7</v>
      </c>
      <c r="AI1982" s="147"/>
      <c r="AJ1982" s="147"/>
      <c r="AK1982" s="147"/>
      <c r="AL1982" s="147"/>
      <c r="AM1982" s="147"/>
      <c r="AN1982" s="147"/>
      <c r="AO1982" s="147"/>
      <c r="AP1982" s="147"/>
      <c r="AQ1982" s="147"/>
      <c r="AR1982" s="147"/>
      <c r="AS1982" s="147"/>
      <c r="AT1982" s="147"/>
      <c r="AU1982" s="147"/>
      <c r="AV1982" s="147"/>
      <c r="AW1982" s="147"/>
      <c r="AX1982" s="147"/>
      <c r="AY1982" s="147"/>
      <c r="AZ1982" s="147"/>
      <c r="BA1982" s="147"/>
      <c r="BB1982" s="147"/>
      <c r="BC1982" s="147"/>
      <c r="BD1982" s="147"/>
      <c r="BE1982" s="147"/>
      <c r="BF1982" s="147"/>
      <c r="BG1982" s="147"/>
      <c r="BH1982" s="147"/>
    </row>
    <row r="1983" spans="1:60" ht="22.5" outlineLevel="1">
      <c r="A1983" s="173">
        <v>378</v>
      </c>
      <c r="B1983" s="174" t="s">
        <v>1544</v>
      </c>
      <c r="C1983" s="187" t="s">
        <v>1545</v>
      </c>
      <c r="D1983" s="175" t="s">
        <v>255</v>
      </c>
      <c r="E1983" s="176">
        <v>0.84</v>
      </c>
      <c r="F1983" s="177"/>
      <c r="G1983" s="178">
        <f>ROUND(E1983*F1983,2)</f>
        <v>0</v>
      </c>
      <c r="H1983" s="159"/>
      <c r="I1983" s="158">
        <f>ROUND(E1983*H1983,2)</f>
        <v>0</v>
      </c>
      <c r="J1983" s="159"/>
      <c r="K1983" s="158">
        <f>ROUND(E1983*J1983,2)</f>
        <v>0</v>
      </c>
      <c r="L1983" s="158">
        <v>21</v>
      </c>
      <c r="M1983" s="158">
        <f>G1983*(1+L1983/100)</f>
        <v>0</v>
      </c>
      <c r="N1983" s="157">
        <v>0</v>
      </c>
      <c r="O1983" s="157">
        <f>ROUND(E1983*N1983,2)</f>
        <v>0</v>
      </c>
      <c r="P1983" s="157">
        <v>0</v>
      </c>
      <c r="Q1983" s="157">
        <f>ROUND(E1983*P1983,2)</f>
        <v>0</v>
      </c>
      <c r="R1983" s="158"/>
      <c r="S1983" s="158" t="s">
        <v>183</v>
      </c>
      <c r="T1983" s="158" t="s">
        <v>183</v>
      </c>
      <c r="U1983" s="158">
        <v>0</v>
      </c>
      <c r="V1983" s="158">
        <f>ROUND(E1983*U1983,2)</f>
        <v>0</v>
      </c>
      <c r="W1983" s="158"/>
      <c r="X1983" s="158" t="s">
        <v>184</v>
      </c>
      <c r="Y1983" s="147"/>
      <c r="Z1983" s="147"/>
      <c r="AA1983" s="147"/>
      <c r="AB1983" s="147"/>
      <c r="AC1983" s="147"/>
      <c r="AD1983" s="147"/>
      <c r="AE1983" s="147"/>
      <c r="AF1983" s="147"/>
      <c r="AG1983" s="147" t="s">
        <v>185</v>
      </c>
      <c r="AH1983" s="147"/>
      <c r="AI1983" s="147"/>
      <c r="AJ1983" s="147"/>
      <c r="AK1983" s="147"/>
      <c r="AL1983" s="147"/>
      <c r="AM1983" s="147"/>
      <c r="AN1983" s="147"/>
      <c r="AO1983" s="147"/>
      <c r="AP1983" s="147"/>
      <c r="AQ1983" s="147"/>
      <c r="AR1983" s="147"/>
      <c r="AS1983" s="147"/>
      <c r="AT1983" s="147"/>
      <c r="AU1983" s="147"/>
      <c r="AV1983" s="147"/>
      <c r="AW1983" s="147"/>
      <c r="AX1983" s="147"/>
      <c r="AY1983" s="147"/>
      <c r="AZ1983" s="147"/>
      <c r="BA1983" s="147"/>
      <c r="BB1983" s="147"/>
      <c r="BC1983" s="147"/>
      <c r="BD1983" s="147"/>
      <c r="BE1983" s="147"/>
      <c r="BF1983" s="147"/>
      <c r="BG1983" s="147"/>
      <c r="BH1983" s="147"/>
    </row>
    <row r="1984" spans="1:60" outlineLevel="1">
      <c r="A1984" s="154"/>
      <c r="B1984" s="155"/>
      <c r="C1984" s="188" t="s">
        <v>1546</v>
      </c>
      <c r="D1984" s="160"/>
      <c r="E1984" s="161">
        <v>0.84</v>
      </c>
      <c r="F1984" s="158"/>
      <c r="G1984" s="158"/>
      <c r="H1984" s="158"/>
      <c r="I1984" s="158"/>
      <c r="J1984" s="158"/>
      <c r="K1984" s="158"/>
      <c r="L1984" s="158"/>
      <c r="M1984" s="158"/>
      <c r="N1984" s="157"/>
      <c r="O1984" s="157"/>
      <c r="P1984" s="157"/>
      <c r="Q1984" s="157"/>
      <c r="R1984" s="158"/>
      <c r="S1984" s="158"/>
      <c r="T1984" s="158"/>
      <c r="U1984" s="158"/>
      <c r="V1984" s="158"/>
      <c r="W1984" s="158"/>
      <c r="X1984" s="158"/>
      <c r="Y1984" s="147"/>
      <c r="Z1984" s="147"/>
      <c r="AA1984" s="147"/>
      <c r="AB1984" s="147"/>
      <c r="AC1984" s="147"/>
      <c r="AD1984" s="147"/>
      <c r="AE1984" s="147"/>
      <c r="AF1984" s="147"/>
      <c r="AG1984" s="147" t="s">
        <v>187</v>
      </c>
      <c r="AH1984" s="147">
        <v>7</v>
      </c>
      <c r="AI1984" s="147"/>
      <c r="AJ1984" s="147"/>
      <c r="AK1984" s="147"/>
      <c r="AL1984" s="147"/>
      <c r="AM1984" s="147"/>
      <c r="AN1984" s="147"/>
      <c r="AO1984" s="147"/>
      <c r="AP1984" s="147"/>
      <c r="AQ1984" s="147"/>
      <c r="AR1984" s="147"/>
      <c r="AS1984" s="147"/>
      <c r="AT1984" s="147"/>
      <c r="AU1984" s="147"/>
      <c r="AV1984" s="147"/>
      <c r="AW1984" s="147"/>
      <c r="AX1984" s="147"/>
      <c r="AY1984" s="147"/>
      <c r="AZ1984" s="147"/>
      <c r="BA1984" s="147"/>
      <c r="BB1984" s="147"/>
      <c r="BC1984" s="147"/>
      <c r="BD1984" s="147"/>
      <c r="BE1984" s="147"/>
      <c r="BF1984" s="147"/>
      <c r="BG1984" s="147"/>
      <c r="BH1984" s="147"/>
    </row>
    <row r="1985" spans="1:60" ht="22.5" outlineLevel="1">
      <c r="A1985" s="173">
        <v>379</v>
      </c>
      <c r="B1985" s="174" t="s">
        <v>1547</v>
      </c>
      <c r="C1985" s="187" t="s">
        <v>1548</v>
      </c>
      <c r="D1985" s="175" t="s">
        <v>255</v>
      </c>
      <c r="E1985" s="176">
        <v>1.61893</v>
      </c>
      <c r="F1985" s="177"/>
      <c r="G1985" s="178">
        <f>ROUND(E1985*F1985,2)</f>
        <v>0</v>
      </c>
      <c r="H1985" s="159"/>
      <c r="I1985" s="158">
        <f>ROUND(E1985*H1985,2)</f>
        <v>0</v>
      </c>
      <c r="J1985" s="159"/>
      <c r="K1985" s="158">
        <f>ROUND(E1985*J1985,2)</f>
        <v>0</v>
      </c>
      <c r="L1985" s="158">
        <v>21</v>
      </c>
      <c r="M1985" s="158">
        <f>G1985*(1+L1985/100)</f>
        <v>0</v>
      </c>
      <c r="N1985" s="157">
        <v>0</v>
      </c>
      <c r="O1985" s="157">
        <f>ROUND(E1985*N1985,2)</f>
        <v>0</v>
      </c>
      <c r="P1985" s="157">
        <v>0</v>
      </c>
      <c r="Q1985" s="157">
        <f>ROUND(E1985*P1985,2)</f>
        <v>0</v>
      </c>
      <c r="R1985" s="158"/>
      <c r="S1985" s="158" t="s">
        <v>183</v>
      </c>
      <c r="T1985" s="158" t="s">
        <v>183</v>
      </c>
      <c r="U1985" s="158">
        <v>0</v>
      </c>
      <c r="V1985" s="158">
        <f>ROUND(E1985*U1985,2)</f>
        <v>0</v>
      </c>
      <c r="W1985" s="158"/>
      <c r="X1985" s="158" t="s">
        <v>184</v>
      </c>
      <c r="Y1985" s="147"/>
      <c r="Z1985" s="147"/>
      <c r="AA1985" s="147"/>
      <c r="AB1985" s="147"/>
      <c r="AC1985" s="147"/>
      <c r="AD1985" s="147"/>
      <c r="AE1985" s="147"/>
      <c r="AF1985" s="147"/>
      <c r="AG1985" s="147" t="s">
        <v>185</v>
      </c>
      <c r="AH1985" s="147"/>
      <c r="AI1985" s="147"/>
      <c r="AJ1985" s="147"/>
      <c r="AK1985" s="147"/>
      <c r="AL1985" s="147"/>
      <c r="AM1985" s="147"/>
      <c r="AN1985" s="147"/>
      <c r="AO1985" s="147"/>
      <c r="AP1985" s="147"/>
      <c r="AQ1985" s="147"/>
      <c r="AR1985" s="147"/>
      <c r="AS1985" s="147"/>
      <c r="AT1985" s="147"/>
      <c r="AU1985" s="147"/>
      <c r="AV1985" s="147"/>
      <c r="AW1985" s="147"/>
      <c r="AX1985" s="147"/>
      <c r="AY1985" s="147"/>
      <c r="AZ1985" s="147"/>
      <c r="BA1985" s="147"/>
      <c r="BB1985" s="147"/>
      <c r="BC1985" s="147"/>
      <c r="BD1985" s="147"/>
      <c r="BE1985" s="147"/>
      <c r="BF1985" s="147"/>
      <c r="BG1985" s="147"/>
      <c r="BH1985" s="147"/>
    </row>
    <row r="1986" spans="1:60" outlineLevel="1">
      <c r="A1986" s="154"/>
      <c r="B1986" s="155"/>
      <c r="C1986" s="188" t="s">
        <v>1549</v>
      </c>
      <c r="D1986" s="160"/>
      <c r="E1986" s="161"/>
      <c r="F1986" s="158"/>
      <c r="G1986" s="158"/>
      <c r="H1986" s="158"/>
      <c r="I1986" s="158"/>
      <c r="J1986" s="158"/>
      <c r="K1986" s="158"/>
      <c r="L1986" s="158"/>
      <c r="M1986" s="158"/>
      <c r="N1986" s="157"/>
      <c r="O1986" s="157"/>
      <c r="P1986" s="157"/>
      <c r="Q1986" s="157"/>
      <c r="R1986" s="158"/>
      <c r="S1986" s="158"/>
      <c r="T1986" s="158"/>
      <c r="U1986" s="158"/>
      <c r="V1986" s="158"/>
      <c r="W1986" s="158"/>
      <c r="X1986" s="158"/>
      <c r="Y1986" s="147"/>
      <c r="Z1986" s="147"/>
      <c r="AA1986" s="147"/>
      <c r="AB1986" s="147"/>
      <c r="AC1986" s="147"/>
      <c r="AD1986" s="147"/>
      <c r="AE1986" s="147"/>
      <c r="AF1986" s="147"/>
      <c r="AG1986" s="147" t="s">
        <v>187</v>
      </c>
      <c r="AH1986" s="147">
        <v>7</v>
      </c>
      <c r="AI1986" s="147"/>
      <c r="AJ1986" s="147"/>
      <c r="AK1986" s="147"/>
      <c r="AL1986" s="147"/>
      <c r="AM1986" s="147"/>
      <c r="AN1986" s="147"/>
      <c r="AO1986" s="147"/>
      <c r="AP1986" s="147"/>
      <c r="AQ1986" s="147"/>
      <c r="AR1986" s="147"/>
      <c r="AS1986" s="147"/>
      <c r="AT1986" s="147"/>
      <c r="AU1986" s="147"/>
      <c r="AV1986" s="147"/>
      <c r="AW1986" s="147"/>
      <c r="AX1986" s="147"/>
      <c r="AY1986" s="147"/>
      <c r="AZ1986" s="147"/>
      <c r="BA1986" s="147"/>
      <c r="BB1986" s="147"/>
      <c r="BC1986" s="147"/>
      <c r="BD1986" s="147"/>
      <c r="BE1986" s="147"/>
      <c r="BF1986" s="147"/>
      <c r="BG1986" s="147"/>
      <c r="BH1986" s="147"/>
    </row>
    <row r="1987" spans="1:60" outlineLevel="1">
      <c r="A1987" s="154"/>
      <c r="B1987" s="155"/>
      <c r="C1987" s="188" t="s">
        <v>1550</v>
      </c>
      <c r="D1987" s="160"/>
      <c r="E1987" s="161">
        <v>0.11873</v>
      </c>
      <c r="F1987" s="158"/>
      <c r="G1987" s="158"/>
      <c r="H1987" s="158"/>
      <c r="I1987" s="158"/>
      <c r="J1987" s="158"/>
      <c r="K1987" s="158"/>
      <c r="L1987" s="158"/>
      <c r="M1987" s="158"/>
      <c r="N1987" s="157"/>
      <c r="O1987" s="157"/>
      <c r="P1987" s="157"/>
      <c r="Q1987" s="157"/>
      <c r="R1987" s="158"/>
      <c r="S1987" s="158"/>
      <c r="T1987" s="158"/>
      <c r="U1987" s="158"/>
      <c r="V1987" s="158"/>
      <c r="W1987" s="158"/>
      <c r="X1987" s="158"/>
      <c r="Y1987" s="147"/>
      <c r="Z1987" s="147"/>
      <c r="AA1987" s="147"/>
      <c r="AB1987" s="147"/>
      <c r="AC1987" s="147"/>
      <c r="AD1987" s="147"/>
      <c r="AE1987" s="147"/>
      <c r="AF1987" s="147"/>
      <c r="AG1987" s="147" t="s">
        <v>187</v>
      </c>
      <c r="AH1987" s="147">
        <v>7</v>
      </c>
      <c r="AI1987" s="147"/>
      <c r="AJ1987" s="147"/>
      <c r="AK1987" s="147"/>
      <c r="AL1987" s="147"/>
      <c r="AM1987" s="147"/>
      <c r="AN1987" s="147"/>
      <c r="AO1987" s="147"/>
      <c r="AP1987" s="147"/>
      <c r="AQ1987" s="147"/>
      <c r="AR1987" s="147"/>
      <c r="AS1987" s="147"/>
      <c r="AT1987" s="147"/>
      <c r="AU1987" s="147"/>
      <c r="AV1987" s="147"/>
      <c r="AW1987" s="147"/>
      <c r="AX1987" s="147"/>
      <c r="AY1987" s="147"/>
      <c r="AZ1987" s="147"/>
      <c r="BA1987" s="147"/>
      <c r="BB1987" s="147"/>
      <c r="BC1987" s="147"/>
      <c r="BD1987" s="147"/>
      <c r="BE1987" s="147"/>
      <c r="BF1987" s="147"/>
      <c r="BG1987" s="147"/>
      <c r="BH1987" s="147"/>
    </row>
    <row r="1988" spans="1:60" outlineLevel="1">
      <c r="A1988" s="154"/>
      <c r="B1988" s="155"/>
      <c r="C1988" s="188" t="s">
        <v>1551</v>
      </c>
      <c r="D1988" s="160"/>
      <c r="E1988" s="161">
        <v>0.5544</v>
      </c>
      <c r="F1988" s="158"/>
      <c r="G1988" s="158"/>
      <c r="H1988" s="158"/>
      <c r="I1988" s="158"/>
      <c r="J1988" s="158"/>
      <c r="K1988" s="158"/>
      <c r="L1988" s="158"/>
      <c r="M1988" s="158"/>
      <c r="N1988" s="157"/>
      <c r="O1988" s="157"/>
      <c r="P1988" s="157"/>
      <c r="Q1988" s="157"/>
      <c r="R1988" s="158"/>
      <c r="S1988" s="158"/>
      <c r="T1988" s="158"/>
      <c r="U1988" s="158"/>
      <c r="V1988" s="158"/>
      <c r="W1988" s="158"/>
      <c r="X1988" s="158"/>
      <c r="Y1988" s="147"/>
      <c r="Z1988" s="147"/>
      <c r="AA1988" s="147"/>
      <c r="AB1988" s="147"/>
      <c r="AC1988" s="147"/>
      <c r="AD1988" s="147"/>
      <c r="AE1988" s="147"/>
      <c r="AF1988" s="147"/>
      <c r="AG1988" s="147" t="s">
        <v>187</v>
      </c>
      <c r="AH1988" s="147">
        <v>7</v>
      </c>
      <c r="AI1988" s="147"/>
      <c r="AJ1988" s="147"/>
      <c r="AK1988" s="147"/>
      <c r="AL1988" s="147"/>
      <c r="AM1988" s="147"/>
      <c r="AN1988" s="147"/>
      <c r="AO1988" s="147"/>
      <c r="AP1988" s="147"/>
      <c r="AQ1988" s="147"/>
      <c r="AR1988" s="147"/>
      <c r="AS1988" s="147"/>
      <c r="AT1988" s="147"/>
      <c r="AU1988" s="147"/>
      <c r="AV1988" s="147"/>
      <c r="AW1988" s="147"/>
      <c r="AX1988" s="147"/>
      <c r="AY1988" s="147"/>
      <c r="AZ1988" s="147"/>
      <c r="BA1988" s="147"/>
      <c r="BB1988" s="147"/>
      <c r="BC1988" s="147"/>
      <c r="BD1988" s="147"/>
      <c r="BE1988" s="147"/>
      <c r="BF1988" s="147"/>
      <c r="BG1988" s="147"/>
      <c r="BH1988" s="147"/>
    </row>
    <row r="1989" spans="1:60" outlineLevel="1">
      <c r="A1989" s="154"/>
      <c r="B1989" s="155"/>
      <c r="C1989" s="188" t="s">
        <v>1552</v>
      </c>
      <c r="D1989" s="160"/>
      <c r="E1989" s="161">
        <v>6.8000000000000005E-2</v>
      </c>
      <c r="F1989" s="158"/>
      <c r="G1989" s="158"/>
      <c r="H1989" s="158"/>
      <c r="I1989" s="158"/>
      <c r="J1989" s="158"/>
      <c r="K1989" s="158"/>
      <c r="L1989" s="158"/>
      <c r="M1989" s="158"/>
      <c r="N1989" s="157"/>
      <c r="O1989" s="157"/>
      <c r="P1989" s="157"/>
      <c r="Q1989" s="157"/>
      <c r="R1989" s="158"/>
      <c r="S1989" s="158"/>
      <c r="T1989" s="158"/>
      <c r="U1989" s="158"/>
      <c r="V1989" s="158"/>
      <c r="W1989" s="158"/>
      <c r="X1989" s="158"/>
      <c r="Y1989" s="147"/>
      <c r="Z1989" s="147"/>
      <c r="AA1989" s="147"/>
      <c r="AB1989" s="147"/>
      <c r="AC1989" s="147"/>
      <c r="AD1989" s="147"/>
      <c r="AE1989" s="147"/>
      <c r="AF1989" s="147"/>
      <c r="AG1989" s="147" t="s">
        <v>187</v>
      </c>
      <c r="AH1989" s="147">
        <v>7</v>
      </c>
      <c r="AI1989" s="147"/>
      <c r="AJ1989" s="147"/>
      <c r="AK1989" s="147"/>
      <c r="AL1989" s="147"/>
      <c r="AM1989" s="147"/>
      <c r="AN1989" s="147"/>
      <c r="AO1989" s="147"/>
      <c r="AP1989" s="147"/>
      <c r="AQ1989" s="147"/>
      <c r="AR1989" s="147"/>
      <c r="AS1989" s="147"/>
      <c r="AT1989" s="147"/>
      <c r="AU1989" s="147"/>
      <c r="AV1989" s="147"/>
      <c r="AW1989" s="147"/>
      <c r="AX1989" s="147"/>
      <c r="AY1989" s="147"/>
      <c r="AZ1989" s="147"/>
      <c r="BA1989" s="147"/>
      <c r="BB1989" s="147"/>
      <c r="BC1989" s="147"/>
      <c r="BD1989" s="147"/>
      <c r="BE1989" s="147"/>
      <c r="BF1989" s="147"/>
      <c r="BG1989" s="147"/>
      <c r="BH1989" s="147"/>
    </row>
    <row r="1990" spans="1:60" outlineLevel="1">
      <c r="A1990" s="154"/>
      <c r="B1990" s="155"/>
      <c r="C1990" s="188" t="s">
        <v>1553</v>
      </c>
      <c r="D1990" s="160"/>
      <c r="E1990" s="161">
        <v>0.87780000000000002</v>
      </c>
      <c r="F1990" s="158"/>
      <c r="G1990" s="158"/>
      <c r="H1990" s="158"/>
      <c r="I1990" s="158"/>
      <c r="J1990" s="158"/>
      <c r="K1990" s="158"/>
      <c r="L1990" s="158"/>
      <c r="M1990" s="158"/>
      <c r="N1990" s="157"/>
      <c r="O1990" s="157"/>
      <c r="P1990" s="157"/>
      <c r="Q1990" s="157"/>
      <c r="R1990" s="158"/>
      <c r="S1990" s="158"/>
      <c r="T1990" s="158"/>
      <c r="U1990" s="158"/>
      <c r="V1990" s="158"/>
      <c r="W1990" s="158"/>
      <c r="X1990" s="158"/>
      <c r="Y1990" s="147"/>
      <c r="Z1990" s="147"/>
      <c r="AA1990" s="147"/>
      <c r="AB1990" s="147"/>
      <c r="AC1990" s="147"/>
      <c r="AD1990" s="147"/>
      <c r="AE1990" s="147"/>
      <c r="AF1990" s="147"/>
      <c r="AG1990" s="147" t="s">
        <v>187</v>
      </c>
      <c r="AH1990" s="147">
        <v>7</v>
      </c>
      <c r="AI1990" s="147"/>
      <c r="AJ1990" s="147"/>
      <c r="AK1990" s="147"/>
      <c r="AL1990" s="147"/>
      <c r="AM1990" s="147"/>
      <c r="AN1990" s="147"/>
      <c r="AO1990" s="147"/>
      <c r="AP1990" s="147"/>
      <c r="AQ1990" s="147"/>
      <c r="AR1990" s="147"/>
      <c r="AS1990" s="147"/>
      <c r="AT1990" s="147"/>
      <c r="AU1990" s="147"/>
      <c r="AV1990" s="147"/>
      <c r="AW1990" s="147"/>
      <c r="AX1990" s="147"/>
      <c r="AY1990" s="147"/>
      <c r="AZ1990" s="147"/>
      <c r="BA1990" s="147"/>
      <c r="BB1990" s="147"/>
      <c r="BC1990" s="147"/>
      <c r="BD1990" s="147"/>
      <c r="BE1990" s="147"/>
      <c r="BF1990" s="147"/>
      <c r="BG1990" s="147"/>
      <c r="BH1990" s="147"/>
    </row>
    <row r="1991" spans="1:60" ht="22.5" outlineLevel="1">
      <c r="A1991" s="173">
        <v>380</v>
      </c>
      <c r="B1991" s="174" t="s">
        <v>1554</v>
      </c>
      <c r="C1991" s="187" t="s">
        <v>1555</v>
      </c>
      <c r="D1991" s="175" t="s">
        <v>255</v>
      </c>
      <c r="E1991" s="176">
        <v>0.37741000000000002</v>
      </c>
      <c r="F1991" s="177"/>
      <c r="G1991" s="178">
        <f>ROUND(E1991*F1991,2)</f>
        <v>0</v>
      </c>
      <c r="H1991" s="159"/>
      <c r="I1991" s="158">
        <f>ROUND(E1991*H1991,2)</f>
        <v>0</v>
      </c>
      <c r="J1991" s="159"/>
      <c r="K1991" s="158">
        <f>ROUND(E1991*J1991,2)</f>
        <v>0</v>
      </c>
      <c r="L1991" s="158">
        <v>21</v>
      </c>
      <c r="M1991" s="158">
        <f>G1991*(1+L1991/100)</f>
        <v>0</v>
      </c>
      <c r="N1991" s="157">
        <v>0</v>
      </c>
      <c r="O1991" s="157">
        <f>ROUND(E1991*N1991,2)</f>
        <v>0</v>
      </c>
      <c r="P1991" s="157">
        <v>0</v>
      </c>
      <c r="Q1991" s="157">
        <f>ROUND(E1991*P1991,2)</f>
        <v>0</v>
      </c>
      <c r="R1991" s="158"/>
      <c r="S1991" s="158" t="s">
        <v>183</v>
      </c>
      <c r="T1991" s="158" t="s">
        <v>183</v>
      </c>
      <c r="U1991" s="158">
        <v>0</v>
      </c>
      <c r="V1991" s="158">
        <f>ROUND(E1991*U1991,2)</f>
        <v>0</v>
      </c>
      <c r="W1991" s="158"/>
      <c r="X1991" s="158" t="s">
        <v>184</v>
      </c>
      <c r="Y1991" s="147"/>
      <c r="Z1991" s="147"/>
      <c r="AA1991" s="147"/>
      <c r="AB1991" s="147"/>
      <c r="AC1991" s="147"/>
      <c r="AD1991" s="147"/>
      <c r="AE1991" s="147"/>
      <c r="AF1991" s="147"/>
      <c r="AG1991" s="147" t="s">
        <v>185</v>
      </c>
      <c r="AH1991" s="147"/>
      <c r="AI1991" s="147"/>
      <c r="AJ1991" s="147"/>
      <c r="AK1991" s="147"/>
      <c r="AL1991" s="147"/>
      <c r="AM1991" s="147"/>
      <c r="AN1991" s="147"/>
      <c r="AO1991" s="147"/>
      <c r="AP1991" s="147"/>
      <c r="AQ1991" s="147"/>
      <c r="AR1991" s="147"/>
      <c r="AS1991" s="147"/>
      <c r="AT1991" s="147"/>
      <c r="AU1991" s="147"/>
      <c r="AV1991" s="147"/>
      <c r="AW1991" s="147"/>
      <c r="AX1991" s="147"/>
      <c r="AY1991" s="147"/>
      <c r="AZ1991" s="147"/>
      <c r="BA1991" s="147"/>
      <c r="BB1991" s="147"/>
      <c r="BC1991" s="147"/>
      <c r="BD1991" s="147"/>
      <c r="BE1991" s="147"/>
      <c r="BF1991" s="147"/>
      <c r="BG1991" s="147"/>
      <c r="BH1991" s="147"/>
    </row>
    <row r="1992" spans="1:60" outlineLevel="1">
      <c r="A1992" s="154"/>
      <c r="B1992" s="155"/>
      <c r="C1992" s="188" t="s">
        <v>1556</v>
      </c>
      <c r="D1992" s="160"/>
      <c r="E1992" s="161">
        <v>2.7959999999999999E-2</v>
      </c>
      <c r="F1992" s="158"/>
      <c r="G1992" s="158"/>
      <c r="H1992" s="158"/>
      <c r="I1992" s="158"/>
      <c r="J1992" s="158"/>
      <c r="K1992" s="158"/>
      <c r="L1992" s="158"/>
      <c r="M1992" s="158"/>
      <c r="N1992" s="157"/>
      <c r="O1992" s="157"/>
      <c r="P1992" s="157"/>
      <c r="Q1992" s="157"/>
      <c r="R1992" s="158"/>
      <c r="S1992" s="158"/>
      <c r="T1992" s="158"/>
      <c r="U1992" s="158"/>
      <c r="V1992" s="158"/>
      <c r="W1992" s="158"/>
      <c r="X1992" s="158"/>
      <c r="Y1992" s="147"/>
      <c r="Z1992" s="147"/>
      <c r="AA1992" s="147"/>
      <c r="AB1992" s="147"/>
      <c r="AC1992" s="147"/>
      <c r="AD1992" s="147"/>
      <c r="AE1992" s="147"/>
      <c r="AF1992" s="147"/>
      <c r="AG1992" s="147" t="s">
        <v>187</v>
      </c>
      <c r="AH1992" s="147">
        <v>7</v>
      </c>
      <c r="AI1992" s="147"/>
      <c r="AJ1992" s="147"/>
      <c r="AK1992" s="147"/>
      <c r="AL1992" s="147"/>
      <c r="AM1992" s="147"/>
      <c r="AN1992" s="147"/>
      <c r="AO1992" s="147"/>
      <c r="AP1992" s="147"/>
      <c r="AQ1992" s="147"/>
      <c r="AR1992" s="147"/>
      <c r="AS1992" s="147"/>
      <c r="AT1992" s="147"/>
      <c r="AU1992" s="147"/>
      <c r="AV1992" s="147"/>
      <c r="AW1992" s="147"/>
      <c r="AX1992" s="147"/>
      <c r="AY1992" s="147"/>
      <c r="AZ1992" s="147"/>
      <c r="BA1992" s="147"/>
      <c r="BB1992" s="147"/>
      <c r="BC1992" s="147"/>
      <c r="BD1992" s="147"/>
      <c r="BE1992" s="147"/>
      <c r="BF1992" s="147"/>
      <c r="BG1992" s="147"/>
      <c r="BH1992" s="147"/>
    </row>
    <row r="1993" spans="1:60" outlineLevel="1">
      <c r="A1993" s="154"/>
      <c r="B1993" s="155"/>
      <c r="C1993" s="188" t="s">
        <v>1557</v>
      </c>
      <c r="D1993" s="160"/>
      <c r="E1993" s="161">
        <v>0.34944999999999998</v>
      </c>
      <c r="F1993" s="158"/>
      <c r="G1993" s="158"/>
      <c r="H1993" s="158"/>
      <c r="I1993" s="158"/>
      <c r="J1993" s="158"/>
      <c r="K1993" s="158"/>
      <c r="L1993" s="158"/>
      <c r="M1993" s="158"/>
      <c r="N1993" s="157"/>
      <c r="O1993" s="157"/>
      <c r="P1993" s="157"/>
      <c r="Q1993" s="157"/>
      <c r="R1993" s="158"/>
      <c r="S1993" s="158"/>
      <c r="T1993" s="158"/>
      <c r="U1993" s="158"/>
      <c r="V1993" s="158"/>
      <c r="W1993" s="158"/>
      <c r="X1993" s="158"/>
      <c r="Y1993" s="147"/>
      <c r="Z1993" s="147"/>
      <c r="AA1993" s="147"/>
      <c r="AB1993" s="147"/>
      <c r="AC1993" s="147"/>
      <c r="AD1993" s="147"/>
      <c r="AE1993" s="147"/>
      <c r="AF1993" s="147"/>
      <c r="AG1993" s="147" t="s">
        <v>187</v>
      </c>
      <c r="AH1993" s="147">
        <v>7</v>
      </c>
      <c r="AI1993" s="147"/>
      <c r="AJ1993" s="147"/>
      <c r="AK1993" s="147"/>
      <c r="AL1993" s="147"/>
      <c r="AM1993" s="147"/>
      <c r="AN1993" s="147"/>
      <c r="AO1993" s="147"/>
      <c r="AP1993" s="147"/>
      <c r="AQ1993" s="147"/>
      <c r="AR1993" s="147"/>
      <c r="AS1993" s="147"/>
      <c r="AT1993" s="147"/>
      <c r="AU1993" s="147"/>
      <c r="AV1993" s="147"/>
      <c r="AW1993" s="147"/>
      <c r="AX1993" s="147"/>
      <c r="AY1993" s="147"/>
      <c r="AZ1993" s="147"/>
      <c r="BA1993" s="147"/>
      <c r="BB1993" s="147"/>
      <c r="BC1993" s="147"/>
      <c r="BD1993" s="147"/>
      <c r="BE1993" s="147"/>
      <c r="BF1993" s="147"/>
      <c r="BG1993" s="147"/>
      <c r="BH1993" s="147"/>
    </row>
    <row r="1994" spans="1:60" ht="22.5" outlineLevel="1">
      <c r="A1994" s="173">
        <v>381</v>
      </c>
      <c r="B1994" s="174" t="s">
        <v>1558</v>
      </c>
      <c r="C1994" s="187" t="s">
        <v>1559</v>
      </c>
      <c r="D1994" s="175" t="s">
        <v>255</v>
      </c>
      <c r="E1994" s="176">
        <v>4.6399999999999997E-2</v>
      </c>
      <c r="F1994" s="177"/>
      <c r="G1994" s="178">
        <f>ROUND(E1994*F1994,2)</f>
        <v>0</v>
      </c>
      <c r="H1994" s="159"/>
      <c r="I1994" s="158">
        <f>ROUND(E1994*H1994,2)</f>
        <v>0</v>
      </c>
      <c r="J1994" s="159"/>
      <c r="K1994" s="158">
        <f>ROUND(E1994*J1994,2)</f>
        <v>0</v>
      </c>
      <c r="L1994" s="158">
        <v>21</v>
      </c>
      <c r="M1994" s="158">
        <f>G1994*(1+L1994/100)</f>
        <v>0</v>
      </c>
      <c r="N1994" s="157">
        <v>0</v>
      </c>
      <c r="O1994" s="157">
        <f>ROUND(E1994*N1994,2)</f>
        <v>0</v>
      </c>
      <c r="P1994" s="157">
        <v>0</v>
      </c>
      <c r="Q1994" s="157">
        <f>ROUND(E1994*P1994,2)</f>
        <v>0</v>
      </c>
      <c r="R1994" s="158"/>
      <c r="S1994" s="158" t="s">
        <v>183</v>
      </c>
      <c r="T1994" s="158" t="s">
        <v>183</v>
      </c>
      <c r="U1994" s="158">
        <v>0</v>
      </c>
      <c r="V1994" s="158">
        <f>ROUND(E1994*U1994,2)</f>
        <v>0</v>
      </c>
      <c r="W1994" s="158"/>
      <c r="X1994" s="158" t="s">
        <v>184</v>
      </c>
      <c r="Y1994" s="147"/>
      <c r="Z1994" s="147"/>
      <c r="AA1994" s="147"/>
      <c r="AB1994" s="147"/>
      <c r="AC1994" s="147"/>
      <c r="AD1994" s="147"/>
      <c r="AE1994" s="147"/>
      <c r="AF1994" s="147"/>
      <c r="AG1994" s="147" t="s">
        <v>185</v>
      </c>
      <c r="AH1994" s="147"/>
      <c r="AI1994" s="147"/>
      <c r="AJ1994" s="147"/>
      <c r="AK1994" s="147"/>
      <c r="AL1994" s="147"/>
      <c r="AM1994" s="147"/>
      <c r="AN1994" s="147"/>
      <c r="AO1994" s="147"/>
      <c r="AP1994" s="147"/>
      <c r="AQ1994" s="147"/>
      <c r="AR1994" s="147"/>
      <c r="AS1994" s="147"/>
      <c r="AT1994" s="147"/>
      <c r="AU1994" s="147"/>
      <c r="AV1994" s="147"/>
      <c r="AW1994" s="147"/>
      <c r="AX1994" s="147"/>
      <c r="AY1994" s="147"/>
      <c r="AZ1994" s="147"/>
      <c r="BA1994" s="147"/>
      <c r="BB1994" s="147"/>
      <c r="BC1994" s="147"/>
      <c r="BD1994" s="147"/>
      <c r="BE1994" s="147"/>
      <c r="BF1994" s="147"/>
      <c r="BG1994" s="147"/>
      <c r="BH1994" s="147"/>
    </row>
    <row r="1995" spans="1:60" outlineLevel="1">
      <c r="A1995" s="154"/>
      <c r="B1995" s="155"/>
      <c r="C1995" s="188" t="s">
        <v>1560</v>
      </c>
      <c r="D1995" s="160"/>
      <c r="E1995" s="161">
        <v>4.6399999999999997E-2</v>
      </c>
      <c r="F1995" s="158"/>
      <c r="G1995" s="158"/>
      <c r="H1995" s="158"/>
      <c r="I1995" s="158"/>
      <c r="J1995" s="158"/>
      <c r="K1995" s="158"/>
      <c r="L1995" s="158"/>
      <c r="M1995" s="158"/>
      <c r="N1995" s="157"/>
      <c r="O1995" s="157"/>
      <c r="P1995" s="157"/>
      <c r="Q1995" s="157"/>
      <c r="R1995" s="158"/>
      <c r="S1995" s="158"/>
      <c r="T1995" s="158"/>
      <c r="U1995" s="158"/>
      <c r="V1995" s="158"/>
      <c r="W1995" s="158"/>
      <c r="X1995" s="158"/>
      <c r="Y1995" s="147"/>
      <c r="Z1995" s="147"/>
      <c r="AA1995" s="147"/>
      <c r="AB1995" s="147"/>
      <c r="AC1995" s="147"/>
      <c r="AD1995" s="147"/>
      <c r="AE1995" s="147"/>
      <c r="AF1995" s="147"/>
      <c r="AG1995" s="147" t="s">
        <v>187</v>
      </c>
      <c r="AH1995" s="147">
        <v>7</v>
      </c>
      <c r="AI1995" s="147"/>
      <c r="AJ1995" s="147"/>
      <c r="AK1995" s="147"/>
      <c r="AL1995" s="147"/>
      <c r="AM1995" s="147"/>
      <c r="AN1995" s="147"/>
      <c r="AO1995" s="147"/>
      <c r="AP1995" s="147"/>
      <c r="AQ1995" s="147"/>
      <c r="AR1995" s="147"/>
      <c r="AS1995" s="147"/>
      <c r="AT1995" s="147"/>
      <c r="AU1995" s="147"/>
      <c r="AV1995" s="147"/>
      <c r="AW1995" s="147"/>
      <c r="AX1995" s="147"/>
      <c r="AY1995" s="147"/>
      <c r="AZ1995" s="147"/>
      <c r="BA1995" s="147"/>
      <c r="BB1995" s="147"/>
      <c r="BC1995" s="147"/>
      <c r="BD1995" s="147"/>
      <c r="BE1995" s="147"/>
      <c r="BF1995" s="147"/>
      <c r="BG1995" s="147"/>
      <c r="BH1995" s="147"/>
    </row>
    <row r="1996" spans="1:60" outlineLevel="1">
      <c r="A1996" s="179">
        <v>382</v>
      </c>
      <c r="B1996" s="180" t="s">
        <v>1561</v>
      </c>
      <c r="C1996" s="189" t="s">
        <v>1562</v>
      </c>
      <c r="D1996" s="181" t="s">
        <v>255</v>
      </c>
      <c r="E1996" s="182">
        <v>394.40125</v>
      </c>
      <c r="F1996" s="183"/>
      <c r="G1996" s="184">
        <f t="shared" ref="G1996:G2001" si="21">ROUND(E1996*F1996,2)</f>
        <v>0</v>
      </c>
      <c r="H1996" s="159"/>
      <c r="I1996" s="158">
        <f t="shared" ref="I1996:I2001" si="22">ROUND(E1996*H1996,2)</f>
        <v>0</v>
      </c>
      <c r="J1996" s="159"/>
      <c r="K1996" s="158">
        <f t="shared" ref="K1996:K2001" si="23">ROUND(E1996*J1996,2)</f>
        <v>0</v>
      </c>
      <c r="L1996" s="158">
        <v>21</v>
      </c>
      <c r="M1996" s="158">
        <f t="shared" ref="M1996:M2001" si="24">G1996*(1+L1996/100)</f>
        <v>0</v>
      </c>
      <c r="N1996" s="157">
        <v>0</v>
      </c>
      <c r="O1996" s="157">
        <f t="shared" ref="O1996:O2001" si="25">ROUND(E1996*N1996,2)</f>
        <v>0</v>
      </c>
      <c r="P1996" s="157">
        <v>0</v>
      </c>
      <c r="Q1996" s="157">
        <f t="shared" ref="Q1996:Q2001" si="26">ROUND(E1996*P1996,2)</f>
        <v>0</v>
      </c>
      <c r="R1996" s="158"/>
      <c r="S1996" s="158" t="s">
        <v>183</v>
      </c>
      <c r="T1996" s="158" t="s">
        <v>183</v>
      </c>
      <c r="U1996" s="158">
        <v>2.0089999999999999</v>
      </c>
      <c r="V1996" s="158">
        <f t="shared" ref="V1996:V2001" si="27">ROUND(E1996*U1996,2)</f>
        <v>792.35</v>
      </c>
      <c r="W1996" s="158"/>
      <c r="X1996" s="158" t="s">
        <v>1563</v>
      </c>
      <c r="Y1996" s="147"/>
      <c r="Z1996" s="147"/>
      <c r="AA1996" s="147"/>
      <c r="AB1996" s="147"/>
      <c r="AC1996" s="147"/>
      <c r="AD1996" s="147"/>
      <c r="AE1996" s="147"/>
      <c r="AF1996" s="147"/>
      <c r="AG1996" s="147" t="s">
        <v>1564</v>
      </c>
      <c r="AH1996" s="147"/>
      <c r="AI1996" s="147"/>
      <c r="AJ1996" s="147"/>
      <c r="AK1996" s="147"/>
      <c r="AL1996" s="147"/>
      <c r="AM1996" s="147"/>
      <c r="AN1996" s="147"/>
      <c r="AO1996" s="147"/>
      <c r="AP1996" s="147"/>
      <c r="AQ1996" s="147"/>
      <c r="AR1996" s="147"/>
      <c r="AS1996" s="147"/>
      <c r="AT1996" s="147"/>
      <c r="AU1996" s="147"/>
      <c r="AV1996" s="147"/>
      <c r="AW1996" s="147"/>
      <c r="AX1996" s="147"/>
      <c r="AY1996" s="147"/>
      <c r="AZ1996" s="147"/>
      <c r="BA1996" s="147"/>
      <c r="BB1996" s="147"/>
      <c r="BC1996" s="147"/>
      <c r="BD1996" s="147"/>
      <c r="BE1996" s="147"/>
      <c r="BF1996" s="147"/>
      <c r="BG1996" s="147"/>
      <c r="BH1996" s="147"/>
    </row>
    <row r="1997" spans="1:60" outlineLevel="1">
      <c r="A1997" s="179">
        <v>383</v>
      </c>
      <c r="B1997" s="180" t="s">
        <v>1565</v>
      </c>
      <c r="C1997" s="189" t="s">
        <v>1566</v>
      </c>
      <c r="D1997" s="181" t="s">
        <v>255</v>
      </c>
      <c r="E1997" s="182">
        <v>394.40125</v>
      </c>
      <c r="F1997" s="183"/>
      <c r="G1997" s="184">
        <f t="shared" si="21"/>
        <v>0</v>
      </c>
      <c r="H1997" s="159"/>
      <c r="I1997" s="158">
        <f t="shared" si="22"/>
        <v>0</v>
      </c>
      <c r="J1997" s="159"/>
      <c r="K1997" s="158">
        <f t="shared" si="23"/>
        <v>0</v>
      </c>
      <c r="L1997" s="158">
        <v>21</v>
      </c>
      <c r="M1997" s="158">
        <f t="shared" si="24"/>
        <v>0</v>
      </c>
      <c r="N1997" s="157">
        <v>0</v>
      </c>
      <c r="O1997" s="157">
        <f t="shared" si="25"/>
        <v>0</v>
      </c>
      <c r="P1997" s="157">
        <v>0</v>
      </c>
      <c r="Q1997" s="157">
        <f t="shared" si="26"/>
        <v>0</v>
      </c>
      <c r="R1997" s="158"/>
      <c r="S1997" s="158" t="s">
        <v>183</v>
      </c>
      <c r="T1997" s="158" t="s">
        <v>183</v>
      </c>
      <c r="U1997" s="158">
        <v>0.49</v>
      </c>
      <c r="V1997" s="158">
        <f t="shared" si="27"/>
        <v>193.26</v>
      </c>
      <c r="W1997" s="158"/>
      <c r="X1997" s="158" t="s">
        <v>1563</v>
      </c>
      <c r="Y1997" s="147"/>
      <c r="Z1997" s="147"/>
      <c r="AA1997" s="147"/>
      <c r="AB1997" s="147"/>
      <c r="AC1997" s="147"/>
      <c r="AD1997" s="147"/>
      <c r="AE1997" s="147"/>
      <c r="AF1997" s="147"/>
      <c r="AG1997" s="147" t="s">
        <v>1564</v>
      </c>
      <c r="AH1997" s="147"/>
      <c r="AI1997" s="147"/>
      <c r="AJ1997" s="147"/>
      <c r="AK1997" s="147"/>
      <c r="AL1997" s="147"/>
      <c r="AM1997" s="147"/>
      <c r="AN1997" s="147"/>
      <c r="AO1997" s="147"/>
      <c r="AP1997" s="147"/>
      <c r="AQ1997" s="147"/>
      <c r="AR1997" s="147"/>
      <c r="AS1997" s="147"/>
      <c r="AT1997" s="147"/>
      <c r="AU1997" s="147"/>
      <c r="AV1997" s="147"/>
      <c r="AW1997" s="147"/>
      <c r="AX1997" s="147"/>
      <c r="AY1997" s="147"/>
      <c r="AZ1997" s="147"/>
      <c r="BA1997" s="147"/>
      <c r="BB1997" s="147"/>
      <c r="BC1997" s="147"/>
      <c r="BD1997" s="147"/>
      <c r="BE1997" s="147"/>
      <c r="BF1997" s="147"/>
      <c r="BG1997" s="147"/>
      <c r="BH1997" s="147"/>
    </row>
    <row r="1998" spans="1:60" outlineLevel="1">
      <c r="A1998" s="179">
        <v>384</v>
      </c>
      <c r="B1998" s="180" t="s">
        <v>1567</v>
      </c>
      <c r="C1998" s="189" t="s">
        <v>1568</v>
      </c>
      <c r="D1998" s="181" t="s">
        <v>255</v>
      </c>
      <c r="E1998" s="182">
        <v>7493.6237899999996</v>
      </c>
      <c r="F1998" s="183"/>
      <c r="G1998" s="184">
        <f t="shared" si="21"/>
        <v>0</v>
      </c>
      <c r="H1998" s="159"/>
      <c r="I1998" s="158">
        <f t="shared" si="22"/>
        <v>0</v>
      </c>
      <c r="J1998" s="159"/>
      <c r="K1998" s="158">
        <f t="shared" si="23"/>
        <v>0</v>
      </c>
      <c r="L1998" s="158">
        <v>21</v>
      </c>
      <c r="M1998" s="158">
        <f t="shared" si="24"/>
        <v>0</v>
      </c>
      <c r="N1998" s="157">
        <v>0</v>
      </c>
      <c r="O1998" s="157">
        <f t="shared" si="25"/>
        <v>0</v>
      </c>
      <c r="P1998" s="157">
        <v>0</v>
      </c>
      <c r="Q1998" s="157">
        <f t="shared" si="26"/>
        <v>0</v>
      </c>
      <c r="R1998" s="158"/>
      <c r="S1998" s="158" t="s">
        <v>183</v>
      </c>
      <c r="T1998" s="158" t="s">
        <v>183</v>
      </c>
      <c r="U1998" s="158">
        <v>0</v>
      </c>
      <c r="V1998" s="158">
        <f t="shared" si="27"/>
        <v>0</v>
      </c>
      <c r="W1998" s="158"/>
      <c r="X1998" s="158" t="s">
        <v>1563</v>
      </c>
      <c r="Y1998" s="147"/>
      <c r="Z1998" s="147"/>
      <c r="AA1998" s="147"/>
      <c r="AB1998" s="147"/>
      <c r="AC1998" s="147"/>
      <c r="AD1998" s="147"/>
      <c r="AE1998" s="147"/>
      <c r="AF1998" s="147"/>
      <c r="AG1998" s="147" t="s">
        <v>1564</v>
      </c>
      <c r="AH1998" s="147"/>
      <c r="AI1998" s="147"/>
      <c r="AJ1998" s="147"/>
      <c r="AK1998" s="147"/>
      <c r="AL1998" s="147"/>
      <c r="AM1998" s="147"/>
      <c r="AN1998" s="147"/>
      <c r="AO1998" s="147"/>
      <c r="AP1998" s="147"/>
      <c r="AQ1998" s="147"/>
      <c r="AR1998" s="147"/>
      <c r="AS1998" s="147"/>
      <c r="AT1998" s="147"/>
      <c r="AU1998" s="147"/>
      <c r="AV1998" s="147"/>
      <c r="AW1998" s="147"/>
      <c r="AX1998" s="147"/>
      <c r="AY1998" s="147"/>
      <c r="AZ1998" s="147"/>
      <c r="BA1998" s="147"/>
      <c r="BB1998" s="147"/>
      <c r="BC1998" s="147"/>
      <c r="BD1998" s="147"/>
      <c r="BE1998" s="147"/>
      <c r="BF1998" s="147"/>
      <c r="BG1998" s="147"/>
      <c r="BH1998" s="147"/>
    </row>
    <row r="1999" spans="1:60" outlineLevel="1">
      <c r="A1999" s="179">
        <v>385</v>
      </c>
      <c r="B1999" s="180" t="s">
        <v>1569</v>
      </c>
      <c r="C1999" s="189" t="s">
        <v>1570</v>
      </c>
      <c r="D1999" s="181" t="s">
        <v>255</v>
      </c>
      <c r="E1999" s="182">
        <v>394.40125</v>
      </c>
      <c r="F1999" s="183"/>
      <c r="G1999" s="184">
        <f t="shared" si="21"/>
        <v>0</v>
      </c>
      <c r="H1999" s="159"/>
      <c r="I1999" s="158">
        <f t="shared" si="22"/>
        <v>0</v>
      </c>
      <c r="J1999" s="159"/>
      <c r="K1999" s="158">
        <f t="shared" si="23"/>
        <v>0</v>
      </c>
      <c r="L1999" s="158">
        <v>21</v>
      </c>
      <c r="M1999" s="158">
        <f t="shared" si="24"/>
        <v>0</v>
      </c>
      <c r="N1999" s="157">
        <v>0</v>
      </c>
      <c r="O1999" s="157">
        <f t="shared" si="25"/>
        <v>0</v>
      </c>
      <c r="P1999" s="157">
        <v>0</v>
      </c>
      <c r="Q1999" s="157">
        <f t="shared" si="26"/>
        <v>0</v>
      </c>
      <c r="R1999" s="158"/>
      <c r="S1999" s="158" t="s">
        <v>183</v>
      </c>
      <c r="T1999" s="158" t="s">
        <v>183</v>
      </c>
      <c r="U1999" s="158">
        <v>0.94199999999999995</v>
      </c>
      <c r="V1999" s="158">
        <f t="shared" si="27"/>
        <v>371.53</v>
      </c>
      <c r="W1999" s="158"/>
      <c r="X1999" s="158" t="s">
        <v>1563</v>
      </c>
      <c r="Y1999" s="147"/>
      <c r="Z1999" s="147"/>
      <c r="AA1999" s="147"/>
      <c r="AB1999" s="147"/>
      <c r="AC1999" s="147"/>
      <c r="AD1999" s="147"/>
      <c r="AE1999" s="147"/>
      <c r="AF1999" s="147"/>
      <c r="AG1999" s="147" t="s">
        <v>1564</v>
      </c>
      <c r="AH1999" s="147"/>
      <c r="AI1999" s="147"/>
      <c r="AJ1999" s="147"/>
      <c r="AK1999" s="147"/>
      <c r="AL1999" s="147"/>
      <c r="AM1999" s="147"/>
      <c r="AN1999" s="147"/>
      <c r="AO1999" s="147"/>
      <c r="AP1999" s="147"/>
      <c r="AQ1999" s="147"/>
      <c r="AR1999" s="147"/>
      <c r="AS1999" s="147"/>
      <c r="AT1999" s="147"/>
      <c r="AU1999" s="147"/>
      <c r="AV1999" s="147"/>
      <c r="AW1999" s="147"/>
      <c r="AX1999" s="147"/>
      <c r="AY1999" s="147"/>
      <c r="AZ1999" s="147"/>
      <c r="BA1999" s="147"/>
      <c r="BB1999" s="147"/>
      <c r="BC1999" s="147"/>
      <c r="BD1999" s="147"/>
      <c r="BE1999" s="147"/>
      <c r="BF1999" s="147"/>
      <c r="BG1999" s="147"/>
      <c r="BH1999" s="147"/>
    </row>
    <row r="2000" spans="1:60" outlineLevel="1">
      <c r="A2000" s="179">
        <v>386</v>
      </c>
      <c r="B2000" s="180" t="s">
        <v>1571</v>
      </c>
      <c r="C2000" s="189" t="s">
        <v>1572</v>
      </c>
      <c r="D2000" s="181" t="s">
        <v>255</v>
      </c>
      <c r="E2000" s="182">
        <v>788.80250000000001</v>
      </c>
      <c r="F2000" s="183"/>
      <c r="G2000" s="184">
        <f t="shared" si="21"/>
        <v>0</v>
      </c>
      <c r="H2000" s="159"/>
      <c r="I2000" s="158">
        <f t="shared" si="22"/>
        <v>0</v>
      </c>
      <c r="J2000" s="159"/>
      <c r="K2000" s="158">
        <f t="shared" si="23"/>
        <v>0</v>
      </c>
      <c r="L2000" s="158">
        <v>21</v>
      </c>
      <c r="M2000" s="158">
        <f t="shared" si="24"/>
        <v>0</v>
      </c>
      <c r="N2000" s="157">
        <v>0</v>
      </c>
      <c r="O2000" s="157">
        <f t="shared" si="25"/>
        <v>0</v>
      </c>
      <c r="P2000" s="157">
        <v>0</v>
      </c>
      <c r="Q2000" s="157">
        <f t="shared" si="26"/>
        <v>0</v>
      </c>
      <c r="R2000" s="158"/>
      <c r="S2000" s="158" t="s">
        <v>183</v>
      </c>
      <c r="T2000" s="158" t="s">
        <v>183</v>
      </c>
      <c r="U2000" s="158">
        <v>0.105</v>
      </c>
      <c r="V2000" s="158">
        <f t="shared" si="27"/>
        <v>82.82</v>
      </c>
      <c r="W2000" s="158"/>
      <c r="X2000" s="158" t="s">
        <v>1563</v>
      </c>
      <c r="Y2000" s="147"/>
      <c r="Z2000" s="147"/>
      <c r="AA2000" s="147"/>
      <c r="AB2000" s="147"/>
      <c r="AC2000" s="147"/>
      <c r="AD2000" s="147"/>
      <c r="AE2000" s="147"/>
      <c r="AF2000" s="147"/>
      <c r="AG2000" s="147" t="s">
        <v>1564</v>
      </c>
      <c r="AH2000" s="147"/>
      <c r="AI2000" s="147"/>
      <c r="AJ2000" s="147"/>
      <c r="AK2000" s="147"/>
      <c r="AL2000" s="147"/>
      <c r="AM2000" s="147"/>
      <c r="AN2000" s="147"/>
      <c r="AO2000" s="147"/>
      <c r="AP2000" s="147"/>
      <c r="AQ2000" s="147"/>
      <c r="AR2000" s="147"/>
      <c r="AS2000" s="147"/>
      <c r="AT2000" s="147"/>
      <c r="AU2000" s="147"/>
      <c r="AV2000" s="147"/>
      <c r="AW2000" s="147"/>
      <c r="AX2000" s="147"/>
      <c r="AY2000" s="147"/>
      <c r="AZ2000" s="147"/>
      <c r="BA2000" s="147"/>
      <c r="BB2000" s="147"/>
      <c r="BC2000" s="147"/>
      <c r="BD2000" s="147"/>
      <c r="BE2000" s="147"/>
      <c r="BF2000" s="147"/>
      <c r="BG2000" s="147"/>
      <c r="BH2000" s="147"/>
    </row>
    <row r="2001" spans="1:60" outlineLevel="1">
      <c r="A2001" s="179">
        <v>387</v>
      </c>
      <c r="B2001" s="180" t="s">
        <v>1573</v>
      </c>
      <c r="C2001" s="189" t="s">
        <v>1574</v>
      </c>
      <c r="D2001" s="181" t="s">
        <v>255</v>
      </c>
      <c r="E2001" s="182">
        <v>394.40125</v>
      </c>
      <c r="F2001" s="183"/>
      <c r="G2001" s="184">
        <f t="shared" si="21"/>
        <v>0</v>
      </c>
      <c r="H2001" s="159"/>
      <c r="I2001" s="158">
        <f t="shared" si="22"/>
        <v>0</v>
      </c>
      <c r="J2001" s="159"/>
      <c r="K2001" s="158">
        <f t="shared" si="23"/>
        <v>0</v>
      </c>
      <c r="L2001" s="158">
        <v>21</v>
      </c>
      <c r="M2001" s="158">
        <f t="shared" si="24"/>
        <v>0</v>
      </c>
      <c r="N2001" s="157">
        <v>0</v>
      </c>
      <c r="O2001" s="157">
        <f t="shared" si="25"/>
        <v>0</v>
      </c>
      <c r="P2001" s="157">
        <v>0</v>
      </c>
      <c r="Q2001" s="157">
        <f t="shared" si="26"/>
        <v>0</v>
      </c>
      <c r="R2001" s="158"/>
      <c r="S2001" s="158" t="s">
        <v>183</v>
      </c>
      <c r="T2001" s="158" t="s">
        <v>183</v>
      </c>
      <c r="U2001" s="158">
        <v>6.0000000000000001E-3</v>
      </c>
      <c r="V2001" s="158">
        <f t="shared" si="27"/>
        <v>2.37</v>
      </c>
      <c r="W2001" s="158"/>
      <c r="X2001" s="158" t="s">
        <v>1563</v>
      </c>
      <c r="Y2001" s="147"/>
      <c r="Z2001" s="147"/>
      <c r="AA2001" s="147"/>
      <c r="AB2001" s="147"/>
      <c r="AC2001" s="147"/>
      <c r="AD2001" s="147"/>
      <c r="AE2001" s="147"/>
      <c r="AF2001" s="147"/>
      <c r="AG2001" s="147" t="s">
        <v>1564</v>
      </c>
      <c r="AH2001" s="147"/>
      <c r="AI2001" s="147"/>
      <c r="AJ2001" s="147"/>
      <c r="AK2001" s="147"/>
      <c r="AL2001" s="147"/>
      <c r="AM2001" s="147"/>
      <c r="AN2001" s="147"/>
      <c r="AO2001" s="147"/>
      <c r="AP2001" s="147"/>
      <c r="AQ2001" s="147"/>
      <c r="AR2001" s="147"/>
      <c r="AS2001" s="147"/>
      <c r="AT2001" s="147"/>
      <c r="AU2001" s="147"/>
      <c r="AV2001" s="147"/>
      <c r="AW2001" s="147"/>
      <c r="AX2001" s="147"/>
      <c r="AY2001" s="147"/>
      <c r="AZ2001" s="147"/>
      <c r="BA2001" s="147"/>
      <c r="BB2001" s="147"/>
      <c r="BC2001" s="147"/>
      <c r="BD2001" s="147"/>
      <c r="BE2001" s="147"/>
      <c r="BF2001" s="147"/>
      <c r="BG2001" s="147"/>
      <c r="BH2001" s="147"/>
    </row>
    <row r="2002" spans="1:60">
      <c r="A2002" s="166" t="s">
        <v>178</v>
      </c>
      <c r="B2002" s="167" t="s">
        <v>151</v>
      </c>
      <c r="C2002" s="186" t="s">
        <v>29</v>
      </c>
      <c r="D2002" s="168"/>
      <c r="E2002" s="169"/>
      <c r="F2002" s="170"/>
      <c r="G2002" s="171">
        <f>SUMIF(AG2003:AG2004,"&lt;&gt;NOR",G2003:G2004)</f>
        <v>0</v>
      </c>
      <c r="H2002" s="165"/>
      <c r="I2002" s="165">
        <f>SUM(I2003:I2004)</f>
        <v>0</v>
      </c>
      <c r="J2002" s="165"/>
      <c r="K2002" s="165">
        <f>SUM(K2003:K2004)</f>
        <v>0</v>
      </c>
      <c r="L2002" s="165"/>
      <c r="M2002" s="165">
        <f>SUM(M2003:M2004)</f>
        <v>0</v>
      </c>
      <c r="N2002" s="164"/>
      <c r="O2002" s="164">
        <f>SUM(O2003:O2004)</f>
        <v>0</v>
      </c>
      <c r="P2002" s="164"/>
      <c r="Q2002" s="164">
        <f>SUM(Q2003:Q2004)</f>
        <v>0</v>
      </c>
      <c r="R2002" s="165"/>
      <c r="S2002" s="165"/>
      <c r="T2002" s="165"/>
      <c r="U2002" s="165"/>
      <c r="V2002" s="165">
        <f>SUM(V2003:V2004)</f>
        <v>0</v>
      </c>
      <c r="W2002" s="165"/>
      <c r="X2002" s="165"/>
      <c r="AG2002" t="s">
        <v>179</v>
      </c>
    </row>
    <row r="2003" spans="1:60" outlineLevel="1">
      <c r="A2003" s="179">
        <v>388</v>
      </c>
      <c r="B2003" s="180" t="s">
        <v>1575</v>
      </c>
      <c r="C2003" s="189" t="s">
        <v>1576</v>
      </c>
      <c r="D2003" s="181" t="s">
        <v>1577</v>
      </c>
      <c r="E2003" s="182">
        <v>1</v>
      </c>
      <c r="F2003" s="183"/>
      <c r="G2003" s="184">
        <f>ROUND(E2003*F2003,2)</f>
        <v>0</v>
      </c>
      <c r="H2003" s="159"/>
      <c r="I2003" s="158">
        <f>ROUND(E2003*H2003,2)</f>
        <v>0</v>
      </c>
      <c r="J2003" s="159"/>
      <c r="K2003" s="158">
        <f>ROUND(E2003*J2003,2)</f>
        <v>0</v>
      </c>
      <c r="L2003" s="158">
        <v>21</v>
      </c>
      <c r="M2003" s="158">
        <f>G2003*(1+L2003/100)</f>
        <v>0</v>
      </c>
      <c r="N2003" s="157">
        <v>0</v>
      </c>
      <c r="O2003" s="157">
        <f>ROUND(E2003*N2003,2)</f>
        <v>0</v>
      </c>
      <c r="P2003" s="157">
        <v>0</v>
      </c>
      <c r="Q2003" s="157">
        <f>ROUND(E2003*P2003,2)</f>
        <v>0</v>
      </c>
      <c r="R2003" s="158"/>
      <c r="S2003" s="158" t="s">
        <v>183</v>
      </c>
      <c r="T2003" s="158" t="s">
        <v>342</v>
      </c>
      <c r="U2003" s="158">
        <v>0</v>
      </c>
      <c r="V2003" s="158">
        <f>ROUND(E2003*U2003,2)</f>
        <v>0</v>
      </c>
      <c r="W2003" s="158"/>
      <c r="X2003" s="158" t="s">
        <v>1578</v>
      </c>
      <c r="Y2003" s="147"/>
      <c r="Z2003" s="147"/>
      <c r="AA2003" s="147"/>
      <c r="AB2003" s="147"/>
      <c r="AC2003" s="147"/>
      <c r="AD2003" s="147"/>
      <c r="AE2003" s="147"/>
      <c r="AF2003" s="147"/>
      <c r="AG2003" s="147" t="s">
        <v>1579</v>
      </c>
      <c r="AH2003" s="147"/>
      <c r="AI2003" s="147"/>
      <c r="AJ2003" s="147"/>
      <c r="AK2003" s="147"/>
      <c r="AL2003" s="147"/>
      <c r="AM2003" s="147"/>
      <c r="AN2003" s="147"/>
      <c r="AO2003" s="147"/>
      <c r="AP2003" s="147"/>
      <c r="AQ2003" s="147"/>
      <c r="AR2003" s="147"/>
      <c r="AS2003" s="147"/>
      <c r="AT2003" s="147"/>
      <c r="AU2003" s="147"/>
      <c r="AV2003" s="147"/>
      <c r="AW2003" s="147"/>
      <c r="AX2003" s="147"/>
      <c r="AY2003" s="147"/>
      <c r="AZ2003" s="147"/>
      <c r="BA2003" s="147"/>
      <c r="BB2003" s="147"/>
      <c r="BC2003" s="147"/>
      <c r="BD2003" s="147"/>
      <c r="BE2003" s="147"/>
      <c r="BF2003" s="147"/>
      <c r="BG2003" s="147"/>
      <c r="BH2003" s="147"/>
    </row>
    <row r="2004" spans="1:60" outlineLevel="1">
      <c r="A2004" s="173">
        <v>389</v>
      </c>
      <c r="B2004" s="174" t="s">
        <v>1580</v>
      </c>
      <c r="C2004" s="187" t="s">
        <v>1581</v>
      </c>
      <c r="D2004" s="175" t="s">
        <v>1577</v>
      </c>
      <c r="E2004" s="176">
        <v>1</v>
      </c>
      <c r="F2004" s="177"/>
      <c r="G2004" s="178">
        <f>ROUND(E2004*F2004,2)</f>
        <v>0</v>
      </c>
      <c r="H2004" s="159"/>
      <c r="I2004" s="158">
        <f>ROUND(E2004*H2004,2)</f>
        <v>0</v>
      </c>
      <c r="J2004" s="159"/>
      <c r="K2004" s="158">
        <f>ROUND(E2004*J2004,2)</f>
        <v>0</v>
      </c>
      <c r="L2004" s="158">
        <v>21</v>
      </c>
      <c r="M2004" s="158">
        <f>G2004*(1+L2004/100)</f>
        <v>0</v>
      </c>
      <c r="N2004" s="157">
        <v>0</v>
      </c>
      <c r="O2004" s="157">
        <f>ROUND(E2004*N2004,2)</f>
        <v>0</v>
      </c>
      <c r="P2004" s="157">
        <v>0</v>
      </c>
      <c r="Q2004" s="157">
        <f>ROUND(E2004*P2004,2)</f>
        <v>0</v>
      </c>
      <c r="R2004" s="158"/>
      <c r="S2004" s="158" t="s">
        <v>183</v>
      </c>
      <c r="T2004" s="158" t="s">
        <v>342</v>
      </c>
      <c r="U2004" s="158">
        <v>0</v>
      </c>
      <c r="V2004" s="158">
        <f>ROUND(E2004*U2004,2)</f>
        <v>0</v>
      </c>
      <c r="W2004" s="158"/>
      <c r="X2004" s="158" t="s">
        <v>1578</v>
      </c>
      <c r="Y2004" s="147"/>
      <c r="Z2004" s="147"/>
      <c r="AA2004" s="147"/>
      <c r="AB2004" s="147"/>
      <c r="AC2004" s="147"/>
      <c r="AD2004" s="147"/>
      <c r="AE2004" s="147"/>
      <c r="AF2004" s="147"/>
      <c r="AG2004" s="147" t="s">
        <v>1579</v>
      </c>
      <c r="AH2004" s="147"/>
      <c r="AI2004" s="147"/>
      <c r="AJ2004" s="147"/>
      <c r="AK2004" s="147"/>
      <c r="AL2004" s="147"/>
      <c r="AM2004" s="147"/>
      <c r="AN2004" s="147"/>
      <c r="AO2004" s="147"/>
      <c r="AP2004" s="147"/>
      <c r="AQ2004" s="147"/>
      <c r="AR2004" s="147"/>
      <c r="AS2004" s="147"/>
      <c r="AT2004" s="147"/>
      <c r="AU2004" s="147"/>
      <c r="AV2004" s="147"/>
      <c r="AW2004" s="147"/>
      <c r="AX2004" s="147"/>
      <c r="AY2004" s="147"/>
      <c r="AZ2004" s="147"/>
      <c r="BA2004" s="147"/>
      <c r="BB2004" s="147"/>
      <c r="BC2004" s="147"/>
      <c r="BD2004" s="147"/>
      <c r="BE2004" s="147"/>
      <c r="BF2004" s="147"/>
      <c r="BG2004" s="147"/>
      <c r="BH2004" s="147"/>
    </row>
    <row r="2005" spans="1:60">
      <c r="A2005" s="3"/>
      <c r="B2005" s="4"/>
      <c r="C2005" s="192"/>
      <c r="D2005" s="6"/>
      <c r="E2005" s="3"/>
      <c r="F2005" s="3"/>
      <c r="G2005" s="3"/>
      <c r="H2005" s="3"/>
      <c r="I2005" s="3"/>
      <c r="J2005" s="3"/>
      <c r="K2005" s="3"/>
      <c r="L2005" s="3"/>
      <c r="M2005" s="3"/>
      <c r="N2005" s="3"/>
      <c r="O2005" s="3"/>
      <c r="P2005" s="3"/>
      <c r="Q2005" s="3"/>
      <c r="R2005" s="3"/>
      <c r="S2005" s="3"/>
      <c r="T2005" s="3"/>
      <c r="U2005" s="3"/>
      <c r="V2005" s="3"/>
      <c r="W2005" s="3"/>
      <c r="X2005" s="3"/>
      <c r="AE2005">
        <v>15</v>
      </c>
      <c r="AF2005">
        <v>21</v>
      </c>
      <c r="AG2005" t="s">
        <v>165</v>
      </c>
    </row>
    <row r="2006" spans="1:60">
      <c r="A2006" s="150"/>
      <c r="B2006" s="151" t="s">
        <v>31</v>
      </c>
      <c r="C2006" s="193"/>
      <c r="D2006" s="152"/>
      <c r="E2006" s="153"/>
      <c r="F2006" s="153"/>
      <c r="G2006" s="172">
        <f>G8+G50+G55+G161+G170+G178+G235+G241+G333+G348+G449+G526+G535+G550+G604+G608+G1041+G1043+G1231+G1298+G1364+G1375+G1385+G1391+G1422+G1425+G1431+G1436+G1453+G1641+G1702+G1779+G1810+G1815+G1862+G1867+G1885+G1891+G1894+G1897+G1901+G1904+G1907+G2002</f>
        <v>0</v>
      </c>
      <c r="H2006" s="3"/>
      <c r="I2006" s="3"/>
      <c r="J2006" s="3"/>
      <c r="K2006" s="3"/>
      <c r="L2006" s="3"/>
      <c r="M2006" s="3"/>
      <c r="N2006" s="3"/>
      <c r="O2006" s="3"/>
      <c r="P2006" s="3"/>
      <c r="Q2006" s="3"/>
      <c r="R2006" s="3"/>
      <c r="S2006" s="3"/>
      <c r="T2006" s="3"/>
      <c r="U2006" s="3"/>
      <c r="V2006" s="3"/>
      <c r="W2006" s="3"/>
      <c r="X2006" s="3"/>
      <c r="AE2006">
        <f>SUMIF(L7:L2004,AE2005,G7:G2004)</f>
        <v>0</v>
      </c>
      <c r="AF2006">
        <f>SUMIF(L7:L2004,AF2005,G7:G2004)</f>
        <v>0</v>
      </c>
      <c r="AG2006" t="s">
        <v>1582</v>
      </c>
    </row>
    <row r="2007" spans="1:60">
      <c r="A2007" s="3"/>
      <c r="B2007" s="4"/>
      <c r="C2007" s="192"/>
      <c r="D2007" s="6"/>
      <c r="E2007" s="3"/>
      <c r="F2007" s="3"/>
      <c r="G2007" s="3"/>
      <c r="H2007" s="3"/>
      <c r="I2007" s="3"/>
      <c r="J2007" s="3"/>
      <c r="K2007" s="3"/>
      <c r="L2007" s="3"/>
      <c r="M2007" s="3"/>
      <c r="N2007" s="3"/>
      <c r="O2007" s="3"/>
      <c r="P2007" s="3"/>
      <c r="Q2007" s="3"/>
      <c r="R2007" s="3"/>
      <c r="S2007" s="3"/>
      <c r="T2007" s="3"/>
      <c r="U2007" s="3"/>
      <c r="V2007" s="3"/>
      <c r="W2007" s="3"/>
      <c r="X2007" s="3"/>
    </row>
    <row r="2008" spans="1:60">
      <c r="A2008" s="3"/>
      <c r="B2008" s="4"/>
      <c r="C2008" s="192"/>
      <c r="D2008" s="6"/>
      <c r="E2008" s="3"/>
      <c r="F2008" s="3"/>
      <c r="G2008" s="3"/>
      <c r="H2008" s="3"/>
      <c r="I2008" s="3"/>
      <c r="J2008" s="3"/>
      <c r="K2008" s="3"/>
      <c r="L2008" s="3"/>
      <c r="M2008" s="3"/>
      <c r="N2008" s="3"/>
      <c r="O2008" s="3"/>
      <c r="P2008" s="3"/>
      <c r="Q2008" s="3"/>
      <c r="R2008" s="3"/>
      <c r="S2008" s="3"/>
      <c r="T2008" s="3"/>
      <c r="U2008" s="3"/>
      <c r="V2008" s="3"/>
      <c r="W2008" s="3"/>
      <c r="X2008" s="3"/>
    </row>
    <row r="2009" spans="1:60">
      <c r="A2009" s="855" t="s">
        <v>1583</v>
      </c>
      <c r="B2009" s="855"/>
      <c r="C2009" s="856"/>
      <c r="D2009" s="6"/>
      <c r="E2009" s="3"/>
      <c r="F2009" s="3"/>
      <c r="G2009" s="3"/>
      <c r="H2009" s="3"/>
      <c r="I2009" s="3"/>
      <c r="J2009" s="3"/>
      <c r="K2009" s="3"/>
      <c r="L2009" s="3"/>
      <c r="M2009" s="3"/>
      <c r="N2009" s="3"/>
      <c r="O2009" s="3"/>
      <c r="P2009" s="3"/>
      <c r="Q2009" s="3"/>
      <c r="R2009" s="3"/>
      <c r="S2009" s="3"/>
      <c r="T2009" s="3"/>
      <c r="U2009" s="3"/>
      <c r="V2009" s="3"/>
      <c r="W2009" s="3"/>
      <c r="X2009" s="3"/>
    </row>
    <row r="2010" spans="1:60">
      <c r="A2010" s="836"/>
      <c r="B2010" s="837"/>
      <c r="C2010" s="838"/>
      <c r="D2010" s="837"/>
      <c r="E2010" s="837"/>
      <c r="F2010" s="837"/>
      <c r="G2010" s="839"/>
      <c r="H2010" s="3"/>
      <c r="I2010" s="3"/>
      <c r="J2010" s="3"/>
      <c r="K2010" s="3"/>
      <c r="L2010" s="3"/>
      <c r="M2010" s="3"/>
      <c r="N2010" s="3"/>
      <c r="O2010" s="3"/>
      <c r="P2010" s="3"/>
      <c r="Q2010" s="3"/>
      <c r="R2010" s="3"/>
      <c r="S2010" s="3"/>
      <c r="T2010" s="3"/>
      <c r="U2010" s="3"/>
      <c r="V2010" s="3"/>
      <c r="W2010" s="3"/>
      <c r="X2010" s="3"/>
      <c r="AG2010" t="s">
        <v>1584</v>
      </c>
    </row>
    <row r="2011" spans="1:60">
      <c r="A2011" s="840"/>
      <c r="B2011" s="841"/>
      <c r="C2011" s="842"/>
      <c r="D2011" s="841"/>
      <c r="E2011" s="841"/>
      <c r="F2011" s="841"/>
      <c r="G2011" s="843"/>
      <c r="H2011" s="3"/>
      <c r="I2011" s="3"/>
      <c r="J2011" s="3"/>
      <c r="K2011" s="3"/>
      <c r="L2011" s="3"/>
      <c r="M2011" s="3"/>
      <c r="N2011" s="3"/>
      <c r="O2011" s="3"/>
      <c r="P2011" s="3"/>
      <c r="Q2011" s="3"/>
      <c r="R2011" s="3"/>
      <c r="S2011" s="3"/>
      <c r="T2011" s="3"/>
      <c r="U2011" s="3"/>
      <c r="V2011" s="3"/>
      <c r="W2011" s="3"/>
      <c r="X2011" s="3"/>
    </row>
    <row r="2012" spans="1:60">
      <c r="A2012" s="840"/>
      <c r="B2012" s="841"/>
      <c r="C2012" s="842"/>
      <c r="D2012" s="841"/>
      <c r="E2012" s="841"/>
      <c r="F2012" s="841"/>
      <c r="G2012" s="843"/>
      <c r="H2012" s="3"/>
      <c r="I2012" s="3"/>
      <c r="J2012" s="3"/>
      <c r="K2012" s="3"/>
      <c r="L2012" s="3"/>
      <c r="M2012" s="3"/>
      <c r="N2012" s="3"/>
      <c r="O2012" s="3"/>
      <c r="P2012" s="3"/>
      <c r="Q2012" s="3"/>
      <c r="R2012" s="3"/>
      <c r="S2012" s="3"/>
      <c r="T2012" s="3"/>
      <c r="U2012" s="3"/>
      <c r="V2012" s="3"/>
      <c r="W2012" s="3"/>
      <c r="X2012" s="3"/>
    </row>
    <row r="2013" spans="1:60">
      <c r="A2013" s="840"/>
      <c r="B2013" s="841"/>
      <c r="C2013" s="842"/>
      <c r="D2013" s="841"/>
      <c r="E2013" s="841"/>
      <c r="F2013" s="841"/>
      <c r="G2013" s="843"/>
      <c r="H2013" s="3"/>
      <c r="I2013" s="3"/>
      <c r="J2013" s="3"/>
      <c r="K2013" s="3"/>
      <c r="L2013" s="3"/>
      <c r="M2013" s="3"/>
      <c r="N2013" s="3"/>
      <c r="O2013" s="3"/>
      <c r="P2013" s="3"/>
      <c r="Q2013" s="3"/>
      <c r="R2013" s="3"/>
      <c r="S2013" s="3"/>
      <c r="T2013" s="3"/>
      <c r="U2013" s="3"/>
      <c r="V2013" s="3"/>
      <c r="W2013" s="3"/>
      <c r="X2013" s="3"/>
    </row>
    <row r="2014" spans="1:60">
      <c r="A2014" s="844"/>
      <c r="B2014" s="845"/>
      <c r="C2014" s="846"/>
      <c r="D2014" s="845"/>
      <c r="E2014" s="845"/>
      <c r="F2014" s="845"/>
      <c r="G2014" s="847"/>
      <c r="H2014" s="3"/>
      <c r="I2014" s="3"/>
      <c r="J2014" s="3"/>
      <c r="K2014" s="3"/>
      <c r="L2014" s="3"/>
      <c r="M2014" s="3"/>
      <c r="N2014" s="3"/>
      <c r="O2014" s="3"/>
      <c r="P2014" s="3"/>
      <c r="Q2014" s="3"/>
      <c r="R2014" s="3"/>
      <c r="S2014" s="3"/>
      <c r="T2014" s="3"/>
      <c r="U2014" s="3"/>
      <c r="V2014" s="3"/>
      <c r="W2014" s="3"/>
      <c r="X2014" s="3"/>
    </row>
    <row r="2015" spans="1:60">
      <c r="A2015" s="3"/>
      <c r="B2015" s="4"/>
      <c r="C2015" s="192"/>
      <c r="D2015" s="6"/>
      <c r="E2015" s="3"/>
      <c r="F2015" s="3"/>
      <c r="G2015" s="3"/>
      <c r="H2015" s="3"/>
      <c r="I2015" s="3"/>
      <c r="J2015" s="3"/>
      <c r="K2015" s="3"/>
      <c r="L2015" s="3"/>
      <c r="M2015" s="3"/>
      <c r="N2015" s="3"/>
      <c r="O2015" s="3"/>
      <c r="P2015" s="3"/>
      <c r="Q2015" s="3"/>
      <c r="R2015" s="3"/>
      <c r="S2015" s="3"/>
      <c r="T2015" s="3"/>
      <c r="U2015" s="3"/>
      <c r="V2015" s="3"/>
      <c r="W2015" s="3"/>
      <c r="X2015" s="3"/>
    </row>
    <row r="2016" spans="1:60">
      <c r="C2016" s="194"/>
      <c r="D2016" s="10"/>
      <c r="AG2016" t="s">
        <v>1585</v>
      </c>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s6KDgzPRb60h6Z42JT65wJY8BrEJPESo7QX17G7iPqj9WbF3+PglybUfQH3p6JiDulbBK/EoT7/mhf2CSRXBuA==" saltValue="yqfm+QfH5hBwEjc3FXn6Sg==" spinCount="100000" sheet="1" objects="1" scenarios="1"/>
  <mergeCells count="6">
    <mergeCell ref="A2010:G2014"/>
    <mergeCell ref="A1:G1"/>
    <mergeCell ref="C2:G2"/>
    <mergeCell ref="C3:G3"/>
    <mergeCell ref="C4:G4"/>
    <mergeCell ref="A2009:C200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6E36-8816-422C-A281-0EC2A7613262}">
  <dimension ref="A1:V257"/>
  <sheetViews>
    <sheetView view="pageBreakPreview" zoomScaleNormal="100" zoomScaleSheetLayoutView="100" workbookViewId="0">
      <pane ySplit="5" topLeftCell="A87" activePane="bottomLeft" state="frozen"/>
      <selection activeCell="D11" sqref="D11:G11"/>
      <selection pane="bottomLeft" activeCell="E101" sqref="E101"/>
    </sheetView>
  </sheetViews>
  <sheetFormatPr defaultRowHeight="12.75"/>
  <cols>
    <col min="1" max="1" width="5.42578125" style="730" customWidth="1"/>
    <col min="2" max="2" width="63" style="708" customWidth="1"/>
    <col min="3" max="3" width="4" style="708" customWidth="1"/>
    <col min="4" max="4" width="7.140625" style="765" customWidth="1"/>
    <col min="5" max="5" width="9.7109375" style="718" customWidth="1"/>
    <col min="6" max="6" width="12.5703125" style="765" customWidth="1"/>
    <col min="7" max="7" width="9.7109375" style="778" customWidth="1"/>
    <col min="8" max="8" width="12.85546875" style="778" customWidth="1"/>
    <col min="9" max="9" width="5.42578125" style="707" customWidth="1"/>
    <col min="10" max="10" width="8.7109375" style="708" customWidth="1"/>
    <col min="11" max="13" width="9.140625" style="708"/>
    <col min="14" max="14" width="7.5703125" style="708" customWidth="1"/>
    <col min="15" max="17" width="8.28515625" style="708" customWidth="1"/>
    <col min="18" max="20" width="9.140625" style="708" customWidth="1"/>
    <col min="21" max="21" width="10.28515625" style="708" bestFit="1" customWidth="1"/>
    <col min="22" max="256" width="9.140625" style="708"/>
    <col min="257" max="257" width="5.42578125" style="708" customWidth="1"/>
    <col min="258" max="258" width="63" style="708" customWidth="1"/>
    <col min="259" max="259" width="4" style="708" customWidth="1"/>
    <col min="260" max="260" width="7.140625" style="708" customWidth="1"/>
    <col min="261" max="261" width="9.7109375" style="708" customWidth="1"/>
    <col min="262" max="262" width="12.5703125" style="708" customWidth="1"/>
    <col min="263" max="263" width="9.7109375" style="708" customWidth="1"/>
    <col min="264" max="264" width="12.85546875" style="708" customWidth="1"/>
    <col min="265" max="265" width="5.42578125" style="708" customWidth="1"/>
    <col min="266" max="266" width="8.7109375" style="708" customWidth="1"/>
    <col min="267" max="269" width="9.140625" style="708"/>
    <col min="270" max="270" width="7.5703125" style="708" customWidth="1"/>
    <col min="271" max="273" width="8.28515625" style="708" customWidth="1"/>
    <col min="274" max="276" width="9.140625" style="708"/>
    <col min="277" max="277" width="10.28515625" style="708" bestFit="1" customWidth="1"/>
    <col min="278" max="512" width="9.140625" style="708"/>
    <col min="513" max="513" width="5.42578125" style="708" customWidth="1"/>
    <col min="514" max="514" width="63" style="708" customWidth="1"/>
    <col min="515" max="515" width="4" style="708" customWidth="1"/>
    <col min="516" max="516" width="7.140625" style="708" customWidth="1"/>
    <col min="517" max="517" width="9.7109375" style="708" customWidth="1"/>
    <col min="518" max="518" width="12.5703125" style="708" customWidth="1"/>
    <col min="519" max="519" width="9.7109375" style="708" customWidth="1"/>
    <col min="520" max="520" width="12.85546875" style="708" customWidth="1"/>
    <col min="521" max="521" width="5.42578125" style="708" customWidth="1"/>
    <col min="522" max="522" width="8.7109375" style="708" customWidth="1"/>
    <col min="523" max="525" width="9.140625" style="708"/>
    <col min="526" max="526" width="7.5703125" style="708" customWidth="1"/>
    <col min="527" max="529" width="8.28515625" style="708" customWidth="1"/>
    <col min="530" max="532" width="9.140625" style="708"/>
    <col min="533" max="533" width="10.28515625" style="708" bestFit="1" customWidth="1"/>
    <col min="534" max="768" width="9.140625" style="708"/>
    <col min="769" max="769" width="5.42578125" style="708" customWidth="1"/>
    <col min="770" max="770" width="63" style="708" customWidth="1"/>
    <col min="771" max="771" width="4" style="708" customWidth="1"/>
    <col min="772" max="772" width="7.140625" style="708" customWidth="1"/>
    <col min="773" max="773" width="9.7109375" style="708" customWidth="1"/>
    <col min="774" max="774" width="12.5703125" style="708" customWidth="1"/>
    <col min="775" max="775" width="9.7109375" style="708" customWidth="1"/>
    <col min="776" max="776" width="12.85546875" style="708" customWidth="1"/>
    <col min="777" max="777" width="5.42578125" style="708" customWidth="1"/>
    <col min="778" max="778" width="8.7109375" style="708" customWidth="1"/>
    <col min="779" max="781" width="9.140625" style="708"/>
    <col min="782" max="782" width="7.5703125" style="708" customWidth="1"/>
    <col min="783" max="785" width="8.28515625" style="708" customWidth="1"/>
    <col min="786" max="788" width="9.140625" style="708"/>
    <col min="789" max="789" width="10.28515625" style="708" bestFit="1" customWidth="1"/>
    <col min="790" max="1024" width="9.140625" style="708"/>
    <col min="1025" max="1025" width="5.42578125" style="708" customWidth="1"/>
    <col min="1026" max="1026" width="63" style="708" customWidth="1"/>
    <col min="1027" max="1027" width="4" style="708" customWidth="1"/>
    <col min="1028" max="1028" width="7.140625" style="708" customWidth="1"/>
    <col min="1029" max="1029" width="9.7109375" style="708" customWidth="1"/>
    <col min="1030" max="1030" width="12.5703125" style="708" customWidth="1"/>
    <col min="1031" max="1031" width="9.7109375" style="708" customWidth="1"/>
    <col min="1032" max="1032" width="12.85546875" style="708" customWidth="1"/>
    <col min="1033" max="1033" width="5.42578125" style="708" customWidth="1"/>
    <col min="1034" max="1034" width="8.7109375" style="708" customWidth="1"/>
    <col min="1035" max="1037" width="9.140625" style="708"/>
    <col min="1038" max="1038" width="7.5703125" style="708" customWidth="1"/>
    <col min="1039" max="1041" width="8.28515625" style="708" customWidth="1"/>
    <col min="1042" max="1044" width="9.140625" style="708"/>
    <col min="1045" max="1045" width="10.28515625" style="708" bestFit="1" customWidth="1"/>
    <col min="1046" max="1280" width="9.140625" style="708"/>
    <col min="1281" max="1281" width="5.42578125" style="708" customWidth="1"/>
    <col min="1282" max="1282" width="63" style="708" customWidth="1"/>
    <col min="1283" max="1283" width="4" style="708" customWidth="1"/>
    <col min="1284" max="1284" width="7.140625" style="708" customWidth="1"/>
    <col min="1285" max="1285" width="9.7109375" style="708" customWidth="1"/>
    <col min="1286" max="1286" width="12.5703125" style="708" customWidth="1"/>
    <col min="1287" max="1287" width="9.7109375" style="708" customWidth="1"/>
    <col min="1288" max="1288" width="12.85546875" style="708" customWidth="1"/>
    <col min="1289" max="1289" width="5.42578125" style="708" customWidth="1"/>
    <col min="1290" max="1290" width="8.7109375" style="708" customWidth="1"/>
    <col min="1291" max="1293" width="9.140625" style="708"/>
    <col min="1294" max="1294" width="7.5703125" style="708" customWidth="1"/>
    <col min="1295" max="1297" width="8.28515625" style="708" customWidth="1"/>
    <col min="1298" max="1300" width="9.140625" style="708"/>
    <col min="1301" max="1301" width="10.28515625" style="708" bestFit="1" customWidth="1"/>
    <col min="1302" max="1536" width="9.140625" style="708"/>
    <col min="1537" max="1537" width="5.42578125" style="708" customWidth="1"/>
    <col min="1538" max="1538" width="63" style="708" customWidth="1"/>
    <col min="1539" max="1539" width="4" style="708" customWidth="1"/>
    <col min="1540" max="1540" width="7.140625" style="708" customWidth="1"/>
    <col min="1541" max="1541" width="9.7109375" style="708" customWidth="1"/>
    <col min="1542" max="1542" width="12.5703125" style="708" customWidth="1"/>
    <col min="1543" max="1543" width="9.7109375" style="708" customWidth="1"/>
    <col min="1544" max="1544" width="12.85546875" style="708" customWidth="1"/>
    <col min="1545" max="1545" width="5.42578125" style="708" customWidth="1"/>
    <col min="1546" max="1546" width="8.7109375" style="708" customWidth="1"/>
    <col min="1547" max="1549" width="9.140625" style="708"/>
    <col min="1550" max="1550" width="7.5703125" style="708" customWidth="1"/>
    <col min="1551" max="1553" width="8.28515625" style="708" customWidth="1"/>
    <col min="1554" max="1556" width="9.140625" style="708"/>
    <col min="1557" max="1557" width="10.28515625" style="708" bestFit="1" customWidth="1"/>
    <col min="1558" max="1792" width="9.140625" style="708"/>
    <col min="1793" max="1793" width="5.42578125" style="708" customWidth="1"/>
    <col min="1794" max="1794" width="63" style="708" customWidth="1"/>
    <col min="1795" max="1795" width="4" style="708" customWidth="1"/>
    <col min="1796" max="1796" width="7.140625" style="708" customWidth="1"/>
    <col min="1797" max="1797" width="9.7109375" style="708" customWidth="1"/>
    <col min="1798" max="1798" width="12.5703125" style="708" customWidth="1"/>
    <col min="1799" max="1799" width="9.7109375" style="708" customWidth="1"/>
    <col min="1800" max="1800" width="12.85546875" style="708" customWidth="1"/>
    <col min="1801" max="1801" width="5.42578125" style="708" customWidth="1"/>
    <col min="1802" max="1802" width="8.7109375" style="708" customWidth="1"/>
    <col min="1803" max="1805" width="9.140625" style="708"/>
    <col min="1806" max="1806" width="7.5703125" style="708" customWidth="1"/>
    <col min="1807" max="1809" width="8.28515625" style="708" customWidth="1"/>
    <col min="1810" max="1812" width="9.140625" style="708"/>
    <col min="1813" max="1813" width="10.28515625" style="708" bestFit="1" customWidth="1"/>
    <col min="1814" max="2048" width="9.140625" style="708"/>
    <col min="2049" max="2049" width="5.42578125" style="708" customWidth="1"/>
    <col min="2050" max="2050" width="63" style="708" customWidth="1"/>
    <col min="2051" max="2051" width="4" style="708" customWidth="1"/>
    <col min="2052" max="2052" width="7.140625" style="708" customWidth="1"/>
    <col min="2053" max="2053" width="9.7109375" style="708" customWidth="1"/>
    <col min="2054" max="2054" width="12.5703125" style="708" customWidth="1"/>
    <col min="2055" max="2055" width="9.7109375" style="708" customWidth="1"/>
    <col min="2056" max="2056" width="12.85546875" style="708" customWidth="1"/>
    <col min="2057" max="2057" width="5.42578125" style="708" customWidth="1"/>
    <col min="2058" max="2058" width="8.7109375" style="708" customWidth="1"/>
    <col min="2059" max="2061" width="9.140625" style="708"/>
    <col min="2062" max="2062" width="7.5703125" style="708" customWidth="1"/>
    <col min="2063" max="2065" width="8.28515625" style="708" customWidth="1"/>
    <col min="2066" max="2068" width="9.140625" style="708"/>
    <col min="2069" max="2069" width="10.28515625" style="708" bestFit="1" customWidth="1"/>
    <col min="2070" max="2304" width="9.140625" style="708"/>
    <col min="2305" max="2305" width="5.42578125" style="708" customWidth="1"/>
    <col min="2306" max="2306" width="63" style="708" customWidth="1"/>
    <col min="2307" max="2307" width="4" style="708" customWidth="1"/>
    <col min="2308" max="2308" width="7.140625" style="708" customWidth="1"/>
    <col min="2309" max="2309" width="9.7109375" style="708" customWidth="1"/>
    <col min="2310" max="2310" width="12.5703125" style="708" customWidth="1"/>
    <col min="2311" max="2311" width="9.7109375" style="708" customWidth="1"/>
    <col min="2312" max="2312" width="12.85546875" style="708" customWidth="1"/>
    <col min="2313" max="2313" width="5.42578125" style="708" customWidth="1"/>
    <col min="2314" max="2314" width="8.7109375" style="708" customWidth="1"/>
    <col min="2315" max="2317" width="9.140625" style="708"/>
    <col min="2318" max="2318" width="7.5703125" style="708" customWidth="1"/>
    <col min="2319" max="2321" width="8.28515625" style="708" customWidth="1"/>
    <col min="2322" max="2324" width="9.140625" style="708"/>
    <col min="2325" max="2325" width="10.28515625" style="708" bestFit="1" customWidth="1"/>
    <col min="2326" max="2560" width="9.140625" style="708"/>
    <col min="2561" max="2561" width="5.42578125" style="708" customWidth="1"/>
    <col min="2562" max="2562" width="63" style="708" customWidth="1"/>
    <col min="2563" max="2563" width="4" style="708" customWidth="1"/>
    <col min="2564" max="2564" width="7.140625" style="708" customWidth="1"/>
    <col min="2565" max="2565" width="9.7109375" style="708" customWidth="1"/>
    <col min="2566" max="2566" width="12.5703125" style="708" customWidth="1"/>
    <col min="2567" max="2567" width="9.7109375" style="708" customWidth="1"/>
    <col min="2568" max="2568" width="12.85546875" style="708" customWidth="1"/>
    <col min="2569" max="2569" width="5.42578125" style="708" customWidth="1"/>
    <col min="2570" max="2570" width="8.7109375" style="708" customWidth="1"/>
    <col min="2571" max="2573" width="9.140625" style="708"/>
    <col min="2574" max="2574" width="7.5703125" style="708" customWidth="1"/>
    <col min="2575" max="2577" width="8.28515625" style="708" customWidth="1"/>
    <col min="2578" max="2580" width="9.140625" style="708"/>
    <col min="2581" max="2581" width="10.28515625" style="708" bestFit="1" customWidth="1"/>
    <col min="2582" max="2816" width="9.140625" style="708"/>
    <col min="2817" max="2817" width="5.42578125" style="708" customWidth="1"/>
    <col min="2818" max="2818" width="63" style="708" customWidth="1"/>
    <col min="2819" max="2819" width="4" style="708" customWidth="1"/>
    <col min="2820" max="2820" width="7.140625" style="708" customWidth="1"/>
    <col min="2821" max="2821" width="9.7109375" style="708" customWidth="1"/>
    <col min="2822" max="2822" width="12.5703125" style="708" customWidth="1"/>
    <col min="2823" max="2823" width="9.7109375" style="708" customWidth="1"/>
    <col min="2824" max="2824" width="12.85546875" style="708" customWidth="1"/>
    <col min="2825" max="2825" width="5.42578125" style="708" customWidth="1"/>
    <col min="2826" max="2826" width="8.7109375" style="708" customWidth="1"/>
    <col min="2827" max="2829" width="9.140625" style="708"/>
    <col min="2830" max="2830" width="7.5703125" style="708" customWidth="1"/>
    <col min="2831" max="2833" width="8.28515625" style="708" customWidth="1"/>
    <col min="2834" max="2836" width="9.140625" style="708"/>
    <col min="2837" max="2837" width="10.28515625" style="708" bestFit="1" customWidth="1"/>
    <col min="2838" max="3072" width="9.140625" style="708"/>
    <col min="3073" max="3073" width="5.42578125" style="708" customWidth="1"/>
    <col min="3074" max="3074" width="63" style="708" customWidth="1"/>
    <col min="3075" max="3075" width="4" style="708" customWidth="1"/>
    <col min="3076" max="3076" width="7.140625" style="708" customWidth="1"/>
    <col min="3077" max="3077" width="9.7109375" style="708" customWidth="1"/>
    <col min="3078" max="3078" width="12.5703125" style="708" customWidth="1"/>
    <col min="3079" max="3079" width="9.7109375" style="708" customWidth="1"/>
    <col min="3080" max="3080" width="12.85546875" style="708" customWidth="1"/>
    <col min="3081" max="3081" width="5.42578125" style="708" customWidth="1"/>
    <col min="3082" max="3082" width="8.7109375" style="708" customWidth="1"/>
    <col min="3083" max="3085" width="9.140625" style="708"/>
    <col min="3086" max="3086" width="7.5703125" style="708" customWidth="1"/>
    <col min="3087" max="3089" width="8.28515625" style="708" customWidth="1"/>
    <col min="3090" max="3092" width="9.140625" style="708"/>
    <col min="3093" max="3093" width="10.28515625" style="708" bestFit="1" customWidth="1"/>
    <col min="3094" max="3328" width="9.140625" style="708"/>
    <col min="3329" max="3329" width="5.42578125" style="708" customWidth="1"/>
    <col min="3330" max="3330" width="63" style="708" customWidth="1"/>
    <col min="3331" max="3331" width="4" style="708" customWidth="1"/>
    <col min="3332" max="3332" width="7.140625" style="708" customWidth="1"/>
    <col min="3333" max="3333" width="9.7109375" style="708" customWidth="1"/>
    <col min="3334" max="3334" width="12.5703125" style="708" customWidth="1"/>
    <col min="3335" max="3335" width="9.7109375" style="708" customWidth="1"/>
    <col min="3336" max="3336" width="12.85546875" style="708" customWidth="1"/>
    <col min="3337" max="3337" width="5.42578125" style="708" customWidth="1"/>
    <col min="3338" max="3338" width="8.7109375" style="708" customWidth="1"/>
    <col min="3339" max="3341" width="9.140625" style="708"/>
    <col min="3342" max="3342" width="7.5703125" style="708" customWidth="1"/>
    <col min="3343" max="3345" width="8.28515625" style="708" customWidth="1"/>
    <col min="3346" max="3348" width="9.140625" style="708"/>
    <col min="3349" max="3349" width="10.28515625" style="708" bestFit="1" customWidth="1"/>
    <col min="3350" max="3584" width="9.140625" style="708"/>
    <col min="3585" max="3585" width="5.42578125" style="708" customWidth="1"/>
    <col min="3586" max="3586" width="63" style="708" customWidth="1"/>
    <col min="3587" max="3587" width="4" style="708" customWidth="1"/>
    <col min="3588" max="3588" width="7.140625" style="708" customWidth="1"/>
    <col min="3589" max="3589" width="9.7109375" style="708" customWidth="1"/>
    <col min="3590" max="3590" width="12.5703125" style="708" customWidth="1"/>
    <col min="3591" max="3591" width="9.7109375" style="708" customWidth="1"/>
    <col min="3592" max="3592" width="12.85546875" style="708" customWidth="1"/>
    <col min="3593" max="3593" width="5.42578125" style="708" customWidth="1"/>
    <col min="3594" max="3594" width="8.7109375" style="708" customWidth="1"/>
    <col min="3595" max="3597" width="9.140625" style="708"/>
    <col min="3598" max="3598" width="7.5703125" style="708" customWidth="1"/>
    <col min="3599" max="3601" width="8.28515625" style="708" customWidth="1"/>
    <col min="3602" max="3604" width="9.140625" style="708"/>
    <col min="3605" max="3605" width="10.28515625" style="708" bestFit="1" customWidth="1"/>
    <col min="3606" max="3840" width="9.140625" style="708"/>
    <col min="3841" max="3841" width="5.42578125" style="708" customWidth="1"/>
    <col min="3842" max="3842" width="63" style="708" customWidth="1"/>
    <col min="3843" max="3843" width="4" style="708" customWidth="1"/>
    <col min="3844" max="3844" width="7.140625" style="708" customWidth="1"/>
    <col min="3845" max="3845" width="9.7109375" style="708" customWidth="1"/>
    <col min="3846" max="3846" width="12.5703125" style="708" customWidth="1"/>
    <col min="3847" max="3847" width="9.7109375" style="708" customWidth="1"/>
    <col min="3848" max="3848" width="12.85546875" style="708" customWidth="1"/>
    <col min="3849" max="3849" width="5.42578125" style="708" customWidth="1"/>
    <col min="3850" max="3850" width="8.7109375" style="708" customWidth="1"/>
    <col min="3851" max="3853" width="9.140625" style="708"/>
    <col min="3854" max="3854" width="7.5703125" style="708" customWidth="1"/>
    <col min="3855" max="3857" width="8.28515625" style="708" customWidth="1"/>
    <col min="3858" max="3860" width="9.140625" style="708"/>
    <col min="3861" max="3861" width="10.28515625" style="708" bestFit="1" customWidth="1"/>
    <col min="3862" max="4096" width="9.140625" style="708"/>
    <col min="4097" max="4097" width="5.42578125" style="708" customWidth="1"/>
    <col min="4098" max="4098" width="63" style="708" customWidth="1"/>
    <col min="4099" max="4099" width="4" style="708" customWidth="1"/>
    <col min="4100" max="4100" width="7.140625" style="708" customWidth="1"/>
    <col min="4101" max="4101" width="9.7109375" style="708" customWidth="1"/>
    <col min="4102" max="4102" width="12.5703125" style="708" customWidth="1"/>
    <col min="4103" max="4103" width="9.7109375" style="708" customWidth="1"/>
    <col min="4104" max="4104" width="12.85546875" style="708" customWidth="1"/>
    <col min="4105" max="4105" width="5.42578125" style="708" customWidth="1"/>
    <col min="4106" max="4106" width="8.7109375" style="708" customWidth="1"/>
    <col min="4107" max="4109" width="9.140625" style="708"/>
    <col min="4110" max="4110" width="7.5703125" style="708" customWidth="1"/>
    <col min="4111" max="4113" width="8.28515625" style="708" customWidth="1"/>
    <col min="4114" max="4116" width="9.140625" style="708"/>
    <col min="4117" max="4117" width="10.28515625" style="708" bestFit="1" customWidth="1"/>
    <col min="4118" max="4352" width="9.140625" style="708"/>
    <col min="4353" max="4353" width="5.42578125" style="708" customWidth="1"/>
    <col min="4354" max="4354" width="63" style="708" customWidth="1"/>
    <col min="4355" max="4355" width="4" style="708" customWidth="1"/>
    <col min="4356" max="4356" width="7.140625" style="708" customWidth="1"/>
    <col min="4357" max="4357" width="9.7109375" style="708" customWidth="1"/>
    <col min="4358" max="4358" width="12.5703125" style="708" customWidth="1"/>
    <col min="4359" max="4359" width="9.7109375" style="708" customWidth="1"/>
    <col min="4360" max="4360" width="12.85546875" style="708" customWidth="1"/>
    <col min="4361" max="4361" width="5.42578125" style="708" customWidth="1"/>
    <col min="4362" max="4362" width="8.7109375" style="708" customWidth="1"/>
    <col min="4363" max="4365" width="9.140625" style="708"/>
    <col min="4366" max="4366" width="7.5703125" style="708" customWidth="1"/>
    <col min="4367" max="4369" width="8.28515625" style="708" customWidth="1"/>
    <col min="4370" max="4372" width="9.140625" style="708"/>
    <col min="4373" max="4373" width="10.28515625" style="708" bestFit="1" customWidth="1"/>
    <col min="4374" max="4608" width="9.140625" style="708"/>
    <col min="4609" max="4609" width="5.42578125" style="708" customWidth="1"/>
    <col min="4610" max="4610" width="63" style="708" customWidth="1"/>
    <col min="4611" max="4611" width="4" style="708" customWidth="1"/>
    <col min="4612" max="4612" width="7.140625" style="708" customWidth="1"/>
    <col min="4613" max="4613" width="9.7109375" style="708" customWidth="1"/>
    <col min="4614" max="4614" width="12.5703125" style="708" customWidth="1"/>
    <col min="4615" max="4615" width="9.7109375" style="708" customWidth="1"/>
    <col min="4616" max="4616" width="12.85546875" style="708" customWidth="1"/>
    <col min="4617" max="4617" width="5.42578125" style="708" customWidth="1"/>
    <col min="4618" max="4618" width="8.7109375" style="708" customWidth="1"/>
    <col min="4619" max="4621" width="9.140625" style="708"/>
    <col min="4622" max="4622" width="7.5703125" style="708" customWidth="1"/>
    <col min="4623" max="4625" width="8.28515625" style="708" customWidth="1"/>
    <col min="4626" max="4628" width="9.140625" style="708"/>
    <col min="4629" max="4629" width="10.28515625" style="708" bestFit="1" customWidth="1"/>
    <col min="4630" max="4864" width="9.140625" style="708"/>
    <col min="4865" max="4865" width="5.42578125" style="708" customWidth="1"/>
    <col min="4866" max="4866" width="63" style="708" customWidth="1"/>
    <col min="4867" max="4867" width="4" style="708" customWidth="1"/>
    <col min="4868" max="4868" width="7.140625" style="708" customWidth="1"/>
    <col min="4869" max="4869" width="9.7109375" style="708" customWidth="1"/>
    <col min="4870" max="4870" width="12.5703125" style="708" customWidth="1"/>
    <col min="4871" max="4871" width="9.7109375" style="708" customWidth="1"/>
    <col min="4872" max="4872" width="12.85546875" style="708" customWidth="1"/>
    <col min="4873" max="4873" width="5.42578125" style="708" customWidth="1"/>
    <col min="4874" max="4874" width="8.7109375" style="708" customWidth="1"/>
    <col min="4875" max="4877" width="9.140625" style="708"/>
    <col min="4878" max="4878" width="7.5703125" style="708" customWidth="1"/>
    <col min="4879" max="4881" width="8.28515625" style="708" customWidth="1"/>
    <col min="4882" max="4884" width="9.140625" style="708"/>
    <col min="4885" max="4885" width="10.28515625" style="708" bestFit="1" customWidth="1"/>
    <col min="4886" max="5120" width="9.140625" style="708"/>
    <col min="5121" max="5121" width="5.42578125" style="708" customWidth="1"/>
    <col min="5122" max="5122" width="63" style="708" customWidth="1"/>
    <col min="5123" max="5123" width="4" style="708" customWidth="1"/>
    <col min="5124" max="5124" width="7.140625" style="708" customWidth="1"/>
    <col min="5125" max="5125" width="9.7109375" style="708" customWidth="1"/>
    <col min="5126" max="5126" width="12.5703125" style="708" customWidth="1"/>
    <col min="5127" max="5127" width="9.7109375" style="708" customWidth="1"/>
    <col min="5128" max="5128" width="12.85546875" style="708" customWidth="1"/>
    <col min="5129" max="5129" width="5.42578125" style="708" customWidth="1"/>
    <col min="5130" max="5130" width="8.7109375" style="708" customWidth="1"/>
    <col min="5131" max="5133" width="9.140625" style="708"/>
    <col min="5134" max="5134" width="7.5703125" style="708" customWidth="1"/>
    <col min="5135" max="5137" width="8.28515625" style="708" customWidth="1"/>
    <col min="5138" max="5140" width="9.140625" style="708"/>
    <col min="5141" max="5141" width="10.28515625" style="708" bestFit="1" customWidth="1"/>
    <col min="5142" max="5376" width="9.140625" style="708"/>
    <col min="5377" max="5377" width="5.42578125" style="708" customWidth="1"/>
    <col min="5378" max="5378" width="63" style="708" customWidth="1"/>
    <col min="5379" max="5379" width="4" style="708" customWidth="1"/>
    <col min="5380" max="5380" width="7.140625" style="708" customWidth="1"/>
    <col min="5381" max="5381" width="9.7109375" style="708" customWidth="1"/>
    <col min="5382" max="5382" width="12.5703125" style="708" customWidth="1"/>
    <col min="5383" max="5383" width="9.7109375" style="708" customWidth="1"/>
    <col min="5384" max="5384" width="12.85546875" style="708" customWidth="1"/>
    <col min="5385" max="5385" width="5.42578125" style="708" customWidth="1"/>
    <col min="5386" max="5386" width="8.7109375" style="708" customWidth="1"/>
    <col min="5387" max="5389" width="9.140625" style="708"/>
    <col min="5390" max="5390" width="7.5703125" style="708" customWidth="1"/>
    <col min="5391" max="5393" width="8.28515625" style="708" customWidth="1"/>
    <col min="5394" max="5396" width="9.140625" style="708"/>
    <col min="5397" max="5397" width="10.28515625" style="708" bestFit="1" customWidth="1"/>
    <col min="5398" max="5632" width="9.140625" style="708"/>
    <col min="5633" max="5633" width="5.42578125" style="708" customWidth="1"/>
    <col min="5634" max="5634" width="63" style="708" customWidth="1"/>
    <col min="5635" max="5635" width="4" style="708" customWidth="1"/>
    <col min="5636" max="5636" width="7.140625" style="708" customWidth="1"/>
    <col min="5637" max="5637" width="9.7109375" style="708" customWidth="1"/>
    <col min="5638" max="5638" width="12.5703125" style="708" customWidth="1"/>
    <col min="5639" max="5639" width="9.7109375" style="708" customWidth="1"/>
    <col min="5640" max="5640" width="12.85546875" style="708" customWidth="1"/>
    <col min="5641" max="5641" width="5.42578125" style="708" customWidth="1"/>
    <col min="5642" max="5642" width="8.7109375" style="708" customWidth="1"/>
    <col min="5643" max="5645" width="9.140625" style="708"/>
    <col min="5646" max="5646" width="7.5703125" style="708" customWidth="1"/>
    <col min="5647" max="5649" width="8.28515625" style="708" customWidth="1"/>
    <col min="5650" max="5652" width="9.140625" style="708"/>
    <col min="5653" max="5653" width="10.28515625" style="708" bestFit="1" customWidth="1"/>
    <col min="5654" max="5888" width="9.140625" style="708"/>
    <col min="5889" max="5889" width="5.42578125" style="708" customWidth="1"/>
    <col min="5890" max="5890" width="63" style="708" customWidth="1"/>
    <col min="5891" max="5891" width="4" style="708" customWidth="1"/>
    <col min="5892" max="5892" width="7.140625" style="708" customWidth="1"/>
    <col min="5893" max="5893" width="9.7109375" style="708" customWidth="1"/>
    <col min="5894" max="5894" width="12.5703125" style="708" customWidth="1"/>
    <col min="5895" max="5895" width="9.7109375" style="708" customWidth="1"/>
    <col min="5896" max="5896" width="12.85546875" style="708" customWidth="1"/>
    <col min="5897" max="5897" width="5.42578125" style="708" customWidth="1"/>
    <col min="5898" max="5898" width="8.7109375" style="708" customWidth="1"/>
    <col min="5899" max="5901" width="9.140625" style="708"/>
    <col min="5902" max="5902" width="7.5703125" style="708" customWidth="1"/>
    <col min="5903" max="5905" width="8.28515625" style="708" customWidth="1"/>
    <col min="5906" max="5908" width="9.140625" style="708"/>
    <col min="5909" max="5909" width="10.28515625" style="708" bestFit="1" customWidth="1"/>
    <col min="5910" max="6144" width="9.140625" style="708"/>
    <col min="6145" max="6145" width="5.42578125" style="708" customWidth="1"/>
    <col min="6146" max="6146" width="63" style="708" customWidth="1"/>
    <col min="6147" max="6147" width="4" style="708" customWidth="1"/>
    <col min="6148" max="6148" width="7.140625" style="708" customWidth="1"/>
    <col min="6149" max="6149" width="9.7109375" style="708" customWidth="1"/>
    <col min="6150" max="6150" width="12.5703125" style="708" customWidth="1"/>
    <col min="6151" max="6151" width="9.7109375" style="708" customWidth="1"/>
    <col min="6152" max="6152" width="12.85546875" style="708" customWidth="1"/>
    <col min="6153" max="6153" width="5.42578125" style="708" customWidth="1"/>
    <col min="6154" max="6154" width="8.7109375" style="708" customWidth="1"/>
    <col min="6155" max="6157" width="9.140625" style="708"/>
    <col min="6158" max="6158" width="7.5703125" style="708" customWidth="1"/>
    <col min="6159" max="6161" width="8.28515625" style="708" customWidth="1"/>
    <col min="6162" max="6164" width="9.140625" style="708"/>
    <col min="6165" max="6165" width="10.28515625" style="708" bestFit="1" customWidth="1"/>
    <col min="6166" max="6400" width="9.140625" style="708"/>
    <col min="6401" max="6401" width="5.42578125" style="708" customWidth="1"/>
    <col min="6402" max="6402" width="63" style="708" customWidth="1"/>
    <col min="6403" max="6403" width="4" style="708" customWidth="1"/>
    <col min="6404" max="6404" width="7.140625" style="708" customWidth="1"/>
    <col min="6405" max="6405" width="9.7109375" style="708" customWidth="1"/>
    <col min="6406" max="6406" width="12.5703125" style="708" customWidth="1"/>
    <col min="6407" max="6407" width="9.7109375" style="708" customWidth="1"/>
    <col min="6408" max="6408" width="12.85546875" style="708" customWidth="1"/>
    <col min="6409" max="6409" width="5.42578125" style="708" customWidth="1"/>
    <col min="6410" max="6410" width="8.7109375" style="708" customWidth="1"/>
    <col min="6411" max="6413" width="9.140625" style="708"/>
    <col min="6414" max="6414" width="7.5703125" style="708" customWidth="1"/>
    <col min="6415" max="6417" width="8.28515625" style="708" customWidth="1"/>
    <col min="6418" max="6420" width="9.140625" style="708"/>
    <col min="6421" max="6421" width="10.28515625" style="708" bestFit="1" customWidth="1"/>
    <col min="6422" max="6656" width="9.140625" style="708"/>
    <col min="6657" max="6657" width="5.42578125" style="708" customWidth="1"/>
    <col min="6658" max="6658" width="63" style="708" customWidth="1"/>
    <col min="6659" max="6659" width="4" style="708" customWidth="1"/>
    <col min="6660" max="6660" width="7.140625" style="708" customWidth="1"/>
    <col min="6661" max="6661" width="9.7109375" style="708" customWidth="1"/>
    <col min="6662" max="6662" width="12.5703125" style="708" customWidth="1"/>
    <col min="6663" max="6663" width="9.7109375" style="708" customWidth="1"/>
    <col min="6664" max="6664" width="12.85546875" style="708" customWidth="1"/>
    <col min="6665" max="6665" width="5.42578125" style="708" customWidth="1"/>
    <col min="6666" max="6666" width="8.7109375" style="708" customWidth="1"/>
    <col min="6667" max="6669" width="9.140625" style="708"/>
    <col min="6670" max="6670" width="7.5703125" style="708" customWidth="1"/>
    <col min="6671" max="6673" width="8.28515625" style="708" customWidth="1"/>
    <col min="6674" max="6676" width="9.140625" style="708"/>
    <col min="6677" max="6677" width="10.28515625" style="708" bestFit="1" customWidth="1"/>
    <col min="6678" max="6912" width="9.140625" style="708"/>
    <col min="6913" max="6913" width="5.42578125" style="708" customWidth="1"/>
    <col min="6914" max="6914" width="63" style="708" customWidth="1"/>
    <col min="6915" max="6915" width="4" style="708" customWidth="1"/>
    <col min="6916" max="6916" width="7.140625" style="708" customWidth="1"/>
    <col min="6917" max="6917" width="9.7109375" style="708" customWidth="1"/>
    <col min="6918" max="6918" width="12.5703125" style="708" customWidth="1"/>
    <col min="6919" max="6919" width="9.7109375" style="708" customWidth="1"/>
    <col min="6920" max="6920" width="12.85546875" style="708" customWidth="1"/>
    <col min="6921" max="6921" width="5.42578125" style="708" customWidth="1"/>
    <col min="6922" max="6922" width="8.7109375" style="708" customWidth="1"/>
    <col min="6923" max="6925" width="9.140625" style="708"/>
    <col min="6926" max="6926" width="7.5703125" style="708" customWidth="1"/>
    <col min="6927" max="6929" width="8.28515625" style="708" customWidth="1"/>
    <col min="6930" max="6932" width="9.140625" style="708"/>
    <col min="6933" max="6933" width="10.28515625" style="708" bestFit="1" customWidth="1"/>
    <col min="6934" max="7168" width="9.140625" style="708"/>
    <col min="7169" max="7169" width="5.42578125" style="708" customWidth="1"/>
    <col min="7170" max="7170" width="63" style="708" customWidth="1"/>
    <col min="7171" max="7171" width="4" style="708" customWidth="1"/>
    <col min="7172" max="7172" width="7.140625" style="708" customWidth="1"/>
    <col min="7173" max="7173" width="9.7109375" style="708" customWidth="1"/>
    <col min="7174" max="7174" width="12.5703125" style="708" customWidth="1"/>
    <col min="7175" max="7175" width="9.7109375" style="708" customWidth="1"/>
    <col min="7176" max="7176" width="12.85546875" style="708" customWidth="1"/>
    <col min="7177" max="7177" width="5.42578125" style="708" customWidth="1"/>
    <col min="7178" max="7178" width="8.7109375" style="708" customWidth="1"/>
    <col min="7179" max="7181" width="9.140625" style="708"/>
    <col min="7182" max="7182" width="7.5703125" style="708" customWidth="1"/>
    <col min="7183" max="7185" width="8.28515625" style="708" customWidth="1"/>
    <col min="7186" max="7188" width="9.140625" style="708"/>
    <col min="7189" max="7189" width="10.28515625" style="708" bestFit="1" customWidth="1"/>
    <col min="7190" max="7424" width="9.140625" style="708"/>
    <col min="7425" max="7425" width="5.42578125" style="708" customWidth="1"/>
    <col min="7426" max="7426" width="63" style="708" customWidth="1"/>
    <col min="7427" max="7427" width="4" style="708" customWidth="1"/>
    <col min="7428" max="7428" width="7.140625" style="708" customWidth="1"/>
    <col min="7429" max="7429" width="9.7109375" style="708" customWidth="1"/>
    <col min="7430" max="7430" width="12.5703125" style="708" customWidth="1"/>
    <col min="7431" max="7431" width="9.7109375" style="708" customWidth="1"/>
    <col min="7432" max="7432" width="12.85546875" style="708" customWidth="1"/>
    <col min="7433" max="7433" width="5.42578125" style="708" customWidth="1"/>
    <col min="7434" max="7434" width="8.7109375" style="708" customWidth="1"/>
    <col min="7435" max="7437" width="9.140625" style="708"/>
    <col min="7438" max="7438" width="7.5703125" style="708" customWidth="1"/>
    <col min="7439" max="7441" width="8.28515625" style="708" customWidth="1"/>
    <col min="7442" max="7444" width="9.140625" style="708"/>
    <col min="7445" max="7445" width="10.28515625" style="708" bestFit="1" customWidth="1"/>
    <col min="7446" max="7680" width="9.140625" style="708"/>
    <col min="7681" max="7681" width="5.42578125" style="708" customWidth="1"/>
    <col min="7682" max="7682" width="63" style="708" customWidth="1"/>
    <col min="7683" max="7683" width="4" style="708" customWidth="1"/>
    <col min="7684" max="7684" width="7.140625" style="708" customWidth="1"/>
    <col min="7685" max="7685" width="9.7109375" style="708" customWidth="1"/>
    <col min="7686" max="7686" width="12.5703125" style="708" customWidth="1"/>
    <col min="7687" max="7687" width="9.7109375" style="708" customWidth="1"/>
    <col min="7688" max="7688" width="12.85546875" style="708" customWidth="1"/>
    <col min="7689" max="7689" width="5.42578125" style="708" customWidth="1"/>
    <col min="7690" max="7690" width="8.7109375" style="708" customWidth="1"/>
    <col min="7691" max="7693" width="9.140625" style="708"/>
    <col min="7694" max="7694" width="7.5703125" style="708" customWidth="1"/>
    <col min="7695" max="7697" width="8.28515625" style="708" customWidth="1"/>
    <col min="7698" max="7700" width="9.140625" style="708"/>
    <col min="7701" max="7701" width="10.28515625" style="708" bestFit="1" customWidth="1"/>
    <col min="7702" max="7936" width="9.140625" style="708"/>
    <col min="7937" max="7937" width="5.42578125" style="708" customWidth="1"/>
    <col min="7938" max="7938" width="63" style="708" customWidth="1"/>
    <col min="7939" max="7939" width="4" style="708" customWidth="1"/>
    <col min="7940" max="7940" width="7.140625" style="708" customWidth="1"/>
    <col min="7941" max="7941" width="9.7109375" style="708" customWidth="1"/>
    <col min="7942" max="7942" width="12.5703125" style="708" customWidth="1"/>
    <col min="7943" max="7943" width="9.7109375" style="708" customWidth="1"/>
    <col min="7944" max="7944" width="12.85546875" style="708" customWidth="1"/>
    <col min="7945" max="7945" width="5.42578125" style="708" customWidth="1"/>
    <col min="7946" max="7946" width="8.7109375" style="708" customWidth="1"/>
    <col min="7947" max="7949" width="9.140625" style="708"/>
    <col min="7950" max="7950" width="7.5703125" style="708" customWidth="1"/>
    <col min="7951" max="7953" width="8.28515625" style="708" customWidth="1"/>
    <col min="7954" max="7956" width="9.140625" style="708"/>
    <col min="7957" max="7957" width="10.28515625" style="708" bestFit="1" customWidth="1"/>
    <col min="7958" max="8192" width="9.140625" style="708"/>
    <col min="8193" max="8193" width="5.42578125" style="708" customWidth="1"/>
    <col min="8194" max="8194" width="63" style="708" customWidth="1"/>
    <col min="8195" max="8195" width="4" style="708" customWidth="1"/>
    <col min="8196" max="8196" width="7.140625" style="708" customWidth="1"/>
    <col min="8197" max="8197" width="9.7109375" style="708" customWidth="1"/>
    <col min="8198" max="8198" width="12.5703125" style="708" customWidth="1"/>
    <col min="8199" max="8199" width="9.7109375" style="708" customWidth="1"/>
    <col min="8200" max="8200" width="12.85546875" style="708" customWidth="1"/>
    <col min="8201" max="8201" width="5.42578125" style="708" customWidth="1"/>
    <col min="8202" max="8202" width="8.7109375" style="708" customWidth="1"/>
    <col min="8203" max="8205" width="9.140625" style="708"/>
    <col min="8206" max="8206" width="7.5703125" style="708" customWidth="1"/>
    <col min="8207" max="8209" width="8.28515625" style="708" customWidth="1"/>
    <col min="8210" max="8212" width="9.140625" style="708"/>
    <col min="8213" max="8213" width="10.28515625" style="708" bestFit="1" customWidth="1"/>
    <col min="8214" max="8448" width="9.140625" style="708"/>
    <col min="8449" max="8449" width="5.42578125" style="708" customWidth="1"/>
    <col min="8450" max="8450" width="63" style="708" customWidth="1"/>
    <col min="8451" max="8451" width="4" style="708" customWidth="1"/>
    <col min="8452" max="8452" width="7.140625" style="708" customWidth="1"/>
    <col min="8453" max="8453" width="9.7109375" style="708" customWidth="1"/>
    <col min="8454" max="8454" width="12.5703125" style="708" customWidth="1"/>
    <col min="8455" max="8455" width="9.7109375" style="708" customWidth="1"/>
    <col min="8456" max="8456" width="12.85546875" style="708" customWidth="1"/>
    <col min="8457" max="8457" width="5.42578125" style="708" customWidth="1"/>
    <col min="8458" max="8458" width="8.7109375" style="708" customWidth="1"/>
    <col min="8459" max="8461" width="9.140625" style="708"/>
    <col min="8462" max="8462" width="7.5703125" style="708" customWidth="1"/>
    <col min="8463" max="8465" width="8.28515625" style="708" customWidth="1"/>
    <col min="8466" max="8468" width="9.140625" style="708"/>
    <col min="8469" max="8469" width="10.28515625" style="708" bestFit="1" customWidth="1"/>
    <col min="8470" max="8704" width="9.140625" style="708"/>
    <col min="8705" max="8705" width="5.42578125" style="708" customWidth="1"/>
    <col min="8706" max="8706" width="63" style="708" customWidth="1"/>
    <col min="8707" max="8707" width="4" style="708" customWidth="1"/>
    <col min="8708" max="8708" width="7.140625" style="708" customWidth="1"/>
    <col min="8709" max="8709" width="9.7109375" style="708" customWidth="1"/>
    <col min="8710" max="8710" width="12.5703125" style="708" customWidth="1"/>
    <col min="8711" max="8711" width="9.7109375" style="708" customWidth="1"/>
    <col min="8712" max="8712" width="12.85546875" style="708" customWidth="1"/>
    <col min="8713" max="8713" width="5.42578125" style="708" customWidth="1"/>
    <col min="8714" max="8714" width="8.7109375" style="708" customWidth="1"/>
    <col min="8715" max="8717" width="9.140625" style="708"/>
    <col min="8718" max="8718" width="7.5703125" style="708" customWidth="1"/>
    <col min="8719" max="8721" width="8.28515625" style="708" customWidth="1"/>
    <col min="8722" max="8724" width="9.140625" style="708"/>
    <col min="8725" max="8725" width="10.28515625" style="708" bestFit="1" customWidth="1"/>
    <col min="8726" max="8960" width="9.140625" style="708"/>
    <col min="8961" max="8961" width="5.42578125" style="708" customWidth="1"/>
    <col min="8962" max="8962" width="63" style="708" customWidth="1"/>
    <col min="8963" max="8963" width="4" style="708" customWidth="1"/>
    <col min="8964" max="8964" width="7.140625" style="708" customWidth="1"/>
    <col min="8965" max="8965" width="9.7109375" style="708" customWidth="1"/>
    <col min="8966" max="8966" width="12.5703125" style="708" customWidth="1"/>
    <col min="8967" max="8967" width="9.7109375" style="708" customWidth="1"/>
    <col min="8968" max="8968" width="12.85546875" style="708" customWidth="1"/>
    <col min="8969" max="8969" width="5.42578125" style="708" customWidth="1"/>
    <col min="8970" max="8970" width="8.7109375" style="708" customWidth="1"/>
    <col min="8971" max="8973" width="9.140625" style="708"/>
    <col min="8974" max="8974" width="7.5703125" style="708" customWidth="1"/>
    <col min="8975" max="8977" width="8.28515625" style="708" customWidth="1"/>
    <col min="8978" max="8980" width="9.140625" style="708"/>
    <col min="8981" max="8981" width="10.28515625" style="708" bestFit="1" customWidth="1"/>
    <col min="8982" max="9216" width="9.140625" style="708"/>
    <col min="9217" max="9217" width="5.42578125" style="708" customWidth="1"/>
    <col min="9218" max="9218" width="63" style="708" customWidth="1"/>
    <col min="9219" max="9219" width="4" style="708" customWidth="1"/>
    <col min="9220" max="9220" width="7.140625" style="708" customWidth="1"/>
    <col min="9221" max="9221" width="9.7109375" style="708" customWidth="1"/>
    <col min="9222" max="9222" width="12.5703125" style="708" customWidth="1"/>
    <col min="9223" max="9223" width="9.7109375" style="708" customWidth="1"/>
    <col min="9224" max="9224" width="12.85546875" style="708" customWidth="1"/>
    <col min="9225" max="9225" width="5.42578125" style="708" customWidth="1"/>
    <col min="9226" max="9226" width="8.7109375" style="708" customWidth="1"/>
    <col min="9227" max="9229" width="9.140625" style="708"/>
    <col min="9230" max="9230" width="7.5703125" style="708" customWidth="1"/>
    <col min="9231" max="9233" width="8.28515625" style="708" customWidth="1"/>
    <col min="9234" max="9236" width="9.140625" style="708"/>
    <col min="9237" max="9237" width="10.28515625" style="708" bestFit="1" customWidth="1"/>
    <col min="9238" max="9472" width="9.140625" style="708"/>
    <col min="9473" max="9473" width="5.42578125" style="708" customWidth="1"/>
    <col min="9474" max="9474" width="63" style="708" customWidth="1"/>
    <col min="9475" max="9475" width="4" style="708" customWidth="1"/>
    <col min="9476" max="9476" width="7.140625" style="708" customWidth="1"/>
    <col min="9477" max="9477" width="9.7109375" style="708" customWidth="1"/>
    <col min="9478" max="9478" width="12.5703125" style="708" customWidth="1"/>
    <col min="9479" max="9479" width="9.7109375" style="708" customWidth="1"/>
    <col min="9480" max="9480" width="12.85546875" style="708" customWidth="1"/>
    <col min="9481" max="9481" width="5.42578125" style="708" customWidth="1"/>
    <col min="9482" max="9482" width="8.7109375" style="708" customWidth="1"/>
    <col min="9483" max="9485" width="9.140625" style="708"/>
    <col min="9486" max="9486" width="7.5703125" style="708" customWidth="1"/>
    <col min="9487" max="9489" width="8.28515625" style="708" customWidth="1"/>
    <col min="9490" max="9492" width="9.140625" style="708"/>
    <col min="9493" max="9493" width="10.28515625" style="708" bestFit="1" customWidth="1"/>
    <col min="9494" max="9728" width="9.140625" style="708"/>
    <col min="9729" max="9729" width="5.42578125" style="708" customWidth="1"/>
    <col min="9730" max="9730" width="63" style="708" customWidth="1"/>
    <col min="9731" max="9731" width="4" style="708" customWidth="1"/>
    <col min="9732" max="9732" width="7.140625" style="708" customWidth="1"/>
    <col min="9733" max="9733" width="9.7109375" style="708" customWidth="1"/>
    <col min="9734" max="9734" width="12.5703125" style="708" customWidth="1"/>
    <col min="9735" max="9735" width="9.7109375" style="708" customWidth="1"/>
    <col min="9736" max="9736" width="12.85546875" style="708" customWidth="1"/>
    <col min="9737" max="9737" width="5.42578125" style="708" customWidth="1"/>
    <col min="9738" max="9738" width="8.7109375" style="708" customWidth="1"/>
    <col min="9739" max="9741" width="9.140625" style="708"/>
    <col min="9742" max="9742" width="7.5703125" style="708" customWidth="1"/>
    <col min="9743" max="9745" width="8.28515625" style="708" customWidth="1"/>
    <col min="9746" max="9748" width="9.140625" style="708"/>
    <col min="9749" max="9749" width="10.28515625" style="708" bestFit="1" customWidth="1"/>
    <col min="9750" max="9984" width="9.140625" style="708"/>
    <col min="9985" max="9985" width="5.42578125" style="708" customWidth="1"/>
    <col min="9986" max="9986" width="63" style="708" customWidth="1"/>
    <col min="9987" max="9987" width="4" style="708" customWidth="1"/>
    <col min="9988" max="9988" width="7.140625" style="708" customWidth="1"/>
    <col min="9989" max="9989" width="9.7109375" style="708" customWidth="1"/>
    <col min="9990" max="9990" width="12.5703125" style="708" customWidth="1"/>
    <col min="9991" max="9991" width="9.7109375" style="708" customWidth="1"/>
    <col min="9992" max="9992" width="12.85546875" style="708" customWidth="1"/>
    <col min="9993" max="9993" width="5.42578125" style="708" customWidth="1"/>
    <col min="9994" max="9994" width="8.7109375" style="708" customWidth="1"/>
    <col min="9995" max="9997" width="9.140625" style="708"/>
    <col min="9998" max="9998" width="7.5703125" style="708" customWidth="1"/>
    <col min="9999" max="10001" width="8.28515625" style="708" customWidth="1"/>
    <col min="10002" max="10004" width="9.140625" style="708"/>
    <col min="10005" max="10005" width="10.28515625" style="708" bestFit="1" customWidth="1"/>
    <col min="10006" max="10240" width="9.140625" style="708"/>
    <col min="10241" max="10241" width="5.42578125" style="708" customWidth="1"/>
    <col min="10242" max="10242" width="63" style="708" customWidth="1"/>
    <col min="10243" max="10243" width="4" style="708" customWidth="1"/>
    <col min="10244" max="10244" width="7.140625" style="708" customWidth="1"/>
    <col min="10245" max="10245" width="9.7109375" style="708" customWidth="1"/>
    <col min="10246" max="10246" width="12.5703125" style="708" customWidth="1"/>
    <col min="10247" max="10247" width="9.7109375" style="708" customWidth="1"/>
    <col min="10248" max="10248" width="12.85546875" style="708" customWidth="1"/>
    <col min="10249" max="10249" width="5.42578125" style="708" customWidth="1"/>
    <col min="10250" max="10250" width="8.7109375" style="708" customWidth="1"/>
    <col min="10251" max="10253" width="9.140625" style="708"/>
    <col min="10254" max="10254" width="7.5703125" style="708" customWidth="1"/>
    <col min="10255" max="10257" width="8.28515625" style="708" customWidth="1"/>
    <col min="10258" max="10260" width="9.140625" style="708"/>
    <col min="10261" max="10261" width="10.28515625" style="708" bestFit="1" customWidth="1"/>
    <col min="10262" max="10496" width="9.140625" style="708"/>
    <col min="10497" max="10497" width="5.42578125" style="708" customWidth="1"/>
    <col min="10498" max="10498" width="63" style="708" customWidth="1"/>
    <col min="10499" max="10499" width="4" style="708" customWidth="1"/>
    <col min="10500" max="10500" width="7.140625" style="708" customWidth="1"/>
    <col min="10501" max="10501" width="9.7109375" style="708" customWidth="1"/>
    <col min="10502" max="10502" width="12.5703125" style="708" customWidth="1"/>
    <col min="10503" max="10503" width="9.7109375" style="708" customWidth="1"/>
    <col min="10504" max="10504" width="12.85546875" style="708" customWidth="1"/>
    <col min="10505" max="10505" width="5.42578125" style="708" customWidth="1"/>
    <col min="10506" max="10506" width="8.7109375" style="708" customWidth="1"/>
    <col min="10507" max="10509" width="9.140625" style="708"/>
    <col min="10510" max="10510" width="7.5703125" style="708" customWidth="1"/>
    <col min="10511" max="10513" width="8.28515625" style="708" customWidth="1"/>
    <col min="10514" max="10516" width="9.140625" style="708"/>
    <col min="10517" max="10517" width="10.28515625" style="708" bestFit="1" customWidth="1"/>
    <col min="10518" max="10752" width="9.140625" style="708"/>
    <col min="10753" max="10753" width="5.42578125" style="708" customWidth="1"/>
    <col min="10754" max="10754" width="63" style="708" customWidth="1"/>
    <col min="10755" max="10755" width="4" style="708" customWidth="1"/>
    <col min="10756" max="10756" width="7.140625" style="708" customWidth="1"/>
    <col min="10757" max="10757" width="9.7109375" style="708" customWidth="1"/>
    <col min="10758" max="10758" width="12.5703125" style="708" customWidth="1"/>
    <col min="10759" max="10759" width="9.7109375" style="708" customWidth="1"/>
    <col min="10760" max="10760" width="12.85546875" style="708" customWidth="1"/>
    <col min="10761" max="10761" width="5.42578125" style="708" customWidth="1"/>
    <col min="10762" max="10762" width="8.7109375" style="708" customWidth="1"/>
    <col min="10763" max="10765" width="9.140625" style="708"/>
    <col min="10766" max="10766" width="7.5703125" style="708" customWidth="1"/>
    <col min="10767" max="10769" width="8.28515625" style="708" customWidth="1"/>
    <col min="10770" max="10772" width="9.140625" style="708"/>
    <col min="10773" max="10773" width="10.28515625" style="708" bestFit="1" customWidth="1"/>
    <col min="10774" max="11008" width="9.140625" style="708"/>
    <col min="11009" max="11009" width="5.42578125" style="708" customWidth="1"/>
    <col min="11010" max="11010" width="63" style="708" customWidth="1"/>
    <col min="11011" max="11011" width="4" style="708" customWidth="1"/>
    <col min="11012" max="11012" width="7.140625" style="708" customWidth="1"/>
    <col min="11013" max="11013" width="9.7109375" style="708" customWidth="1"/>
    <col min="11014" max="11014" width="12.5703125" style="708" customWidth="1"/>
    <col min="11015" max="11015" width="9.7109375" style="708" customWidth="1"/>
    <col min="11016" max="11016" width="12.85546875" style="708" customWidth="1"/>
    <col min="11017" max="11017" width="5.42578125" style="708" customWidth="1"/>
    <col min="11018" max="11018" width="8.7109375" style="708" customWidth="1"/>
    <col min="11019" max="11021" width="9.140625" style="708"/>
    <col min="11022" max="11022" width="7.5703125" style="708" customWidth="1"/>
    <col min="11023" max="11025" width="8.28515625" style="708" customWidth="1"/>
    <col min="11026" max="11028" width="9.140625" style="708"/>
    <col min="11029" max="11029" width="10.28515625" style="708" bestFit="1" customWidth="1"/>
    <col min="11030" max="11264" width="9.140625" style="708"/>
    <col min="11265" max="11265" width="5.42578125" style="708" customWidth="1"/>
    <col min="11266" max="11266" width="63" style="708" customWidth="1"/>
    <col min="11267" max="11267" width="4" style="708" customWidth="1"/>
    <col min="11268" max="11268" width="7.140625" style="708" customWidth="1"/>
    <col min="11269" max="11269" width="9.7109375" style="708" customWidth="1"/>
    <col min="11270" max="11270" width="12.5703125" style="708" customWidth="1"/>
    <col min="11271" max="11271" width="9.7109375" style="708" customWidth="1"/>
    <col min="11272" max="11272" width="12.85546875" style="708" customWidth="1"/>
    <col min="11273" max="11273" width="5.42578125" style="708" customWidth="1"/>
    <col min="11274" max="11274" width="8.7109375" style="708" customWidth="1"/>
    <col min="11275" max="11277" width="9.140625" style="708"/>
    <col min="11278" max="11278" width="7.5703125" style="708" customWidth="1"/>
    <col min="11279" max="11281" width="8.28515625" style="708" customWidth="1"/>
    <col min="11282" max="11284" width="9.140625" style="708"/>
    <col min="11285" max="11285" width="10.28515625" style="708" bestFit="1" customWidth="1"/>
    <col min="11286" max="11520" width="9.140625" style="708"/>
    <col min="11521" max="11521" width="5.42578125" style="708" customWidth="1"/>
    <col min="11522" max="11522" width="63" style="708" customWidth="1"/>
    <col min="11523" max="11523" width="4" style="708" customWidth="1"/>
    <col min="11524" max="11524" width="7.140625" style="708" customWidth="1"/>
    <col min="11525" max="11525" width="9.7109375" style="708" customWidth="1"/>
    <col min="11526" max="11526" width="12.5703125" style="708" customWidth="1"/>
    <col min="11527" max="11527" width="9.7109375" style="708" customWidth="1"/>
    <col min="11528" max="11528" width="12.85546875" style="708" customWidth="1"/>
    <col min="11529" max="11529" width="5.42578125" style="708" customWidth="1"/>
    <col min="11530" max="11530" width="8.7109375" style="708" customWidth="1"/>
    <col min="11531" max="11533" width="9.140625" style="708"/>
    <col min="11534" max="11534" width="7.5703125" style="708" customWidth="1"/>
    <col min="11535" max="11537" width="8.28515625" style="708" customWidth="1"/>
    <col min="11538" max="11540" width="9.140625" style="708"/>
    <col min="11541" max="11541" width="10.28515625" style="708" bestFit="1" customWidth="1"/>
    <col min="11542" max="11776" width="9.140625" style="708"/>
    <col min="11777" max="11777" width="5.42578125" style="708" customWidth="1"/>
    <col min="11778" max="11778" width="63" style="708" customWidth="1"/>
    <col min="11779" max="11779" width="4" style="708" customWidth="1"/>
    <col min="11780" max="11780" width="7.140625" style="708" customWidth="1"/>
    <col min="11781" max="11781" width="9.7109375" style="708" customWidth="1"/>
    <col min="11782" max="11782" width="12.5703125" style="708" customWidth="1"/>
    <col min="11783" max="11783" width="9.7109375" style="708" customWidth="1"/>
    <col min="11784" max="11784" width="12.85546875" style="708" customWidth="1"/>
    <col min="11785" max="11785" width="5.42578125" style="708" customWidth="1"/>
    <col min="11786" max="11786" width="8.7109375" style="708" customWidth="1"/>
    <col min="11787" max="11789" width="9.140625" style="708"/>
    <col min="11790" max="11790" width="7.5703125" style="708" customWidth="1"/>
    <col min="11791" max="11793" width="8.28515625" style="708" customWidth="1"/>
    <col min="11794" max="11796" width="9.140625" style="708"/>
    <col min="11797" max="11797" width="10.28515625" style="708" bestFit="1" customWidth="1"/>
    <col min="11798" max="12032" width="9.140625" style="708"/>
    <col min="12033" max="12033" width="5.42578125" style="708" customWidth="1"/>
    <col min="12034" max="12034" width="63" style="708" customWidth="1"/>
    <col min="12035" max="12035" width="4" style="708" customWidth="1"/>
    <col min="12036" max="12036" width="7.140625" style="708" customWidth="1"/>
    <col min="12037" max="12037" width="9.7109375" style="708" customWidth="1"/>
    <col min="12038" max="12038" width="12.5703125" style="708" customWidth="1"/>
    <col min="12039" max="12039" width="9.7109375" style="708" customWidth="1"/>
    <col min="12040" max="12040" width="12.85546875" style="708" customWidth="1"/>
    <col min="12041" max="12041" width="5.42578125" style="708" customWidth="1"/>
    <col min="12042" max="12042" width="8.7109375" style="708" customWidth="1"/>
    <col min="12043" max="12045" width="9.140625" style="708"/>
    <col min="12046" max="12046" width="7.5703125" style="708" customWidth="1"/>
    <col min="12047" max="12049" width="8.28515625" style="708" customWidth="1"/>
    <col min="12050" max="12052" width="9.140625" style="708"/>
    <col min="12053" max="12053" width="10.28515625" style="708" bestFit="1" customWidth="1"/>
    <col min="12054" max="12288" width="9.140625" style="708"/>
    <col min="12289" max="12289" width="5.42578125" style="708" customWidth="1"/>
    <col min="12290" max="12290" width="63" style="708" customWidth="1"/>
    <col min="12291" max="12291" width="4" style="708" customWidth="1"/>
    <col min="12292" max="12292" width="7.140625" style="708" customWidth="1"/>
    <col min="12293" max="12293" width="9.7109375" style="708" customWidth="1"/>
    <col min="12294" max="12294" width="12.5703125" style="708" customWidth="1"/>
    <col min="12295" max="12295" width="9.7109375" style="708" customWidth="1"/>
    <col min="12296" max="12296" width="12.85546875" style="708" customWidth="1"/>
    <col min="12297" max="12297" width="5.42578125" style="708" customWidth="1"/>
    <col min="12298" max="12298" width="8.7109375" style="708" customWidth="1"/>
    <col min="12299" max="12301" width="9.140625" style="708"/>
    <col min="12302" max="12302" width="7.5703125" style="708" customWidth="1"/>
    <col min="12303" max="12305" width="8.28515625" style="708" customWidth="1"/>
    <col min="12306" max="12308" width="9.140625" style="708"/>
    <col min="12309" max="12309" width="10.28515625" style="708" bestFit="1" customWidth="1"/>
    <col min="12310" max="12544" width="9.140625" style="708"/>
    <col min="12545" max="12545" width="5.42578125" style="708" customWidth="1"/>
    <col min="12546" max="12546" width="63" style="708" customWidth="1"/>
    <col min="12547" max="12547" width="4" style="708" customWidth="1"/>
    <col min="12548" max="12548" width="7.140625" style="708" customWidth="1"/>
    <col min="12549" max="12549" width="9.7109375" style="708" customWidth="1"/>
    <col min="12550" max="12550" width="12.5703125" style="708" customWidth="1"/>
    <col min="12551" max="12551" width="9.7109375" style="708" customWidth="1"/>
    <col min="12552" max="12552" width="12.85546875" style="708" customWidth="1"/>
    <col min="12553" max="12553" width="5.42578125" style="708" customWidth="1"/>
    <col min="12554" max="12554" width="8.7109375" style="708" customWidth="1"/>
    <col min="12555" max="12557" width="9.140625" style="708"/>
    <col min="12558" max="12558" width="7.5703125" style="708" customWidth="1"/>
    <col min="12559" max="12561" width="8.28515625" style="708" customWidth="1"/>
    <col min="12562" max="12564" width="9.140625" style="708"/>
    <col min="12565" max="12565" width="10.28515625" style="708" bestFit="1" customWidth="1"/>
    <col min="12566" max="12800" width="9.140625" style="708"/>
    <col min="12801" max="12801" width="5.42578125" style="708" customWidth="1"/>
    <col min="12802" max="12802" width="63" style="708" customWidth="1"/>
    <col min="12803" max="12803" width="4" style="708" customWidth="1"/>
    <col min="12804" max="12804" width="7.140625" style="708" customWidth="1"/>
    <col min="12805" max="12805" width="9.7109375" style="708" customWidth="1"/>
    <col min="12806" max="12806" width="12.5703125" style="708" customWidth="1"/>
    <col min="12807" max="12807" width="9.7109375" style="708" customWidth="1"/>
    <col min="12808" max="12808" width="12.85546875" style="708" customWidth="1"/>
    <col min="12809" max="12809" width="5.42578125" style="708" customWidth="1"/>
    <col min="12810" max="12810" width="8.7109375" style="708" customWidth="1"/>
    <col min="12811" max="12813" width="9.140625" style="708"/>
    <col min="12814" max="12814" width="7.5703125" style="708" customWidth="1"/>
    <col min="12815" max="12817" width="8.28515625" style="708" customWidth="1"/>
    <col min="12818" max="12820" width="9.140625" style="708"/>
    <col min="12821" max="12821" width="10.28515625" style="708" bestFit="1" customWidth="1"/>
    <col min="12822" max="13056" width="9.140625" style="708"/>
    <col min="13057" max="13057" width="5.42578125" style="708" customWidth="1"/>
    <col min="13058" max="13058" width="63" style="708" customWidth="1"/>
    <col min="13059" max="13059" width="4" style="708" customWidth="1"/>
    <col min="13060" max="13060" width="7.140625" style="708" customWidth="1"/>
    <col min="13061" max="13061" width="9.7109375" style="708" customWidth="1"/>
    <col min="13062" max="13062" width="12.5703125" style="708" customWidth="1"/>
    <col min="13063" max="13063" width="9.7109375" style="708" customWidth="1"/>
    <col min="13064" max="13064" width="12.85546875" style="708" customWidth="1"/>
    <col min="13065" max="13065" width="5.42578125" style="708" customWidth="1"/>
    <col min="13066" max="13066" width="8.7109375" style="708" customWidth="1"/>
    <col min="13067" max="13069" width="9.140625" style="708"/>
    <col min="13070" max="13070" width="7.5703125" style="708" customWidth="1"/>
    <col min="13071" max="13073" width="8.28515625" style="708" customWidth="1"/>
    <col min="13074" max="13076" width="9.140625" style="708"/>
    <col min="13077" max="13077" width="10.28515625" style="708" bestFit="1" customWidth="1"/>
    <col min="13078" max="13312" width="9.140625" style="708"/>
    <col min="13313" max="13313" width="5.42578125" style="708" customWidth="1"/>
    <col min="13314" max="13314" width="63" style="708" customWidth="1"/>
    <col min="13315" max="13315" width="4" style="708" customWidth="1"/>
    <col min="13316" max="13316" width="7.140625" style="708" customWidth="1"/>
    <col min="13317" max="13317" width="9.7109375" style="708" customWidth="1"/>
    <col min="13318" max="13318" width="12.5703125" style="708" customWidth="1"/>
    <col min="13319" max="13319" width="9.7109375" style="708" customWidth="1"/>
    <col min="13320" max="13320" width="12.85546875" style="708" customWidth="1"/>
    <col min="13321" max="13321" width="5.42578125" style="708" customWidth="1"/>
    <col min="13322" max="13322" width="8.7109375" style="708" customWidth="1"/>
    <col min="13323" max="13325" width="9.140625" style="708"/>
    <col min="13326" max="13326" width="7.5703125" style="708" customWidth="1"/>
    <col min="13327" max="13329" width="8.28515625" style="708" customWidth="1"/>
    <col min="13330" max="13332" width="9.140625" style="708"/>
    <col min="13333" max="13333" width="10.28515625" style="708" bestFit="1" customWidth="1"/>
    <col min="13334" max="13568" width="9.140625" style="708"/>
    <col min="13569" max="13569" width="5.42578125" style="708" customWidth="1"/>
    <col min="13570" max="13570" width="63" style="708" customWidth="1"/>
    <col min="13571" max="13571" width="4" style="708" customWidth="1"/>
    <col min="13572" max="13572" width="7.140625" style="708" customWidth="1"/>
    <col min="13573" max="13573" width="9.7109375" style="708" customWidth="1"/>
    <col min="13574" max="13574" width="12.5703125" style="708" customWidth="1"/>
    <col min="13575" max="13575" width="9.7109375" style="708" customWidth="1"/>
    <col min="13576" max="13576" width="12.85546875" style="708" customWidth="1"/>
    <col min="13577" max="13577" width="5.42578125" style="708" customWidth="1"/>
    <col min="13578" max="13578" width="8.7109375" style="708" customWidth="1"/>
    <col min="13579" max="13581" width="9.140625" style="708"/>
    <col min="13582" max="13582" width="7.5703125" style="708" customWidth="1"/>
    <col min="13583" max="13585" width="8.28515625" style="708" customWidth="1"/>
    <col min="13586" max="13588" width="9.140625" style="708"/>
    <col min="13589" max="13589" width="10.28515625" style="708" bestFit="1" customWidth="1"/>
    <col min="13590" max="13824" width="9.140625" style="708"/>
    <col min="13825" max="13825" width="5.42578125" style="708" customWidth="1"/>
    <col min="13826" max="13826" width="63" style="708" customWidth="1"/>
    <col min="13827" max="13827" width="4" style="708" customWidth="1"/>
    <col min="13828" max="13828" width="7.140625" style="708" customWidth="1"/>
    <col min="13829" max="13829" width="9.7109375" style="708" customWidth="1"/>
    <col min="13830" max="13830" width="12.5703125" style="708" customWidth="1"/>
    <col min="13831" max="13831" width="9.7109375" style="708" customWidth="1"/>
    <col min="13832" max="13832" width="12.85546875" style="708" customWidth="1"/>
    <col min="13833" max="13833" width="5.42578125" style="708" customWidth="1"/>
    <col min="13834" max="13834" width="8.7109375" style="708" customWidth="1"/>
    <col min="13835" max="13837" width="9.140625" style="708"/>
    <col min="13838" max="13838" width="7.5703125" style="708" customWidth="1"/>
    <col min="13839" max="13841" width="8.28515625" style="708" customWidth="1"/>
    <col min="13842" max="13844" width="9.140625" style="708"/>
    <col min="13845" max="13845" width="10.28515625" style="708" bestFit="1" customWidth="1"/>
    <col min="13846" max="14080" width="9.140625" style="708"/>
    <col min="14081" max="14081" width="5.42578125" style="708" customWidth="1"/>
    <col min="14082" max="14082" width="63" style="708" customWidth="1"/>
    <col min="14083" max="14083" width="4" style="708" customWidth="1"/>
    <col min="14084" max="14084" width="7.140625" style="708" customWidth="1"/>
    <col min="14085" max="14085" width="9.7109375" style="708" customWidth="1"/>
    <col min="14086" max="14086" width="12.5703125" style="708" customWidth="1"/>
    <col min="14087" max="14087" width="9.7109375" style="708" customWidth="1"/>
    <col min="14088" max="14088" width="12.85546875" style="708" customWidth="1"/>
    <col min="14089" max="14089" width="5.42578125" style="708" customWidth="1"/>
    <col min="14090" max="14090" width="8.7109375" style="708" customWidth="1"/>
    <col min="14091" max="14093" width="9.140625" style="708"/>
    <col min="14094" max="14094" width="7.5703125" style="708" customWidth="1"/>
    <col min="14095" max="14097" width="8.28515625" style="708" customWidth="1"/>
    <col min="14098" max="14100" width="9.140625" style="708"/>
    <col min="14101" max="14101" width="10.28515625" style="708" bestFit="1" customWidth="1"/>
    <col min="14102" max="14336" width="9.140625" style="708"/>
    <col min="14337" max="14337" width="5.42578125" style="708" customWidth="1"/>
    <col min="14338" max="14338" width="63" style="708" customWidth="1"/>
    <col min="14339" max="14339" width="4" style="708" customWidth="1"/>
    <col min="14340" max="14340" width="7.140625" style="708" customWidth="1"/>
    <col min="14341" max="14341" width="9.7109375" style="708" customWidth="1"/>
    <col min="14342" max="14342" width="12.5703125" style="708" customWidth="1"/>
    <col min="14343" max="14343" width="9.7109375" style="708" customWidth="1"/>
    <col min="14344" max="14344" width="12.85546875" style="708" customWidth="1"/>
    <col min="14345" max="14345" width="5.42578125" style="708" customWidth="1"/>
    <col min="14346" max="14346" width="8.7109375" style="708" customWidth="1"/>
    <col min="14347" max="14349" width="9.140625" style="708"/>
    <col min="14350" max="14350" width="7.5703125" style="708" customWidth="1"/>
    <col min="14351" max="14353" width="8.28515625" style="708" customWidth="1"/>
    <col min="14354" max="14356" width="9.140625" style="708"/>
    <col min="14357" max="14357" width="10.28515625" style="708" bestFit="1" customWidth="1"/>
    <col min="14358" max="14592" width="9.140625" style="708"/>
    <col min="14593" max="14593" width="5.42578125" style="708" customWidth="1"/>
    <col min="14594" max="14594" width="63" style="708" customWidth="1"/>
    <col min="14595" max="14595" width="4" style="708" customWidth="1"/>
    <col min="14596" max="14596" width="7.140625" style="708" customWidth="1"/>
    <col min="14597" max="14597" width="9.7109375" style="708" customWidth="1"/>
    <col min="14598" max="14598" width="12.5703125" style="708" customWidth="1"/>
    <col min="14599" max="14599" width="9.7109375" style="708" customWidth="1"/>
    <col min="14600" max="14600" width="12.85546875" style="708" customWidth="1"/>
    <col min="14601" max="14601" width="5.42578125" style="708" customWidth="1"/>
    <col min="14602" max="14602" width="8.7109375" style="708" customWidth="1"/>
    <col min="14603" max="14605" width="9.140625" style="708"/>
    <col min="14606" max="14606" width="7.5703125" style="708" customWidth="1"/>
    <col min="14607" max="14609" width="8.28515625" style="708" customWidth="1"/>
    <col min="14610" max="14612" width="9.140625" style="708"/>
    <col min="14613" max="14613" width="10.28515625" style="708" bestFit="1" customWidth="1"/>
    <col min="14614" max="14848" width="9.140625" style="708"/>
    <col min="14849" max="14849" width="5.42578125" style="708" customWidth="1"/>
    <col min="14850" max="14850" width="63" style="708" customWidth="1"/>
    <col min="14851" max="14851" width="4" style="708" customWidth="1"/>
    <col min="14852" max="14852" width="7.140625" style="708" customWidth="1"/>
    <col min="14853" max="14853" width="9.7109375" style="708" customWidth="1"/>
    <col min="14854" max="14854" width="12.5703125" style="708" customWidth="1"/>
    <col min="14855" max="14855" width="9.7109375" style="708" customWidth="1"/>
    <col min="14856" max="14856" width="12.85546875" style="708" customWidth="1"/>
    <col min="14857" max="14857" width="5.42578125" style="708" customWidth="1"/>
    <col min="14858" max="14858" width="8.7109375" style="708" customWidth="1"/>
    <col min="14859" max="14861" width="9.140625" style="708"/>
    <col min="14862" max="14862" width="7.5703125" style="708" customWidth="1"/>
    <col min="14863" max="14865" width="8.28515625" style="708" customWidth="1"/>
    <col min="14866" max="14868" width="9.140625" style="708"/>
    <col min="14869" max="14869" width="10.28515625" style="708" bestFit="1" customWidth="1"/>
    <col min="14870" max="15104" width="9.140625" style="708"/>
    <col min="15105" max="15105" width="5.42578125" style="708" customWidth="1"/>
    <col min="15106" max="15106" width="63" style="708" customWidth="1"/>
    <col min="15107" max="15107" width="4" style="708" customWidth="1"/>
    <col min="15108" max="15108" width="7.140625" style="708" customWidth="1"/>
    <col min="15109" max="15109" width="9.7109375" style="708" customWidth="1"/>
    <col min="15110" max="15110" width="12.5703125" style="708" customWidth="1"/>
    <col min="15111" max="15111" width="9.7109375" style="708" customWidth="1"/>
    <col min="15112" max="15112" width="12.85546875" style="708" customWidth="1"/>
    <col min="15113" max="15113" width="5.42578125" style="708" customWidth="1"/>
    <col min="15114" max="15114" width="8.7109375" style="708" customWidth="1"/>
    <col min="15115" max="15117" width="9.140625" style="708"/>
    <col min="15118" max="15118" width="7.5703125" style="708" customWidth="1"/>
    <col min="15119" max="15121" width="8.28515625" style="708" customWidth="1"/>
    <col min="15122" max="15124" width="9.140625" style="708"/>
    <col min="15125" max="15125" width="10.28515625" style="708" bestFit="1" customWidth="1"/>
    <col min="15126" max="15360" width="9.140625" style="708"/>
    <col min="15361" max="15361" width="5.42578125" style="708" customWidth="1"/>
    <col min="15362" max="15362" width="63" style="708" customWidth="1"/>
    <col min="15363" max="15363" width="4" style="708" customWidth="1"/>
    <col min="15364" max="15364" width="7.140625" style="708" customWidth="1"/>
    <col min="15365" max="15365" width="9.7109375" style="708" customWidth="1"/>
    <col min="15366" max="15366" width="12.5703125" style="708" customWidth="1"/>
    <col min="15367" max="15367" width="9.7109375" style="708" customWidth="1"/>
    <col min="15368" max="15368" width="12.85546875" style="708" customWidth="1"/>
    <col min="15369" max="15369" width="5.42578125" style="708" customWidth="1"/>
    <col min="15370" max="15370" width="8.7109375" style="708" customWidth="1"/>
    <col min="15371" max="15373" width="9.140625" style="708"/>
    <col min="15374" max="15374" width="7.5703125" style="708" customWidth="1"/>
    <col min="15375" max="15377" width="8.28515625" style="708" customWidth="1"/>
    <col min="15378" max="15380" width="9.140625" style="708"/>
    <col min="15381" max="15381" width="10.28515625" style="708" bestFit="1" customWidth="1"/>
    <col min="15382" max="15616" width="9.140625" style="708"/>
    <col min="15617" max="15617" width="5.42578125" style="708" customWidth="1"/>
    <col min="15618" max="15618" width="63" style="708" customWidth="1"/>
    <col min="15619" max="15619" width="4" style="708" customWidth="1"/>
    <col min="15620" max="15620" width="7.140625" style="708" customWidth="1"/>
    <col min="15621" max="15621" width="9.7109375" style="708" customWidth="1"/>
    <col min="15622" max="15622" width="12.5703125" style="708" customWidth="1"/>
    <col min="15623" max="15623" width="9.7109375" style="708" customWidth="1"/>
    <col min="15624" max="15624" width="12.85546875" style="708" customWidth="1"/>
    <col min="15625" max="15625" width="5.42578125" style="708" customWidth="1"/>
    <col min="15626" max="15626" width="8.7109375" style="708" customWidth="1"/>
    <col min="15627" max="15629" width="9.140625" style="708"/>
    <col min="15630" max="15630" width="7.5703125" style="708" customWidth="1"/>
    <col min="15631" max="15633" width="8.28515625" style="708" customWidth="1"/>
    <col min="15634" max="15636" width="9.140625" style="708"/>
    <col min="15637" max="15637" width="10.28515625" style="708" bestFit="1" customWidth="1"/>
    <col min="15638" max="15872" width="9.140625" style="708"/>
    <col min="15873" max="15873" width="5.42578125" style="708" customWidth="1"/>
    <col min="15874" max="15874" width="63" style="708" customWidth="1"/>
    <col min="15875" max="15875" width="4" style="708" customWidth="1"/>
    <col min="15876" max="15876" width="7.140625" style="708" customWidth="1"/>
    <col min="15877" max="15877" width="9.7109375" style="708" customWidth="1"/>
    <col min="15878" max="15878" width="12.5703125" style="708" customWidth="1"/>
    <col min="15879" max="15879" width="9.7109375" style="708" customWidth="1"/>
    <col min="15880" max="15880" width="12.85546875" style="708" customWidth="1"/>
    <col min="15881" max="15881" width="5.42578125" style="708" customWidth="1"/>
    <col min="15882" max="15882" width="8.7109375" style="708" customWidth="1"/>
    <col min="15883" max="15885" width="9.140625" style="708"/>
    <col min="15886" max="15886" width="7.5703125" style="708" customWidth="1"/>
    <col min="15887" max="15889" width="8.28515625" style="708" customWidth="1"/>
    <col min="15890" max="15892" width="9.140625" style="708"/>
    <col min="15893" max="15893" width="10.28515625" style="708" bestFit="1" customWidth="1"/>
    <col min="15894" max="16128" width="9.140625" style="708"/>
    <col min="16129" max="16129" width="5.42578125" style="708" customWidth="1"/>
    <col min="16130" max="16130" width="63" style="708" customWidth="1"/>
    <col min="16131" max="16131" width="4" style="708" customWidth="1"/>
    <col min="16132" max="16132" width="7.140625" style="708" customWidth="1"/>
    <col min="16133" max="16133" width="9.7109375" style="708" customWidth="1"/>
    <col min="16134" max="16134" width="12.5703125" style="708" customWidth="1"/>
    <col min="16135" max="16135" width="9.7109375" style="708" customWidth="1"/>
    <col min="16136" max="16136" width="12.85546875" style="708" customWidth="1"/>
    <col min="16137" max="16137" width="5.42578125" style="708" customWidth="1"/>
    <col min="16138" max="16138" width="8.7109375" style="708" customWidth="1"/>
    <col min="16139" max="16141" width="9.140625" style="708"/>
    <col min="16142" max="16142" width="7.5703125" style="708" customWidth="1"/>
    <col min="16143" max="16145" width="8.28515625" style="708" customWidth="1"/>
    <col min="16146" max="16148" width="9.140625" style="708"/>
    <col min="16149" max="16149" width="10.28515625" style="708" bestFit="1" customWidth="1"/>
    <col min="16150" max="16384" width="9.140625" style="708"/>
  </cols>
  <sheetData>
    <row r="1" spans="1:22" ht="12.75" customHeight="1">
      <c r="A1" s="703" t="s">
        <v>1586</v>
      </c>
      <c r="B1" s="704" t="s">
        <v>1587</v>
      </c>
      <c r="C1" s="705"/>
      <c r="D1" s="706"/>
      <c r="E1" s="857" t="s">
        <v>1588</v>
      </c>
      <c r="F1" s="859" t="s">
        <v>1589</v>
      </c>
      <c r="G1" s="859"/>
      <c r="H1" s="860"/>
      <c r="O1" s="709"/>
      <c r="P1" s="709"/>
      <c r="Q1" s="709"/>
      <c r="R1" s="709"/>
      <c r="S1" s="710"/>
      <c r="T1" s="711"/>
      <c r="U1" s="710"/>
      <c r="V1" s="711"/>
    </row>
    <row r="2" spans="1:22" ht="12.75" customHeight="1">
      <c r="A2" s="712"/>
      <c r="B2" s="713" t="s">
        <v>1590</v>
      </c>
      <c r="D2" s="714"/>
      <c r="E2" s="858"/>
      <c r="F2" s="861"/>
      <c r="G2" s="861"/>
      <c r="H2" s="862"/>
      <c r="O2" s="709"/>
      <c r="P2" s="709"/>
      <c r="Q2" s="709"/>
      <c r="R2" s="709"/>
      <c r="S2" s="710"/>
      <c r="T2" s="711"/>
      <c r="U2" s="710"/>
      <c r="V2" s="711"/>
    </row>
    <row r="3" spans="1:22" ht="12.75" customHeight="1">
      <c r="A3" s="712"/>
      <c r="B3" s="715" t="s">
        <v>1591</v>
      </c>
      <c r="C3" s="716"/>
      <c r="D3" s="717"/>
      <c r="E3" s="718" t="s">
        <v>1592</v>
      </c>
      <c r="F3" s="719">
        <v>45017</v>
      </c>
      <c r="G3" s="720" t="s">
        <v>1593</v>
      </c>
      <c r="H3" s="721" t="s">
        <v>1594</v>
      </c>
      <c r="S3" s="710"/>
      <c r="T3" s="711"/>
      <c r="U3" s="710"/>
      <c r="V3" s="711"/>
    </row>
    <row r="4" spans="1:22" ht="12.75" customHeight="1">
      <c r="A4" s="703" t="s">
        <v>1595</v>
      </c>
      <c r="B4" s="863" t="s">
        <v>1596</v>
      </c>
      <c r="C4" s="863" t="s">
        <v>1597</v>
      </c>
      <c r="D4" s="865" t="s">
        <v>1598</v>
      </c>
      <c r="E4" s="867" t="s">
        <v>1599</v>
      </c>
      <c r="F4" s="868"/>
      <c r="G4" s="869" t="s">
        <v>1600</v>
      </c>
      <c r="H4" s="870"/>
      <c r="S4" s="710"/>
      <c r="T4" s="711"/>
      <c r="U4" s="710"/>
      <c r="V4" s="711"/>
    </row>
    <row r="5" spans="1:22" ht="12.75" customHeight="1">
      <c r="A5" s="722" t="s">
        <v>1601</v>
      </c>
      <c r="B5" s="864"/>
      <c r="C5" s="864"/>
      <c r="D5" s="866"/>
      <c r="E5" s="723" t="s">
        <v>1602</v>
      </c>
      <c r="F5" s="724" t="s">
        <v>1603</v>
      </c>
      <c r="G5" s="725" t="s">
        <v>1604</v>
      </c>
      <c r="H5" s="726" t="s">
        <v>1603</v>
      </c>
      <c r="J5" s="709"/>
      <c r="O5" s="727"/>
      <c r="Q5" s="728"/>
      <c r="S5" s="729"/>
      <c r="T5" s="711"/>
      <c r="U5" s="710"/>
      <c r="V5" s="711"/>
    </row>
    <row r="6" spans="1:22" ht="15.75">
      <c r="B6" s="731" t="s">
        <v>1605</v>
      </c>
      <c r="C6" s="732"/>
      <c r="D6" s="733"/>
      <c r="E6" s="734"/>
      <c r="F6" s="735">
        <f>SUM(F8:F43)</f>
        <v>0</v>
      </c>
      <c r="G6" s="736"/>
      <c r="H6" s="737">
        <v>0.68146899999999977</v>
      </c>
      <c r="I6" s="738"/>
    </row>
    <row r="7" spans="1:22" ht="12.75" customHeight="1">
      <c r="A7" s="730">
        <v>1</v>
      </c>
      <c r="B7" s="730" t="s">
        <v>1606</v>
      </c>
      <c r="C7" s="730"/>
      <c r="D7" s="739"/>
      <c r="E7" s="740"/>
      <c r="F7" s="739"/>
      <c r="G7" s="741"/>
      <c r="H7" s="742"/>
      <c r="I7" s="738"/>
      <c r="J7" s="743"/>
      <c r="K7" s="744"/>
      <c r="L7" s="730"/>
      <c r="M7" s="730"/>
      <c r="N7" s="730"/>
      <c r="O7" s="740"/>
      <c r="P7" s="730"/>
      <c r="Q7" s="730"/>
    </row>
    <row r="8" spans="1:22" ht="12.75" customHeight="1">
      <c r="A8" s="730">
        <v>2</v>
      </c>
      <c r="B8" s="730" t="s">
        <v>1607</v>
      </c>
      <c r="C8" s="730" t="s">
        <v>507</v>
      </c>
      <c r="D8" s="739">
        <v>4</v>
      </c>
      <c r="E8" s="195"/>
      <c r="F8" s="739">
        <f t="shared" ref="F8:F13" si="0">D8*E8</f>
        <v>0</v>
      </c>
      <c r="G8" s="741">
        <v>1.3679999999999999E-2</v>
      </c>
      <c r="H8" s="742">
        <v>5.4719999999999998E-2</v>
      </c>
      <c r="I8" s="738"/>
      <c r="J8" s="743"/>
      <c r="K8" s="744"/>
      <c r="L8" s="745"/>
      <c r="M8" s="730"/>
      <c r="N8" s="746"/>
      <c r="O8" s="711"/>
      <c r="P8" s="711"/>
      <c r="Q8" s="711"/>
      <c r="S8" s="747"/>
      <c r="U8" s="747"/>
    </row>
    <row r="9" spans="1:22" ht="12.75" customHeight="1">
      <c r="A9" s="730">
        <v>3</v>
      </c>
      <c r="B9" s="730" t="s">
        <v>1608</v>
      </c>
      <c r="C9" s="730" t="s">
        <v>507</v>
      </c>
      <c r="D9" s="739">
        <v>6</v>
      </c>
      <c r="E9" s="195"/>
      <c r="F9" s="739">
        <f t="shared" si="0"/>
        <v>0</v>
      </c>
      <c r="G9" s="741">
        <v>1.644E-2</v>
      </c>
      <c r="H9" s="742">
        <v>9.8640000000000005E-2</v>
      </c>
      <c r="I9" s="738"/>
      <c r="J9" s="743"/>
      <c r="K9" s="744"/>
      <c r="L9" s="730"/>
      <c r="M9" s="730"/>
      <c r="N9" s="746"/>
      <c r="O9" s="711"/>
      <c r="P9" s="711"/>
      <c r="Q9" s="711"/>
      <c r="S9" s="747"/>
      <c r="U9" s="747"/>
    </row>
    <row r="10" spans="1:22" ht="12.75" customHeight="1">
      <c r="A10" s="730">
        <v>4</v>
      </c>
      <c r="B10" s="730" t="s">
        <v>1609</v>
      </c>
      <c r="C10" s="730" t="s">
        <v>507</v>
      </c>
      <c r="D10" s="739">
        <v>2</v>
      </c>
      <c r="E10" s="195"/>
      <c r="F10" s="739">
        <f t="shared" si="0"/>
        <v>0</v>
      </c>
      <c r="G10" s="741">
        <v>2.5749999999999999E-2</v>
      </c>
      <c r="H10" s="742">
        <v>5.1499999999999997E-2</v>
      </c>
      <c r="I10" s="738"/>
      <c r="J10" s="743"/>
      <c r="K10" s="744"/>
      <c r="L10" s="730"/>
      <c r="M10" s="730"/>
      <c r="N10" s="746"/>
      <c r="O10" s="711"/>
      <c r="P10" s="711"/>
      <c r="Q10" s="711"/>
      <c r="S10" s="747"/>
      <c r="U10" s="747"/>
    </row>
    <row r="11" spans="1:22" ht="12.75" customHeight="1">
      <c r="A11" s="730">
        <v>5</v>
      </c>
      <c r="B11" s="730" t="s">
        <v>1610</v>
      </c>
      <c r="C11" s="730" t="s">
        <v>507</v>
      </c>
      <c r="D11" s="739">
        <v>4</v>
      </c>
      <c r="E11" s="195"/>
      <c r="F11" s="739">
        <f t="shared" si="0"/>
        <v>0</v>
      </c>
      <c r="G11" s="741">
        <v>3.8800000000000002E-3</v>
      </c>
      <c r="H11" s="742">
        <v>1.5520000000000001E-2</v>
      </c>
      <c r="I11" s="738"/>
      <c r="J11" s="743"/>
      <c r="K11" s="744"/>
      <c r="L11" s="730"/>
      <c r="M11" s="730"/>
      <c r="N11" s="746"/>
      <c r="O11" s="711"/>
      <c r="P11" s="711"/>
      <c r="Q11" s="711"/>
    </row>
    <row r="12" spans="1:22" ht="12.75" customHeight="1">
      <c r="A12" s="730">
        <v>6</v>
      </c>
      <c r="B12" s="730" t="s">
        <v>1611</v>
      </c>
      <c r="C12" s="730" t="s">
        <v>507</v>
      </c>
      <c r="D12" s="739">
        <v>6</v>
      </c>
      <c r="E12" s="195"/>
      <c r="F12" s="739">
        <f t="shared" si="0"/>
        <v>0</v>
      </c>
      <c r="G12" s="741">
        <v>2.4399999999999999E-3</v>
      </c>
      <c r="H12" s="742">
        <v>1.464E-2</v>
      </c>
      <c r="I12" s="738"/>
      <c r="J12" s="743"/>
      <c r="K12" s="744"/>
      <c r="L12" s="730"/>
      <c r="M12" s="730"/>
      <c r="N12" s="746"/>
      <c r="O12" s="711"/>
      <c r="P12" s="711"/>
      <c r="Q12" s="711"/>
    </row>
    <row r="13" spans="1:22" ht="12.75" customHeight="1">
      <c r="A13" s="730">
        <v>7</v>
      </c>
      <c r="B13" s="730" t="s">
        <v>1612</v>
      </c>
      <c r="C13" s="730" t="s">
        <v>507</v>
      </c>
      <c r="D13" s="739">
        <v>2</v>
      </c>
      <c r="E13" s="195"/>
      <c r="F13" s="739">
        <f t="shared" si="0"/>
        <v>0</v>
      </c>
      <c r="G13" s="741">
        <v>4.15E-3</v>
      </c>
      <c r="H13" s="742">
        <v>8.3000000000000001E-3</v>
      </c>
      <c r="I13" s="738"/>
      <c r="J13" s="743"/>
      <c r="K13" s="744"/>
      <c r="L13" s="730"/>
      <c r="M13" s="730"/>
      <c r="N13" s="746"/>
      <c r="O13" s="711"/>
      <c r="P13" s="711"/>
      <c r="Q13" s="711"/>
    </row>
    <row r="14" spans="1:22" ht="27" customHeight="1">
      <c r="A14" s="730">
        <v>8</v>
      </c>
      <c r="B14" s="748" t="s">
        <v>1613</v>
      </c>
      <c r="C14" s="730"/>
      <c r="D14" s="739"/>
      <c r="E14" s="195"/>
      <c r="F14" s="739"/>
      <c r="G14" s="741"/>
      <c r="H14" s="742"/>
      <c r="I14" s="738"/>
      <c r="J14" s="743"/>
      <c r="K14" s="730"/>
      <c r="L14" s="745"/>
      <c r="M14" s="730"/>
      <c r="N14" s="730"/>
      <c r="O14" s="740"/>
      <c r="P14" s="730"/>
      <c r="Q14" s="730"/>
    </row>
    <row r="15" spans="1:22" ht="12.75" customHeight="1">
      <c r="A15" s="730">
        <v>9</v>
      </c>
      <c r="B15" s="730" t="s">
        <v>1614</v>
      </c>
      <c r="C15" s="730" t="s">
        <v>507</v>
      </c>
      <c r="D15" s="739">
        <v>5</v>
      </c>
      <c r="E15" s="195"/>
      <c r="F15" s="739">
        <f t="shared" ref="F15:F21" si="1">D15*E15</f>
        <v>0</v>
      </c>
      <c r="G15" s="741">
        <v>1.9100000000000001E-4</v>
      </c>
      <c r="H15" s="742">
        <v>9.5500000000000001E-4</v>
      </c>
      <c r="I15" s="738"/>
      <c r="J15" s="743"/>
      <c r="K15" s="730"/>
      <c r="L15" s="730"/>
      <c r="M15" s="730"/>
      <c r="N15" s="749"/>
      <c r="O15" s="711"/>
      <c r="P15" s="711"/>
      <c r="Q15" s="711"/>
    </row>
    <row r="16" spans="1:22" ht="12.75" customHeight="1">
      <c r="A16" s="730">
        <v>10</v>
      </c>
      <c r="B16" s="730" t="s">
        <v>1615</v>
      </c>
      <c r="C16" s="730" t="s">
        <v>507</v>
      </c>
      <c r="D16" s="739">
        <v>14</v>
      </c>
      <c r="E16" s="195"/>
      <c r="F16" s="739">
        <f t="shared" si="1"/>
        <v>0</v>
      </c>
      <c r="G16" s="741">
        <v>2.41E-4</v>
      </c>
      <c r="H16" s="742">
        <v>3.3740000000000003E-3</v>
      </c>
      <c r="I16" s="738"/>
      <c r="J16" s="743"/>
      <c r="K16" s="730"/>
      <c r="L16" s="730"/>
      <c r="M16" s="730"/>
      <c r="N16" s="749"/>
      <c r="O16" s="711"/>
      <c r="P16" s="711"/>
      <c r="Q16" s="711"/>
      <c r="T16" s="750"/>
    </row>
    <row r="17" spans="1:20" ht="12.75" customHeight="1">
      <c r="A17" s="730">
        <v>11</v>
      </c>
      <c r="B17" s="730" t="s">
        <v>1616</v>
      </c>
      <c r="C17" s="730" t="s">
        <v>507</v>
      </c>
      <c r="D17" s="739">
        <v>30</v>
      </c>
      <c r="E17" s="195"/>
      <c r="F17" s="739">
        <f t="shared" si="1"/>
        <v>0</v>
      </c>
      <c r="G17" s="741">
        <v>3.1E-4</v>
      </c>
      <c r="H17" s="742">
        <v>9.2999999999999992E-3</v>
      </c>
      <c r="I17" s="738"/>
      <c r="J17" s="743"/>
      <c r="K17" s="730"/>
      <c r="L17" s="730"/>
      <c r="M17" s="730"/>
      <c r="N17" s="749"/>
      <c r="O17" s="711"/>
      <c r="P17" s="711"/>
      <c r="Q17" s="711"/>
      <c r="T17" s="750"/>
    </row>
    <row r="18" spans="1:20" ht="12.75" customHeight="1">
      <c r="A18" s="730">
        <v>12</v>
      </c>
      <c r="B18" s="730" t="s">
        <v>1617</v>
      </c>
      <c r="C18" s="730" t="s">
        <v>507</v>
      </c>
      <c r="D18" s="739">
        <v>25</v>
      </c>
      <c r="E18" s="195"/>
      <c r="F18" s="739">
        <f t="shared" si="1"/>
        <v>0</v>
      </c>
      <c r="G18" s="741">
        <v>4.84E-4</v>
      </c>
      <c r="H18" s="742">
        <v>1.21E-2</v>
      </c>
      <c r="I18" s="738"/>
      <c r="J18" s="743"/>
      <c r="K18" s="730"/>
      <c r="L18" s="730"/>
      <c r="M18" s="730"/>
      <c r="N18" s="749"/>
      <c r="O18" s="711"/>
      <c r="P18" s="711"/>
      <c r="Q18" s="711"/>
      <c r="T18" s="750"/>
    </row>
    <row r="19" spans="1:20" ht="12.75" customHeight="1">
      <c r="A19" s="730">
        <v>13</v>
      </c>
      <c r="B19" s="730" t="s">
        <v>1618</v>
      </c>
      <c r="C19" s="730" t="s">
        <v>507</v>
      </c>
      <c r="D19" s="739">
        <v>211</v>
      </c>
      <c r="E19" s="195"/>
      <c r="F19" s="739">
        <f t="shared" si="1"/>
        <v>0</v>
      </c>
      <c r="G19" s="741">
        <v>9.7799999999999992E-4</v>
      </c>
      <c r="H19" s="742">
        <v>0.191688</v>
      </c>
      <c r="I19" s="738"/>
      <c r="J19" s="743"/>
      <c r="K19" s="730"/>
      <c r="L19" s="730"/>
      <c r="M19" s="730"/>
      <c r="N19" s="749"/>
      <c r="O19" s="711"/>
      <c r="P19" s="711"/>
      <c r="Q19" s="711"/>
      <c r="T19" s="750"/>
    </row>
    <row r="20" spans="1:20" ht="12.75" customHeight="1">
      <c r="A20" s="730">
        <v>14</v>
      </c>
      <c r="B20" s="730" t="s">
        <v>1608</v>
      </c>
      <c r="C20" s="730" t="s">
        <v>507</v>
      </c>
      <c r="D20" s="739">
        <v>11</v>
      </c>
      <c r="E20" s="195"/>
      <c r="F20" s="739">
        <f t="shared" si="1"/>
        <v>0</v>
      </c>
      <c r="G20" s="741">
        <v>1.2470000000000001E-3</v>
      </c>
      <c r="H20" s="742">
        <v>1.3717E-2</v>
      </c>
      <c r="I20" s="738"/>
      <c r="J20" s="743"/>
      <c r="K20" s="730"/>
      <c r="L20" s="730"/>
      <c r="M20" s="730"/>
      <c r="N20" s="749"/>
      <c r="O20" s="711"/>
      <c r="P20" s="711"/>
      <c r="Q20" s="711"/>
      <c r="T20" s="750"/>
    </row>
    <row r="21" spans="1:20" ht="12.75" customHeight="1">
      <c r="A21" s="730">
        <v>15</v>
      </c>
      <c r="B21" s="730" t="s">
        <v>1619</v>
      </c>
      <c r="C21" s="730" t="s">
        <v>507</v>
      </c>
      <c r="D21" s="739">
        <v>6</v>
      </c>
      <c r="E21" s="195"/>
      <c r="F21" s="739">
        <f t="shared" si="1"/>
        <v>0</v>
      </c>
      <c r="G21" s="741">
        <v>2.0479999999999999E-3</v>
      </c>
      <c r="H21" s="742">
        <v>1.2288E-2</v>
      </c>
      <c r="I21" s="738"/>
      <c r="J21" s="743"/>
      <c r="K21" s="730"/>
      <c r="L21" s="730"/>
      <c r="M21" s="730"/>
      <c r="N21" s="749"/>
      <c r="O21" s="711"/>
      <c r="P21" s="711"/>
      <c r="Q21" s="711"/>
      <c r="T21" s="750"/>
    </row>
    <row r="22" spans="1:20" ht="51" customHeight="1">
      <c r="A22" s="730">
        <v>16</v>
      </c>
      <c r="B22" s="748" t="s">
        <v>1620</v>
      </c>
      <c r="C22" s="730"/>
      <c r="D22" s="739"/>
      <c r="E22" s="195"/>
      <c r="F22" s="739"/>
      <c r="G22" s="741"/>
      <c r="H22" s="742"/>
      <c r="I22" s="738"/>
      <c r="J22" s="743"/>
      <c r="K22" s="730"/>
      <c r="L22" s="730"/>
      <c r="M22" s="730"/>
      <c r="N22" s="730"/>
      <c r="O22" s="740"/>
      <c r="P22" s="730"/>
      <c r="Q22" s="730"/>
      <c r="T22" s="718"/>
    </row>
    <row r="23" spans="1:20" ht="12.75" customHeight="1">
      <c r="A23" s="730">
        <v>17</v>
      </c>
      <c r="B23" s="730" t="s">
        <v>1618</v>
      </c>
      <c r="C23" s="730" t="s">
        <v>507</v>
      </c>
      <c r="D23" s="739">
        <v>58</v>
      </c>
      <c r="E23" s="195"/>
      <c r="F23" s="739">
        <f>D23*E23</f>
        <v>0</v>
      </c>
      <c r="G23" s="741">
        <v>1.1230000000000001E-3</v>
      </c>
      <c r="H23" s="742">
        <v>6.5134000000000011E-2</v>
      </c>
      <c r="I23" s="738"/>
      <c r="J23" s="743"/>
      <c r="K23" s="730"/>
      <c r="L23" s="730"/>
      <c r="M23" s="730"/>
      <c r="N23" s="749"/>
      <c r="O23" s="711"/>
      <c r="P23" s="711"/>
      <c r="Q23" s="711"/>
      <c r="T23" s="750"/>
    </row>
    <row r="24" spans="1:20" ht="12.75" customHeight="1">
      <c r="A24" s="730">
        <v>18</v>
      </c>
      <c r="B24" s="730" t="s">
        <v>1608</v>
      </c>
      <c r="C24" s="730" t="s">
        <v>507</v>
      </c>
      <c r="D24" s="739">
        <v>3</v>
      </c>
      <c r="E24" s="195"/>
      <c r="F24" s="739">
        <f>D24*E24</f>
        <v>0</v>
      </c>
      <c r="G24" s="741">
        <v>1.361E-3</v>
      </c>
      <c r="H24" s="742">
        <v>4.0829999999999998E-3</v>
      </c>
      <c r="I24" s="738"/>
      <c r="J24" s="743"/>
      <c r="K24" s="730"/>
      <c r="L24" s="730"/>
      <c r="M24" s="730"/>
      <c r="N24" s="749"/>
      <c r="O24" s="711"/>
      <c r="P24" s="711"/>
      <c r="Q24" s="711"/>
      <c r="T24" s="750"/>
    </row>
    <row r="25" spans="1:20" ht="12.75" customHeight="1">
      <c r="A25" s="730">
        <v>19</v>
      </c>
      <c r="B25" s="730" t="s">
        <v>1619</v>
      </c>
      <c r="C25" s="730" t="s">
        <v>507</v>
      </c>
      <c r="D25" s="739">
        <v>10</v>
      </c>
      <c r="E25" s="195"/>
      <c r="F25" s="739">
        <f>D25*E25</f>
        <v>0</v>
      </c>
      <c r="G25" s="741">
        <v>2.124E-3</v>
      </c>
      <c r="H25" s="742">
        <v>2.1240000000000002E-2</v>
      </c>
      <c r="I25" s="738"/>
      <c r="J25" s="743"/>
      <c r="K25" s="730"/>
      <c r="L25" s="730"/>
      <c r="M25" s="730"/>
      <c r="N25" s="749"/>
      <c r="O25" s="711"/>
      <c r="P25" s="711"/>
      <c r="Q25" s="711"/>
      <c r="T25" s="750"/>
    </row>
    <row r="26" spans="1:20" ht="12.75" customHeight="1">
      <c r="A26" s="730">
        <v>20</v>
      </c>
      <c r="B26" s="730" t="s">
        <v>1621</v>
      </c>
      <c r="C26" s="730"/>
      <c r="D26" s="739"/>
      <c r="E26" s="195"/>
      <c r="F26" s="739"/>
      <c r="G26" s="741"/>
      <c r="H26" s="742"/>
      <c r="I26" s="738"/>
      <c r="J26" s="743"/>
      <c r="K26" s="730"/>
      <c r="L26" s="730"/>
      <c r="M26" s="730"/>
      <c r="N26" s="730"/>
      <c r="O26" s="740"/>
      <c r="P26" s="730"/>
      <c r="Q26" s="730"/>
    </row>
    <row r="27" spans="1:20" ht="12.75" customHeight="1">
      <c r="A27" s="730">
        <v>21</v>
      </c>
      <c r="B27" s="730" t="s">
        <v>1622</v>
      </c>
      <c r="C27" s="730" t="s">
        <v>507</v>
      </c>
      <c r="D27" s="739">
        <v>49</v>
      </c>
      <c r="E27" s="195"/>
      <c r="F27" s="739">
        <f t="shared" ref="F27:F43" si="2">D27*E27</f>
        <v>0</v>
      </c>
      <c r="G27" s="742">
        <v>0</v>
      </c>
      <c r="H27" s="742">
        <v>0</v>
      </c>
      <c r="I27" s="738"/>
      <c r="J27" s="743"/>
      <c r="K27" s="730"/>
      <c r="L27" s="730"/>
      <c r="M27" s="730"/>
      <c r="N27" s="749"/>
      <c r="O27" s="711"/>
      <c r="P27" s="711"/>
      <c r="Q27" s="711"/>
    </row>
    <row r="28" spans="1:20" ht="12.75" customHeight="1">
      <c r="A28" s="730">
        <v>22</v>
      </c>
      <c r="B28" s="730" t="s">
        <v>1617</v>
      </c>
      <c r="C28" s="730" t="s">
        <v>507</v>
      </c>
      <c r="D28" s="739">
        <v>25</v>
      </c>
      <c r="E28" s="195"/>
      <c r="F28" s="739">
        <f t="shared" si="2"/>
        <v>0</v>
      </c>
      <c r="G28" s="742">
        <v>0</v>
      </c>
      <c r="H28" s="742">
        <v>0</v>
      </c>
      <c r="I28" s="738"/>
      <c r="J28" s="743"/>
      <c r="K28" s="730"/>
      <c r="L28" s="730"/>
      <c r="M28" s="730"/>
      <c r="N28" s="749"/>
      <c r="O28" s="711"/>
      <c r="P28" s="711"/>
      <c r="Q28" s="711"/>
    </row>
    <row r="29" spans="1:20" ht="12.75" customHeight="1">
      <c r="A29" s="730">
        <v>23</v>
      </c>
      <c r="B29" s="730" t="s">
        <v>1618</v>
      </c>
      <c r="C29" s="730" t="s">
        <v>507</v>
      </c>
      <c r="D29" s="739">
        <v>254</v>
      </c>
      <c r="E29" s="195"/>
      <c r="F29" s="739">
        <f t="shared" si="2"/>
        <v>0</v>
      </c>
      <c r="G29" s="742">
        <v>0</v>
      </c>
      <c r="H29" s="742">
        <v>0</v>
      </c>
      <c r="I29" s="738"/>
      <c r="J29" s="743"/>
      <c r="K29" s="730"/>
      <c r="L29" s="730"/>
      <c r="M29" s="730"/>
      <c r="N29" s="749"/>
      <c r="O29" s="711"/>
      <c r="P29" s="711"/>
      <c r="Q29" s="711"/>
    </row>
    <row r="30" spans="1:20" ht="12.75" customHeight="1">
      <c r="A30" s="730">
        <v>24</v>
      </c>
      <c r="B30" s="730" t="s">
        <v>1608</v>
      </c>
      <c r="C30" s="730" t="s">
        <v>507</v>
      </c>
      <c r="D30" s="739">
        <v>14</v>
      </c>
      <c r="E30" s="195"/>
      <c r="F30" s="739">
        <f t="shared" si="2"/>
        <v>0</v>
      </c>
      <c r="G30" s="742">
        <v>0</v>
      </c>
      <c r="H30" s="742">
        <v>0</v>
      </c>
      <c r="I30" s="738"/>
      <c r="J30" s="743"/>
      <c r="K30" s="730"/>
      <c r="L30" s="730"/>
      <c r="M30" s="730"/>
      <c r="N30" s="749"/>
      <c r="O30" s="711"/>
      <c r="P30" s="711"/>
      <c r="Q30" s="711"/>
    </row>
    <row r="31" spans="1:20" ht="12.75" customHeight="1">
      <c r="A31" s="730">
        <v>25</v>
      </c>
      <c r="B31" s="730" t="s">
        <v>1619</v>
      </c>
      <c r="C31" s="730" t="s">
        <v>507</v>
      </c>
      <c r="D31" s="739">
        <v>16</v>
      </c>
      <c r="E31" s="195"/>
      <c r="F31" s="739">
        <f t="shared" si="2"/>
        <v>0</v>
      </c>
      <c r="G31" s="742">
        <v>0</v>
      </c>
      <c r="H31" s="742">
        <v>0</v>
      </c>
      <c r="I31" s="738"/>
      <c r="J31" s="743"/>
      <c r="K31" s="730"/>
      <c r="L31" s="730"/>
      <c r="M31" s="730"/>
      <c r="N31" s="749"/>
      <c r="O31" s="711"/>
      <c r="P31" s="711"/>
      <c r="Q31" s="711"/>
    </row>
    <row r="32" spans="1:20" ht="12.75" customHeight="1">
      <c r="A32" s="730">
        <v>26</v>
      </c>
      <c r="B32" s="730" t="s">
        <v>1623</v>
      </c>
      <c r="C32" s="730" t="s">
        <v>259</v>
      </c>
      <c r="D32" s="739">
        <v>24</v>
      </c>
      <c r="E32" s="195"/>
      <c r="F32" s="739">
        <f t="shared" si="2"/>
        <v>0</v>
      </c>
      <c r="G32" s="741">
        <v>0</v>
      </c>
      <c r="H32" s="742">
        <v>0</v>
      </c>
      <c r="I32" s="738"/>
      <c r="J32" s="743"/>
      <c r="K32" s="730"/>
      <c r="L32" s="730"/>
      <c r="M32" s="730"/>
      <c r="N32" s="740"/>
      <c r="O32" s="711"/>
      <c r="P32" s="711"/>
      <c r="Q32" s="711"/>
    </row>
    <row r="33" spans="1:20" ht="12.75" customHeight="1">
      <c r="A33" s="730">
        <v>27</v>
      </c>
      <c r="B33" s="730" t="s">
        <v>1624</v>
      </c>
      <c r="C33" s="730" t="s">
        <v>259</v>
      </c>
      <c r="D33" s="739">
        <v>6</v>
      </c>
      <c r="E33" s="195"/>
      <c r="F33" s="739">
        <f t="shared" si="2"/>
        <v>0</v>
      </c>
      <c r="G33" s="741">
        <v>0</v>
      </c>
      <c r="H33" s="742">
        <v>0</v>
      </c>
      <c r="I33" s="738"/>
      <c r="J33" s="743"/>
      <c r="K33" s="730"/>
      <c r="L33" s="730"/>
      <c r="M33" s="730"/>
      <c r="N33" s="740"/>
      <c r="O33" s="711"/>
      <c r="P33" s="711"/>
      <c r="Q33" s="711"/>
    </row>
    <row r="34" spans="1:20" ht="38.25">
      <c r="A34" s="730">
        <v>28</v>
      </c>
      <c r="B34" s="748" t="s">
        <v>1625</v>
      </c>
      <c r="C34" s="730" t="s">
        <v>1100</v>
      </c>
      <c r="D34" s="739">
        <v>3</v>
      </c>
      <c r="E34" s="195"/>
      <c r="F34" s="739">
        <f t="shared" si="2"/>
        <v>0</v>
      </c>
      <c r="G34" s="741">
        <v>2.7999999999999998E-4</v>
      </c>
      <c r="H34" s="742">
        <v>2.7999999999999998E-4</v>
      </c>
      <c r="I34" s="738"/>
      <c r="J34" s="743"/>
      <c r="K34" s="730"/>
      <c r="L34" s="730"/>
      <c r="M34" s="730"/>
      <c r="N34" s="749"/>
      <c r="O34" s="711"/>
      <c r="P34" s="711"/>
      <c r="Q34" s="711"/>
      <c r="T34" s="751"/>
    </row>
    <row r="35" spans="1:20" ht="27.75" customHeight="1">
      <c r="A35" s="730">
        <v>29</v>
      </c>
      <c r="B35" s="748" t="s">
        <v>1626</v>
      </c>
      <c r="C35" s="730" t="s">
        <v>1100</v>
      </c>
      <c r="D35" s="739">
        <v>13</v>
      </c>
      <c r="E35" s="195"/>
      <c r="F35" s="739">
        <f t="shared" si="2"/>
        <v>0</v>
      </c>
      <c r="G35" s="741">
        <v>6.9999999999999999E-4</v>
      </c>
      <c r="H35" s="742">
        <v>8.3999999999999995E-3</v>
      </c>
      <c r="I35" s="738"/>
      <c r="J35" s="743"/>
      <c r="K35" s="730"/>
      <c r="L35" s="730"/>
      <c r="M35" s="730"/>
      <c r="N35" s="749"/>
      <c r="O35" s="711"/>
      <c r="P35" s="711"/>
      <c r="Q35" s="711"/>
      <c r="T35" s="751"/>
    </row>
    <row r="36" spans="1:20">
      <c r="A36" s="730">
        <v>30</v>
      </c>
      <c r="B36" s="730" t="s">
        <v>1627</v>
      </c>
      <c r="C36" s="730" t="s">
        <v>1100</v>
      </c>
      <c r="D36" s="739">
        <v>1</v>
      </c>
      <c r="E36" s="195"/>
      <c r="F36" s="739">
        <f t="shared" si="2"/>
        <v>0</v>
      </c>
      <c r="G36" s="741">
        <v>2.4000000000000001E-4</v>
      </c>
      <c r="H36" s="742">
        <v>2.4000000000000001E-4</v>
      </c>
      <c r="I36" s="738"/>
      <c r="J36" s="743"/>
      <c r="K36" s="730"/>
      <c r="L36" s="730"/>
      <c r="M36" s="730"/>
      <c r="N36" s="749"/>
      <c r="O36" s="711"/>
      <c r="P36" s="711"/>
      <c r="Q36" s="711"/>
      <c r="T36" s="751"/>
    </row>
    <row r="37" spans="1:20" ht="25.5">
      <c r="A37" s="730">
        <v>31</v>
      </c>
      <c r="B37" s="748" t="s">
        <v>1628</v>
      </c>
      <c r="C37" s="730" t="s">
        <v>1100</v>
      </c>
      <c r="D37" s="739">
        <v>1</v>
      </c>
      <c r="E37" s="195"/>
      <c r="F37" s="739">
        <f t="shared" si="2"/>
        <v>0</v>
      </c>
      <c r="G37" s="741">
        <v>3.5E-4</v>
      </c>
      <c r="H37" s="742">
        <v>3.5E-4</v>
      </c>
      <c r="I37" s="738"/>
      <c r="J37" s="743"/>
      <c r="K37" s="730"/>
      <c r="L37" s="730"/>
      <c r="M37" s="730"/>
      <c r="N37" s="749"/>
      <c r="O37" s="711"/>
      <c r="P37" s="711"/>
      <c r="Q37" s="711"/>
      <c r="T37" s="751"/>
    </row>
    <row r="38" spans="1:20">
      <c r="B38" s="748" t="s">
        <v>1629</v>
      </c>
      <c r="C38" s="730" t="s">
        <v>1100</v>
      </c>
      <c r="D38" s="739">
        <v>1</v>
      </c>
      <c r="E38" s="195"/>
      <c r="F38" s="739">
        <f t="shared" si="2"/>
        <v>0</v>
      </c>
      <c r="G38" s="741">
        <v>3.5E-4</v>
      </c>
      <c r="H38" s="742">
        <v>3.5E-4</v>
      </c>
      <c r="I38" s="738"/>
      <c r="J38" s="743"/>
      <c r="K38" s="730"/>
      <c r="L38" s="730"/>
      <c r="M38" s="730"/>
      <c r="N38" s="749"/>
      <c r="O38" s="711"/>
      <c r="P38" s="711"/>
      <c r="Q38" s="711"/>
      <c r="T38" s="751"/>
    </row>
    <row r="39" spans="1:20" ht="38.25">
      <c r="A39" s="730">
        <v>32</v>
      </c>
      <c r="B39" s="748" t="s">
        <v>1630</v>
      </c>
      <c r="C39" s="730" t="s">
        <v>1100</v>
      </c>
      <c r="D39" s="739">
        <v>1</v>
      </c>
      <c r="E39" s="195"/>
      <c r="F39" s="739">
        <f t="shared" si="2"/>
        <v>0</v>
      </c>
      <c r="G39" s="741">
        <v>9.5000000000000001E-2</v>
      </c>
      <c r="H39" s="742">
        <v>9.5000000000000001E-2</v>
      </c>
      <c r="I39" s="738"/>
      <c r="J39" s="743"/>
      <c r="K39" s="730"/>
      <c r="L39" s="745"/>
      <c r="M39" s="730"/>
      <c r="N39" s="749"/>
      <c r="O39" s="711"/>
      <c r="P39" s="740"/>
      <c r="Q39" s="711"/>
      <c r="T39" s="751"/>
    </row>
    <row r="40" spans="1:20" ht="12.75" customHeight="1">
      <c r="A40" s="730">
        <v>33</v>
      </c>
      <c r="B40" s="730" t="s">
        <v>1631</v>
      </c>
      <c r="C40" s="730" t="s">
        <v>1100</v>
      </c>
      <c r="D40" s="739">
        <v>1</v>
      </c>
      <c r="E40" s="195"/>
      <c r="F40" s="739">
        <f t="shared" si="2"/>
        <v>0</v>
      </c>
      <c r="G40" s="741">
        <v>0</v>
      </c>
      <c r="H40" s="742">
        <v>0</v>
      </c>
      <c r="I40" s="739"/>
      <c r="J40" s="743"/>
      <c r="K40" s="730"/>
      <c r="L40" s="730"/>
      <c r="M40" s="730"/>
      <c r="N40" s="730"/>
      <c r="O40" s="730"/>
      <c r="P40" s="730"/>
      <c r="Q40" s="730"/>
    </row>
    <row r="41" spans="1:20" ht="12.75" customHeight="1">
      <c r="A41" s="730">
        <v>34</v>
      </c>
      <c r="B41" s="730" t="s">
        <v>1632</v>
      </c>
      <c r="C41" s="730" t="s">
        <v>507</v>
      </c>
      <c r="D41" s="739">
        <v>357</v>
      </c>
      <c r="E41" s="195"/>
      <c r="F41" s="739">
        <f t="shared" si="2"/>
        <v>0</v>
      </c>
      <c r="G41" s="742">
        <v>0</v>
      </c>
      <c r="H41" s="742">
        <v>0</v>
      </c>
      <c r="I41" s="738"/>
      <c r="J41" s="743"/>
      <c r="K41" s="730"/>
      <c r="L41" s="730"/>
      <c r="M41" s="730"/>
      <c r="N41" s="711"/>
      <c r="O41" s="711"/>
      <c r="P41" s="711"/>
      <c r="Q41" s="711"/>
    </row>
    <row r="42" spans="1:20" ht="12.75" customHeight="1">
      <c r="A42" s="730">
        <v>35</v>
      </c>
      <c r="B42" s="730" t="s">
        <v>1633</v>
      </c>
      <c r="C42" s="730" t="s">
        <v>507</v>
      </c>
      <c r="D42" s="739">
        <v>91</v>
      </c>
      <c r="E42" s="195"/>
      <c r="F42" s="739">
        <f t="shared" si="2"/>
        <v>0</v>
      </c>
      <c r="G42" s="742">
        <v>0</v>
      </c>
      <c r="H42" s="742">
        <v>0</v>
      </c>
      <c r="I42" s="738"/>
      <c r="J42" s="743"/>
      <c r="K42" s="730"/>
      <c r="L42" s="730"/>
      <c r="M42" s="730"/>
      <c r="N42" s="711"/>
      <c r="O42" s="711"/>
      <c r="P42" s="711"/>
      <c r="Q42" s="711"/>
    </row>
    <row r="43" spans="1:20" ht="12.75" customHeight="1">
      <c r="A43" s="730">
        <v>36</v>
      </c>
      <c r="B43" s="730" t="s">
        <v>1634</v>
      </c>
      <c r="C43" s="730" t="s">
        <v>255</v>
      </c>
      <c r="D43" s="752">
        <v>0.68146899999999977</v>
      </c>
      <c r="E43" s="195"/>
      <c r="F43" s="739">
        <f t="shared" si="2"/>
        <v>0</v>
      </c>
      <c r="G43" s="742">
        <v>0</v>
      </c>
      <c r="H43" s="742">
        <v>0</v>
      </c>
      <c r="I43" s="738"/>
      <c r="J43" s="743"/>
      <c r="K43" s="730"/>
      <c r="L43" s="730"/>
      <c r="M43" s="730"/>
      <c r="N43" s="740"/>
      <c r="O43" s="711"/>
      <c r="P43" s="711"/>
      <c r="Q43" s="711"/>
    </row>
    <row r="44" spans="1:20" ht="15.75">
      <c r="A44" s="730">
        <v>37</v>
      </c>
      <c r="B44" s="753" t="s">
        <v>1635</v>
      </c>
      <c r="C44" s="754"/>
      <c r="D44" s="755"/>
      <c r="E44" s="197"/>
      <c r="F44" s="735">
        <f>SUM(F46:F85)</f>
        <v>0</v>
      </c>
      <c r="G44" s="757"/>
      <c r="H44" s="737">
        <v>0.47016399999999986</v>
      </c>
      <c r="I44" s="738"/>
      <c r="J44" s="730"/>
      <c r="K44" s="730"/>
      <c r="L44" s="730"/>
      <c r="M44" s="730"/>
      <c r="N44" s="730"/>
      <c r="O44" s="730"/>
      <c r="P44" s="730"/>
      <c r="Q44" s="730"/>
    </row>
    <row r="45" spans="1:20" ht="12.75" customHeight="1">
      <c r="A45" s="730">
        <v>38</v>
      </c>
      <c r="B45" s="730" t="s">
        <v>1636</v>
      </c>
      <c r="C45" s="730"/>
      <c r="D45" s="739"/>
      <c r="E45" s="195"/>
      <c r="F45" s="739"/>
      <c r="G45" s="741"/>
      <c r="H45" s="742"/>
      <c r="I45" s="738"/>
      <c r="J45" s="743"/>
      <c r="K45" s="730"/>
      <c r="L45" s="745"/>
      <c r="M45" s="730"/>
      <c r="N45" s="730"/>
      <c r="O45" s="730"/>
      <c r="P45" s="730"/>
      <c r="Q45" s="730"/>
    </row>
    <row r="46" spans="1:20" ht="12.75" customHeight="1">
      <c r="A46" s="730">
        <v>39</v>
      </c>
      <c r="B46" s="730" t="s">
        <v>1637</v>
      </c>
      <c r="C46" s="730" t="s">
        <v>507</v>
      </c>
      <c r="D46" s="739">
        <v>180</v>
      </c>
      <c r="E46" s="195"/>
      <c r="F46" s="739">
        <f t="shared" ref="F46:F71" si="3">D46*E46</f>
        <v>0</v>
      </c>
      <c r="G46" s="741">
        <v>1.45E-4</v>
      </c>
      <c r="H46" s="742">
        <v>2.6100000000000002E-2</v>
      </c>
      <c r="I46" s="738"/>
      <c r="J46" s="743"/>
      <c r="K46" s="730"/>
      <c r="L46" s="730"/>
      <c r="M46" s="730"/>
      <c r="N46" s="758"/>
      <c r="O46" s="711"/>
      <c r="P46" s="711"/>
      <c r="Q46" s="711"/>
      <c r="T46" s="751"/>
    </row>
    <row r="47" spans="1:20" ht="12.75" customHeight="1">
      <c r="A47" s="730">
        <v>40</v>
      </c>
      <c r="B47" s="730" t="s">
        <v>1638</v>
      </c>
      <c r="C47" s="730" t="s">
        <v>507</v>
      </c>
      <c r="D47" s="739">
        <v>53</v>
      </c>
      <c r="E47" s="195"/>
      <c r="F47" s="739">
        <f t="shared" si="3"/>
        <v>0</v>
      </c>
      <c r="G47" s="741">
        <v>2.2699999999999999E-4</v>
      </c>
      <c r="H47" s="742">
        <v>1.2031E-2</v>
      </c>
      <c r="I47" s="738"/>
      <c r="J47" s="730"/>
      <c r="K47" s="730"/>
      <c r="L47" s="730"/>
      <c r="M47" s="730"/>
      <c r="N47" s="758"/>
      <c r="O47" s="711"/>
      <c r="P47" s="711"/>
      <c r="Q47" s="711"/>
      <c r="T47" s="751"/>
    </row>
    <row r="48" spans="1:20" ht="12.75" customHeight="1">
      <c r="A48" s="730">
        <v>41</v>
      </c>
      <c r="B48" s="730" t="s">
        <v>1639</v>
      </c>
      <c r="C48" s="730" t="s">
        <v>507</v>
      </c>
      <c r="D48" s="739">
        <v>74</v>
      </c>
      <c r="E48" s="195"/>
      <c r="F48" s="739">
        <f t="shared" si="3"/>
        <v>0</v>
      </c>
      <c r="G48" s="741">
        <v>3.6699999999999998E-4</v>
      </c>
      <c r="H48" s="742">
        <v>2.7157999999999998E-2</v>
      </c>
      <c r="I48" s="738"/>
      <c r="J48" s="744"/>
      <c r="K48" s="730"/>
      <c r="L48" s="730"/>
      <c r="M48" s="730"/>
      <c r="N48" s="758"/>
      <c r="O48" s="711"/>
      <c r="P48" s="711"/>
      <c r="Q48" s="711"/>
      <c r="T48" s="751"/>
    </row>
    <row r="49" spans="1:20" ht="12.75" customHeight="1">
      <c r="A49" s="730">
        <v>42</v>
      </c>
      <c r="B49" s="730" t="s">
        <v>1640</v>
      </c>
      <c r="C49" s="730" t="s">
        <v>507</v>
      </c>
      <c r="D49" s="739">
        <v>17</v>
      </c>
      <c r="E49" s="195"/>
      <c r="F49" s="739">
        <f t="shared" si="3"/>
        <v>0</v>
      </c>
      <c r="G49" s="741">
        <v>5.6599999999999999E-4</v>
      </c>
      <c r="H49" s="742">
        <v>9.6220000000000003E-3</v>
      </c>
      <c r="I49" s="738"/>
      <c r="J49" s="744"/>
      <c r="K49" s="730"/>
      <c r="L49" s="730"/>
      <c r="M49" s="730"/>
      <c r="N49" s="758"/>
      <c r="O49" s="711"/>
      <c r="P49" s="711"/>
      <c r="Q49" s="711"/>
      <c r="T49" s="751"/>
    </row>
    <row r="50" spans="1:20" ht="12.75" customHeight="1">
      <c r="A50" s="730">
        <v>43</v>
      </c>
      <c r="B50" s="730" t="s">
        <v>1641</v>
      </c>
      <c r="C50" s="730" t="s">
        <v>507</v>
      </c>
      <c r="D50" s="739">
        <v>17</v>
      </c>
      <c r="E50" s="195"/>
      <c r="F50" s="739">
        <f t="shared" si="3"/>
        <v>0</v>
      </c>
      <c r="G50" s="741">
        <v>8.8599999999999996E-4</v>
      </c>
      <c r="H50" s="742">
        <v>1.5061999999999999E-2</v>
      </c>
      <c r="I50" s="738"/>
      <c r="J50" s="744"/>
      <c r="K50" s="730"/>
      <c r="L50" s="730"/>
      <c r="M50" s="730"/>
      <c r="N50" s="758"/>
      <c r="O50" s="711"/>
      <c r="P50" s="711"/>
      <c r="Q50" s="711"/>
      <c r="T50" s="751"/>
    </row>
    <row r="51" spans="1:20" ht="12.75" customHeight="1">
      <c r="A51" s="730">
        <v>44</v>
      </c>
      <c r="B51" s="730" t="s">
        <v>1642</v>
      </c>
      <c r="C51" s="730" t="s">
        <v>507</v>
      </c>
      <c r="D51" s="739">
        <v>41</v>
      </c>
      <c r="E51" s="195"/>
      <c r="F51" s="739">
        <f t="shared" si="3"/>
        <v>0</v>
      </c>
      <c r="G51" s="741">
        <v>1.387E-3</v>
      </c>
      <c r="H51" s="742">
        <v>5.6867000000000001E-2</v>
      </c>
      <c r="I51" s="738"/>
      <c r="J51" s="744"/>
      <c r="K51" s="730"/>
      <c r="L51" s="730"/>
      <c r="M51" s="730"/>
      <c r="N51" s="758"/>
      <c r="O51" s="711"/>
      <c r="P51" s="711"/>
      <c r="Q51" s="711"/>
      <c r="T51" s="751"/>
    </row>
    <row r="52" spans="1:20" ht="12.75" customHeight="1">
      <c r="A52" s="730">
        <v>45</v>
      </c>
      <c r="B52" s="730" t="s">
        <v>1643</v>
      </c>
      <c r="C52" s="730" t="s">
        <v>1644</v>
      </c>
      <c r="D52" s="739">
        <v>24</v>
      </c>
      <c r="E52" s="195"/>
      <c r="F52" s="739">
        <f t="shared" si="3"/>
        <v>0</v>
      </c>
      <c r="G52" s="741">
        <v>1.27E-4</v>
      </c>
      <c r="H52" s="742">
        <v>3.0479999999999999E-3</v>
      </c>
      <c r="I52" s="738"/>
      <c r="J52" s="743"/>
      <c r="K52" s="730"/>
      <c r="L52" s="745"/>
      <c r="M52" s="730"/>
      <c r="N52" s="758"/>
      <c r="O52" s="711"/>
      <c r="P52" s="711"/>
      <c r="Q52" s="711"/>
      <c r="T52" s="751"/>
    </row>
    <row r="53" spans="1:20" ht="12.75" customHeight="1">
      <c r="A53" s="730">
        <v>46</v>
      </c>
      <c r="B53" s="730" t="s">
        <v>1645</v>
      </c>
      <c r="C53" s="730" t="s">
        <v>1644</v>
      </c>
      <c r="D53" s="739">
        <v>6</v>
      </c>
      <c r="E53" s="195"/>
      <c r="F53" s="739">
        <f t="shared" si="3"/>
        <v>0</v>
      </c>
      <c r="G53" s="741">
        <v>1.9900000000000001E-4</v>
      </c>
      <c r="H53" s="742">
        <v>1.1940000000000002E-3</v>
      </c>
      <c r="I53" s="738"/>
      <c r="J53" s="730"/>
      <c r="K53" s="730"/>
      <c r="L53" s="730"/>
      <c r="M53" s="730"/>
      <c r="N53" s="758"/>
      <c r="O53" s="711"/>
      <c r="P53" s="711"/>
      <c r="Q53" s="711"/>
      <c r="T53" s="751"/>
    </row>
    <row r="54" spans="1:20" ht="12.75" customHeight="1">
      <c r="A54" s="730">
        <v>47</v>
      </c>
      <c r="B54" s="730" t="s">
        <v>1646</v>
      </c>
      <c r="C54" s="730" t="s">
        <v>1644</v>
      </c>
      <c r="D54" s="739">
        <v>8</v>
      </c>
      <c r="E54" s="195"/>
      <c r="F54" s="739">
        <f t="shared" si="3"/>
        <v>0</v>
      </c>
      <c r="G54" s="741">
        <v>2.61E-4</v>
      </c>
      <c r="H54" s="742">
        <v>2.088E-3</v>
      </c>
      <c r="I54" s="738"/>
      <c r="J54" s="730"/>
      <c r="K54" s="730"/>
      <c r="L54" s="730"/>
      <c r="M54" s="730"/>
      <c r="N54" s="758"/>
      <c r="O54" s="711"/>
      <c r="P54" s="711"/>
      <c r="Q54" s="711"/>
      <c r="T54" s="751"/>
    </row>
    <row r="55" spans="1:20" ht="12.75" customHeight="1">
      <c r="A55" s="730">
        <v>48</v>
      </c>
      <c r="B55" s="730" t="s">
        <v>1647</v>
      </c>
      <c r="C55" s="730" t="s">
        <v>1644</v>
      </c>
      <c r="D55" s="739">
        <v>4</v>
      </c>
      <c r="E55" s="195"/>
      <c r="F55" s="739">
        <f t="shared" si="3"/>
        <v>0</v>
      </c>
      <c r="G55" s="741">
        <v>3.6999999999999999E-4</v>
      </c>
      <c r="H55" s="742">
        <v>1.48E-3</v>
      </c>
      <c r="I55" s="738"/>
      <c r="J55" s="730"/>
      <c r="K55" s="730"/>
      <c r="L55" s="730"/>
      <c r="M55" s="730"/>
      <c r="N55" s="758"/>
      <c r="O55" s="711"/>
      <c r="P55" s="711"/>
      <c r="Q55" s="711"/>
      <c r="T55" s="751"/>
    </row>
    <row r="56" spans="1:20" ht="12.75" customHeight="1">
      <c r="A56" s="730">
        <v>49</v>
      </c>
      <c r="B56" s="730" t="s">
        <v>1648</v>
      </c>
      <c r="C56" s="730" t="s">
        <v>1644</v>
      </c>
      <c r="D56" s="739">
        <v>4</v>
      </c>
      <c r="E56" s="195"/>
      <c r="F56" s="739">
        <f t="shared" si="3"/>
        <v>0</v>
      </c>
      <c r="G56" s="741">
        <v>5.1199999999999998E-4</v>
      </c>
      <c r="H56" s="742">
        <v>2.0479999999999999E-3</v>
      </c>
      <c r="I56" s="738"/>
      <c r="J56" s="730"/>
      <c r="K56" s="730"/>
      <c r="L56" s="730"/>
      <c r="M56" s="730"/>
      <c r="N56" s="758"/>
      <c r="O56" s="711"/>
      <c r="P56" s="711"/>
      <c r="Q56" s="711"/>
      <c r="T56" s="751"/>
    </row>
    <row r="57" spans="1:20" ht="12.75" customHeight="1">
      <c r="A57" s="730">
        <v>50</v>
      </c>
      <c r="B57" s="730" t="s">
        <v>1649</v>
      </c>
      <c r="C57" s="730" t="s">
        <v>507</v>
      </c>
      <c r="D57" s="739">
        <v>180</v>
      </c>
      <c r="E57" s="195"/>
      <c r="F57" s="739">
        <f t="shared" si="3"/>
        <v>0</v>
      </c>
      <c r="G57" s="741">
        <v>2.9E-4</v>
      </c>
      <c r="H57" s="742">
        <v>5.2200000000000003E-2</v>
      </c>
      <c r="I57" s="738"/>
      <c r="J57" s="743"/>
      <c r="K57" s="730"/>
      <c r="L57" s="730"/>
      <c r="M57" s="730"/>
      <c r="N57" s="711"/>
      <c r="O57" s="711"/>
      <c r="P57" s="711"/>
      <c r="Q57" s="711"/>
    </row>
    <row r="58" spans="1:20" ht="12.75" customHeight="1">
      <c r="A58" s="730">
        <v>51</v>
      </c>
      <c r="B58" s="730" t="s">
        <v>1650</v>
      </c>
      <c r="C58" s="730" t="s">
        <v>507</v>
      </c>
      <c r="D58" s="739">
        <v>53</v>
      </c>
      <c r="E58" s="195"/>
      <c r="F58" s="739">
        <f t="shared" si="3"/>
        <v>0</v>
      </c>
      <c r="G58" s="741">
        <v>2.9E-4</v>
      </c>
      <c r="H58" s="742">
        <v>1.537E-2</v>
      </c>
      <c r="I58" s="738"/>
      <c r="J58" s="744"/>
      <c r="K58" s="730"/>
      <c r="L58" s="730"/>
      <c r="M58" s="730"/>
      <c r="N58" s="711"/>
      <c r="O58" s="711"/>
      <c r="P58" s="711"/>
      <c r="Q58" s="711"/>
    </row>
    <row r="59" spans="1:20" ht="12.75" customHeight="1">
      <c r="A59" s="730">
        <v>52</v>
      </c>
      <c r="B59" s="730" t="s">
        <v>1651</v>
      </c>
      <c r="C59" s="730" t="s">
        <v>507</v>
      </c>
      <c r="D59" s="739">
        <v>74</v>
      </c>
      <c r="E59" s="195"/>
      <c r="F59" s="739">
        <f t="shared" si="3"/>
        <v>0</v>
      </c>
      <c r="G59" s="741">
        <v>2.9E-4</v>
      </c>
      <c r="H59" s="742">
        <v>2.146E-2</v>
      </c>
      <c r="I59" s="738"/>
      <c r="J59" s="744"/>
      <c r="K59" s="730"/>
      <c r="L59" s="730"/>
      <c r="M59" s="730"/>
      <c r="N59" s="711"/>
      <c r="O59" s="711"/>
      <c r="P59" s="711"/>
      <c r="Q59" s="711"/>
    </row>
    <row r="60" spans="1:20" ht="12.75" customHeight="1">
      <c r="A60" s="730">
        <v>53</v>
      </c>
      <c r="B60" s="730" t="s">
        <v>1652</v>
      </c>
      <c r="C60" s="730" t="s">
        <v>507</v>
      </c>
      <c r="D60" s="739">
        <v>17</v>
      </c>
      <c r="E60" s="195"/>
      <c r="F60" s="739">
        <f t="shared" si="3"/>
        <v>0</v>
      </c>
      <c r="G60" s="741">
        <v>2.9999999999999997E-4</v>
      </c>
      <c r="H60" s="742">
        <v>5.0999999999999995E-3</v>
      </c>
      <c r="I60" s="738"/>
      <c r="J60" s="744"/>
      <c r="K60" s="730"/>
      <c r="L60" s="730"/>
      <c r="M60" s="730"/>
      <c r="N60" s="711"/>
      <c r="O60" s="711"/>
      <c r="P60" s="711"/>
      <c r="Q60" s="711"/>
    </row>
    <row r="61" spans="1:20" ht="12.75" customHeight="1">
      <c r="A61" s="730">
        <v>54</v>
      </c>
      <c r="B61" s="730" t="s">
        <v>1653</v>
      </c>
      <c r="C61" s="730" t="s">
        <v>507</v>
      </c>
      <c r="D61" s="739">
        <v>17</v>
      </c>
      <c r="E61" s="195"/>
      <c r="F61" s="739">
        <f t="shared" si="3"/>
        <v>0</v>
      </c>
      <c r="G61" s="741">
        <v>2.9999999999999997E-4</v>
      </c>
      <c r="H61" s="742">
        <v>5.0999999999999995E-3</v>
      </c>
      <c r="I61" s="738"/>
      <c r="J61" s="744"/>
      <c r="K61" s="730"/>
      <c r="L61" s="730"/>
      <c r="M61" s="730"/>
      <c r="N61" s="711"/>
      <c r="O61" s="711"/>
      <c r="P61" s="711"/>
      <c r="Q61" s="711"/>
    </row>
    <row r="62" spans="1:20" ht="12.75" customHeight="1">
      <c r="A62" s="730">
        <v>55</v>
      </c>
      <c r="B62" s="730" t="s">
        <v>1654</v>
      </c>
      <c r="C62" s="730" t="s">
        <v>507</v>
      </c>
      <c r="D62" s="739">
        <v>41</v>
      </c>
      <c r="E62" s="195"/>
      <c r="F62" s="739">
        <f t="shared" si="3"/>
        <v>0</v>
      </c>
      <c r="G62" s="741">
        <v>2.9999999999999997E-4</v>
      </c>
      <c r="H62" s="742">
        <v>1.2299999999999998E-2</v>
      </c>
      <c r="I62" s="738"/>
      <c r="J62" s="744"/>
      <c r="K62" s="730"/>
      <c r="L62" s="730"/>
      <c r="M62" s="730"/>
      <c r="N62" s="711"/>
      <c r="O62" s="711"/>
      <c r="P62" s="711"/>
      <c r="Q62" s="711"/>
    </row>
    <row r="63" spans="1:20" ht="12.75" customHeight="1">
      <c r="A63" s="730">
        <v>56</v>
      </c>
      <c r="B63" s="730" t="s">
        <v>1655</v>
      </c>
      <c r="C63" s="730" t="s">
        <v>1100</v>
      </c>
      <c r="D63" s="739">
        <v>337.70000000000005</v>
      </c>
      <c r="E63" s="195"/>
      <c r="F63" s="739">
        <f t="shared" si="3"/>
        <v>0</v>
      </c>
      <c r="G63" s="741">
        <v>2.3000000000000001E-4</v>
      </c>
      <c r="H63" s="742">
        <v>7.7671000000000018E-2</v>
      </c>
      <c r="I63" s="738"/>
      <c r="J63" s="730"/>
      <c r="K63" s="730"/>
      <c r="L63" s="759"/>
      <c r="M63" s="730"/>
      <c r="N63" s="749"/>
      <c r="O63" s="711"/>
      <c r="P63" s="711"/>
      <c r="Q63" s="711"/>
    </row>
    <row r="64" spans="1:20" ht="12.75" customHeight="1">
      <c r="A64" s="730">
        <v>57</v>
      </c>
      <c r="B64" s="730" t="s">
        <v>1656</v>
      </c>
      <c r="C64" s="730" t="s">
        <v>1100</v>
      </c>
      <c r="D64" s="739">
        <v>82.5</v>
      </c>
      <c r="E64" s="195"/>
      <c r="F64" s="739">
        <f t="shared" si="3"/>
        <v>0</v>
      </c>
      <c r="G64" s="741">
        <v>2.3000000000000001E-4</v>
      </c>
      <c r="H64" s="742">
        <v>1.8975000000000002E-2</v>
      </c>
      <c r="I64" s="738"/>
      <c r="J64" s="730"/>
      <c r="K64" s="730"/>
      <c r="L64" s="730"/>
      <c r="M64" s="730"/>
      <c r="N64" s="749"/>
      <c r="O64" s="711"/>
      <c r="P64" s="711"/>
      <c r="Q64" s="711"/>
    </row>
    <row r="65" spans="1:20" ht="12.75" customHeight="1">
      <c r="A65" s="730">
        <v>58</v>
      </c>
      <c r="B65" s="730" t="s">
        <v>1657</v>
      </c>
      <c r="C65" s="730" t="s">
        <v>507</v>
      </c>
      <c r="D65" s="739">
        <v>180</v>
      </c>
      <c r="E65" s="195"/>
      <c r="F65" s="739">
        <f t="shared" si="3"/>
        <v>0</v>
      </c>
      <c r="G65" s="741">
        <v>4.0000000000000003E-5</v>
      </c>
      <c r="H65" s="742">
        <v>7.2000000000000007E-3</v>
      </c>
      <c r="I65" s="738"/>
      <c r="J65" s="743"/>
      <c r="K65" s="744"/>
      <c r="L65" s="730"/>
      <c r="M65" s="730"/>
      <c r="N65" s="740"/>
      <c r="O65" s="711"/>
      <c r="P65" s="711"/>
      <c r="Q65" s="711"/>
    </row>
    <row r="66" spans="1:20" ht="12.75" customHeight="1">
      <c r="A66" s="730">
        <v>59</v>
      </c>
      <c r="B66" s="730" t="s">
        <v>1658</v>
      </c>
      <c r="C66" s="730" t="s">
        <v>507</v>
      </c>
      <c r="D66" s="739">
        <v>53</v>
      </c>
      <c r="E66" s="195"/>
      <c r="F66" s="739">
        <f t="shared" si="3"/>
        <v>0</v>
      </c>
      <c r="G66" s="741">
        <v>5.0000000000000002E-5</v>
      </c>
      <c r="H66" s="742">
        <v>2.65E-3</v>
      </c>
      <c r="I66" s="738"/>
      <c r="J66" s="743"/>
      <c r="K66" s="744"/>
      <c r="L66" s="730"/>
      <c r="M66" s="730"/>
      <c r="N66" s="740"/>
      <c r="O66" s="711"/>
      <c r="P66" s="711"/>
      <c r="Q66" s="711"/>
    </row>
    <row r="67" spans="1:20" ht="12.75" customHeight="1">
      <c r="A67" s="730">
        <v>60</v>
      </c>
      <c r="B67" s="730" t="s">
        <v>1659</v>
      </c>
      <c r="C67" s="730" t="s">
        <v>507</v>
      </c>
      <c r="D67" s="739">
        <v>74</v>
      </c>
      <c r="E67" s="195"/>
      <c r="F67" s="739">
        <f t="shared" si="3"/>
        <v>0</v>
      </c>
      <c r="G67" s="741">
        <v>5.0000000000000002E-5</v>
      </c>
      <c r="H67" s="742">
        <v>3.7000000000000002E-3</v>
      </c>
      <c r="I67" s="738"/>
      <c r="J67" s="743"/>
      <c r="K67" s="744"/>
      <c r="L67" s="730"/>
      <c r="M67" s="730"/>
      <c r="N67" s="740"/>
      <c r="O67" s="711"/>
      <c r="P67" s="711"/>
      <c r="Q67" s="711"/>
    </row>
    <row r="68" spans="1:20" ht="12.75" customHeight="1">
      <c r="A68" s="730">
        <v>61</v>
      </c>
      <c r="B68" s="730" t="s">
        <v>1660</v>
      </c>
      <c r="C68" s="730" t="s">
        <v>507</v>
      </c>
      <c r="D68" s="739">
        <v>17</v>
      </c>
      <c r="E68" s="195"/>
      <c r="F68" s="739">
        <f t="shared" si="3"/>
        <v>0</v>
      </c>
      <c r="G68" s="741">
        <v>9.0000000000000006E-5</v>
      </c>
      <c r="H68" s="742">
        <v>1.5300000000000001E-3</v>
      </c>
      <c r="I68" s="738"/>
      <c r="J68" s="743"/>
      <c r="K68" s="744"/>
      <c r="L68" s="730"/>
      <c r="M68" s="730"/>
      <c r="N68" s="740"/>
      <c r="O68" s="711"/>
      <c r="P68" s="711"/>
      <c r="Q68" s="711"/>
    </row>
    <row r="69" spans="1:20" ht="12.75" customHeight="1">
      <c r="A69" s="730">
        <v>62</v>
      </c>
      <c r="B69" s="730" t="s">
        <v>1661</v>
      </c>
      <c r="C69" s="730" t="s">
        <v>507</v>
      </c>
      <c r="D69" s="739">
        <v>17</v>
      </c>
      <c r="E69" s="195"/>
      <c r="F69" s="739">
        <f t="shared" si="3"/>
        <v>0</v>
      </c>
      <c r="G69" s="741">
        <v>9.0000000000000006E-5</v>
      </c>
      <c r="H69" s="742">
        <v>1.5300000000000001E-3</v>
      </c>
      <c r="I69" s="738"/>
      <c r="J69" s="743"/>
      <c r="K69" s="744"/>
      <c r="L69" s="730"/>
      <c r="M69" s="730"/>
      <c r="N69" s="740"/>
      <c r="O69" s="711"/>
      <c r="P69" s="711"/>
      <c r="Q69" s="711"/>
    </row>
    <row r="70" spans="1:20" ht="12.75" customHeight="1">
      <c r="A70" s="730">
        <v>63</v>
      </c>
      <c r="B70" s="730" t="s">
        <v>1662</v>
      </c>
      <c r="C70" s="730" t="s">
        <v>507</v>
      </c>
      <c r="D70" s="739">
        <v>41</v>
      </c>
      <c r="E70" s="195"/>
      <c r="F70" s="739">
        <f t="shared" si="3"/>
        <v>0</v>
      </c>
      <c r="G70" s="741">
        <v>1.2E-4</v>
      </c>
      <c r="H70" s="742">
        <v>4.9199999999999999E-3</v>
      </c>
      <c r="I70" s="738"/>
      <c r="J70" s="743"/>
      <c r="K70" s="744"/>
      <c r="L70" s="730"/>
      <c r="M70" s="730"/>
      <c r="N70" s="740"/>
      <c r="O70" s="711"/>
      <c r="P70" s="711"/>
      <c r="Q70" s="711"/>
    </row>
    <row r="71" spans="1:20" ht="12.75" customHeight="1">
      <c r="A71" s="730">
        <v>64</v>
      </c>
      <c r="B71" s="730" t="s">
        <v>1663</v>
      </c>
      <c r="C71" s="730" t="s">
        <v>259</v>
      </c>
      <c r="D71" s="739">
        <v>54</v>
      </c>
      <c r="E71" s="195"/>
      <c r="F71" s="739">
        <f t="shared" si="3"/>
        <v>0</v>
      </c>
      <c r="G71" s="741">
        <v>0</v>
      </c>
      <c r="H71" s="742">
        <v>0</v>
      </c>
      <c r="I71" s="738"/>
      <c r="J71" s="743"/>
      <c r="K71" s="744"/>
      <c r="L71" s="730"/>
      <c r="M71" s="730"/>
      <c r="N71" s="740"/>
      <c r="O71" s="711"/>
      <c r="P71" s="711"/>
      <c r="Q71" s="711"/>
    </row>
    <row r="72" spans="1:20" ht="25.5">
      <c r="A72" s="730">
        <v>65</v>
      </c>
      <c r="B72" s="748" t="s">
        <v>1664</v>
      </c>
      <c r="C72" s="730"/>
      <c r="D72" s="739"/>
      <c r="E72" s="195"/>
      <c r="F72" s="739"/>
      <c r="G72" s="741"/>
      <c r="H72" s="742"/>
      <c r="J72" s="730"/>
      <c r="K72" s="730"/>
      <c r="L72" s="745"/>
      <c r="M72" s="745"/>
      <c r="N72" s="730"/>
      <c r="O72" s="730"/>
      <c r="P72" s="730"/>
      <c r="Q72" s="730"/>
    </row>
    <row r="73" spans="1:20" ht="12.75" customHeight="1">
      <c r="A73" s="730">
        <v>66</v>
      </c>
      <c r="B73" s="730" t="s">
        <v>1665</v>
      </c>
      <c r="C73" s="730" t="s">
        <v>259</v>
      </c>
      <c r="D73" s="739">
        <v>12</v>
      </c>
      <c r="E73" s="195"/>
      <c r="F73" s="739">
        <f t="shared" ref="F73:F85" si="4">D73*E73</f>
        <v>0</v>
      </c>
      <c r="G73" s="741">
        <v>2.7E-4</v>
      </c>
      <c r="H73" s="742">
        <v>3.2399999999999998E-3</v>
      </c>
      <c r="I73" s="738"/>
      <c r="J73" s="743"/>
      <c r="K73" s="730"/>
      <c r="L73" s="730"/>
      <c r="M73" s="730"/>
      <c r="N73" s="760"/>
      <c r="O73" s="711"/>
      <c r="P73" s="746"/>
      <c r="Q73" s="711"/>
      <c r="T73" s="751"/>
    </row>
    <row r="74" spans="1:20" ht="12.75" customHeight="1">
      <c r="A74" s="730">
        <v>67</v>
      </c>
      <c r="B74" s="730" t="s">
        <v>1666</v>
      </c>
      <c r="C74" s="730" t="s">
        <v>259</v>
      </c>
      <c r="D74" s="739">
        <v>3</v>
      </c>
      <c r="E74" s="195"/>
      <c r="F74" s="739">
        <f t="shared" si="4"/>
        <v>0</v>
      </c>
      <c r="G74" s="741">
        <v>4.0000000000000002E-4</v>
      </c>
      <c r="H74" s="742">
        <v>1.2000000000000001E-3</v>
      </c>
      <c r="I74" s="738"/>
      <c r="J74" s="743"/>
      <c r="K74" s="730"/>
      <c r="L74" s="730"/>
      <c r="M74" s="730"/>
      <c r="N74" s="760"/>
      <c r="O74" s="711"/>
      <c r="P74" s="746"/>
      <c r="Q74" s="711"/>
      <c r="T74" s="751"/>
    </row>
    <row r="75" spans="1:20" ht="12.75" customHeight="1">
      <c r="A75" s="730">
        <v>68</v>
      </c>
      <c r="B75" s="730" t="s">
        <v>1667</v>
      </c>
      <c r="C75" s="730" t="s">
        <v>259</v>
      </c>
      <c r="D75" s="739">
        <v>4</v>
      </c>
      <c r="E75" s="195"/>
      <c r="F75" s="739">
        <f t="shared" si="4"/>
        <v>0</v>
      </c>
      <c r="G75" s="741">
        <v>5.6999999999999998E-4</v>
      </c>
      <c r="H75" s="742">
        <v>2.2799999999999999E-3</v>
      </c>
      <c r="I75" s="738"/>
      <c r="J75" s="743"/>
      <c r="K75" s="730"/>
      <c r="L75" s="730"/>
      <c r="M75" s="730"/>
      <c r="N75" s="760"/>
      <c r="O75" s="711"/>
      <c r="P75" s="746"/>
      <c r="Q75" s="711"/>
      <c r="T75" s="751"/>
    </row>
    <row r="76" spans="1:20" ht="12.75" customHeight="1">
      <c r="A76" s="730">
        <v>69</v>
      </c>
      <c r="B76" s="730" t="s">
        <v>1668</v>
      </c>
      <c r="C76" s="730" t="s">
        <v>259</v>
      </c>
      <c r="D76" s="739">
        <v>2</v>
      </c>
      <c r="E76" s="195"/>
      <c r="F76" s="739">
        <f t="shared" si="4"/>
        <v>0</v>
      </c>
      <c r="G76" s="741">
        <v>8.0000000000000004E-4</v>
      </c>
      <c r="H76" s="742">
        <v>1.6000000000000001E-3</v>
      </c>
      <c r="I76" s="738"/>
      <c r="J76" s="743"/>
      <c r="K76" s="730"/>
      <c r="L76" s="730"/>
      <c r="M76" s="730"/>
      <c r="N76" s="760"/>
      <c r="O76" s="711"/>
      <c r="P76" s="746"/>
      <c r="Q76" s="711"/>
      <c r="T76" s="751"/>
    </row>
    <row r="77" spans="1:20" ht="12.75" customHeight="1">
      <c r="A77" s="730">
        <v>70</v>
      </c>
      <c r="B77" s="730" t="s">
        <v>1669</v>
      </c>
      <c r="C77" s="730" t="s">
        <v>259</v>
      </c>
      <c r="D77" s="739">
        <v>2</v>
      </c>
      <c r="E77" s="195"/>
      <c r="F77" s="739">
        <f t="shared" si="4"/>
        <v>0</v>
      </c>
      <c r="G77" s="741">
        <v>1.1999999999999999E-3</v>
      </c>
      <c r="H77" s="742">
        <v>2.3999999999999998E-3</v>
      </c>
      <c r="I77" s="738"/>
      <c r="J77" s="743"/>
      <c r="K77" s="730"/>
      <c r="L77" s="730"/>
      <c r="M77" s="730"/>
      <c r="N77" s="761"/>
      <c r="O77" s="711"/>
      <c r="P77" s="746"/>
      <c r="Q77" s="711"/>
      <c r="T77" s="751"/>
    </row>
    <row r="78" spans="1:20" ht="12.75" customHeight="1">
      <c r="A78" s="730">
        <v>71</v>
      </c>
      <c r="B78" s="730" t="s">
        <v>1670</v>
      </c>
      <c r="C78" s="730" t="s">
        <v>259</v>
      </c>
      <c r="D78" s="739">
        <v>12</v>
      </c>
      <c r="E78" s="195"/>
      <c r="F78" s="739">
        <f t="shared" si="4"/>
        <v>0</v>
      </c>
      <c r="G78" s="741">
        <v>2.0000000000000002E-5</v>
      </c>
      <c r="H78" s="742">
        <v>2.4000000000000003E-4</v>
      </c>
      <c r="I78" s="738"/>
      <c r="J78" s="743"/>
      <c r="K78" s="744"/>
      <c r="L78" s="730"/>
      <c r="M78" s="730"/>
      <c r="N78" s="740"/>
      <c r="O78" s="711"/>
      <c r="P78" s="746"/>
      <c r="Q78" s="711"/>
    </row>
    <row r="79" spans="1:20" ht="12.75" customHeight="1">
      <c r="A79" s="730">
        <v>72</v>
      </c>
      <c r="B79" s="730" t="s">
        <v>1671</v>
      </c>
      <c r="C79" s="730" t="s">
        <v>259</v>
      </c>
      <c r="D79" s="739">
        <v>3</v>
      </c>
      <c r="E79" s="195"/>
      <c r="F79" s="739">
        <f t="shared" si="4"/>
        <v>0</v>
      </c>
      <c r="G79" s="741">
        <v>2.0000000000000002E-5</v>
      </c>
      <c r="H79" s="742">
        <v>6.0000000000000008E-5</v>
      </c>
      <c r="I79" s="738"/>
      <c r="J79" s="743"/>
      <c r="K79" s="744"/>
      <c r="L79" s="730"/>
      <c r="M79" s="730"/>
      <c r="N79" s="740"/>
      <c r="O79" s="711"/>
      <c r="P79" s="746"/>
      <c r="Q79" s="711"/>
    </row>
    <row r="80" spans="1:20" ht="12.75" customHeight="1">
      <c r="A80" s="730">
        <v>73</v>
      </c>
      <c r="B80" s="730" t="s">
        <v>1672</v>
      </c>
      <c r="C80" s="730" t="s">
        <v>259</v>
      </c>
      <c r="D80" s="739">
        <v>4</v>
      </c>
      <c r="E80" s="195"/>
      <c r="F80" s="739">
        <f t="shared" si="4"/>
        <v>0</v>
      </c>
      <c r="G80" s="741">
        <v>2.0000000000000002E-5</v>
      </c>
      <c r="H80" s="742">
        <v>8.0000000000000007E-5</v>
      </c>
      <c r="I80" s="738"/>
      <c r="J80" s="743"/>
      <c r="K80" s="744"/>
      <c r="L80" s="730"/>
      <c r="M80" s="730"/>
      <c r="N80" s="740"/>
      <c r="O80" s="711"/>
      <c r="P80" s="746"/>
      <c r="Q80" s="711"/>
    </row>
    <row r="81" spans="1:20" ht="12.75" customHeight="1">
      <c r="A81" s="730">
        <v>74</v>
      </c>
      <c r="B81" s="730" t="s">
        <v>1673</v>
      </c>
      <c r="C81" s="730" t="s">
        <v>259</v>
      </c>
      <c r="D81" s="739">
        <v>2</v>
      </c>
      <c r="E81" s="195"/>
      <c r="F81" s="739">
        <f t="shared" si="4"/>
        <v>0</v>
      </c>
      <c r="G81" s="741">
        <v>2.0000000000000002E-5</v>
      </c>
      <c r="H81" s="742">
        <v>4.0000000000000003E-5</v>
      </c>
      <c r="I81" s="738"/>
      <c r="J81" s="743"/>
      <c r="K81" s="744"/>
      <c r="L81" s="730"/>
      <c r="M81" s="730"/>
      <c r="N81" s="740"/>
      <c r="O81" s="711"/>
      <c r="P81" s="746"/>
      <c r="Q81" s="711"/>
    </row>
    <row r="82" spans="1:20" ht="12.75" customHeight="1">
      <c r="A82" s="730">
        <v>75</v>
      </c>
      <c r="B82" s="730" t="s">
        <v>1674</v>
      </c>
      <c r="C82" s="730" t="s">
        <v>259</v>
      </c>
      <c r="D82" s="739">
        <v>2</v>
      </c>
      <c r="E82" s="195"/>
      <c r="F82" s="739">
        <f t="shared" si="4"/>
        <v>0</v>
      </c>
      <c r="G82" s="741">
        <v>2.0000000000000002E-5</v>
      </c>
      <c r="H82" s="742">
        <v>4.0000000000000003E-5</v>
      </c>
      <c r="I82" s="738"/>
      <c r="J82" s="743"/>
      <c r="K82" s="744"/>
      <c r="L82" s="730"/>
      <c r="M82" s="730"/>
      <c r="N82" s="740"/>
      <c r="O82" s="711"/>
      <c r="P82" s="746"/>
      <c r="Q82" s="711"/>
    </row>
    <row r="83" spans="1:20" ht="12.75" customHeight="1">
      <c r="A83" s="730">
        <v>76</v>
      </c>
      <c r="B83" s="730" t="s">
        <v>1675</v>
      </c>
      <c r="C83" s="730" t="s">
        <v>507</v>
      </c>
      <c r="D83" s="739">
        <v>382</v>
      </c>
      <c r="E83" s="195"/>
      <c r="F83" s="739">
        <f t="shared" si="4"/>
        <v>0</v>
      </c>
      <c r="G83" s="741">
        <v>1.8000000000000001E-4</v>
      </c>
      <c r="H83" s="742">
        <v>6.8760000000000002E-2</v>
      </c>
      <c r="I83" s="738"/>
      <c r="J83" s="743"/>
      <c r="K83" s="744"/>
      <c r="L83" s="730"/>
      <c r="M83" s="730"/>
      <c r="N83" s="740"/>
      <c r="O83" s="711"/>
      <c r="P83" s="746"/>
      <c r="Q83" s="711"/>
    </row>
    <row r="84" spans="1:20" ht="12.75" customHeight="1">
      <c r="A84" s="730">
        <v>77</v>
      </c>
      <c r="B84" s="730" t="s">
        <v>1676</v>
      </c>
      <c r="C84" s="730" t="s">
        <v>507</v>
      </c>
      <c r="D84" s="739">
        <v>382</v>
      </c>
      <c r="E84" s="195"/>
      <c r="F84" s="739">
        <f t="shared" si="4"/>
        <v>0</v>
      </c>
      <c r="G84" s="741">
        <v>1.0000000000000001E-5</v>
      </c>
      <c r="H84" s="742">
        <v>3.8200000000000005E-3</v>
      </c>
      <c r="I84" s="738"/>
      <c r="J84" s="743"/>
      <c r="K84" s="744"/>
      <c r="L84" s="730"/>
      <c r="M84" s="730"/>
      <c r="N84" s="740"/>
      <c r="O84" s="711"/>
      <c r="P84" s="746"/>
      <c r="Q84" s="711"/>
    </row>
    <row r="85" spans="1:20" ht="12.75" customHeight="1">
      <c r="A85" s="730">
        <v>78</v>
      </c>
      <c r="B85" s="730" t="s">
        <v>1677</v>
      </c>
      <c r="C85" s="730" t="s">
        <v>255</v>
      </c>
      <c r="D85" s="752">
        <v>0.47016399999999986</v>
      </c>
      <c r="E85" s="195"/>
      <c r="F85" s="739">
        <f t="shared" si="4"/>
        <v>0</v>
      </c>
      <c r="G85" s="742">
        <v>0</v>
      </c>
      <c r="H85" s="742">
        <v>0</v>
      </c>
      <c r="I85" s="738"/>
      <c r="J85" s="743"/>
      <c r="K85" s="744"/>
      <c r="L85" s="730"/>
      <c r="M85" s="730"/>
      <c r="N85" s="740"/>
      <c r="O85" s="711"/>
      <c r="P85" s="746"/>
      <c r="Q85" s="711"/>
    </row>
    <row r="86" spans="1:20" ht="15">
      <c r="A86" s="730">
        <v>79</v>
      </c>
      <c r="B86" s="762" t="s">
        <v>1678</v>
      </c>
      <c r="C86" s="754"/>
      <c r="D86" s="755"/>
      <c r="E86" s="196"/>
      <c r="F86" s="735">
        <f>SUM(F87:F122)</f>
        <v>0</v>
      </c>
      <c r="G86" s="757"/>
      <c r="H86" s="737">
        <v>0.6789400000000001</v>
      </c>
      <c r="I86" s="738"/>
      <c r="J86" s="730"/>
      <c r="K86" s="730"/>
      <c r="L86" s="730"/>
      <c r="M86" s="730"/>
      <c r="N86" s="730"/>
      <c r="O86" s="730"/>
      <c r="P86" s="730"/>
      <c r="Q86" s="730"/>
    </row>
    <row r="87" spans="1:20" ht="38.25">
      <c r="A87" s="730">
        <v>80</v>
      </c>
      <c r="B87" s="748" t="s">
        <v>1679</v>
      </c>
      <c r="C87" s="730" t="s">
        <v>1100</v>
      </c>
      <c r="D87" s="739">
        <v>2</v>
      </c>
      <c r="E87" s="195"/>
      <c r="F87" s="739">
        <f t="shared" ref="F87:F101" si="5">D87*E87</f>
        <v>0</v>
      </c>
      <c r="G87" s="741">
        <v>1.84E-2</v>
      </c>
      <c r="H87" s="742">
        <v>3.6799999999999999E-2</v>
      </c>
      <c r="I87" s="738"/>
      <c r="J87" s="743"/>
      <c r="K87" s="763"/>
      <c r="L87" s="745"/>
      <c r="M87" s="730"/>
      <c r="N87" s="749"/>
      <c r="O87" s="711"/>
      <c r="P87" s="746"/>
      <c r="Q87" s="711"/>
      <c r="T87" s="751"/>
    </row>
    <row r="88" spans="1:20" ht="12.75" customHeight="1">
      <c r="A88" s="730">
        <v>81</v>
      </c>
      <c r="B88" s="730" t="s">
        <v>1680</v>
      </c>
      <c r="C88" s="730" t="s">
        <v>1100</v>
      </c>
      <c r="D88" s="739">
        <v>2</v>
      </c>
      <c r="E88" s="195"/>
      <c r="F88" s="739">
        <f t="shared" si="5"/>
        <v>0</v>
      </c>
      <c r="G88" s="741">
        <v>2.8E-3</v>
      </c>
      <c r="H88" s="742">
        <v>5.5999999999999999E-3</v>
      </c>
      <c r="I88" s="738"/>
      <c r="J88" s="743"/>
      <c r="K88" s="730"/>
      <c r="L88" s="730"/>
      <c r="M88" s="730"/>
      <c r="N88" s="749"/>
      <c r="O88" s="711"/>
      <c r="P88" s="746"/>
      <c r="Q88" s="711"/>
      <c r="T88" s="751"/>
    </row>
    <row r="89" spans="1:20" ht="12.75" customHeight="1">
      <c r="A89" s="730">
        <v>82</v>
      </c>
      <c r="B89" s="730" t="s">
        <v>1681</v>
      </c>
      <c r="C89" s="730" t="s">
        <v>1100</v>
      </c>
      <c r="D89" s="739">
        <v>2</v>
      </c>
      <c r="E89" s="195"/>
      <c r="F89" s="739">
        <f t="shared" si="5"/>
        <v>0</v>
      </c>
      <c r="G89" s="741">
        <v>1.3999999999999999E-4</v>
      </c>
      <c r="H89" s="742">
        <v>2.7999999999999998E-4</v>
      </c>
      <c r="I89" s="738"/>
      <c r="J89" s="743"/>
      <c r="K89" s="730"/>
      <c r="L89" s="730"/>
      <c r="M89" s="730"/>
      <c r="N89" s="749"/>
      <c r="O89" s="711"/>
      <c r="P89" s="746"/>
      <c r="Q89" s="711"/>
      <c r="T89" s="751"/>
    </row>
    <row r="90" spans="1:20" ht="25.5">
      <c r="A90" s="730">
        <v>83</v>
      </c>
      <c r="B90" s="748" t="s">
        <v>1682</v>
      </c>
      <c r="C90" s="730" t="s">
        <v>1100</v>
      </c>
      <c r="D90" s="739">
        <v>2</v>
      </c>
      <c r="E90" s="195"/>
      <c r="F90" s="739">
        <f t="shared" si="5"/>
        <v>0</v>
      </c>
      <c r="G90" s="741">
        <v>1.4E-3</v>
      </c>
      <c r="H90" s="742">
        <v>2.8E-3</v>
      </c>
      <c r="I90" s="738"/>
      <c r="J90" s="743"/>
      <c r="K90" s="730"/>
      <c r="L90" s="730"/>
      <c r="M90" s="730"/>
      <c r="N90" s="749"/>
      <c r="O90" s="711"/>
      <c r="P90" s="746"/>
      <c r="Q90" s="711"/>
      <c r="T90" s="751"/>
    </row>
    <row r="91" spans="1:20" s="760" customFormat="1" ht="12.75" customHeight="1">
      <c r="A91" s="730">
        <v>84</v>
      </c>
      <c r="B91" s="730" t="s">
        <v>1683</v>
      </c>
      <c r="C91" s="730" t="s">
        <v>1100</v>
      </c>
      <c r="D91" s="739">
        <v>5</v>
      </c>
      <c r="E91" s="195"/>
      <c r="F91" s="739">
        <f t="shared" si="5"/>
        <v>0</v>
      </c>
      <c r="G91" s="741">
        <v>1.0030000000000001E-2</v>
      </c>
      <c r="H91" s="742">
        <v>5.015E-2</v>
      </c>
      <c r="I91" s="738"/>
      <c r="J91" s="743"/>
      <c r="K91" s="764"/>
      <c r="L91" s="730"/>
      <c r="M91" s="730"/>
      <c r="N91" s="749"/>
      <c r="O91" s="711"/>
      <c r="P91" s="746"/>
      <c r="Q91" s="711"/>
    </row>
    <row r="92" spans="1:20" ht="12.75" customHeight="1">
      <c r="A92" s="730">
        <v>85</v>
      </c>
      <c r="B92" s="730" t="s">
        <v>1684</v>
      </c>
      <c r="C92" s="730" t="s">
        <v>1100</v>
      </c>
      <c r="D92" s="739">
        <v>3</v>
      </c>
      <c r="E92" s="195"/>
      <c r="F92" s="739">
        <f t="shared" si="5"/>
        <v>0</v>
      </c>
      <c r="G92" s="741">
        <v>7.6E-3</v>
      </c>
      <c r="H92" s="742">
        <v>2.2800000000000001E-2</v>
      </c>
      <c r="I92" s="738"/>
      <c r="J92" s="743"/>
      <c r="K92" s="764"/>
      <c r="L92" s="745"/>
      <c r="M92" s="730"/>
      <c r="N92" s="749"/>
      <c r="O92" s="711"/>
      <c r="P92" s="746"/>
      <c r="Q92" s="711"/>
      <c r="T92" s="765"/>
    </row>
    <row r="93" spans="1:20">
      <c r="A93" s="730">
        <v>86</v>
      </c>
      <c r="B93" s="730" t="s">
        <v>1685</v>
      </c>
      <c r="C93" s="730" t="s">
        <v>1100</v>
      </c>
      <c r="D93" s="739">
        <v>8</v>
      </c>
      <c r="E93" s="195"/>
      <c r="F93" s="739">
        <f t="shared" si="5"/>
        <v>0</v>
      </c>
      <c r="G93" s="741">
        <v>1.8400000000000001E-3</v>
      </c>
      <c r="H93" s="742">
        <v>1.472E-2</v>
      </c>
      <c r="I93" s="738"/>
      <c r="J93" s="743"/>
      <c r="K93" s="766"/>
      <c r="L93" s="745"/>
      <c r="M93" s="730"/>
      <c r="N93" s="749"/>
      <c r="O93" s="711"/>
      <c r="P93" s="746"/>
      <c r="Q93" s="711"/>
      <c r="T93" s="751"/>
    </row>
    <row r="94" spans="1:20" ht="25.5">
      <c r="A94" s="730">
        <v>87</v>
      </c>
      <c r="B94" s="748" t="s">
        <v>1686</v>
      </c>
      <c r="C94" s="730" t="s">
        <v>1100</v>
      </c>
      <c r="D94" s="739">
        <v>1</v>
      </c>
      <c r="E94" s="195"/>
      <c r="F94" s="739">
        <f t="shared" si="5"/>
        <v>0</v>
      </c>
      <c r="G94" s="741">
        <v>3.2559999999999999E-2</v>
      </c>
      <c r="H94" s="742">
        <v>3.2559999999999999E-2</v>
      </c>
      <c r="I94" s="738"/>
      <c r="J94" s="743"/>
      <c r="K94" s="764"/>
      <c r="L94" s="759"/>
      <c r="M94" s="730"/>
      <c r="N94" s="749"/>
      <c r="O94" s="711"/>
      <c r="P94" s="746"/>
      <c r="Q94" s="711"/>
      <c r="T94" s="765"/>
    </row>
    <row r="95" spans="1:20" ht="25.5">
      <c r="A95" s="730">
        <v>88</v>
      </c>
      <c r="B95" s="748" t="s">
        <v>1687</v>
      </c>
      <c r="C95" s="730" t="s">
        <v>1100</v>
      </c>
      <c r="D95" s="739">
        <v>1</v>
      </c>
      <c r="E95" s="195"/>
      <c r="F95" s="739">
        <f t="shared" si="5"/>
        <v>0</v>
      </c>
      <c r="G95" s="741">
        <v>3.2559999999999999E-2</v>
      </c>
      <c r="H95" s="742">
        <v>3.2559999999999999E-2</v>
      </c>
      <c r="I95" s="738"/>
      <c r="J95" s="743"/>
      <c r="K95" s="764"/>
      <c r="L95" s="730"/>
      <c r="M95" s="730"/>
      <c r="N95" s="749"/>
      <c r="O95" s="711"/>
      <c r="P95" s="746"/>
      <c r="Q95" s="711"/>
      <c r="T95" s="765"/>
    </row>
    <row r="96" spans="1:20" ht="12.75" customHeight="1">
      <c r="A96" s="730">
        <v>89</v>
      </c>
      <c r="B96" s="730" t="s">
        <v>1688</v>
      </c>
      <c r="C96" s="730" t="s">
        <v>1100</v>
      </c>
      <c r="D96" s="739">
        <v>2</v>
      </c>
      <c r="E96" s="195"/>
      <c r="F96" s="739">
        <f t="shared" si="5"/>
        <v>0</v>
      </c>
      <c r="G96" s="741">
        <v>3.2559999999999999E-2</v>
      </c>
      <c r="H96" s="742">
        <v>6.5119999999999997E-2</v>
      </c>
      <c r="I96" s="738"/>
      <c r="J96" s="743"/>
      <c r="K96" s="764"/>
      <c r="L96" s="759"/>
      <c r="M96" s="730"/>
      <c r="N96" s="749"/>
      <c r="O96" s="711"/>
      <c r="P96" s="746"/>
      <c r="Q96" s="711"/>
      <c r="T96" s="765"/>
    </row>
    <row r="97" spans="1:20" ht="12.75" customHeight="1">
      <c r="A97" s="730">
        <v>90</v>
      </c>
      <c r="B97" s="730" t="s">
        <v>1689</v>
      </c>
      <c r="C97" s="730" t="s">
        <v>1100</v>
      </c>
      <c r="D97" s="739">
        <v>2</v>
      </c>
      <c r="E97" s="195"/>
      <c r="F97" s="739">
        <f t="shared" si="5"/>
        <v>0</v>
      </c>
      <c r="G97" s="741">
        <v>2.5600000000000002E-3</v>
      </c>
      <c r="H97" s="742">
        <v>5.1200000000000004E-3</v>
      </c>
      <c r="I97" s="738"/>
      <c r="J97" s="743"/>
      <c r="K97" s="764"/>
      <c r="L97" s="730"/>
      <c r="M97" s="730"/>
      <c r="N97" s="749"/>
      <c r="O97" s="711"/>
      <c r="P97" s="746"/>
      <c r="Q97" s="711"/>
      <c r="T97" s="765"/>
    </row>
    <row r="98" spans="1:20" ht="12.75" customHeight="1">
      <c r="A98" s="730">
        <v>91</v>
      </c>
      <c r="B98" s="730" t="s">
        <v>1690</v>
      </c>
      <c r="C98" s="730" t="s">
        <v>1100</v>
      </c>
      <c r="D98" s="739">
        <v>1</v>
      </c>
      <c r="E98" s="195"/>
      <c r="F98" s="739">
        <f t="shared" si="5"/>
        <v>0</v>
      </c>
      <c r="G98" s="741">
        <v>2.9190000000000001E-2</v>
      </c>
      <c r="H98" s="742">
        <v>8.7570000000000009E-2</v>
      </c>
      <c r="I98" s="738"/>
      <c r="J98" s="743"/>
      <c r="K98" s="764"/>
      <c r="L98" s="745"/>
      <c r="M98" s="730"/>
      <c r="N98" s="749"/>
      <c r="O98" s="711"/>
      <c r="P98" s="746"/>
      <c r="Q98" s="711"/>
      <c r="T98" s="751"/>
    </row>
    <row r="99" spans="1:20">
      <c r="A99" s="730">
        <v>92</v>
      </c>
      <c r="B99" s="730" t="s">
        <v>1691</v>
      </c>
      <c r="C99" s="730" t="s">
        <v>1100</v>
      </c>
      <c r="D99" s="739">
        <v>1</v>
      </c>
      <c r="E99" s="195"/>
      <c r="F99" s="739">
        <f t="shared" si="5"/>
        <v>0</v>
      </c>
      <c r="G99" s="741">
        <v>2.8300000000000001E-3</v>
      </c>
      <c r="H99" s="742">
        <v>8.490000000000001E-3</v>
      </c>
      <c r="I99" s="738"/>
      <c r="J99" s="743"/>
      <c r="K99" s="764"/>
      <c r="L99" s="745"/>
      <c r="M99" s="730"/>
      <c r="N99" s="749"/>
      <c r="O99" s="711"/>
      <c r="P99" s="746"/>
      <c r="Q99" s="711"/>
      <c r="T99" s="751"/>
    </row>
    <row r="100" spans="1:20" ht="25.5">
      <c r="A100" s="767" t="s">
        <v>1692</v>
      </c>
      <c r="B100" s="748" t="s">
        <v>1693</v>
      </c>
      <c r="C100" s="730" t="s">
        <v>1100</v>
      </c>
      <c r="D100" s="739">
        <v>3</v>
      </c>
      <c r="E100" s="195"/>
      <c r="F100" s="739">
        <f t="shared" si="5"/>
        <v>0</v>
      </c>
      <c r="G100" s="741">
        <v>2.9190000000000001E-2</v>
      </c>
      <c r="H100" s="742">
        <v>2.9190000000000001E-2</v>
      </c>
      <c r="I100" s="738"/>
      <c r="J100" s="743"/>
      <c r="K100" s="764"/>
      <c r="L100" s="745"/>
      <c r="M100" s="730"/>
      <c r="N100" s="749"/>
      <c r="O100" s="711"/>
      <c r="P100" s="746"/>
      <c r="Q100" s="711"/>
      <c r="T100" s="751"/>
    </row>
    <row r="101" spans="1:20" ht="38.25">
      <c r="A101" s="767" t="s">
        <v>1694</v>
      </c>
      <c r="B101" s="748" t="s">
        <v>1695</v>
      </c>
      <c r="C101" s="730" t="s">
        <v>1100</v>
      </c>
      <c r="D101" s="739">
        <v>3</v>
      </c>
      <c r="E101" s="195"/>
      <c r="F101" s="739">
        <f t="shared" si="5"/>
        <v>0</v>
      </c>
      <c r="G101" s="741">
        <v>1.9400000000000001E-2</v>
      </c>
      <c r="H101" s="742">
        <v>1.9400000000000001E-2</v>
      </c>
      <c r="I101" s="738"/>
      <c r="J101" s="743"/>
      <c r="K101" s="764"/>
      <c r="L101" s="745"/>
      <c r="M101" s="730"/>
      <c r="N101" s="749"/>
      <c r="O101" s="711"/>
      <c r="P101" s="746"/>
      <c r="Q101" s="711"/>
      <c r="T101" s="751"/>
    </row>
    <row r="102" spans="1:20">
      <c r="A102" s="730">
        <v>93</v>
      </c>
      <c r="B102" s="748" t="s">
        <v>1696</v>
      </c>
      <c r="C102" s="730" t="s">
        <v>1100</v>
      </c>
      <c r="D102" s="739">
        <v>4</v>
      </c>
      <c r="E102" s="195"/>
      <c r="F102" s="739">
        <f t="shared" ref="F102:F122" si="6">D102*E102</f>
        <v>0</v>
      </c>
      <c r="G102" s="741">
        <v>1.8500000000000001E-3</v>
      </c>
      <c r="H102" s="742">
        <v>5.5500000000000002E-3</v>
      </c>
      <c r="I102" s="738"/>
      <c r="J102" s="743"/>
      <c r="K102" s="764"/>
      <c r="L102" s="745"/>
      <c r="M102" s="730"/>
      <c r="N102" s="749"/>
      <c r="O102" s="711"/>
      <c r="P102" s="746"/>
      <c r="Q102" s="711"/>
      <c r="T102" s="751"/>
    </row>
    <row r="103" spans="1:20" ht="12.75" customHeight="1">
      <c r="A103" s="730">
        <v>94</v>
      </c>
      <c r="B103" s="730" t="s">
        <v>1697</v>
      </c>
      <c r="C103" s="730" t="s">
        <v>1100</v>
      </c>
      <c r="D103" s="739">
        <v>5</v>
      </c>
      <c r="E103" s="195"/>
      <c r="F103" s="739">
        <f t="shared" si="6"/>
        <v>0</v>
      </c>
      <c r="G103" s="741">
        <v>1.2999999999999999E-4</v>
      </c>
      <c r="H103" s="742">
        <v>6.4999999999999997E-4</v>
      </c>
      <c r="I103" s="738"/>
      <c r="J103" s="764"/>
      <c r="K103" s="764"/>
      <c r="L103" s="730"/>
      <c r="M103" s="730"/>
      <c r="N103" s="740"/>
      <c r="O103" s="711"/>
      <c r="P103" s="746"/>
      <c r="Q103" s="711"/>
      <c r="T103" s="765"/>
    </row>
    <row r="104" spans="1:20" ht="12.75" customHeight="1">
      <c r="A104" s="730">
        <v>95</v>
      </c>
      <c r="B104" s="730" t="s">
        <v>1698</v>
      </c>
      <c r="C104" s="730" t="s">
        <v>1100</v>
      </c>
      <c r="D104" s="739">
        <v>7</v>
      </c>
      <c r="E104" s="195"/>
      <c r="F104" s="739">
        <f t="shared" si="6"/>
        <v>0</v>
      </c>
      <c r="G104" s="741">
        <v>2.3900000000000002E-3</v>
      </c>
      <c r="H104" s="742">
        <v>1.4340000000000002E-2</v>
      </c>
      <c r="I104" s="738"/>
      <c r="J104" s="764"/>
      <c r="K104" s="764"/>
      <c r="L104" s="730"/>
      <c r="M104" s="730"/>
      <c r="N104" s="740"/>
      <c r="O104" s="711"/>
      <c r="P104" s="746"/>
      <c r="Q104" s="711"/>
      <c r="T104" s="765"/>
    </row>
    <row r="105" spans="1:20" ht="12.75" customHeight="1">
      <c r="A105" s="730">
        <v>96</v>
      </c>
      <c r="B105" s="730" t="s">
        <v>1699</v>
      </c>
      <c r="C105" s="730" t="s">
        <v>1100</v>
      </c>
      <c r="D105" s="739">
        <v>8</v>
      </c>
      <c r="E105" s="195"/>
      <c r="F105" s="739">
        <f t="shared" si="6"/>
        <v>0</v>
      </c>
      <c r="G105" s="741">
        <v>2.97E-3</v>
      </c>
      <c r="H105" s="742">
        <v>2.376E-2</v>
      </c>
      <c r="I105" s="738"/>
      <c r="J105" s="764"/>
      <c r="K105" s="764"/>
      <c r="L105" s="730"/>
      <c r="M105" s="730"/>
      <c r="N105" s="740"/>
      <c r="O105" s="711"/>
      <c r="P105" s="746"/>
      <c r="Q105" s="711"/>
      <c r="T105" s="765"/>
    </row>
    <row r="106" spans="1:20" ht="12.75" customHeight="1">
      <c r="A106" s="730">
        <v>97</v>
      </c>
      <c r="B106" s="730" t="s">
        <v>1700</v>
      </c>
      <c r="C106" s="730" t="s">
        <v>1100</v>
      </c>
      <c r="D106" s="739">
        <v>3</v>
      </c>
      <c r="E106" s="195"/>
      <c r="F106" s="739">
        <f t="shared" si="6"/>
        <v>0</v>
      </c>
      <c r="G106" s="741">
        <v>3.5810000000000002E-2</v>
      </c>
      <c r="H106" s="742">
        <v>0.10743</v>
      </c>
      <c r="I106" s="738"/>
      <c r="J106" s="730"/>
      <c r="K106" s="730"/>
      <c r="L106" s="730"/>
      <c r="M106" s="730"/>
      <c r="N106" s="749"/>
      <c r="O106" s="711"/>
      <c r="P106" s="746"/>
      <c r="Q106" s="711"/>
      <c r="T106" s="751"/>
    </row>
    <row r="107" spans="1:20" ht="12.75" customHeight="1">
      <c r="A107" s="730">
        <v>98</v>
      </c>
      <c r="B107" s="730" t="s">
        <v>1701</v>
      </c>
      <c r="C107" s="730" t="s">
        <v>1100</v>
      </c>
      <c r="D107" s="739">
        <v>2</v>
      </c>
      <c r="E107" s="195"/>
      <c r="F107" s="739">
        <f t="shared" si="6"/>
        <v>0</v>
      </c>
      <c r="G107" s="741">
        <v>2.5000000000000001E-3</v>
      </c>
      <c r="H107" s="742">
        <v>5.0000000000000001E-3</v>
      </c>
      <c r="I107" s="738"/>
      <c r="J107" s="730"/>
      <c r="K107" s="730"/>
      <c r="L107" s="730"/>
      <c r="M107" s="730"/>
      <c r="N107" s="749"/>
      <c r="O107" s="711"/>
      <c r="P107" s="746"/>
      <c r="Q107" s="711"/>
      <c r="T107" s="751"/>
    </row>
    <row r="108" spans="1:20" ht="12.75" customHeight="1">
      <c r="A108" s="730">
        <v>99</v>
      </c>
      <c r="B108" s="730" t="s">
        <v>1702</v>
      </c>
      <c r="C108" s="730" t="s">
        <v>1100</v>
      </c>
      <c r="D108" s="739">
        <v>1</v>
      </c>
      <c r="E108" s="195"/>
      <c r="F108" s="739">
        <f t="shared" si="6"/>
        <v>0</v>
      </c>
      <c r="G108" s="741">
        <v>3.8809999999999997E-2</v>
      </c>
      <c r="H108" s="742">
        <v>3.8809999999999997E-2</v>
      </c>
      <c r="I108" s="738"/>
      <c r="J108" s="730"/>
      <c r="K108" s="730"/>
      <c r="L108" s="730"/>
      <c r="M108" s="730"/>
      <c r="N108" s="749"/>
      <c r="O108" s="711"/>
      <c r="P108" s="746"/>
      <c r="Q108" s="711"/>
      <c r="T108" s="751"/>
    </row>
    <row r="109" spans="1:20" ht="12.75" customHeight="1">
      <c r="A109" s="730">
        <v>101</v>
      </c>
      <c r="B109" s="730" t="s">
        <v>1703</v>
      </c>
      <c r="C109" s="730" t="s">
        <v>1100</v>
      </c>
      <c r="D109" s="739">
        <v>3</v>
      </c>
      <c r="E109" s="195"/>
      <c r="F109" s="739">
        <f t="shared" si="6"/>
        <v>0</v>
      </c>
      <c r="G109" s="741">
        <v>1.8500000000000001E-3</v>
      </c>
      <c r="H109" s="742">
        <v>5.5500000000000002E-3</v>
      </c>
      <c r="I109" s="738"/>
      <c r="J109" s="730"/>
      <c r="K109" s="730"/>
      <c r="L109" s="759"/>
      <c r="M109" s="730"/>
      <c r="N109" s="749"/>
      <c r="O109" s="711"/>
      <c r="P109" s="746"/>
      <c r="Q109" s="711"/>
      <c r="T109" s="751"/>
    </row>
    <row r="110" spans="1:20" ht="12.75" customHeight="1">
      <c r="A110" s="730">
        <v>102</v>
      </c>
      <c r="B110" s="730" t="s">
        <v>1704</v>
      </c>
      <c r="C110" s="730" t="s">
        <v>1100</v>
      </c>
      <c r="D110" s="739">
        <v>3</v>
      </c>
      <c r="E110" s="195"/>
      <c r="F110" s="739">
        <f t="shared" si="6"/>
        <v>0</v>
      </c>
      <c r="G110" s="741">
        <v>8.0999999999999996E-4</v>
      </c>
      <c r="H110" s="742">
        <v>2.4299999999999999E-3</v>
      </c>
      <c r="I110" s="738"/>
      <c r="J110" s="743"/>
      <c r="K110" s="730"/>
      <c r="L110" s="730"/>
      <c r="M110" s="730"/>
      <c r="N110" s="749"/>
      <c r="O110" s="711"/>
      <c r="P110" s="746"/>
      <c r="Q110" s="711"/>
      <c r="T110" s="751"/>
    </row>
    <row r="111" spans="1:20" ht="12.75" customHeight="1">
      <c r="A111" s="730">
        <v>103</v>
      </c>
      <c r="B111" s="730" t="s">
        <v>1705</v>
      </c>
      <c r="C111" s="730" t="s">
        <v>1100</v>
      </c>
      <c r="D111" s="739">
        <v>3</v>
      </c>
      <c r="E111" s="195"/>
      <c r="F111" s="739">
        <f t="shared" si="6"/>
        <v>0</v>
      </c>
      <c r="G111" s="741">
        <v>1.7000000000000001E-4</v>
      </c>
      <c r="H111" s="742">
        <v>5.1000000000000004E-4</v>
      </c>
      <c r="I111" s="738"/>
      <c r="J111" s="743"/>
      <c r="K111" s="730"/>
      <c r="L111" s="730"/>
      <c r="M111" s="730"/>
      <c r="N111" s="749"/>
      <c r="O111" s="711"/>
      <c r="P111" s="746"/>
      <c r="Q111" s="711"/>
      <c r="T111" s="751"/>
    </row>
    <row r="112" spans="1:20" ht="12.75" customHeight="1">
      <c r="A112" s="730">
        <v>104</v>
      </c>
      <c r="B112" s="730" t="s">
        <v>1706</v>
      </c>
      <c r="C112" s="730" t="s">
        <v>1100</v>
      </c>
      <c r="D112" s="739">
        <v>13</v>
      </c>
      <c r="E112" s="195"/>
      <c r="F112" s="739">
        <f t="shared" si="6"/>
        <v>0</v>
      </c>
      <c r="G112" s="741">
        <v>8.1999999999999998E-4</v>
      </c>
      <c r="H112" s="742">
        <v>1.0659999999999999E-2</v>
      </c>
      <c r="I112" s="738"/>
      <c r="J112" s="743"/>
      <c r="K112" s="764"/>
      <c r="L112" s="730"/>
      <c r="M112" s="730"/>
      <c r="N112" s="749"/>
      <c r="O112" s="711"/>
      <c r="P112" s="711"/>
      <c r="Q112" s="711"/>
      <c r="T112" s="751"/>
    </row>
    <row r="113" spans="1:20" ht="12.75" customHeight="1">
      <c r="A113" s="730">
        <v>105</v>
      </c>
      <c r="B113" s="730" t="s">
        <v>1707</v>
      </c>
      <c r="C113" s="730" t="s">
        <v>1100</v>
      </c>
      <c r="D113" s="739">
        <v>13</v>
      </c>
      <c r="E113" s="195"/>
      <c r="F113" s="739">
        <f t="shared" si="6"/>
        <v>0</v>
      </c>
      <c r="G113" s="741">
        <v>2.2499999999999998E-3</v>
      </c>
      <c r="H113" s="742">
        <v>2.9249999999999998E-2</v>
      </c>
      <c r="I113" s="738"/>
      <c r="J113" s="743"/>
      <c r="K113" s="730"/>
      <c r="L113" s="730"/>
      <c r="M113" s="730"/>
      <c r="N113" s="749"/>
      <c r="O113" s="711"/>
      <c r="P113" s="711"/>
      <c r="Q113" s="711"/>
      <c r="T113" s="751"/>
    </row>
    <row r="114" spans="1:20" ht="12.75" customHeight="1">
      <c r="A114" s="730">
        <v>106</v>
      </c>
      <c r="B114" s="730" t="s">
        <v>1708</v>
      </c>
      <c r="C114" s="730" t="s">
        <v>1100</v>
      </c>
      <c r="D114" s="739">
        <v>13</v>
      </c>
      <c r="E114" s="195"/>
      <c r="F114" s="739">
        <f t="shared" si="6"/>
        <v>0</v>
      </c>
      <c r="G114" s="741">
        <v>6.8000000000000005E-4</v>
      </c>
      <c r="H114" s="742">
        <v>8.8400000000000006E-3</v>
      </c>
      <c r="I114" s="738"/>
      <c r="J114" s="743"/>
      <c r="K114" s="764"/>
      <c r="L114" s="730"/>
      <c r="M114" s="730"/>
      <c r="N114" s="749"/>
      <c r="O114" s="711"/>
      <c r="P114" s="746"/>
      <c r="Q114" s="711"/>
      <c r="T114" s="751"/>
    </row>
    <row r="115" spans="1:20" ht="12.75" customHeight="1">
      <c r="A115" s="730">
        <v>107</v>
      </c>
      <c r="B115" s="730" t="s">
        <v>1709</v>
      </c>
      <c r="C115" s="730" t="s">
        <v>1100</v>
      </c>
      <c r="D115" s="739">
        <v>61</v>
      </c>
      <c r="E115" s="195"/>
      <c r="F115" s="739">
        <f t="shared" si="6"/>
        <v>0</v>
      </c>
      <c r="G115" s="741">
        <v>1.1E-4</v>
      </c>
      <c r="H115" s="742">
        <v>6.7099999999999998E-3</v>
      </c>
      <c r="I115" s="738"/>
      <c r="J115" s="743"/>
      <c r="K115" s="764"/>
      <c r="L115" s="745"/>
      <c r="M115" s="730"/>
      <c r="N115" s="749"/>
      <c r="O115" s="711"/>
      <c r="P115" s="746"/>
      <c r="Q115" s="711"/>
      <c r="T115" s="751"/>
    </row>
    <row r="116" spans="1:20" ht="12.75" customHeight="1">
      <c r="A116" s="730">
        <v>108</v>
      </c>
      <c r="B116" s="730" t="s">
        <v>1710</v>
      </c>
      <c r="C116" s="730" t="s">
        <v>1100</v>
      </c>
      <c r="D116" s="739">
        <v>6</v>
      </c>
      <c r="E116" s="195"/>
      <c r="F116" s="739">
        <f t="shared" si="6"/>
        <v>0</v>
      </c>
      <c r="G116" s="741">
        <v>3.8999999999999999E-4</v>
      </c>
      <c r="H116" s="742">
        <v>2.3400000000000001E-3</v>
      </c>
      <c r="I116" s="738"/>
      <c r="J116" s="743"/>
      <c r="K116" s="764"/>
      <c r="L116" s="745"/>
      <c r="M116" s="730"/>
      <c r="N116" s="749"/>
      <c r="O116" s="711"/>
      <c r="P116" s="746"/>
      <c r="Q116" s="711"/>
      <c r="T116" s="751"/>
    </row>
    <row r="117" spans="1:20" ht="12.75" customHeight="1">
      <c r="A117" s="730">
        <v>109</v>
      </c>
      <c r="B117" s="730" t="s">
        <v>1711</v>
      </c>
      <c r="C117" s="730" t="s">
        <v>1100</v>
      </c>
      <c r="D117" s="739">
        <v>80</v>
      </c>
      <c r="E117" s="195"/>
      <c r="F117" s="739">
        <f t="shared" si="6"/>
        <v>0</v>
      </c>
      <c r="G117" s="741">
        <v>9.0000000000000006E-5</v>
      </c>
      <c r="H117" s="742">
        <v>7.2000000000000007E-3</v>
      </c>
      <c r="I117" s="738"/>
      <c r="J117" s="764"/>
      <c r="K117" s="764"/>
      <c r="L117" s="745"/>
      <c r="M117" s="730"/>
      <c r="N117" s="740"/>
      <c r="O117" s="711"/>
      <c r="P117" s="746"/>
      <c r="Q117" s="711"/>
    </row>
    <row r="118" spans="1:20" ht="12.75" customHeight="1">
      <c r="A118" s="730">
        <v>110</v>
      </c>
      <c r="B118" s="730" t="s">
        <v>1712</v>
      </c>
      <c r="C118" s="730" t="s">
        <v>1100</v>
      </c>
      <c r="D118" s="739">
        <v>24</v>
      </c>
      <c r="E118" s="195"/>
      <c r="F118" s="739">
        <f t="shared" si="6"/>
        <v>0</v>
      </c>
      <c r="G118" s="741">
        <v>4.0000000000000003E-5</v>
      </c>
      <c r="H118" s="742">
        <v>9.6000000000000013E-4</v>
      </c>
      <c r="I118" s="738"/>
      <c r="J118" s="764"/>
      <c r="K118" s="764"/>
      <c r="L118" s="730"/>
      <c r="M118" s="730"/>
      <c r="N118" s="740"/>
      <c r="O118" s="711"/>
      <c r="P118" s="746"/>
      <c r="Q118" s="711"/>
    </row>
    <row r="119" spans="1:20" ht="12.75" customHeight="1">
      <c r="A119" s="730">
        <v>111</v>
      </c>
      <c r="B119" s="730" t="s">
        <v>1713</v>
      </c>
      <c r="C119" s="730" t="s">
        <v>1100</v>
      </c>
      <c r="D119" s="739">
        <v>8</v>
      </c>
      <c r="E119" s="195"/>
      <c r="F119" s="739">
        <f t="shared" si="6"/>
        <v>0</v>
      </c>
      <c r="G119" s="741">
        <v>1.8400000000000001E-3</v>
      </c>
      <c r="H119" s="742">
        <v>1.472E-2</v>
      </c>
      <c r="I119" s="738"/>
      <c r="J119" s="768"/>
      <c r="K119" s="764"/>
      <c r="M119" s="759"/>
      <c r="N119" s="749"/>
      <c r="O119" s="711"/>
      <c r="P119" s="746"/>
      <c r="Q119" s="711"/>
      <c r="T119" s="751"/>
    </row>
    <row r="120" spans="1:20" ht="12.75" customHeight="1">
      <c r="A120" s="730">
        <v>112</v>
      </c>
      <c r="B120" s="730" t="s">
        <v>1714</v>
      </c>
      <c r="C120" s="730" t="s">
        <v>1100</v>
      </c>
      <c r="D120" s="739">
        <v>13</v>
      </c>
      <c r="E120" s="195"/>
      <c r="F120" s="739">
        <f t="shared" si="6"/>
        <v>0</v>
      </c>
      <c r="G120" s="741">
        <v>1.8400000000000001E-3</v>
      </c>
      <c r="H120" s="742">
        <v>2.392E-2</v>
      </c>
      <c r="I120" s="738"/>
      <c r="J120" s="768"/>
      <c r="K120" s="764"/>
      <c r="L120" s="730"/>
      <c r="M120" s="759"/>
      <c r="N120" s="749"/>
      <c r="O120" s="711"/>
      <c r="P120" s="746"/>
      <c r="Q120" s="711"/>
      <c r="T120" s="751"/>
    </row>
    <row r="121" spans="1:20" ht="12.75" customHeight="1">
      <c r="A121" s="730">
        <v>113</v>
      </c>
      <c r="B121" s="730" t="s">
        <v>1715</v>
      </c>
      <c r="C121" s="730" t="s">
        <v>1100</v>
      </c>
      <c r="D121" s="739">
        <v>12</v>
      </c>
      <c r="E121" s="195"/>
      <c r="F121" s="739">
        <f t="shared" si="6"/>
        <v>0</v>
      </c>
      <c r="G121" s="741">
        <v>2.7E-4</v>
      </c>
      <c r="H121" s="742">
        <v>3.2399999999999998E-3</v>
      </c>
      <c r="I121" s="738"/>
      <c r="J121" s="768"/>
      <c r="K121" s="764"/>
      <c r="L121" s="745"/>
      <c r="M121" s="730"/>
      <c r="N121" s="749"/>
      <c r="O121" s="711"/>
      <c r="P121" s="746"/>
      <c r="Q121" s="711"/>
      <c r="T121" s="751"/>
    </row>
    <row r="122" spans="1:20" ht="12.75" customHeight="1">
      <c r="A122" s="730">
        <v>114</v>
      </c>
      <c r="B122" s="730" t="s">
        <v>1716</v>
      </c>
      <c r="C122" s="730" t="s">
        <v>255</v>
      </c>
      <c r="D122" s="752">
        <v>0.6789400000000001</v>
      </c>
      <c r="E122" s="195"/>
      <c r="F122" s="739">
        <f t="shared" si="6"/>
        <v>0</v>
      </c>
      <c r="G122" s="742">
        <v>0</v>
      </c>
      <c r="H122" s="742">
        <v>0</v>
      </c>
      <c r="I122" s="738"/>
      <c r="J122" s="768"/>
      <c r="K122" s="764"/>
      <c r="L122" s="730"/>
      <c r="M122" s="730"/>
      <c r="N122" s="740"/>
      <c r="O122" s="711"/>
      <c r="P122" s="746"/>
      <c r="Q122" s="711"/>
    </row>
    <row r="123" spans="1:20" ht="15.75">
      <c r="A123" s="730">
        <v>115</v>
      </c>
      <c r="B123" s="753" t="s">
        <v>1717</v>
      </c>
      <c r="C123" s="754"/>
      <c r="D123" s="755"/>
      <c r="E123" s="196"/>
      <c r="F123" s="735">
        <f>SUM(F125:F133)</f>
        <v>0</v>
      </c>
      <c r="G123" s="757"/>
      <c r="H123" s="737">
        <v>1.0388500000000001</v>
      </c>
      <c r="I123" s="738"/>
      <c r="J123" s="730"/>
      <c r="K123" s="730"/>
      <c r="L123" s="730"/>
      <c r="M123" s="730"/>
      <c r="N123" s="730"/>
      <c r="O123" s="730"/>
      <c r="P123" s="730"/>
      <c r="Q123" s="730"/>
    </row>
    <row r="124" spans="1:20" ht="12.75" customHeight="1">
      <c r="A124" s="730">
        <v>116</v>
      </c>
      <c r="B124" s="730" t="s">
        <v>1718</v>
      </c>
      <c r="C124" s="730"/>
      <c r="D124" s="739"/>
      <c r="E124" s="195"/>
      <c r="F124" s="739"/>
      <c r="G124" s="741"/>
      <c r="H124" s="742"/>
      <c r="I124" s="739"/>
      <c r="J124" s="743"/>
      <c r="K124" s="764"/>
      <c r="L124" s="730"/>
      <c r="M124" s="730"/>
      <c r="N124" s="711"/>
      <c r="O124" s="711"/>
      <c r="P124" s="711"/>
      <c r="Q124" s="730"/>
    </row>
    <row r="125" spans="1:20" ht="12.75" customHeight="1">
      <c r="A125" s="730">
        <v>117</v>
      </c>
      <c r="B125" s="730" t="s">
        <v>1607</v>
      </c>
      <c r="C125" s="730" t="s">
        <v>507</v>
      </c>
      <c r="D125" s="739">
        <v>4</v>
      </c>
      <c r="E125" s="195"/>
      <c r="F125" s="739">
        <f>D125*E125</f>
        <v>0</v>
      </c>
      <c r="G125" s="741">
        <v>9.8200000000000006E-3</v>
      </c>
      <c r="H125" s="742">
        <v>3.9280000000000002E-2</v>
      </c>
      <c r="I125" s="738"/>
      <c r="J125" s="743"/>
      <c r="K125" s="764"/>
      <c r="L125" s="730"/>
      <c r="M125" s="730"/>
      <c r="N125" s="711"/>
      <c r="O125" s="711"/>
      <c r="P125" s="711"/>
      <c r="Q125" s="711"/>
    </row>
    <row r="126" spans="1:20" ht="12.75" customHeight="1">
      <c r="A126" s="730">
        <v>118</v>
      </c>
      <c r="B126" s="730" t="s">
        <v>1719</v>
      </c>
      <c r="C126" s="730" t="s">
        <v>507</v>
      </c>
      <c r="D126" s="739">
        <v>8</v>
      </c>
      <c r="E126" s="195"/>
      <c r="F126" s="739">
        <f>D126*E126</f>
        <v>0</v>
      </c>
      <c r="G126" s="741">
        <v>2.6700000000000002E-2</v>
      </c>
      <c r="H126" s="742">
        <v>0.21360000000000001</v>
      </c>
      <c r="I126" s="738"/>
      <c r="J126" s="744"/>
      <c r="K126" s="764"/>
      <c r="L126" s="730"/>
      <c r="M126" s="730"/>
      <c r="N126" s="711"/>
      <c r="O126" s="711"/>
      <c r="P126" s="711"/>
      <c r="Q126" s="711"/>
    </row>
    <row r="127" spans="1:20" ht="12.75" customHeight="1">
      <c r="A127" s="730">
        <v>119</v>
      </c>
      <c r="B127" s="730" t="s">
        <v>1720</v>
      </c>
      <c r="C127" s="730"/>
      <c r="D127" s="739"/>
      <c r="E127" s="195"/>
      <c r="F127" s="739"/>
      <c r="G127" s="741"/>
      <c r="H127" s="742"/>
      <c r="I127" s="739"/>
      <c r="J127" s="744"/>
      <c r="K127" s="764"/>
      <c r="L127" s="730"/>
      <c r="M127" s="730"/>
      <c r="N127" s="730"/>
      <c r="O127" s="730"/>
      <c r="P127" s="730"/>
      <c r="Q127" s="730"/>
    </row>
    <row r="128" spans="1:20" ht="12.75" customHeight="1">
      <c r="A128" s="730">
        <v>120</v>
      </c>
      <c r="B128" s="730" t="s">
        <v>1607</v>
      </c>
      <c r="C128" s="730" t="s">
        <v>507</v>
      </c>
      <c r="D128" s="739">
        <v>36</v>
      </c>
      <c r="E128" s="195"/>
      <c r="F128" s="739">
        <f>D128*E128</f>
        <v>0</v>
      </c>
      <c r="G128" s="741">
        <v>1.4919999999999999E-2</v>
      </c>
      <c r="H128" s="742">
        <v>0.53711999999999993</v>
      </c>
      <c r="I128" s="738"/>
      <c r="J128" s="743"/>
      <c r="K128" s="764"/>
      <c r="L128" s="730"/>
      <c r="M128" s="730"/>
      <c r="N128" s="711"/>
      <c r="O128" s="711"/>
      <c r="P128" s="711"/>
      <c r="Q128" s="711"/>
    </row>
    <row r="129" spans="1:17" ht="12.75" customHeight="1">
      <c r="A129" s="730">
        <v>121</v>
      </c>
      <c r="B129" s="730" t="s">
        <v>1721</v>
      </c>
      <c r="C129" s="730"/>
      <c r="D129" s="739"/>
      <c r="E129" s="195"/>
      <c r="F129" s="739"/>
      <c r="G129" s="741"/>
      <c r="H129" s="742"/>
      <c r="I129" s="739"/>
      <c r="J129" s="744"/>
      <c r="K129" s="764"/>
      <c r="L129" s="730"/>
      <c r="M129" s="730"/>
      <c r="N129" s="730"/>
      <c r="O129" s="730"/>
      <c r="P129" s="730"/>
      <c r="Q129" s="730"/>
    </row>
    <row r="130" spans="1:17" ht="12.75" customHeight="1">
      <c r="A130" s="730">
        <v>122</v>
      </c>
      <c r="B130" s="730" t="s">
        <v>1722</v>
      </c>
      <c r="C130" s="730" t="s">
        <v>507</v>
      </c>
      <c r="D130" s="739">
        <v>48</v>
      </c>
      <c r="E130" s="195"/>
      <c r="F130" s="739">
        <f>D130*E130</f>
        <v>0</v>
      </c>
      <c r="G130" s="741">
        <v>2.0999999999999999E-3</v>
      </c>
      <c r="H130" s="742">
        <v>0.1008</v>
      </c>
      <c r="I130" s="738"/>
      <c r="J130" s="743"/>
      <c r="K130" s="764"/>
      <c r="L130" s="730"/>
      <c r="M130" s="730"/>
      <c r="N130" s="711"/>
      <c r="O130" s="711"/>
      <c r="P130" s="711"/>
      <c r="Q130" s="711"/>
    </row>
    <row r="131" spans="1:17" ht="12.75" customHeight="1">
      <c r="A131" s="730">
        <v>123</v>
      </c>
      <c r="B131" s="730" t="s">
        <v>1723</v>
      </c>
      <c r="C131" s="730"/>
      <c r="D131" s="739"/>
      <c r="E131" s="195"/>
      <c r="F131" s="739"/>
      <c r="G131" s="741"/>
      <c r="H131" s="742"/>
      <c r="I131" s="739"/>
      <c r="J131" s="744"/>
      <c r="K131" s="764"/>
      <c r="L131" s="730"/>
      <c r="M131" s="730"/>
      <c r="N131" s="730"/>
      <c r="O131" s="730"/>
      <c r="P131" s="730"/>
      <c r="Q131" s="730"/>
    </row>
    <row r="132" spans="1:17" ht="12.75" customHeight="1">
      <c r="A132" s="730">
        <v>124</v>
      </c>
      <c r="B132" s="730" t="s">
        <v>1607</v>
      </c>
      <c r="C132" s="730" t="s">
        <v>259</v>
      </c>
      <c r="D132" s="739">
        <v>5</v>
      </c>
      <c r="E132" s="195"/>
      <c r="F132" s="739">
        <f>D132*E132</f>
        <v>0</v>
      </c>
      <c r="G132" s="741">
        <v>2.9610000000000001E-2</v>
      </c>
      <c r="H132" s="742">
        <v>0.14805000000000001</v>
      </c>
      <c r="I132" s="738"/>
      <c r="J132" s="744"/>
      <c r="K132" s="764"/>
      <c r="L132" s="730"/>
      <c r="M132" s="730"/>
      <c r="N132" s="711"/>
      <c r="O132" s="711"/>
      <c r="P132" s="711"/>
      <c r="Q132" s="711"/>
    </row>
    <row r="133" spans="1:17" ht="12.75" customHeight="1">
      <c r="A133" s="730">
        <v>125</v>
      </c>
      <c r="B133" s="730" t="s">
        <v>1724</v>
      </c>
      <c r="C133" s="730" t="s">
        <v>255</v>
      </c>
      <c r="D133" s="752">
        <v>1.0388500000000001</v>
      </c>
      <c r="E133" s="195"/>
      <c r="F133" s="739">
        <f>D133*E133</f>
        <v>0</v>
      </c>
      <c r="G133" s="742">
        <v>0</v>
      </c>
      <c r="H133" s="742">
        <v>0</v>
      </c>
      <c r="I133" s="738"/>
      <c r="J133" s="743"/>
      <c r="K133" s="764"/>
      <c r="L133" s="730"/>
      <c r="M133" s="730"/>
      <c r="N133" s="746"/>
      <c r="O133" s="711"/>
      <c r="P133" s="711"/>
      <c r="Q133" s="711"/>
    </row>
    <row r="134" spans="1:17" ht="15.75">
      <c r="A134" s="730">
        <v>126</v>
      </c>
      <c r="B134" s="753" t="s">
        <v>1725</v>
      </c>
      <c r="C134" s="754"/>
      <c r="D134" s="755"/>
      <c r="E134" s="196"/>
      <c r="F134" s="735">
        <f>SUM(F135:F141)</f>
        <v>0</v>
      </c>
      <c r="G134" s="757"/>
      <c r="H134" s="737">
        <v>7.8259999999999996E-2</v>
      </c>
      <c r="I134" s="738"/>
      <c r="J134" s="730"/>
      <c r="K134" s="730"/>
      <c r="L134" s="730"/>
      <c r="M134" s="730"/>
      <c r="N134" s="730"/>
      <c r="O134" s="730"/>
      <c r="P134" s="730"/>
      <c r="Q134" s="730"/>
    </row>
    <row r="135" spans="1:17" ht="12.75" customHeight="1">
      <c r="A135" s="730">
        <v>127</v>
      </c>
      <c r="B135" s="730" t="s">
        <v>1726</v>
      </c>
      <c r="C135" s="730" t="s">
        <v>507</v>
      </c>
      <c r="D135" s="739">
        <v>58</v>
      </c>
      <c r="E135" s="195"/>
      <c r="F135" s="739">
        <f t="shared" ref="F135:F141" si="7">D135*E135</f>
        <v>0</v>
      </c>
      <c r="G135" s="741">
        <v>2.7999999999999998E-4</v>
      </c>
      <c r="H135" s="742">
        <v>1.6239999999999997E-2</v>
      </c>
      <c r="I135" s="738"/>
      <c r="J135" s="743"/>
      <c r="K135" s="764"/>
      <c r="L135" s="730"/>
      <c r="M135" s="730"/>
      <c r="N135" s="711"/>
      <c r="O135" s="711"/>
      <c r="P135" s="711"/>
      <c r="Q135" s="711"/>
    </row>
    <row r="136" spans="1:17" ht="12.75" customHeight="1">
      <c r="A136" s="730">
        <v>128</v>
      </c>
      <c r="B136" s="730" t="s">
        <v>1727</v>
      </c>
      <c r="C136" s="730" t="s">
        <v>507</v>
      </c>
      <c r="D136" s="739">
        <v>60</v>
      </c>
      <c r="E136" s="195"/>
      <c r="F136" s="739">
        <f t="shared" si="7"/>
        <v>0</v>
      </c>
      <c r="G136" s="741">
        <v>2.9E-4</v>
      </c>
      <c r="H136" s="742">
        <v>1.7399999999999999E-2</v>
      </c>
      <c r="I136" s="738"/>
      <c r="J136" s="744"/>
      <c r="K136" s="764"/>
      <c r="L136" s="730"/>
      <c r="M136" s="730"/>
      <c r="N136" s="711"/>
      <c r="O136" s="711"/>
      <c r="P136" s="711"/>
      <c r="Q136" s="711"/>
    </row>
    <row r="137" spans="1:17" ht="12.75" customHeight="1">
      <c r="A137" s="730">
        <v>129</v>
      </c>
      <c r="B137" s="730" t="s">
        <v>1728</v>
      </c>
      <c r="C137" s="730" t="s">
        <v>507</v>
      </c>
      <c r="D137" s="739">
        <v>118</v>
      </c>
      <c r="E137" s="195"/>
      <c r="F137" s="739">
        <f t="shared" si="7"/>
        <v>0</v>
      </c>
      <c r="G137" s="741">
        <v>2.3000000000000001E-4</v>
      </c>
      <c r="H137" s="742">
        <v>2.7140000000000001E-2</v>
      </c>
      <c r="I137" s="738"/>
      <c r="J137" s="743"/>
      <c r="K137" s="764"/>
      <c r="L137" s="730"/>
      <c r="M137" s="730"/>
      <c r="N137" s="711"/>
      <c r="O137" s="711"/>
      <c r="P137" s="711"/>
      <c r="Q137" s="711"/>
    </row>
    <row r="138" spans="1:17" ht="12.75" customHeight="1">
      <c r="A138" s="730">
        <v>130</v>
      </c>
      <c r="B138" s="730" t="s">
        <v>1729</v>
      </c>
      <c r="C138" s="730" t="s">
        <v>259</v>
      </c>
      <c r="D138" s="739">
        <v>15</v>
      </c>
      <c r="E138" s="195"/>
      <c r="F138" s="739">
        <f t="shared" si="7"/>
        <v>0</v>
      </c>
      <c r="G138" s="741">
        <v>5.2999999999999998E-4</v>
      </c>
      <c r="H138" s="742">
        <v>7.9500000000000005E-3</v>
      </c>
      <c r="I138" s="738"/>
      <c r="J138" s="743"/>
      <c r="K138" s="764"/>
      <c r="L138" s="730"/>
      <c r="M138" s="730"/>
      <c r="N138" s="711"/>
      <c r="O138" s="711"/>
      <c r="P138" s="711"/>
      <c r="Q138" s="711"/>
    </row>
    <row r="139" spans="1:17" ht="12.75" customHeight="1">
      <c r="A139" s="730">
        <v>131</v>
      </c>
      <c r="B139" s="730" t="s">
        <v>1730</v>
      </c>
      <c r="C139" s="730" t="s">
        <v>259</v>
      </c>
      <c r="D139" s="739">
        <v>3</v>
      </c>
      <c r="E139" s="195"/>
      <c r="F139" s="739">
        <f t="shared" si="7"/>
        <v>0</v>
      </c>
      <c r="G139" s="741">
        <v>1.23E-3</v>
      </c>
      <c r="H139" s="742">
        <v>3.6899999999999997E-3</v>
      </c>
      <c r="I139" s="738"/>
      <c r="J139" s="744"/>
      <c r="K139" s="764"/>
      <c r="L139" s="730"/>
      <c r="M139" s="730"/>
      <c r="N139" s="711"/>
      <c r="O139" s="711"/>
      <c r="P139" s="711"/>
      <c r="Q139" s="711"/>
    </row>
    <row r="140" spans="1:17" ht="12.75" customHeight="1">
      <c r="A140" s="730">
        <v>132</v>
      </c>
      <c r="B140" s="730" t="s">
        <v>1731</v>
      </c>
      <c r="C140" s="730" t="s">
        <v>259</v>
      </c>
      <c r="D140" s="739">
        <v>4</v>
      </c>
      <c r="E140" s="195"/>
      <c r="F140" s="739">
        <f t="shared" si="7"/>
        <v>0</v>
      </c>
      <c r="G140" s="741">
        <v>1.4599999999999999E-3</v>
      </c>
      <c r="H140" s="742">
        <v>5.8399999999999997E-3</v>
      </c>
      <c r="I140" s="738"/>
      <c r="J140" s="744"/>
      <c r="K140" s="764"/>
      <c r="L140" s="730"/>
      <c r="M140" s="730"/>
      <c r="N140" s="711"/>
      <c r="O140" s="711"/>
      <c r="P140" s="711"/>
      <c r="Q140" s="711"/>
    </row>
    <row r="141" spans="1:17" ht="12.75" customHeight="1">
      <c r="A141" s="730">
        <v>133</v>
      </c>
      <c r="B141" s="730" t="s">
        <v>1732</v>
      </c>
      <c r="C141" s="730" t="s">
        <v>255</v>
      </c>
      <c r="D141" s="752">
        <v>7.8259999999999996E-2</v>
      </c>
      <c r="E141" s="195"/>
      <c r="F141" s="739">
        <f t="shared" si="7"/>
        <v>0</v>
      </c>
      <c r="G141" s="742">
        <v>0</v>
      </c>
      <c r="H141" s="742">
        <v>0</v>
      </c>
      <c r="I141" s="738"/>
      <c r="J141" s="743"/>
      <c r="K141" s="764"/>
      <c r="L141" s="730"/>
      <c r="M141" s="730"/>
      <c r="N141" s="746"/>
      <c r="O141" s="711"/>
      <c r="P141" s="711"/>
      <c r="Q141" s="711"/>
    </row>
    <row r="142" spans="1:17" ht="15.75">
      <c r="A142" s="730">
        <v>134</v>
      </c>
      <c r="B142" s="753" t="s">
        <v>1733</v>
      </c>
      <c r="C142" s="754"/>
      <c r="D142" s="755"/>
      <c r="E142" s="196"/>
      <c r="F142" s="735">
        <f>SUM(F143:F150)</f>
        <v>0</v>
      </c>
      <c r="G142" s="757"/>
      <c r="H142" s="737">
        <v>0.21026</v>
      </c>
      <c r="I142" s="738"/>
      <c r="J142" s="730"/>
      <c r="K142" s="730"/>
      <c r="L142" s="730"/>
      <c r="M142" s="730"/>
      <c r="N142" s="711"/>
      <c r="O142" s="730"/>
      <c r="P142" s="730"/>
      <c r="Q142" s="730"/>
    </row>
    <row r="143" spans="1:17" ht="12.75" customHeight="1">
      <c r="A143" s="730">
        <v>135</v>
      </c>
      <c r="B143" s="730" t="s">
        <v>1734</v>
      </c>
      <c r="C143" s="730" t="s">
        <v>259</v>
      </c>
      <c r="D143" s="739">
        <v>1</v>
      </c>
      <c r="E143" s="195"/>
      <c r="F143" s="739">
        <f t="shared" ref="F143:F150" si="8">D143*E143</f>
        <v>0</v>
      </c>
      <c r="G143" s="741">
        <v>1.2019999999999999E-2</v>
      </c>
      <c r="H143" s="742">
        <v>1.2019999999999999E-2</v>
      </c>
      <c r="I143" s="738"/>
      <c r="J143" s="743"/>
      <c r="K143" s="764"/>
      <c r="L143" s="730"/>
      <c r="M143" s="730"/>
      <c r="N143" s="746"/>
      <c r="O143" s="711"/>
      <c r="P143" s="711"/>
      <c r="Q143" s="711"/>
    </row>
    <row r="144" spans="1:17" ht="12.75" customHeight="1">
      <c r="A144" s="730">
        <v>136</v>
      </c>
      <c r="B144" s="730" t="s">
        <v>1735</v>
      </c>
      <c r="C144" s="730" t="s">
        <v>259</v>
      </c>
      <c r="D144" s="739">
        <v>4</v>
      </c>
      <c r="E144" s="195"/>
      <c r="F144" s="739">
        <f t="shared" si="8"/>
        <v>0</v>
      </c>
      <c r="G144" s="741">
        <v>1.502E-2</v>
      </c>
      <c r="H144" s="742">
        <v>6.0080000000000001E-2</v>
      </c>
      <c r="I144" s="738"/>
      <c r="J144" s="744"/>
      <c r="K144" s="764"/>
      <c r="L144" s="730"/>
      <c r="M144" s="730"/>
      <c r="N144" s="746"/>
      <c r="O144" s="711"/>
      <c r="P144" s="711"/>
      <c r="Q144" s="711"/>
    </row>
    <row r="145" spans="1:17" ht="12.75" customHeight="1">
      <c r="A145" s="730">
        <v>137</v>
      </c>
      <c r="B145" s="730" t="s">
        <v>1736</v>
      </c>
      <c r="C145" s="730" t="s">
        <v>259</v>
      </c>
      <c r="D145" s="739">
        <v>1</v>
      </c>
      <c r="E145" s="195"/>
      <c r="F145" s="739">
        <f t="shared" si="8"/>
        <v>0</v>
      </c>
      <c r="G145" s="741">
        <v>2.0029999999999999E-2</v>
      </c>
      <c r="H145" s="742">
        <v>2.0029999999999999E-2</v>
      </c>
      <c r="I145" s="738"/>
      <c r="J145" s="744"/>
      <c r="K145" s="764"/>
      <c r="L145" s="730"/>
      <c r="M145" s="730"/>
      <c r="N145" s="746"/>
      <c r="O145" s="711"/>
      <c r="P145" s="711"/>
      <c r="Q145" s="711"/>
    </row>
    <row r="146" spans="1:17" ht="12.75" customHeight="1">
      <c r="A146" s="730">
        <v>138</v>
      </c>
      <c r="B146" s="730" t="s">
        <v>1737</v>
      </c>
      <c r="C146" s="730" t="s">
        <v>259</v>
      </c>
      <c r="D146" s="739">
        <v>1</v>
      </c>
      <c r="E146" s="195"/>
      <c r="F146" s="739">
        <f t="shared" si="8"/>
        <v>0</v>
      </c>
      <c r="G146" s="741">
        <v>1.4019999999999999E-2</v>
      </c>
      <c r="H146" s="742">
        <v>1.4019999999999999E-2</v>
      </c>
      <c r="I146" s="738"/>
      <c r="J146" s="743"/>
      <c r="K146" s="764"/>
      <c r="L146" s="730"/>
      <c r="M146" s="730"/>
      <c r="N146" s="711"/>
      <c r="O146" s="711"/>
      <c r="P146" s="711"/>
      <c r="Q146" s="711"/>
    </row>
    <row r="147" spans="1:17" ht="12.75" customHeight="1">
      <c r="A147" s="730">
        <v>139</v>
      </c>
      <c r="B147" s="730" t="s">
        <v>1738</v>
      </c>
      <c r="C147" s="730" t="s">
        <v>259</v>
      </c>
      <c r="D147" s="739">
        <v>4</v>
      </c>
      <c r="E147" s="195"/>
      <c r="F147" s="739">
        <f t="shared" si="8"/>
        <v>0</v>
      </c>
      <c r="G147" s="741">
        <v>2.002E-2</v>
      </c>
      <c r="H147" s="742">
        <v>8.0079999999999998E-2</v>
      </c>
      <c r="I147" s="738"/>
      <c r="J147" s="744"/>
      <c r="K147" s="764"/>
      <c r="L147" s="730"/>
      <c r="M147" s="730"/>
      <c r="N147" s="711"/>
      <c r="O147" s="711"/>
      <c r="P147" s="711"/>
      <c r="Q147" s="711"/>
    </row>
    <row r="148" spans="1:17" ht="12.75" customHeight="1">
      <c r="A148" s="730">
        <v>140</v>
      </c>
      <c r="B148" s="730" t="s">
        <v>1739</v>
      </c>
      <c r="C148" s="730" t="s">
        <v>259</v>
      </c>
      <c r="D148" s="739">
        <v>1</v>
      </c>
      <c r="E148" s="195"/>
      <c r="F148" s="739">
        <f t="shared" si="8"/>
        <v>0</v>
      </c>
      <c r="G148" s="741">
        <v>2.4029999999999999E-2</v>
      </c>
      <c r="H148" s="742">
        <v>2.4029999999999999E-2</v>
      </c>
      <c r="I148" s="738"/>
      <c r="J148" s="744"/>
      <c r="K148" s="764"/>
      <c r="L148" s="730"/>
      <c r="M148" s="730"/>
      <c r="N148" s="711"/>
      <c r="O148" s="711"/>
      <c r="P148" s="711"/>
      <c r="Q148" s="711"/>
    </row>
    <row r="149" spans="1:17" ht="12.75" customHeight="1">
      <c r="A149" s="730">
        <v>141</v>
      </c>
      <c r="B149" s="730" t="s">
        <v>1740</v>
      </c>
      <c r="C149" s="730" t="s">
        <v>259</v>
      </c>
      <c r="D149" s="739">
        <v>5</v>
      </c>
      <c r="E149" s="195"/>
      <c r="F149" s="739">
        <f t="shared" si="8"/>
        <v>0</v>
      </c>
      <c r="G149" s="741">
        <v>0</v>
      </c>
      <c r="H149" s="742">
        <v>0</v>
      </c>
      <c r="I149" s="738"/>
      <c r="J149" s="743"/>
      <c r="K149" s="764"/>
      <c r="L149" s="730"/>
      <c r="M149" s="730"/>
      <c r="N149" s="711"/>
      <c r="O149" s="711"/>
      <c r="P149" s="711"/>
      <c r="Q149" s="711"/>
    </row>
    <row r="150" spans="1:17" ht="12.75" customHeight="1">
      <c r="A150" s="730">
        <v>142</v>
      </c>
      <c r="B150" s="730" t="s">
        <v>1724</v>
      </c>
      <c r="C150" s="730" t="s">
        <v>255</v>
      </c>
      <c r="D150" s="752">
        <v>0.21026</v>
      </c>
      <c r="E150" s="195"/>
      <c r="F150" s="739">
        <f t="shared" si="8"/>
        <v>0</v>
      </c>
      <c r="G150" s="742">
        <v>0</v>
      </c>
      <c r="H150" s="742">
        <v>0</v>
      </c>
      <c r="I150" s="738"/>
      <c r="J150" s="743"/>
      <c r="K150" s="764"/>
      <c r="L150" s="730"/>
      <c r="M150" s="730"/>
      <c r="N150" s="746"/>
      <c r="O150" s="711"/>
      <c r="P150" s="711"/>
      <c r="Q150" s="711"/>
    </row>
    <row r="151" spans="1:17" ht="15.75">
      <c r="A151" s="730">
        <v>143</v>
      </c>
      <c r="B151" s="753" t="s">
        <v>1741</v>
      </c>
      <c r="C151" s="754"/>
      <c r="D151" s="755"/>
      <c r="E151" s="196"/>
      <c r="F151" s="735">
        <f>SUM(F152:F156)</f>
        <v>0</v>
      </c>
      <c r="G151" s="757"/>
      <c r="H151" s="737">
        <v>1.1899999999999999E-3</v>
      </c>
      <c r="I151" s="738"/>
      <c r="J151" s="730"/>
      <c r="K151" s="730"/>
      <c r="L151" s="730"/>
      <c r="M151" s="730"/>
      <c r="N151" s="730"/>
      <c r="O151" s="730"/>
      <c r="P151" s="730"/>
      <c r="Q151" s="730"/>
    </row>
    <row r="152" spans="1:17" ht="12.75" customHeight="1">
      <c r="A152" s="730">
        <v>144</v>
      </c>
      <c r="B152" s="711" t="s">
        <v>1742</v>
      </c>
      <c r="C152" s="711" t="s">
        <v>259</v>
      </c>
      <c r="D152" s="739">
        <v>1</v>
      </c>
      <c r="E152" s="195"/>
      <c r="F152" s="739">
        <f>D152*E152</f>
        <v>0</v>
      </c>
      <c r="G152" s="741">
        <v>2.9E-4</v>
      </c>
      <c r="H152" s="742">
        <v>2.9E-4</v>
      </c>
      <c r="I152" s="711"/>
      <c r="J152" s="743"/>
      <c r="K152" s="711"/>
      <c r="L152" s="711"/>
      <c r="M152" s="711"/>
      <c r="N152" s="711"/>
      <c r="O152" s="711"/>
      <c r="P152" s="711"/>
      <c r="Q152" s="711"/>
    </row>
    <row r="153" spans="1:17" ht="12.75" customHeight="1">
      <c r="A153" s="730">
        <v>145</v>
      </c>
      <c r="B153" s="711" t="s">
        <v>1743</v>
      </c>
      <c r="C153" s="711" t="s">
        <v>259</v>
      </c>
      <c r="D153" s="739">
        <v>2</v>
      </c>
      <c r="E153" s="195"/>
      <c r="F153" s="739">
        <f>D153*E153</f>
        <v>0</v>
      </c>
      <c r="G153" s="741">
        <v>2.9999999999999997E-4</v>
      </c>
      <c r="H153" s="742">
        <v>5.9999999999999995E-4</v>
      </c>
      <c r="I153" s="711"/>
      <c r="J153" s="743"/>
      <c r="K153" s="711"/>
      <c r="L153" s="711"/>
      <c r="M153" s="711"/>
      <c r="N153" s="711"/>
      <c r="O153" s="711"/>
      <c r="P153" s="711"/>
      <c r="Q153" s="711"/>
    </row>
    <row r="154" spans="1:17" ht="12.75" customHeight="1">
      <c r="A154" s="730">
        <v>146</v>
      </c>
      <c r="B154" s="711" t="s">
        <v>1744</v>
      </c>
      <c r="C154" s="711" t="s">
        <v>259</v>
      </c>
      <c r="D154" s="739">
        <v>1</v>
      </c>
      <c r="E154" s="195"/>
      <c r="F154" s="739">
        <f>D154*E154</f>
        <v>0</v>
      </c>
      <c r="G154" s="741">
        <v>2.9999999999999997E-4</v>
      </c>
      <c r="H154" s="742">
        <v>2.9999999999999997E-4</v>
      </c>
      <c r="I154" s="711"/>
      <c r="J154" s="743"/>
      <c r="K154" s="711"/>
      <c r="L154" s="711"/>
      <c r="M154" s="711"/>
      <c r="N154" s="711"/>
      <c r="O154" s="711"/>
      <c r="P154" s="711"/>
      <c r="Q154" s="711"/>
    </row>
    <row r="155" spans="1:17" s="730" customFormat="1" ht="25.5">
      <c r="A155" s="730">
        <v>147</v>
      </c>
      <c r="B155" s="769" t="s">
        <v>1745</v>
      </c>
      <c r="C155" s="711" t="s">
        <v>259</v>
      </c>
      <c r="D155" s="739">
        <v>5</v>
      </c>
      <c r="E155" s="195"/>
      <c r="F155" s="739">
        <f>D155*E155</f>
        <v>0</v>
      </c>
      <c r="G155" s="741">
        <v>0</v>
      </c>
      <c r="H155" s="742">
        <v>0</v>
      </c>
      <c r="I155" s="711"/>
      <c r="J155" s="743"/>
      <c r="K155" s="711"/>
      <c r="L155" s="711"/>
      <c r="M155" s="711"/>
      <c r="N155" s="711"/>
      <c r="O155" s="711"/>
      <c r="P155" s="711"/>
      <c r="Q155" s="711"/>
    </row>
    <row r="156" spans="1:17" ht="12.75" customHeight="1">
      <c r="A156" s="730">
        <v>148</v>
      </c>
      <c r="B156" s="711" t="s">
        <v>1732</v>
      </c>
      <c r="C156" s="711" t="s">
        <v>255</v>
      </c>
      <c r="D156" s="752">
        <v>1.1899999999999999E-3</v>
      </c>
      <c r="E156" s="195"/>
      <c r="F156" s="739">
        <f>D156*E156</f>
        <v>0</v>
      </c>
      <c r="G156" s="741">
        <v>0</v>
      </c>
      <c r="H156" s="742">
        <v>0</v>
      </c>
      <c r="I156" s="711"/>
      <c r="J156" s="743"/>
      <c r="K156" s="711"/>
      <c r="L156" s="711"/>
      <c r="M156" s="711"/>
      <c r="N156" s="711"/>
      <c r="O156" s="711"/>
      <c r="P156" s="711"/>
      <c r="Q156" s="711"/>
    </row>
    <row r="157" spans="1:17" ht="15.75">
      <c r="A157" s="730">
        <v>149</v>
      </c>
      <c r="B157" s="753" t="s">
        <v>103</v>
      </c>
      <c r="C157" s="754"/>
      <c r="D157" s="755"/>
      <c r="E157" s="196"/>
      <c r="F157" s="735">
        <f>SUM(F159:F171)</f>
        <v>0</v>
      </c>
      <c r="G157" s="757"/>
      <c r="H157" s="737">
        <v>0.11935</v>
      </c>
      <c r="I157" s="738"/>
      <c r="J157" s="730"/>
      <c r="K157" s="730"/>
      <c r="L157" s="730"/>
      <c r="M157" s="730"/>
      <c r="N157" s="730"/>
      <c r="O157" s="730"/>
      <c r="P157" s="730"/>
      <c r="Q157" s="730"/>
    </row>
    <row r="158" spans="1:17" ht="26.25" customHeight="1">
      <c r="A158" s="730">
        <v>150</v>
      </c>
      <c r="B158" s="770" t="s">
        <v>1746</v>
      </c>
      <c r="C158" s="730"/>
      <c r="D158" s="739"/>
      <c r="E158" s="195"/>
      <c r="F158" s="771"/>
      <c r="G158" s="741"/>
      <c r="H158" s="742"/>
      <c r="I158" s="739"/>
      <c r="J158" s="744"/>
      <c r="K158" s="764"/>
      <c r="L158" s="730"/>
      <c r="M158" s="730"/>
      <c r="N158" s="711"/>
      <c r="O158" s="711"/>
      <c r="P158" s="711"/>
      <c r="Q158" s="711"/>
    </row>
    <row r="159" spans="1:17" ht="12.75" customHeight="1">
      <c r="A159" s="730">
        <v>151</v>
      </c>
      <c r="B159" s="730" t="s">
        <v>1747</v>
      </c>
      <c r="C159" s="730" t="s">
        <v>507</v>
      </c>
      <c r="D159" s="739">
        <v>65</v>
      </c>
      <c r="E159" s="195"/>
      <c r="F159" s="739">
        <f t="shared" ref="F159:F166" si="9">D159*E159</f>
        <v>0</v>
      </c>
      <c r="G159" s="741">
        <v>3.5E-4</v>
      </c>
      <c r="H159" s="742">
        <v>2.2749999999999999E-2</v>
      </c>
      <c r="I159" s="738"/>
      <c r="J159" s="743"/>
      <c r="K159" s="730"/>
      <c r="L159" s="772"/>
      <c r="M159" s="730"/>
      <c r="N159" s="711"/>
      <c r="O159" s="711"/>
      <c r="P159" s="711"/>
      <c r="Q159" s="711"/>
    </row>
    <row r="160" spans="1:17" ht="12.75" customHeight="1">
      <c r="A160" s="730">
        <v>152</v>
      </c>
      <c r="B160" s="730" t="s">
        <v>1748</v>
      </c>
      <c r="C160" s="730" t="s">
        <v>507</v>
      </c>
      <c r="D160" s="739">
        <v>78</v>
      </c>
      <c r="E160" s="195"/>
      <c r="F160" s="739">
        <f t="shared" si="9"/>
        <v>0</v>
      </c>
      <c r="G160" s="741">
        <v>3.5E-4</v>
      </c>
      <c r="H160" s="742">
        <v>2.7300000000000001E-2</v>
      </c>
      <c r="I160" s="738"/>
      <c r="J160" s="744"/>
      <c r="K160" s="764"/>
      <c r="L160" s="730"/>
      <c r="M160" s="730"/>
      <c r="N160" s="711"/>
      <c r="O160" s="711"/>
      <c r="P160" s="711"/>
      <c r="Q160" s="711"/>
    </row>
    <row r="161" spans="1:20" ht="12.75" customHeight="1">
      <c r="A161" s="730">
        <v>153</v>
      </c>
      <c r="B161" s="730" t="s">
        <v>1749</v>
      </c>
      <c r="C161" s="730" t="s">
        <v>507</v>
      </c>
      <c r="D161" s="739">
        <v>34</v>
      </c>
      <c r="E161" s="195"/>
      <c r="F161" s="739">
        <f t="shared" si="9"/>
        <v>0</v>
      </c>
      <c r="G161" s="741">
        <v>3.5E-4</v>
      </c>
      <c r="H161" s="742">
        <v>1.1899999999999999E-2</v>
      </c>
      <c r="I161" s="738"/>
      <c r="J161" s="743"/>
      <c r="K161" s="730"/>
      <c r="L161" s="772"/>
      <c r="M161" s="730"/>
      <c r="N161" s="711"/>
      <c r="O161" s="711"/>
      <c r="P161" s="711"/>
      <c r="Q161" s="711"/>
    </row>
    <row r="162" spans="1:20" ht="12.75" customHeight="1">
      <c r="A162" s="730">
        <v>154</v>
      </c>
      <c r="B162" s="730" t="s">
        <v>1750</v>
      </c>
      <c r="C162" s="730" t="s">
        <v>507</v>
      </c>
      <c r="D162" s="739">
        <v>6</v>
      </c>
      <c r="E162" s="195"/>
      <c r="F162" s="739">
        <f t="shared" si="9"/>
        <v>0</v>
      </c>
      <c r="G162" s="741">
        <v>3.5E-4</v>
      </c>
      <c r="H162" s="742">
        <v>2.0999999999999999E-3</v>
      </c>
      <c r="I162" s="738"/>
      <c r="J162" s="743"/>
      <c r="K162" s="764"/>
      <c r="L162" s="730"/>
      <c r="M162" s="730"/>
      <c r="N162" s="711"/>
      <c r="O162" s="711"/>
      <c r="P162" s="711"/>
      <c r="Q162" s="711"/>
    </row>
    <row r="163" spans="1:20" ht="12.75" customHeight="1">
      <c r="A163" s="730">
        <v>155</v>
      </c>
      <c r="B163" s="730" t="s">
        <v>1751</v>
      </c>
      <c r="C163" s="730" t="s">
        <v>507</v>
      </c>
      <c r="D163" s="739">
        <v>40</v>
      </c>
      <c r="E163" s="195"/>
      <c r="F163" s="739">
        <f t="shared" si="9"/>
        <v>0</v>
      </c>
      <c r="G163" s="741">
        <v>3.5E-4</v>
      </c>
      <c r="H163" s="742">
        <v>1.4E-2</v>
      </c>
      <c r="I163" s="738"/>
      <c r="J163" s="743"/>
      <c r="K163" s="764"/>
      <c r="L163" s="730"/>
      <c r="M163" s="730"/>
      <c r="N163" s="711"/>
      <c r="O163" s="711"/>
      <c r="P163" s="711"/>
      <c r="Q163" s="711"/>
    </row>
    <row r="164" spans="1:20" ht="12.75" customHeight="1">
      <c r="A164" s="730">
        <v>156</v>
      </c>
      <c r="B164" s="730" t="s">
        <v>1752</v>
      </c>
      <c r="C164" s="730" t="s">
        <v>507</v>
      </c>
      <c r="D164" s="739">
        <v>8</v>
      </c>
      <c r="E164" s="195"/>
      <c r="F164" s="739">
        <f t="shared" si="9"/>
        <v>0</v>
      </c>
      <c r="G164" s="741">
        <v>3.5E-4</v>
      </c>
      <c r="H164" s="742">
        <v>2.8E-3</v>
      </c>
      <c r="I164" s="738"/>
      <c r="J164" s="744"/>
      <c r="K164" s="764"/>
      <c r="L164" s="730"/>
      <c r="M164" s="730"/>
      <c r="N164" s="711"/>
      <c r="O164" s="711"/>
      <c r="P164" s="711"/>
      <c r="Q164" s="711"/>
    </row>
    <row r="165" spans="1:20" ht="12.75" customHeight="1">
      <c r="A165" s="730">
        <v>157</v>
      </c>
      <c r="B165" s="730" t="s">
        <v>1753</v>
      </c>
      <c r="C165" s="730" t="s">
        <v>507</v>
      </c>
      <c r="D165" s="739">
        <v>11</v>
      </c>
      <c r="E165" s="195"/>
      <c r="F165" s="739">
        <f t="shared" si="9"/>
        <v>0</v>
      </c>
      <c r="G165" s="741">
        <v>3.5E-4</v>
      </c>
      <c r="H165" s="742">
        <v>3.8500000000000001E-3</v>
      </c>
      <c r="I165" s="738"/>
      <c r="J165" s="743"/>
      <c r="K165" s="764"/>
      <c r="L165" s="730"/>
      <c r="M165" s="730"/>
      <c r="N165" s="711"/>
      <c r="O165" s="711"/>
      <c r="P165" s="711"/>
      <c r="Q165" s="711"/>
    </row>
    <row r="166" spans="1:20" ht="12.75" customHeight="1">
      <c r="A166" s="730">
        <v>158</v>
      </c>
      <c r="B166" s="730" t="s">
        <v>1754</v>
      </c>
      <c r="C166" s="730" t="s">
        <v>507</v>
      </c>
      <c r="D166" s="739">
        <v>17</v>
      </c>
      <c r="E166" s="195"/>
      <c r="F166" s="739">
        <f t="shared" si="9"/>
        <v>0</v>
      </c>
      <c r="G166" s="741">
        <v>3.5E-4</v>
      </c>
      <c r="H166" s="742">
        <v>5.9499999999999996E-3</v>
      </c>
      <c r="I166" s="738"/>
      <c r="J166" s="743"/>
      <c r="K166" s="764"/>
      <c r="L166" s="730"/>
      <c r="M166" s="730"/>
      <c r="N166" s="711"/>
      <c r="O166" s="711"/>
      <c r="P166" s="711"/>
      <c r="Q166" s="711"/>
    </row>
    <row r="167" spans="1:20" ht="51">
      <c r="A167" s="730">
        <v>159</v>
      </c>
      <c r="B167" s="748" t="s">
        <v>1755</v>
      </c>
      <c r="C167" s="730"/>
      <c r="D167" s="739"/>
      <c r="E167" s="195"/>
      <c r="F167" s="739"/>
      <c r="G167" s="741"/>
      <c r="H167" s="742"/>
      <c r="J167" s="743"/>
      <c r="K167" s="763"/>
      <c r="L167" s="730"/>
      <c r="M167" s="730"/>
      <c r="N167" s="749"/>
      <c r="O167" s="730"/>
      <c r="P167" s="730"/>
      <c r="Q167" s="730"/>
    </row>
    <row r="168" spans="1:20" ht="12.75" customHeight="1">
      <c r="A168" s="730">
        <v>160</v>
      </c>
      <c r="B168" s="730" t="s">
        <v>1756</v>
      </c>
      <c r="C168" s="730" t="s">
        <v>507</v>
      </c>
      <c r="D168" s="739">
        <v>37</v>
      </c>
      <c r="E168" s="195"/>
      <c r="F168" s="739">
        <f>D168*E168</f>
        <v>0</v>
      </c>
      <c r="G168" s="741">
        <v>3.5E-4</v>
      </c>
      <c r="H168" s="742">
        <v>1.295E-2</v>
      </c>
      <c r="I168" s="738"/>
      <c r="J168" s="743"/>
      <c r="K168" s="764"/>
      <c r="L168" s="745"/>
      <c r="M168" s="730"/>
      <c r="N168" s="740"/>
      <c r="O168" s="711"/>
      <c r="P168" s="711"/>
      <c r="Q168" s="711"/>
      <c r="T168" s="751"/>
    </row>
    <row r="169" spans="1:20" ht="12.75" customHeight="1">
      <c r="A169" s="730">
        <v>161</v>
      </c>
      <c r="B169" s="730" t="s">
        <v>1757</v>
      </c>
      <c r="C169" s="730" t="s">
        <v>507</v>
      </c>
      <c r="D169" s="739">
        <v>12</v>
      </c>
      <c r="E169" s="195"/>
      <c r="F169" s="739">
        <f>D169*E169</f>
        <v>0</v>
      </c>
      <c r="G169" s="741">
        <v>3.5E-4</v>
      </c>
      <c r="H169" s="742">
        <v>4.1999999999999997E-3</v>
      </c>
      <c r="I169" s="738"/>
      <c r="J169" s="743"/>
      <c r="K169" s="764"/>
      <c r="L169" s="745"/>
      <c r="M169" s="730"/>
      <c r="N169" s="740"/>
      <c r="O169" s="711"/>
      <c r="P169" s="711"/>
      <c r="Q169" s="711"/>
      <c r="T169" s="751"/>
    </row>
    <row r="170" spans="1:20" ht="12.75" customHeight="1">
      <c r="A170" s="730">
        <v>162</v>
      </c>
      <c r="B170" s="730" t="s">
        <v>1758</v>
      </c>
      <c r="C170" s="730" t="s">
        <v>507</v>
      </c>
      <c r="D170" s="739">
        <v>27</v>
      </c>
      <c r="E170" s="195"/>
      <c r="F170" s="739">
        <f>D170*E170</f>
        <v>0</v>
      </c>
      <c r="G170" s="741">
        <v>3.5E-4</v>
      </c>
      <c r="H170" s="742">
        <v>9.4500000000000001E-3</v>
      </c>
      <c r="I170" s="738"/>
      <c r="J170" s="743"/>
      <c r="K170" s="764"/>
      <c r="L170" s="745"/>
      <c r="M170" s="730"/>
      <c r="N170" s="740"/>
      <c r="O170" s="711"/>
      <c r="P170" s="711"/>
      <c r="Q170" s="711"/>
      <c r="T170" s="751"/>
    </row>
    <row r="171" spans="1:20" ht="12.75" customHeight="1">
      <c r="A171" s="730">
        <v>163</v>
      </c>
      <c r="B171" s="773" t="s">
        <v>1759</v>
      </c>
      <c r="C171" s="773" t="s">
        <v>507</v>
      </c>
      <c r="D171" s="774">
        <v>6</v>
      </c>
      <c r="E171" s="779"/>
      <c r="F171" s="739">
        <f>D171*E171</f>
        <v>0</v>
      </c>
      <c r="G171" s="775">
        <v>3.5E-4</v>
      </c>
      <c r="H171" s="776">
        <v>2.0999999999999999E-3</v>
      </c>
      <c r="I171" s="738"/>
      <c r="J171" s="743"/>
      <c r="K171" s="764"/>
      <c r="L171" s="745"/>
      <c r="M171" s="730"/>
      <c r="N171" s="740"/>
      <c r="O171" s="711"/>
      <c r="P171" s="711"/>
      <c r="Q171" s="711"/>
      <c r="T171" s="751"/>
    </row>
    <row r="172" spans="1:20" ht="12.75" customHeight="1">
      <c r="A172" s="730">
        <v>164</v>
      </c>
      <c r="B172" s="753" t="s">
        <v>1760</v>
      </c>
      <c r="C172" s="754"/>
      <c r="D172" s="756"/>
      <c r="E172" s="196"/>
      <c r="F172" s="735">
        <f>SUM(F173:F174)</f>
        <v>0</v>
      </c>
      <c r="G172" s="757"/>
      <c r="H172" s="737">
        <v>0</v>
      </c>
      <c r="I172" s="740"/>
      <c r="J172" s="730"/>
      <c r="K172" s="730"/>
      <c r="L172" s="730"/>
      <c r="M172" s="730"/>
      <c r="N172" s="730"/>
      <c r="O172" s="730"/>
      <c r="P172" s="730"/>
      <c r="Q172" s="730"/>
    </row>
    <row r="173" spans="1:20" ht="12.75" customHeight="1">
      <c r="A173" s="730">
        <v>165</v>
      </c>
      <c r="B173" s="730" t="s">
        <v>1761</v>
      </c>
      <c r="C173" s="730" t="s">
        <v>259</v>
      </c>
      <c r="D173" s="739">
        <v>2</v>
      </c>
      <c r="E173" s="195"/>
      <c r="F173" s="739">
        <f>D173*E173</f>
        <v>0</v>
      </c>
      <c r="G173" s="742">
        <v>0</v>
      </c>
      <c r="H173" s="742">
        <v>0</v>
      </c>
      <c r="I173" s="740"/>
      <c r="J173" s="730"/>
      <c r="K173" s="730"/>
      <c r="L173" s="730"/>
      <c r="M173" s="730"/>
      <c r="N173" s="730"/>
      <c r="O173" s="730"/>
      <c r="P173" s="730"/>
      <c r="Q173" s="730"/>
    </row>
    <row r="174" spans="1:20" ht="12.75" customHeight="1">
      <c r="A174" s="730">
        <v>166</v>
      </c>
      <c r="B174" s="730" t="s">
        <v>1762</v>
      </c>
      <c r="C174" s="730" t="s">
        <v>259</v>
      </c>
      <c r="D174" s="739">
        <v>1</v>
      </c>
      <c r="E174" s="195"/>
      <c r="F174" s="739">
        <f>D174*E174</f>
        <v>0</v>
      </c>
      <c r="G174" s="742">
        <v>0</v>
      </c>
      <c r="H174" s="742">
        <v>0</v>
      </c>
      <c r="I174" s="777"/>
      <c r="J174" s="730"/>
      <c r="K174" s="730"/>
      <c r="L174" s="730"/>
      <c r="M174" s="730"/>
      <c r="N174" s="730"/>
      <c r="O174" s="730"/>
      <c r="P174" s="730"/>
      <c r="Q174" s="730"/>
    </row>
    <row r="175" spans="1:20">
      <c r="I175" s="777"/>
    </row>
    <row r="176" spans="1:20">
      <c r="I176" s="777"/>
    </row>
    <row r="177" spans="4:9">
      <c r="I177" s="777"/>
    </row>
    <row r="178" spans="4:9">
      <c r="I178" s="777"/>
    </row>
    <row r="179" spans="4:9">
      <c r="I179" s="777"/>
    </row>
    <row r="180" spans="4:9">
      <c r="D180" s="708"/>
      <c r="E180" s="708"/>
      <c r="F180" s="708"/>
      <c r="G180" s="708"/>
      <c r="H180" s="708"/>
      <c r="I180" s="777"/>
    </row>
    <row r="181" spans="4:9">
      <c r="D181" s="708"/>
      <c r="E181" s="708"/>
      <c r="F181" s="708"/>
      <c r="G181" s="708"/>
      <c r="H181" s="708"/>
      <c r="I181" s="777"/>
    </row>
    <row r="182" spans="4:9">
      <c r="D182" s="708"/>
      <c r="E182" s="708"/>
      <c r="F182" s="708"/>
      <c r="G182" s="708"/>
      <c r="H182" s="708"/>
      <c r="I182" s="777"/>
    </row>
    <row r="183" spans="4:9">
      <c r="D183" s="708"/>
      <c r="E183" s="708"/>
      <c r="F183" s="708"/>
      <c r="G183" s="708"/>
      <c r="H183" s="708"/>
      <c r="I183" s="777"/>
    </row>
    <row r="184" spans="4:9">
      <c r="D184" s="708"/>
      <c r="E184" s="708"/>
      <c r="F184" s="708"/>
      <c r="G184" s="708"/>
      <c r="H184" s="708"/>
      <c r="I184" s="777"/>
    </row>
    <row r="185" spans="4:9">
      <c r="D185" s="708"/>
      <c r="E185" s="708"/>
      <c r="F185" s="708"/>
      <c r="G185" s="708"/>
      <c r="H185" s="708"/>
      <c r="I185" s="777"/>
    </row>
    <row r="186" spans="4:9">
      <c r="D186" s="708"/>
      <c r="E186" s="708"/>
      <c r="F186" s="708"/>
      <c r="G186" s="708"/>
      <c r="H186" s="708"/>
      <c r="I186" s="777"/>
    </row>
    <row r="187" spans="4:9">
      <c r="D187" s="708"/>
      <c r="E187" s="708"/>
      <c r="F187" s="708"/>
      <c r="G187" s="708"/>
      <c r="H187" s="708"/>
      <c r="I187" s="777"/>
    </row>
    <row r="188" spans="4:9">
      <c r="D188" s="708"/>
      <c r="E188" s="708"/>
      <c r="F188" s="708"/>
      <c r="G188" s="708"/>
      <c r="H188" s="708"/>
      <c r="I188" s="777"/>
    </row>
    <row r="189" spans="4:9">
      <c r="D189" s="708"/>
      <c r="E189" s="708"/>
      <c r="F189" s="708"/>
      <c r="G189" s="708"/>
      <c r="H189" s="708"/>
      <c r="I189" s="777"/>
    </row>
    <row r="190" spans="4:9">
      <c r="D190" s="708"/>
      <c r="E190" s="708"/>
      <c r="F190" s="708"/>
      <c r="G190" s="708"/>
      <c r="H190" s="708"/>
      <c r="I190" s="777"/>
    </row>
    <row r="191" spans="4:9">
      <c r="D191" s="708"/>
      <c r="E191" s="708"/>
      <c r="F191" s="708"/>
      <c r="G191" s="708"/>
      <c r="H191" s="708"/>
      <c r="I191" s="777"/>
    </row>
    <row r="192" spans="4:9">
      <c r="D192" s="708"/>
      <c r="E192" s="708"/>
      <c r="F192" s="708"/>
      <c r="G192" s="708"/>
      <c r="H192" s="708"/>
      <c r="I192" s="777"/>
    </row>
    <row r="193" spans="4:9">
      <c r="D193" s="708"/>
      <c r="E193" s="708"/>
      <c r="F193" s="708"/>
      <c r="G193" s="708"/>
      <c r="H193" s="708"/>
      <c r="I193" s="777"/>
    </row>
    <row r="194" spans="4:9">
      <c r="D194" s="708"/>
      <c r="E194" s="708"/>
      <c r="F194" s="708"/>
      <c r="G194" s="708"/>
      <c r="H194" s="708"/>
      <c r="I194" s="777"/>
    </row>
    <row r="195" spans="4:9">
      <c r="D195" s="708"/>
      <c r="E195" s="708"/>
      <c r="F195" s="708"/>
      <c r="G195" s="708"/>
      <c r="H195" s="708"/>
      <c r="I195" s="777"/>
    </row>
    <row r="196" spans="4:9">
      <c r="D196" s="708"/>
      <c r="E196" s="708"/>
      <c r="F196" s="708"/>
      <c r="G196" s="708"/>
      <c r="H196" s="708"/>
      <c r="I196" s="777"/>
    </row>
    <row r="197" spans="4:9">
      <c r="D197" s="708"/>
      <c r="E197" s="708"/>
      <c r="F197" s="708"/>
      <c r="G197" s="708"/>
      <c r="H197" s="708"/>
      <c r="I197" s="777"/>
    </row>
    <row r="198" spans="4:9">
      <c r="D198" s="708"/>
      <c r="E198" s="708"/>
      <c r="F198" s="708"/>
      <c r="G198" s="708"/>
      <c r="H198" s="708"/>
      <c r="I198" s="777"/>
    </row>
    <row r="199" spans="4:9">
      <c r="D199" s="708"/>
      <c r="E199" s="708"/>
      <c r="F199" s="708"/>
      <c r="G199" s="708"/>
      <c r="H199" s="708"/>
      <c r="I199" s="777"/>
    </row>
    <row r="200" spans="4:9">
      <c r="D200" s="708"/>
      <c r="E200" s="708"/>
      <c r="F200" s="708"/>
      <c r="G200" s="708"/>
      <c r="H200" s="708"/>
      <c r="I200" s="777"/>
    </row>
    <row r="201" spans="4:9">
      <c r="D201" s="708"/>
      <c r="E201" s="708"/>
      <c r="F201" s="708"/>
      <c r="G201" s="708"/>
      <c r="H201" s="708"/>
      <c r="I201" s="777"/>
    </row>
    <row r="202" spans="4:9">
      <c r="D202" s="708"/>
      <c r="E202" s="708"/>
      <c r="F202" s="708"/>
      <c r="G202" s="708"/>
      <c r="H202" s="708"/>
      <c r="I202" s="777"/>
    </row>
    <row r="203" spans="4:9">
      <c r="D203" s="708"/>
      <c r="E203" s="708"/>
      <c r="F203" s="708"/>
      <c r="G203" s="708"/>
      <c r="H203" s="708"/>
      <c r="I203" s="777"/>
    </row>
    <row r="204" spans="4:9">
      <c r="D204" s="708"/>
      <c r="E204" s="708"/>
      <c r="F204" s="708"/>
      <c r="G204" s="708"/>
      <c r="H204" s="708"/>
      <c r="I204" s="777"/>
    </row>
    <row r="205" spans="4:9">
      <c r="D205" s="708"/>
      <c r="E205" s="708"/>
      <c r="F205" s="708"/>
      <c r="G205" s="708"/>
      <c r="H205" s="708"/>
      <c r="I205" s="777"/>
    </row>
    <row r="206" spans="4:9">
      <c r="D206" s="708"/>
      <c r="E206" s="708"/>
      <c r="F206" s="708"/>
      <c r="G206" s="708"/>
      <c r="H206" s="708"/>
      <c r="I206" s="777"/>
    </row>
    <row r="207" spans="4:9">
      <c r="D207" s="708"/>
      <c r="E207" s="708"/>
      <c r="F207" s="708"/>
      <c r="G207" s="708"/>
      <c r="H207" s="708"/>
      <c r="I207" s="777"/>
    </row>
    <row r="208" spans="4:9">
      <c r="D208" s="708"/>
      <c r="E208" s="708"/>
      <c r="F208" s="708"/>
      <c r="G208" s="708"/>
      <c r="H208" s="708"/>
      <c r="I208" s="777"/>
    </row>
    <row r="209" spans="4:9">
      <c r="D209" s="708"/>
      <c r="E209" s="708"/>
      <c r="F209" s="708"/>
      <c r="G209" s="708"/>
      <c r="H209" s="708"/>
      <c r="I209" s="777"/>
    </row>
    <row r="210" spans="4:9">
      <c r="D210" s="708"/>
      <c r="E210" s="708"/>
      <c r="F210" s="708"/>
      <c r="G210" s="708"/>
      <c r="H210" s="708"/>
      <c r="I210" s="777"/>
    </row>
    <row r="211" spans="4:9">
      <c r="D211" s="708"/>
      <c r="E211" s="708"/>
      <c r="F211" s="708"/>
      <c r="G211" s="708"/>
      <c r="H211" s="708"/>
      <c r="I211" s="777"/>
    </row>
    <row r="212" spans="4:9">
      <c r="D212" s="708"/>
      <c r="E212" s="708"/>
      <c r="F212" s="708"/>
      <c r="G212" s="708"/>
      <c r="H212" s="708"/>
      <c r="I212" s="777"/>
    </row>
    <row r="213" spans="4:9">
      <c r="D213" s="708"/>
      <c r="E213" s="708"/>
      <c r="F213" s="708"/>
      <c r="G213" s="708"/>
      <c r="H213" s="708"/>
      <c r="I213" s="777"/>
    </row>
    <row r="214" spans="4:9">
      <c r="D214" s="708"/>
      <c r="E214" s="708"/>
      <c r="F214" s="708"/>
      <c r="G214" s="708"/>
      <c r="H214" s="708"/>
      <c r="I214" s="777"/>
    </row>
    <row r="215" spans="4:9">
      <c r="D215" s="708"/>
      <c r="E215" s="708"/>
      <c r="F215" s="708"/>
      <c r="G215" s="708"/>
      <c r="H215" s="708"/>
      <c r="I215" s="777"/>
    </row>
    <row r="216" spans="4:9">
      <c r="D216" s="708"/>
      <c r="E216" s="708"/>
      <c r="F216" s="708"/>
      <c r="G216" s="708"/>
      <c r="H216" s="708"/>
      <c r="I216" s="777"/>
    </row>
    <row r="217" spans="4:9">
      <c r="D217" s="708"/>
      <c r="E217" s="708"/>
      <c r="F217" s="708"/>
      <c r="G217" s="708"/>
      <c r="H217" s="708"/>
      <c r="I217" s="777"/>
    </row>
    <row r="218" spans="4:9">
      <c r="D218" s="708"/>
      <c r="E218" s="708"/>
      <c r="F218" s="708"/>
      <c r="G218" s="708"/>
      <c r="H218" s="708"/>
      <c r="I218" s="777"/>
    </row>
    <row r="219" spans="4:9">
      <c r="D219" s="708"/>
      <c r="E219" s="708"/>
      <c r="F219" s="708"/>
      <c r="G219" s="708"/>
      <c r="H219" s="708"/>
      <c r="I219" s="777"/>
    </row>
    <row r="220" spans="4:9">
      <c r="D220" s="708"/>
      <c r="E220" s="708"/>
      <c r="F220" s="708"/>
      <c r="G220" s="708"/>
      <c r="H220" s="708"/>
      <c r="I220" s="777"/>
    </row>
    <row r="221" spans="4:9">
      <c r="D221" s="708"/>
      <c r="E221" s="708"/>
      <c r="F221" s="708"/>
      <c r="G221" s="708"/>
      <c r="H221" s="708"/>
      <c r="I221" s="777"/>
    </row>
    <row r="222" spans="4:9">
      <c r="D222" s="708"/>
      <c r="E222" s="708"/>
      <c r="F222" s="708"/>
      <c r="G222" s="708"/>
      <c r="H222" s="708"/>
      <c r="I222" s="777"/>
    </row>
    <row r="223" spans="4:9">
      <c r="D223" s="708"/>
      <c r="E223" s="708"/>
      <c r="F223" s="708"/>
      <c r="G223" s="708"/>
      <c r="H223" s="708"/>
      <c r="I223" s="777"/>
    </row>
    <row r="224" spans="4:9">
      <c r="D224" s="708"/>
      <c r="E224" s="708"/>
      <c r="F224" s="708"/>
      <c r="G224" s="708"/>
      <c r="H224" s="708"/>
      <c r="I224" s="777"/>
    </row>
    <row r="225" spans="4:9">
      <c r="D225" s="708"/>
      <c r="E225" s="708"/>
      <c r="F225" s="708"/>
      <c r="G225" s="708"/>
      <c r="H225" s="708"/>
      <c r="I225" s="777"/>
    </row>
    <row r="226" spans="4:9">
      <c r="D226" s="708"/>
      <c r="E226" s="708"/>
      <c r="F226" s="708"/>
      <c r="G226" s="708"/>
      <c r="H226" s="708"/>
      <c r="I226" s="777"/>
    </row>
    <row r="227" spans="4:9">
      <c r="D227" s="708"/>
      <c r="E227" s="708"/>
      <c r="F227" s="708"/>
      <c r="G227" s="708"/>
      <c r="H227" s="708"/>
      <c r="I227" s="777"/>
    </row>
    <row r="228" spans="4:9">
      <c r="D228" s="708"/>
      <c r="E228" s="708"/>
      <c r="F228" s="708"/>
      <c r="G228" s="708"/>
      <c r="H228" s="708"/>
      <c r="I228" s="777"/>
    </row>
    <row r="229" spans="4:9">
      <c r="D229" s="708"/>
      <c r="E229" s="708"/>
      <c r="F229" s="708"/>
      <c r="G229" s="708"/>
      <c r="H229" s="708"/>
      <c r="I229" s="777"/>
    </row>
    <row r="230" spans="4:9">
      <c r="D230" s="708"/>
      <c r="E230" s="708"/>
      <c r="F230" s="708"/>
      <c r="G230" s="708"/>
      <c r="H230" s="708"/>
      <c r="I230" s="777"/>
    </row>
    <row r="231" spans="4:9">
      <c r="D231" s="708"/>
      <c r="E231" s="708"/>
      <c r="F231" s="708"/>
      <c r="G231" s="708"/>
      <c r="H231" s="708"/>
      <c r="I231" s="777"/>
    </row>
    <row r="232" spans="4:9">
      <c r="D232" s="708"/>
      <c r="E232" s="708"/>
      <c r="F232" s="708"/>
      <c r="G232" s="708"/>
      <c r="H232" s="708"/>
      <c r="I232" s="777"/>
    </row>
    <row r="233" spans="4:9">
      <c r="D233" s="708"/>
      <c r="E233" s="708"/>
      <c r="F233" s="708"/>
      <c r="G233" s="708"/>
      <c r="H233" s="708"/>
      <c r="I233" s="777"/>
    </row>
    <row r="234" spans="4:9">
      <c r="D234" s="708"/>
      <c r="E234" s="708"/>
      <c r="F234" s="708"/>
      <c r="G234" s="708"/>
      <c r="H234" s="708"/>
      <c r="I234" s="777"/>
    </row>
    <row r="235" spans="4:9">
      <c r="D235" s="708"/>
      <c r="E235" s="708"/>
      <c r="F235" s="708"/>
      <c r="G235" s="708"/>
      <c r="H235" s="708"/>
      <c r="I235" s="777"/>
    </row>
    <row r="236" spans="4:9">
      <c r="D236" s="708"/>
      <c r="E236" s="708"/>
      <c r="F236" s="708"/>
      <c r="G236" s="708"/>
      <c r="H236" s="708"/>
      <c r="I236" s="777"/>
    </row>
    <row r="237" spans="4:9">
      <c r="D237" s="708"/>
      <c r="E237" s="708"/>
      <c r="F237" s="708"/>
      <c r="G237" s="708"/>
      <c r="H237" s="708"/>
      <c r="I237" s="777"/>
    </row>
    <row r="238" spans="4:9">
      <c r="D238" s="708"/>
      <c r="E238" s="708"/>
      <c r="F238" s="708"/>
      <c r="G238" s="708"/>
      <c r="H238" s="708"/>
      <c r="I238" s="777"/>
    </row>
    <row r="239" spans="4:9">
      <c r="D239" s="708"/>
      <c r="E239" s="708"/>
      <c r="F239" s="708"/>
      <c r="G239" s="708"/>
      <c r="H239" s="708"/>
      <c r="I239" s="777"/>
    </row>
    <row r="240" spans="4:9">
      <c r="D240" s="708"/>
      <c r="E240" s="708"/>
      <c r="F240" s="708"/>
      <c r="G240" s="708"/>
      <c r="H240" s="708"/>
      <c r="I240" s="777"/>
    </row>
    <row r="241" spans="4:9">
      <c r="D241" s="708"/>
      <c r="E241" s="708"/>
      <c r="F241" s="708"/>
      <c r="G241" s="708"/>
      <c r="H241" s="708"/>
      <c r="I241" s="777"/>
    </row>
    <row r="242" spans="4:9">
      <c r="D242" s="708"/>
      <c r="E242" s="708"/>
      <c r="F242" s="708"/>
      <c r="G242" s="708"/>
      <c r="H242" s="708"/>
      <c r="I242" s="777"/>
    </row>
    <row r="243" spans="4:9">
      <c r="D243" s="708"/>
      <c r="E243" s="708"/>
      <c r="F243" s="708"/>
      <c r="G243" s="708"/>
      <c r="H243" s="708"/>
      <c r="I243" s="777"/>
    </row>
    <row r="244" spans="4:9">
      <c r="D244" s="708"/>
      <c r="E244" s="708"/>
      <c r="F244" s="708"/>
      <c r="G244" s="708"/>
      <c r="H244" s="708"/>
      <c r="I244" s="777"/>
    </row>
    <row r="245" spans="4:9">
      <c r="D245" s="708"/>
      <c r="E245" s="708"/>
      <c r="F245" s="708"/>
      <c r="G245" s="708"/>
      <c r="H245" s="708"/>
      <c r="I245" s="777"/>
    </row>
    <row r="246" spans="4:9">
      <c r="D246" s="708"/>
      <c r="E246" s="708"/>
      <c r="F246" s="708"/>
      <c r="G246" s="708"/>
      <c r="H246" s="708"/>
      <c r="I246" s="777"/>
    </row>
    <row r="247" spans="4:9">
      <c r="D247" s="708"/>
      <c r="E247" s="708"/>
      <c r="F247" s="708"/>
      <c r="G247" s="708"/>
      <c r="H247" s="708"/>
      <c r="I247" s="777"/>
    </row>
    <row r="248" spans="4:9">
      <c r="D248" s="708"/>
      <c r="E248" s="708"/>
      <c r="F248" s="708"/>
      <c r="G248" s="708"/>
      <c r="H248" s="708"/>
      <c r="I248" s="777"/>
    </row>
    <row r="249" spans="4:9">
      <c r="D249" s="708"/>
      <c r="E249" s="708"/>
      <c r="F249" s="708"/>
      <c r="G249" s="708"/>
      <c r="H249" s="708"/>
      <c r="I249" s="777"/>
    </row>
    <row r="250" spans="4:9">
      <c r="D250" s="708"/>
      <c r="E250" s="708"/>
      <c r="F250" s="708"/>
      <c r="G250" s="708"/>
      <c r="H250" s="708"/>
      <c r="I250" s="777"/>
    </row>
    <row r="251" spans="4:9">
      <c r="D251" s="708"/>
      <c r="E251" s="708"/>
      <c r="F251" s="708"/>
      <c r="G251" s="708"/>
      <c r="H251" s="708"/>
      <c r="I251" s="777"/>
    </row>
    <row r="252" spans="4:9">
      <c r="D252" s="708"/>
      <c r="E252" s="708"/>
      <c r="F252" s="708"/>
      <c r="G252" s="708"/>
      <c r="H252" s="708"/>
      <c r="I252" s="777"/>
    </row>
    <row r="253" spans="4:9">
      <c r="D253" s="708"/>
      <c r="E253" s="708"/>
      <c r="F253" s="708"/>
      <c r="G253" s="708"/>
      <c r="H253" s="708"/>
      <c r="I253" s="777"/>
    </row>
    <row r="254" spans="4:9">
      <c r="D254" s="708"/>
      <c r="E254" s="708"/>
      <c r="F254" s="708"/>
      <c r="G254" s="708"/>
      <c r="H254" s="708"/>
      <c r="I254" s="777"/>
    </row>
    <row r="255" spans="4:9">
      <c r="D255" s="708"/>
      <c r="E255" s="708"/>
      <c r="F255" s="708"/>
      <c r="G255" s="708"/>
      <c r="H255" s="708"/>
      <c r="I255" s="777"/>
    </row>
    <row r="256" spans="4:9">
      <c r="D256" s="708"/>
      <c r="E256" s="708"/>
      <c r="F256" s="708"/>
      <c r="G256" s="708"/>
      <c r="H256" s="708"/>
      <c r="I256" s="777"/>
    </row>
    <row r="257" spans="4:9">
      <c r="D257" s="708"/>
      <c r="E257" s="708"/>
      <c r="F257" s="708"/>
      <c r="G257" s="708"/>
      <c r="H257" s="708"/>
      <c r="I257" s="777"/>
    </row>
  </sheetData>
  <sheetProtection algorithmName="SHA-512" hashValue="5Qc8YvTNU8IVQ6smTYv716ZN5Z0VdiV07TZW9BMHM69w4ZN/kIq4Pe9XfLZ231DaYbvCHJH2o7pA05AZ+TMJLA==" saltValue="Z7HlbgEeKHi6lo1T7x/hGg==" spinCount="100000" sheet="1" objects="1" scenarios="1"/>
  <mergeCells count="7">
    <mergeCell ref="E1:E2"/>
    <mergeCell ref="F1:H2"/>
    <mergeCell ref="B4:B5"/>
    <mergeCell ref="C4:C5"/>
    <mergeCell ref="D4:D5"/>
    <mergeCell ref="E4:F4"/>
    <mergeCell ref="G4:H4"/>
  </mergeCells>
  <pageMargins left="0.78740157480314965" right="0.19685039370078741" top="0.78740157480314965" bottom="0.78740157480314965" header="0.31496062992125984" footer="0.31496062992125984"/>
  <pageSetup paperSize="9" orientation="landscape" r:id="rId1"/>
  <headerFooter alignWithMargins="0">
    <oddFooter>&amp;C&amp;"Arial,Obyčejné"Strana &amp;P</oddFooter>
  </headerFooter>
  <rowBreaks count="1" manualBreakCount="1">
    <brk id="12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04A7-8359-4F49-8AF0-275A1513EA7D}">
  <dimension ref="A1:G94"/>
  <sheetViews>
    <sheetView zoomScale="130" zoomScaleNormal="130" zoomScaleSheetLayoutView="100" workbookViewId="0">
      <selection activeCell="E18" sqref="E18"/>
    </sheetView>
  </sheetViews>
  <sheetFormatPr defaultRowHeight="10.5"/>
  <cols>
    <col min="1" max="1" width="4.42578125" style="698" customWidth="1"/>
    <col min="2" max="2" width="62.85546875" style="702" customWidth="1"/>
    <col min="3" max="3" width="4.7109375" style="700" customWidth="1"/>
    <col min="4" max="4" width="9.7109375" style="698" customWidth="1"/>
    <col min="5" max="5" width="10.85546875" style="701" bestFit="1" customWidth="1"/>
    <col min="6" max="6" width="11.85546875" style="701" customWidth="1"/>
    <col min="7" max="10" width="9.140625" style="664"/>
    <col min="11" max="11" width="7.85546875" style="664" bestFit="1" customWidth="1"/>
    <col min="12" max="12" width="9.140625" style="664"/>
    <col min="13" max="13" width="10.5703125" style="664" bestFit="1" customWidth="1"/>
    <col min="14" max="256" width="9.140625" style="664"/>
    <col min="257" max="257" width="4.42578125" style="664" customWidth="1"/>
    <col min="258" max="258" width="62.85546875" style="664" customWidth="1"/>
    <col min="259" max="259" width="4.7109375" style="664" customWidth="1"/>
    <col min="260" max="260" width="9.7109375" style="664" customWidth="1"/>
    <col min="261" max="261" width="10.85546875" style="664" bestFit="1" customWidth="1"/>
    <col min="262" max="262" width="11.85546875" style="664" customWidth="1"/>
    <col min="263" max="266" width="9.140625" style="664"/>
    <col min="267" max="267" width="7.85546875" style="664" bestFit="1" customWidth="1"/>
    <col min="268" max="268" width="9.140625" style="664"/>
    <col min="269" max="269" width="10.5703125" style="664" bestFit="1" customWidth="1"/>
    <col min="270" max="512" width="9.140625" style="664"/>
    <col min="513" max="513" width="4.42578125" style="664" customWidth="1"/>
    <col min="514" max="514" width="62.85546875" style="664" customWidth="1"/>
    <col min="515" max="515" width="4.7109375" style="664" customWidth="1"/>
    <col min="516" max="516" width="9.7109375" style="664" customWidth="1"/>
    <col min="517" max="517" width="10.85546875" style="664" bestFit="1" customWidth="1"/>
    <col min="518" max="518" width="11.85546875" style="664" customWidth="1"/>
    <col min="519" max="522" width="9.140625" style="664"/>
    <col min="523" max="523" width="7.85546875" style="664" bestFit="1" customWidth="1"/>
    <col min="524" max="524" width="9.140625" style="664"/>
    <col min="525" max="525" width="10.5703125" style="664" bestFit="1" customWidth="1"/>
    <col min="526" max="768" width="9.140625" style="664"/>
    <col min="769" max="769" width="4.42578125" style="664" customWidth="1"/>
    <col min="770" max="770" width="62.85546875" style="664" customWidth="1"/>
    <col min="771" max="771" width="4.7109375" style="664" customWidth="1"/>
    <col min="772" max="772" width="9.7109375" style="664" customWidth="1"/>
    <col min="773" max="773" width="10.85546875" style="664" bestFit="1" customWidth="1"/>
    <col min="774" max="774" width="11.85546875" style="664" customWidth="1"/>
    <col min="775" max="778" width="9.140625" style="664"/>
    <col min="779" max="779" width="7.85546875" style="664" bestFit="1" customWidth="1"/>
    <col min="780" max="780" width="9.140625" style="664"/>
    <col min="781" max="781" width="10.5703125" style="664" bestFit="1" customWidth="1"/>
    <col min="782" max="1024" width="9.140625" style="664"/>
    <col min="1025" max="1025" width="4.42578125" style="664" customWidth="1"/>
    <col min="1026" max="1026" width="62.85546875" style="664" customWidth="1"/>
    <col min="1027" max="1027" width="4.7109375" style="664" customWidth="1"/>
    <col min="1028" max="1028" width="9.7109375" style="664" customWidth="1"/>
    <col min="1029" max="1029" width="10.85546875" style="664" bestFit="1" customWidth="1"/>
    <col min="1030" max="1030" width="11.85546875" style="664" customWidth="1"/>
    <col min="1031" max="1034" width="9.140625" style="664"/>
    <col min="1035" max="1035" width="7.85546875" style="664" bestFit="1" customWidth="1"/>
    <col min="1036" max="1036" width="9.140625" style="664"/>
    <col min="1037" max="1037" width="10.5703125" style="664" bestFit="1" customWidth="1"/>
    <col min="1038" max="1280" width="9.140625" style="664"/>
    <col min="1281" max="1281" width="4.42578125" style="664" customWidth="1"/>
    <col min="1282" max="1282" width="62.85546875" style="664" customWidth="1"/>
    <col min="1283" max="1283" width="4.7109375" style="664" customWidth="1"/>
    <col min="1284" max="1284" width="9.7109375" style="664" customWidth="1"/>
    <col min="1285" max="1285" width="10.85546875" style="664" bestFit="1" customWidth="1"/>
    <col min="1286" max="1286" width="11.85546875" style="664" customWidth="1"/>
    <col min="1287" max="1290" width="9.140625" style="664"/>
    <col min="1291" max="1291" width="7.85546875" style="664" bestFit="1" customWidth="1"/>
    <col min="1292" max="1292" width="9.140625" style="664"/>
    <col min="1293" max="1293" width="10.5703125" style="664" bestFit="1" customWidth="1"/>
    <col min="1294" max="1536" width="9.140625" style="664"/>
    <col min="1537" max="1537" width="4.42578125" style="664" customWidth="1"/>
    <col min="1538" max="1538" width="62.85546875" style="664" customWidth="1"/>
    <col min="1539" max="1539" width="4.7109375" style="664" customWidth="1"/>
    <col min="1540" max="1540" width="9.7109375" style="664" customWidth="1"/>
    <col min="1541" max="1541" width="10.85546875" style="664" bestFit="1" customWidth="1"/>
    <col min="1542" max="1542" width="11.85546875" style="664" customWidth="1"/>
    <col min="1543" max="1546" width="9.140625" style="664"/>
    <col min="1547" max="1547" width="7.85546875" style="664" bestFit="1" customWidth="1"/>
    <col min="1548" max="1548" width="9.140625" style="664"/>
    <col min="1549" max="1549" width="10.5703125" style="664" bestFit="1" customWidth="1"/>
    <col min="1550" max="1792" width="9.140625" style="664"/>
    <col min="1793" max="1793" width="4.42578125" style="664" customWidth="1"/>
    <col min="1794" max="1794" width="62.85546875" style="664" customWidth="1"/>
    <col min="1795" max="1795" width="4.7109375" style="664" customWidth="1"/>
    <col min="1796" max="1796" width="9.7109375" style="664" customWidth="1"/>
    <col min="1797" max="1797" width="10.85546875" style="664" bestFit="1" customWidth="1"/>
    <col min="1798" max="1798" width="11.85546875" style="664" customWidth="1"/>
    <col min="1799" max="1802" width="9.140625" style="664"/>
    <col min="1803" max="1803" width="7.85546875" style="664" bestFit="1" customWidth="1"/>
    <col min="1804" max="1804" width="9.140625" style="664"/>
    <col min="1805" max="1805" width="10.5703125" style="664" bestFit="1" customWidth="1"/>
    <col min="1806" max="2048" width="9.140625" style="664"/>
    <col min="2049" max="2049" width="4.42578125" style="664" customWidth="1"/>
    <col min="2050" max="2050" width="62.85546875" style="664" customWidth="1"/>
    <col min="2051" max="2051" width="4.7109375" style="664" customWidth="1"/>
    <col min="2052" max="2052" width="9.7109375" style="664" customWidth="1"/>
    <col min="2053" max="2053" width="10.85546875" style="664" bestFit="1" customWidth="1"/>
    <col min="2054" max="2054" width="11.85546875" style="664" customWidth="1"/>
    <col min="2055" max="2058" width="9.140625" style="664"/>
    <col min="2059" max="2059" width="7.85546875" style="664" bestFit="1" customWidth="1"/>
    <col min="2060" max="2060" width="9.140625" style="664"/>
    <col min="2061" max="2061" width="10.5703125" style="664" bestFit="1" customWidth="1"/>
    <col min="2062" max="2304" width="9.140625" style="664"/>
    <col min="2305" max="2305" width="4.42578125" style="664" customWidth="1"/>
    <col min="2306" max="2306" width="62.85546875" style="664" customWidth="1"/>
    <col min="2307" max="2307" width="4.7109375" style="664" customWidth="1"/>
    <col min="2308" max="2308" width="9.7109375" style="664" customWidth="1"/>
    <col min="2309" max="2309" width="10.85546875" style="664" bestFit="1" customWidth="1"/>
    <col min="2310" max="2310" width="11.85546875" style="664" customWidth="1"/>
    <col min="2311" max="2314" width="9.140625" style="664"/>
    <col min="2315" max="2315" width="7.85546875" style="664" bestFit="1" customWidth="1"/>
    <col min="2316" max="2316" width="9.140625" style="664"/>
    <col min="2317" max="2317" width="10.5703125" style="664" bestFit="1" customWidth="1"/>
    <col min="2318" max="2560" width="9.140625" style="664"/>
    <col min="2561" max="2561" width="4.42578125" style="664" customWidth="1"/>
    <col min="2562" max="2562" width="62.85546875" style="664" customWidth="1"/>
    <col min="2563" max="2563" width="4.7109375" style="664" customWidth="1"/>
    <col min="2564" max="2564" width="9.7109375" style="664" customWidth="1"/>
    <col min="2565" max="2565" width="10.85546875" style="664" bestFit="1" customWidth="1"/>
    <col min="2566" max="2566" width="11.85546875" style="664" customWidth="1"/>
    <col min="2567" max="2570" width="9.140625" style="664"/>
    <col min="2571" max="2571" width="7.85546875" style="664" bestFit="1" customWidth="1"/>
    <col min="2572" max="2572" width="9.140625" style="664"/>
    <col min="2573" max="2573" width="10.5703125" style="664" bestFit="1" customWidth="1"/>
    <col min="2574" max="2816" width="9.140625" style="664"/>
    <col min="2817" max="2817" width="4.42578125" style="664" customWidth="1"/>
    <col min="2818" max="2818" width="62.85546875" style="664" customWidth="1"/>
    <col min="2819" max="2819" width="4.7109375" style="664" customWidth="1"/>
    <col min="2820" max="2820" width="9.7109375" style="664" customWidth="1"/>
    <col min="2821" max="2821" width="10.85546875" style="664" bestFit="1" customWidth="1"/>
    <col min="2822" max="2822" width="11.85546875" style="664" customWidth="1"/>
    <col min="2823" max="2826" width="9.140625" style="664"/>
    <col min="2827" max="2827" width="7.85546875" style="664" bestFit="1" customWidth="1"/>
    <col min="2828" max="2828" width="9.140625" style="664"/>
    <col min="2829" max="2829" width="10.5703125" style="664" bestFit="1" customWidth="1"/>
    <col min="2830" max="3072" width="9.140625" style="664"/>
    <col min="3073" max="3073" width="4.42578125" style="664" customWidth="1"/>
    <col min="3074" max="3074" width="62.85546875" style="664" customWidth="1"/>
    <col min="3075" max="3075" width="4.7109375" style="664" customWidth="1"/>
    <col min="3076" max="3076" width="9.7109375" style="664" customWidth="1"/>
    <col min="3077" max="3077" width="10.85546875" style="664" bestFit="1" customWidth="1"/>
    <col min="3078" max="3078" width="11.85546875" style="664" customWidth="1"/>
    <col min="3079" max="3082" width="9.140625" style="664"/>
    <col min="3083" max="3083" width="7.85546875" style="664" bestFit="1" customWidth="1"/>
    <col min="3084" max="3084" width="9.140625" style="664"/>
    <col min="3085" max="3085" width="10.5703125" style="664" bestFit="1" customWidth="1"/>
    <col min="3086" max="3328" width="9.140625" style="664"/>
    <col min="3329" max="3329" width="4.42578125" style="664" customWidth="1"/>
    <col min="3330" max="3330" width="62.85546875" style="664" customWidth="1"/>
    <col min="3331" max="3331" width="4.7109375" style="664" customWidth="1"/>
    <col min="3332" max="3332" width="9.7109375" style="664" customWidth="1"/>
    <col min="3333" max="3333" width="10.85546875" style="664" bestFit="1" customWidth="1"/>
    <col min="3334" max="3334" width="11.85546875" style="664" customWidth="1"/>
    <col min="3335" max="3338" width="9.140625" style="664"/>
    <col min="3339" max="3339" width="7.85546875" style="664" bestFit="1" customWidth="1"/>
    <col min="3340" max="3340" width="9.140625" style="664"/>
    <col min="3341" max="3341" width="10.5703125" style="664" bestFit="1" customWidth="1"/>
    <col min="3342" max="3584" width="9.140625" style="664"/>
    <col min="3585" max="3585" width="4.42578125" style="664" customWidth="1"/>
    <col min="3586" max="3586" width="62.85546875" style="664" customWidth="1"/>
    <col min="3587" max="3587" width="4.7109375" style="664" customWidth="1"/>
    <col min="3588" max="3588" width="9.7109375" style="664" customWidth="1"/>
    <col min="3589" max="3589" width="10.85546875" style="664" bestFit="1" customWidth="1"/>
    <col min="3590" max="3590" width="11.85546875" style="664" customWidth="1"/>
    <col min="3591" max="3594" width="9.140625" style="664"/>
    <col min="3595" max="3595" width="7.85546875" style="664" bestFit="1" customWidth="1"/>
    <col min="3596" max="3596" width="9.140625" style="664"/>
    <col min="3597" max="3597" width="10.5703125" style="664" bestFit="1" customWidth="1"/>
    <col min="3598" max="3840" width="9.140625" style="664"/>
    <col min="3841" max="3841" width="4.42578125" style="664" customWidth="1"/>
    <col min="3842" max="3842" width="62.85546875" style="664" customWidth="1"/>
    <col min="3843" max="3843" width="4.7109375" style="664" customWidth="1"/>
    <col min="3844" max="3844" width="9.7109375" style="664" customWidth="1"/>
    <col min="3845" max="3845" width="10.85546875" style="664" bestFit="1" customWidth="1"/>
    <col min="3846" max="3846" width="11.85546875" style="664" customWidth="1"/>
    <col min="3847" max="3850" width="9.140625" style="664"/>
    <col min="3851" max="3851" width="7.85546875" style="664" bestFit="1" customWidth="1"/>
    <col min="3852" max="3852" width="9.140625" style="664"/>
    <col min="3853" max="3853" width="10.5703125" style="664" bestFit="1" customWidth="1"/>
    <col min="3854" max="4096" width="9.140625" style="664"/>
    <col min="4097" max="4097" width="4.42578125" style="664" customWidth="1"/>
    <col min="4098" max="4098" width="62.85546875" style="664" customWidth="1"/>
    <col min="4099" max="4099" width="4.7109375" style="664" customWidth="1"/>
    <col min="4100" max="4100" width="9.7109375" style="664" customWidth="1"/>
    <col min="4101" max="4101" width="10.85546875" style="664" bestFit="1" customWidth="1"/>
    <col min="4102" max="4102" width="11.85546875" style="664" customWidth="1"/>
    <col min="4103" max="4106" width="9.140625" style="664"/>
    <col min="4107" max="4107" width="7.85546875" style="664" bestFit="1" customWidth="1"/>
    <col min="4108" max="4108" width="9.140625" style="664"/>
    <col min="4109" max="4109" width="10.5703125" style="664" bestFit="1" customWidth="1"/>
    <col min="4110" max="4352" width="9.140625" style="664"/>
    <col min="4353" max="4353" width="4.42578125" style="664" customWidth="1"/>
    <col min="4354" max="4354" width="62.85546875" style="664" customWidth="1"/>
    <col min="4355" max="4355" width="4.7109375" style="664" customWidth="1"/>
    <col min="4356" max="4356" width="9.7109375" style="664" customWidth="1"/>
    <col min="4357" max="4357" width="10.85546875" style="664" bestFit="1" customWidth="1"/>
    <col min="4358" max="4358" width="11.85546875" style="664" customWidth="1"/>
    <col min="4359" max="4362" width="9.140625" style="664"/>
    <col min="4363" max="4363" width="7.85546875" style="664" bestFit="1" customWidth="1"/>
    <col min="4364" max="4364" width="9.140625" style="664"/>
    <col min="4365" max="4365" width="10.5703125" style="664" bestFit="1" customWidth="1"/>
    <col min="4366" max="4608" width="9.140625" style="664"/>
    <col min="4609" max="4609" width="4.42578125" style="664" customWidth="1"/>
    <col min="4610" max="4610" width="62.85546875" style="664" customWidth="1"/>
    <col min="4611" max="4611" width="4.7109375" style="664" customWidth="1"/>
    <col min="4612" max="4612" width="9.7109375" style="664" customWidth="1"/>
    <col min="4613" max="4613" width="10.85546875" style="664" bestFit="1" customWidth="1"/>
    <col min="4614" max="4614" width="11.85546875" style="664" customWidth="1"/>
    <col min="4615" max="4618" width="9.140625" style="664"/>
    <col min="4619" max="4619" width="7.85546875" style="664" bestFit="1" customWidth="1"/>
    <col min="4620" max="4620" width="9.140625" style="664"/>
    <col min="4621" max="4621" width="10.5703125" style="664" bestFit="1" customWidth="1"/>
    <col min="4622" max="4864" width="9.140625" style="664"/>
    <col min="4865" max="4865" width="4.42578125" style="664" customWidth="1"/>
    <col min="4866" max="4866" width="62.85546875" style="664" customWidth="1"/>
    <col min="4867" max="4867" width="4.7109375" style="664" customWidth="1"/>
    <col min="4868" max="4868" width="9.7109375" style="664" customWidth="1"/>
    <col min="4869" max="4869" width="10.85546875" style="664" bestFit="1" customWidth="1"/>
    <col min="4870" max="4870" width="11.85546875" style="664" customWidth="1"/>
    <col min="4871" max="4874" width="9.140625" style="664"/>
    <col min="4875" max="4875" width="7.85546875" style="664" bestFit="1" customWidth="1"/>
    <col min="4876" max="4876" width="9.140625" style="664"/>
    <col min="4877" max="4877" width="10.5703125" style="664" bestFit="1" customWidth="1"/>
    <col min="4878" max="5120" width="9.140625" style="664"/>
    <col min="5121" max="5121" width="4.42578125" style="664" customWidth="1"/>
    <col min="5122" max="5122" width="62.85546875" style="664" customWidth="1"/>
    <col min="5123" max="5123" width="4.7109375" style="664" customWidth="1"/>
    <col min="5124" max="5124" width="9.7109375" style="664" customWidth="1"/>
    <col min="5125" max="5125" width="10.85546875" style="664" bestFit="1" customWidth="1"/>
    <col min="5126" max="5126" width="11.85546875" style="664" customWidth="1"/>
    <col min="5127" max="5130" width="9.140625" style="664"/>
    <col min="5131" max="5131" width="7.85546875" style="664" bestFit="1" customWidth="1"/>
    <col min="5132" max="5132" width="9.140625" style="664"/>
    <col min="5133" max="5133" width="10.5703125" style="664" bestFit="1" customWidth="1"/>
    <col min="5134" max="5376" width="9.140625" style="664"/>
    <col min="5377" max="5377" width="4.42578125" style="664" customWidth="1"/>
    <col min="5378" max="5378" width="62.85546875" style="664" customWidth="1"/>
    <col min="5379" max="5379" width="4.7109375" style="664" customWidth="1"/>
    <col min="5380" max="5380" width="9.7109375" style="664" customWidth="1"/>
    <col min="5381" max="5381" width="10.85546875" style="664" bestFit="1" customWidth="1"/>
    <col min="5382" max="5382" width="11.85546875" style="664" customWidth="1"/>
    <col min="5383" max="5386" width="9.140625" style="664"/>
    <col min="5387" max="5387" width="7.85546875" style="664" bestFit="1" customWidth="1"/>
    <col min="5388" max="5388" width="9.140625" style="664"/>
    <col min="5389" max="5389" width="10.5703125" style="664" bestFit="1" customWidth="1"/>
    <col min="5390" max="5632" width="9.140625" style="664"/>
    <col min="5633" max="5633" width="4.42578125" style="664" customWidth="1"/>
    <col min="5634" max="5634" width="62.85546875" style="664" customWidth="1"/>
    <col min="5635" max="5635" width="4.7109375" style="664" customWidth="1"/>
    <col min="5636" max="5636" width="9.7109375" style="664" customWidth="1"/>
    <col min="5637" max="5637" width="10.85546875" style="664" bestFit="1" customWidth="1"/>
    <col min="5638" max="5638" width="11.85546875" style="664" customWidth="1"/>
    <col min="5639" max="5642" width="9.140625" style="664"/>
    <col min="5643" max="5643" width="7.85546875" style="664" bestFit="1" customWidth="1"/>
    <col min="5644" max="5644" width="9.140625" style="664"/>
    <col min="5645" max="5645" width="10.5703125" style="664" bestFit="1" customWidth="1"/>
    <col min="5646" max="5888" width="9.140625" style="664"/>
    <col min="5889" max="5889" width="4.42578125" style="664" customWidth="1"/>
    <col min="5890" max="5890" width="62.85546875" style="664" customWidth="1"/>
    <col min="5891" max="5891" width="4.7109375" style="664" customWidth="1"/>
    <col min="5892" max="5892" width="9.7109375" style="664" customWidth="1"/>
    <col min="5893" max="5893" width="10.85546875" style="664" bestFit="1" customWidth="1"/>
    <col min="5894" max="5894" width="11.85546875" style="664" customWidth="1"/>
    <col min="5895" max="5898" width="9.140625" style="664"/>
    <col min="5899" max="5899" width="7.85546875" style="664" bestFit="1" customWidth="1"/>
    <col min="5900" max="5900" width="9.140625" style="664"/>
    <col min="5901" max="5901" width="10.5703125" style="664" bestFit="1" customWidth="1"/>
    <col min="5902" max="6144" width="9.140625" style="664"/>
    <col min="6145" max="6145" width="4.42578125" style="664" customWidth="1"/>
    <col min="6146" max="6146" width="62.85546875" style="664" customWidth="1"/>
    <col min="6147" max="6147" width="4.7109375" style="664" customWidth="1"/>
    <col min="6148" max="6148" width="9.7109375" style="664" customWidth="1"/>
    <col min="6149" max="6149" width="10.85546875" style="664" bestFit="1" customWidth="1"/>
    <col min="6150" max="6150" width="11.85546875" style="664" customWidth="1"/>
    <col min="6151" max="6154" width="9.140625" style="664"/>
    <col min="6155" max="6155" width="7.85546875" style="664" bestFit="1" customWidth="1"/>
    <col min="6156" max="6156" width="9.140625" style="664"/>
    <col min="6157" max="6157" width="10.5703125" style="664" bestFit="1" customWidth="1"/>
    <col min="6158" max="6400" width="9.140625" style="664"/>
    <col min="6401" max="6401" width="4.42578125" style="664" customWidth="1"/>
    <col min="6402" max="6402" width="62.85546875" style="664" customWidth="1"/>
    <col min="6403" max="6403" width="4.7109375" style="664" customWidth="1"/>
    <col min="6404" max="6404" width="9.7109375" style="664" customWidth="1"/>
    <col min="6405" max="6405" width="10.85546875" style="664" bestFit="1" customWidth="1"/>
    <col min="6406" max="6406" width="11.85546875" style="664" customWidth="1"/>
    <col min="6407" max="6410" width="9.140625" style="664"/>
    <col min="6411" max="6411" width="7.85546875" style="664" bestFit="1" customWidth="1"/>
    <col min="6412" max="6412" width="9.140625" style="664"/>
    <col min="6413" max="6413" width="10.5703125" style="664" bestFit="1" customWidth="1"/>
    <col min="6414" max="6656" width="9.140625" style="664"/>
    <col min="6657" max="6657" width="4.42578125" style="664" customWidth="1"/>
    <col min="6658" max="6658" width="62.85546875" style="664" customWidth="1"/>
    <col min="6659" max="6659" width="4.7109375" style="664" customWidth="1"/>
    <col min="6660" max="6660" width="9.7109375" style="664" customWidth="1"/>
    <col min="6661" max="6661" width="10.85546875" style="664" bestFit="1" customWidth="1"/>
    <col min="6662" max="6662" width="11.85546875" style="664" customWidth="1"/>
    <col min="6663" max="6666" width="9.140625" style="664"/>
    <col min="6667" max="6667" width="7.85546875" style="664" bestFit="1" customWidth="1"/>
    <col min="6668" max="6668" width="9.140625" style="664"/>
    <col min="6669" max="6669" width="10.5703125" style="664" bestFit="1" customWidth="1"/>
    <col min="6670" max="6912" width="9.140625" style="664"/>
    <col min="6913" max="6913" width="4.42578125" style="664" customWidth="1"/>
    <col min="6914" max="6914" width="62.85546875" style="664" customWidth="1"/>
    <col min="6915" max="6915" width="4.7109375" style="664" customWidth="1"/>
    <col min="6916" max="6916" width="9.7109375" style="664" customWidth="1"/>
    <col min="6917" max="6917" width="10.85546875" style="664" bestFit="1" customWidth="1"/>
    <col min="6918" max="6918" width="11.85546875" style="664" customWidth="1"/>
    <col min="6919" max="6922" width="9.140625" style="664"/>
    <col min="6923" max="6923" width="7.85546875" style="664" bestFit="1" customWidth="1"/>
    <col min="6924" max="6924" width="9.140625" style="664"/>
    <col min="6925" max="6925" width="10.5703125" style="664" bestFit="1" customWidth="1"/>
    <col min="6926" max="7168" width="9.140625" style="664"/>
    <col min="7169" max="7169" width="4.42578125" style="664" customWidth="1"/>
    <col min="7170" max="7170" width="62.85546875" style="664" customWidth="1"/>
    <col min="7171" max="7171" width="4.7109375" style="664" customWidth="1"/>
    <col min="7172" max="7172" width="9.7109375" style="664" customWidth="1"/>
    <col min="7173" max="7173" width="10.85546875" style="664" bestFit="1" customWidth="1"/>
    <col min="7174" max="7174" width="11.85546875" style="664" customWidth="1"/>
    <col min="7175" max="7178" width="9.140625" style="664"/>
    <col min="7179" max="7179" width="7.85546875" style="664" bestFit="1" customWidth="1"/>
    <col min="7180" max="7180" width="9.140625" style="664"/>
    <col min="7181" max="7181" width="10.5703125" style="664" bestFit="1" customWidth="1"/>
    <col min="7182" max="7424" width="9.140625" style="664"/>
    <col min="7425" max="7425" width="4.42578125" style="664" customWidth="1"/>
    <col min="7426" max="7426" width="62.85546875" style="664" customWidth="1"/>
    <col min="7427" max="7427" width="4.7109375" style="664" customWidth="1"/>
    <col min="7428" max="7428" width="9.7109375" style="664" customWidth="1"/>
    <col min="7429" max="7429" width="10.85546875" style="664" bestFit="1" customWidth="1"/>
    <col min="7430" max="7430" width="11.85546875" style="664" customWidth="1"/>
    <col min="7431" max="7434" width="9.140625" style="664"/>
    <col min="7435" max="7435" width="7.85546875" style="664" bestFit="1" customWidth="1"/>
    <col min="7436" max="7436" width="9.140625" style="664"/>
    <col min="7437" max="7437" width="10.5703125" style="664" bestFit="1" customWidth="1"/>
    <col min="7438" max="7680" width="9.140625" style="664"/>
    <col min="7681" max="7681" width="4.42578125" style="664" customWidth="1"/>
    <col min="7682" max="7682" width="62.85546875" style="664" customWidth="1"/>
    <col min="7683" max="7683" width="4.7109375" style="664" customWidth="1"/>
    <col min="7684" max="7684" width="9.7109375" style="664" customWidth="1"/>
    <col min="7685" max="7685" width="10.85546875" style="664" bestFit="1" customWidth="1"/>
    <col min="7686" max="7686" width="11.85546875" style="664" customWidth="1"/>
    <col min="7687" max="7690" width="9.140625" style="664"/>
    <col min="7691" max="7691" width="7.85546875" style="664" bestFit="1" customWidth="1"/>
    <col min="7692" max="7692" width="9.140625" style="664"/>
    <col min="7693" max="7693" width="10.5703125" style="664" bestFit="1" customWidth="1"/>
    <col min="7694" max="7936" width="9.140625" style="664"/>
    <col min="7937" max="7937" width="4.42578125" style="664" customWidth="1"/>
    <col min="7938" max="7938" width="62.85546875" style="664" customWidth="1"/>
    <col min="7939" max="7939" width="4.7109375" style="664" customWidth="1"/>
    <col min="7940" max="7940" width="9.7109375" style="664" customWidth="1"/>
    <col min="7941" max="7941" width="10.85546875" style="664" bestFit="1" customWidth="1"/>
    <col min="7942" max="7942" width="11.85546875" style="664" customWidth="1"/>
    <col min="7943" max="7946" width="9.140625" style="664"/>
    <col min="7947" max="7947" width="7.85546875" style="664" bestFit="1" customWidth="1"/>
    <col min="7948" max="7948" width="9.140625" style="664"/>
    <col min="7949" max="7949" width="10.5703125" style="664" bestFit="1" customWidth="1"/>
    <col min="7950" max="8192" width="9.140625" style="664"/>
    <col min="8193" max="8193" width="4.42578125" style="664" customWidth="1"/>
    <col min="8194" max="8194" width="62.85546875" style="664" customWidth="1"/>
    <col min="8195" max="8195" width="4.7109375" style="664" customWidth="1"/>
    <col min="8196" max="8196" width="9.7109375" style="664" customWidth="1"/>
    <col min="8197" max="8197" width="10.85546875" style="664" bestFit="1" customWidth="1"/>
    <col min="8198" max="8198" width="11.85546875" style="664" customWidth="1"/>
    <col min="8199" max="8202" width="9.140625" style="664"/>
    <col min="8203" max="8203" width="7.85546875" style="664" bestFit="1" customWidth="1"/>
    <col min="8204" max="8204" width="9.140625" style="664"/>
    <col min="8205" max="8205" width="10.5703125" style="664" bestFit="1" customWidth="1"/>
    <col min="8206" max="8448" width="9.140625" style="664"/>
    <col min="8449" max="8449" width="4.42578125" style="664" customWidth="1"/>
    <col min="8450" max="8450" width="62.85546875" style="664" customWidth="1"/>
    <col min="8451" max="8451" width="4.7109375" style="664" customWidth="1"/>
    <col min="8452" max="8452" width="9.7109375" style="664" customWidth="1"/>
    <col min="8453" max="8453" width="10.85546875" style="664" bestFit="1" customWidth="1"/>
    <col min="8454" max="8454" width="11.85546875" style="664" customWidth="1"/>
    <col min="8455" max="8458" width="9.140625" style="664"/>
    <col min="8459" max="8459" width="7.85546875" style="664" bestFit="1" customWidth="1"/>
    <col min="8460" max="8460" width="9.140625" style="664"/>
    <col min="8461" max="8461" width="10.5703125" style="664" bestFit="1" customWidth="1"/>
    <col min="8462" max="8704" width="9.140625" style="664"/>
    <col min="8705" max="8705" width="4.42578125" style="664" customWidth="1"/>
    <col min="8706" max="8706" width="62.85546875" style="664" customWidth="1"/>
    <col min="8707" max="8707" width="4.7109375" style="664" customWidth="1"/>
    <col min="8708" max="8708" width="9.7109375" style="664" customWidth="1"/>
    <col min="8709" max="8709" width="10.85546875" style="664" bestFit="1" customWidth="1"/>
    <col min="8710" max="8710" width="11.85546875" style="664" customWidth="1"/>
    <col min="8711" max="8714" width="9.140625" style="664"/>
    <col min="8715" max="8715" width="7.85546875" style="664" bestFit="1" customWidth="1"/>
    <col min="8716" max="8716" width="9.140625" style="664"/>
    <col min="8717" max="8717" width="10.5703125" style="664" bestFit="1" customWidth="1"/>
    <col min="8718" max="8960" width="9.140625" style="664"/>
    <col min="8961" max="8961" width="4.42578125" style="664" customWidth="1"/>
    <col min="8962" max="8962" width="62.85546875" style="664" customWidth="1"/>
    <col min="8963" max="8963" width="4.7109375" style="664" customWidth="1"/>
    <col min="8964" max="8964" width="9.7109375" style="664" customWidth="1"/>
    <col min="8965" max="8965" width="10.85546875" style="664" bestFit="1" customWidth="1"/>
    <col min="8966" max="8966" width="11.85546875" style="664" customWidth="1"/>
    <col min="8967" max="8970" width="9.140625" style="664"/>
    <col min="8971" max="8971" width="7.85546875" style="664" bestFit="1" customWidth="1"/>
    <col min="8972" max="8972" width="9.140625" style="664"/>
    <col min="8973" max="8973" width="10.5703125" style="664" bestFit="1" customWidth="1"/>
    <col min="8974" max="9216" width="9.140625" style="664"/>
    <col min="9217" max="9217" width="4.42578125" style="664" customWidth="1"/>
    <col min="9218" max="9218" width="62.85546875" style="664" customWidth="1"/>
    <col min="9219" max="9219" width="4.7109375" style="664" customWidth="1"/>
    <col min="9220" max="9220" width="9.7109375" style="664" customWidth="1"/>
    <col min="9221" max="9221" width="10.85546875" style="664" bestFit="1" customWidth="1"/>
    <col min="9222" max="9222" width="11.85546875" style="664" customWidth="1"/>
    <col min="9223" max="9226" width="9.140625" style="664"/>
    <col min="9227" max="9227" width="7.85546875" style="664" bestFit="1" customWidth="1"/>
    <col min="9228" max="9228" width="9.140625" style="664"/>
    <col min="9229" max="9229" width="10.5703125" style="664" bestFit="1" customWidth="1"/>
    <col min="9230" max="9472" width="9.140625" style="664"/>
    <col min="9473" max="9473" width="4.42578125" style="664" customWidth="1"/>
    <col min="9474" max="9474" width="62.85546875" style="664" customWidth="1"/>
    <col min="9475" max="9475" width="4.7109375" style="664" customWidth="1"/>
    <col min="9476" max="9476" width="9.7109375" style="664" customWidth="1"/>
    <col min="9477" max="9477" width="10.85546875" style="664" bestFit="1" customWidth="1"/>
    <col min="9478" max="9478" width="11.85546875" style="664" customWidth="1"/>
    <col min="9479" max="9482" width="9.140625" style="664"/>
    <col min="9483" max="9483" width="7.85546875" style="664" bestFit="1" customWidth="1"/>
    <col min="9484" max="9484" width="9.140625" style="664"/>
    <col min="9485" max="9485" width="10.5703125" style="664" bestFit="1" customWidth="1"/>
    <col min="9486" max="9728" width="9.140625" style="664"/>
    <col min="9729" max="9729" width="4.42578125" style="664" customWidth="1"/>
    <col min="9730" max="9730" width="62.85546875" style="664" customWidth="1"/>
    <col min="9731" max="9731" width="4.7109375" style="664" customWidth="1"/>
    <col min="9732" max="9732" width="9.7109375" style="664" customWidth="1"/>
    <col min="9733" max="9733" width="10.85546875" style="664" bestFit="1" customWidth="1"/>
    <col min="9734" max="9734" width="11.85546875" style="664" customWidth="1"/>
    <col min="9735" max="9738" width="9.140625" style="664"/>
    <col min="9739" max="9739" width="7.85546875" style="664" bestFit="1" customWidth="1"/>
    <col min="9740" max="9740" width="9.140625" style="664"/>
    <col min="9741" max="9741" width="10.5703125" style="664" bestFit="1" customWidth="1"/>
    <col min="9742" max="9984" width="9.140625" style="664"/>
    <col min="9985" max="9985" width="4.42578125" style="664" customWidth="1"/>
    <col min="9986" max="9986" width="62.85546875" style="664" customWidth="1"/>
    <col min="9987" max="9987" width="4.7109375" style="664" customWidth="1"/>
    <col min="9988" max="9988" width="9.7109375" style="664" customWidth="1"/>
    <col min="9989" max="9989" width="10.85546875" style="664" bestFit="1" customWidth="1"/>
    <col min="9990" max="9990" width="11.85546875" style="664" customWidth="1"/>
    <col min="9991" max="9994" width="9.140625" style="664"/>
    <col min="9995" max="9995" width="7.85546875" style="664" bestFit="1" customWidth="1"/>
    <col min="9996" max="9996" width="9.140625" style="664"/>
    <col min="9997" max="9997" width="10.5703125" style="664" bestFit="1" customWidth="1"/>
    <col min="9998" max="10240" width="9.140625" style="664"/>
    <col min="10241" max="10241" width="4.42578125" style="664" customWidth="1"/>
    <col min="10242" max="10242" width="62.85546875" style="664" customWidth="1"/>
    <col min="10243" max="10243" width="4.7109375" style="664" customWidth="1"/>
    <col min="10244" max="10244" width="9.7109375" style="664" customWidth="1"/>
    <col min="10245" max="10245" width="10.85546875" style="664" bestFit="1" customWidth="1"/>
    <col min="10246" max="10246" width="11.85546875" style="664" customWidth="1"/>
    <col min="10247" max="10250" width="9.140625" style="664"/>
    <col min="10251" max="10251" width="7.85546875" style="664" bestFit="1" customWidth="1"/>
    <col min="10252" max="10252" width="9.140625" style="664"/>
    <col min="10253" max="10253" width="10.5703125" style="664" bestFit="1" customWidth="1"/>
    <col min="10254" max="10496" width="9.140625" style="664"/>
    <col min="10497" max="10497" width="4.42578125" style="664" customWidth="1"/>
    <col min="10498" max="10498" width="62.85546875" style="664" customWidth="1"/>
    <col min="10499" max="10499" width="4.7109375" style="664" customWidth="1"/>
    <col min="10500" max="10500" width="9.7109375" style="664" customWidth="1"/>
    <col min="10501" max="10501" width="10.85546875" style="664" bestFit="1" customWidth="1"/>
    <col min="10502" max="10502" width="11.85546875" style="664" customWidth="1"/>
    <col min="10503" max="10506" width="9.140625" style="664"/>
    <col min="10507" max="10507" width="7.85546875" style="664" bestFit="1" customWidth="1"/>
    <col min="10508" max="10508" width="9.140625" style="664"/>
    <col min="10509" max="10509" width="10.5703125" style="664" bestFit="1" customWidth="1"/>
    <col min="10510" max="10752" width="9.140625" style="664"/>
    <col min="10753" max="10753" width="4.42578125" style="664" customWidth="1"/>
    <col min="10754" max="10754" width="62.85546875" style="664" customWidth="1"/>
    <col min="10755" max="10755" width="4.7109375" style="664" customWidth="1"/>
    <col min="10756" max="10756" width="9.7109375" style="664" customWidth="1"/>
    <col min="10757" max="10757" width="10.85546875" style="664" bestFit="1" customWidth="1"/>
    <col min="10758" max="10758" width="11.85546875" style="664" customWidth="1"/>
    <col min="10759" max="10762" width="9.140625" style="664"/>
    <col min="10763" max="10763" width="7.85546875" style="664" bestFit="1" customWidth="1"/>
    <col min="10764" max="10764" width="9.140625" style="664"/>
    <col min="10765" max="10765" width="10.5703125" style="664" bestFit="1" customWidth="1"/>
    <col min="10766" max="11008" width="9.140625" style="664"/>
    <col min="11009" max="11009" width="4.42578125" style="664" customWidth="1"/>
    <col min="11010" max="11010" width="62.85546875" style="664" customWidth="1"/>
    <col min="11011" max="11011" width="4.7109375" style="664" customWidth="1"/>
    <col min="11012" max="11012" width="9.7109375" style="664" customWidth="1"/>
    <col min="11013" max="11013" width="10.85546875" style="664" bestFit="1" customWidth="1"/>
    <col min="11014" max="11014" width="11.85546875" style="664" customWidth="1"/>
    <col min="11015" max="11018" width="9.140625" style="664"/>
    <col min="11019" max="11019" width="7.85546875" style="664" bestFit="1" customWidth="1"/>
    <col min="11020" max="11020" width="9.140625" style="664"/>
    <col min="11021" max="11021" width="10.5703125" style="664" bestFit="1" customWidth="1"/>
    <col min="11022" max="11264" width="9.140625" style="664"/>
    <col min="11265" max="11265" width="4.42578125" style="664" customWidth="1"/>
    <col min="11266" max="11266" width="62.85546875" style="664" customWidth="1"/>
    <col min="11267" max="11267" width="4.7109375" style="664" customWidth="1"/>
    <col min="11268" max="11268" width="9.7109375" style="664" customWidth="1"/>
    <col min="11269" max="11269" width="10.85546875" style="664" bestFit="1" customWidth="1"/>
    <col min="11270" max="11270" width="11.85546875" style="664" customWidth="1"/>
    <col min="11271" max="11274" width="9.140625" style="664"/>
    <col min="11275" max="11275" width="7.85546875" style="664" bestFit="1" customWidth="1"/>
    <col min="11276" max="11276" width="9.140625" style="664"/>
    <col min="11277" max="11277" width="10.5703125" style="664" bestFit="1" customWidth="1"/>
    <col min="11278" max="11520" width="9.140625" style="664"/>
    <col min="11521" max="11521" width="4.42578125" style="664" customWidth="1"/>
    <col min="11522" max="11522" width="62.85546875" style="664" customWidth="1"/>
    <col min="11523" max="11523" width="4.7109375" style="664" customWidth="1"/>
    <col min="11524" max="11524" width="9.7109375" style="664" customWidth="1"/>
    <col min="11525" max="11525" width="10.85546875" style="664" bestFit="1" customWidth="1"/>
    <col min="11526" max="11526" width="11.85546875" style="664" customWidth="1"/>
    <col min="11527" max="11530" width="9.140625" style="664"/>
    <col min="11531" max="11531" width="7.85546875" style="664" bestFit="1" customWidth="1"/>
    <col min="11532" max="11532" width="9.140625" style="664"/>
    <col min="11533" max="11533" width="10.5703125" style="664" bestFit="1" customWidth="1"/>
    <col min="11534" max="11776" width="9.140625" style="664"/>
    <col min="11777" max="11777" width="4.42578125" style="664" customWidth="1"/>
    <col min="11778" max="11778" width="62.85546875" style="664" customWidth="1"/>
    <col min="11779" max="11779" width="4.7109375" style="664" customWidth="1"/>
    <col min="11780" max="11780" width="9.7109375" style="664" customWidth="1"/>
    <col min="11781" max="11781" width="10.85546875" style="664" bestFit="1" customWidth="1"/>
    <col min="11782" max="11782" width="11.85546875" style="664" customWidth="1"/>
    <col min="11783" max="11786" width="9.140625" style="664"/>
    <col min="11787" max="11787" width="7.85546875" style="664" bestFit="1" customWidth="1"/>
    <col min="11788" max="11788" width="9.140625" style="664"/>
    <col min="11789" max="11789" width="10.5703125" style="664" bestFit="1" customWidth="1"/>
    <col min="11790" max="12032" width="9.140625" style="664"/>
    <col min="12033" max="12033" width="4.42578125" style="664" customWidth="1"/>
    <col min="12034" max="12034" width="62.85546875" style="664" customWidth="1"/>
    <col min="12035" max="12035" width="4.7109375" style="664" customWidth="1"/>
    <col min="12036" max="12036" width="9.7109375" style="664" customWidth="1"/>
    <col min="12037" max="12037" width="10.85546875" style="664" bestFit="1" customWidth="1"/>
    <col min="12038" max="12038" width="11.85546875" style="664" customWidth="1"/>
    <col min="12039" max="12042" width="9.140625" style="664"/>
    <col min="12043" max="12043" width="7.85546875" style="664" bestFit="1" customWidth="1"/>
    <col min="12044" max="12044" width="9.140625" style="664"/>
    <col min="12045" max="12045" width="10.5703125" style="664" bestFit="1" customWidth="1"/>
    <col min="12046" max="12288" width="9.140625" style="664"/>
    <col min="12289" max="12289" width="4.42578125" style="664" customWidth="1"/>
    <col min="12290" max="12290" width="62.85546875" style="664" customWidth="1"/>
    <col min="12291" max="12291" width="4.7109375" style="664" customWidth="1"/>
    <col min="12292" max="12292" width="9.7109375" style="664" customWidth="1"/>
    <col min="12293" max="12293" width="10.85546875" style="664" bestFit="1" customWidth="1"/>
    <col min="12294" max="12294" width="11.85546875" style="664" customWidth="1"/>
    <col min="12295" max="12298" width="9.140625" style="664"/>
    <col min="12299" max="12299" width="7.85546875" style="664" bestFit="1" customWidth="1"/>
    <col min="12300" max="12300" width="9.140625" style="664"/>
    <col min="12301" max="12301" width="10.5703125" style="664" bestFit="1" customWidth="1"/>
    <col min="12302" max="12544" width="9.140625" style="664"/>
    <col min="12545" max="12545" width="4.42578125" style="664" customWidth="1"/>
    <col min="12546" max="12546" width="62.85546875" style="664" customWidth="1"/>
    <col min="12547" max="12547" width="4.7109375" style="664" customWidth="1"/>
    <col min="12548" max="12548" width="9.7109375" style="664" customWidth="1"/>
    <col min="12549" max="12549" width="10.85546875" style="664" bestFit="1" customWidth="1"/>
    <col min="12550" max="12550" width="11.85546875" style="664" customWidth="1"/>
    <col min="12551" max="12554" width="9.140625" style="664"/>
    <col min="12555" max="12555" width="7.85546875" style="664" bestFit="1" customWidth="1"/>
    <col min="12556" max="12556" width="9.140625" style="664"/>
    <col min="12557" max="12557" width="10.5703125" style="664" bestFit="1" customWidth="1"/>
    <col min="12558" max="12800" width="9.140625" style="664"/>
    <col min="12801" max="12801" width="4.42578125" style="664" customWidth="1"/>
    <col min="12802" max="12802" width="62.85546875" style="664" customWidth="1"/>
    <col min="12803" max="12803" width="4.7109375" style="664" customWidth="1"/>
    <col min="12804" max="12804" width="9.7109375" style="664" customWidth="1"/>
    <col min="12805" max="12805" width="10.85546875" style="664" bestFit="1" customWidth="1"/>
    <col min="12806" max="12806" width="11.85546875" style="664" customWidth="1"/>
    <col min="12807" max="12810" width="9.140625" style="664"/>
    <col min="12811" max="12811" width="7.85546875" style="664" bestFit="1" customWidth="1"/>
    <col min="12812" max="12812" width="9.140625" style="664"/>
    <col min="12813" max="12813" width="10.5703125" style="664" bestFit="1" customWidth="1"/>
    <col min="12814" max="13056" width="9.140625" style="664"/>
    <col min="13057" max="13057" width="4.42578125" style="664" customWidth="1"/>
    <col min="13058" max="13058" width="62.85546875" style="664" customWidth="1"/>
    <col min="13059" max="13059" width="4.7109375" style="664" customWidth="1"/>
    <col min="13060" max="13060" width="9.7109375" style="664" customWidth="1"/>
    <col min="13061" max="13061" width="10.85546875" style="664" bestFit="1" customWidth="1"/>
    <col min="13062" max="13062" width="11.85546875" style="664" customWidth="1"/>
    <col min="13063" max="13066" width="9.140625" style="664"/>
    <col min="13067" max="13067" width="7.85546875" style="664" bestFit="1" customWidth="1"/>
    <col min="13068" max="13068" width="9.140625" style="664"/>
    <col min="13069" max="13069" width="10.5703125" style="664" bestFit="1" customWidth="1"/>
    <col min="13070" max="13312" width="9.140625" style="664"/>
    <col min="13313" max="13313" width="4.42578125" style="664" customWidth="1"/>
    <col min="13314" max="13314" width="62.85546875" style="664" customWidth="1"/>
    <col min="13315" max="13315" width="4.7109375" style="664" customWidth="1"/>
    <col min="13316" max="13316" width="9.7109375" style="664" customWidth="1"/>
    <col min="13317" max="13317" width="10.85546875" style="664" bestFit="1" customWidth="1"/>
    <col min="13318" max="13318" width="11.85546875" style="664" customWidth="1"/>
    <col min="13319" max="13322" width="9.140625" style="664"/>
    <col min="13323" max="13323" width="7.85546875" style="664" bestFit="1" customWidth="1"/>
    <col min="13324" max="13324" width="9.140625" style="664"/>
    <col min="13325" max="13325" width="10.5703125" style="664" bestFit="1" customWidth="1"/>
    <col min="13326" max="13568" width="9.140625" style="664"/>
    <col min="13569" max="13569" width="4.42578125" style="664" customWidth="1"/>
    <col min="13570" max="13570" width="62.85546875" style="664" customWidth="1"/>
    <col min="13571" max="13571" width="4.7109375" style="664" customWidth="1"/>
    <col min="13572" max="13572" width="9.7109375" style="664" customWidth="1"/>
    <col min="13573" max="13573" width="10.85546875" style="664" bestFit="1" customWidth="1"/>
    <col min="13574" max="13574" width="11.85546875" style="664" customWidth="1"/>
    <col min="13575" max="13578" width="9.140625" style="664"/>
    <col min="13579" max="13579" width="7.85546875" style="664" bestFit="1" customWidth="1"/>
    <col min="13580" max="13580" width="9.140625" style="664"/>
    <col min="13581" max="13581" width="10.5703125" style="664" bestFit="1" customWidth="1"/>
    <col min="13582" max="13824" width="9.140625" style="664"/>
    <col min="13825" max="13825" width="4.42578125" style="664" customWidth="1"/>
    <col min="13826" max="13826" width="62.85546875" style="664" customWidth="1"/>
    <col min="13827" max="13827" width="4.7109375" style="664" customWidth="1"/>
    <col min="13828" max="13828" width="9.7109375" style="664" customWidth="1"/>
    <col min="13829" max="13829" width="10.85546875" style="664" bestFit="1" customWidth="1"/>
    <col min="13830" max="13830" width="11.85546875" style="664" customWidth="1"/>
    <col min="13831" max="13834" width="9.140625" style="664"/>
    <col min="13835" max="13835" width="7.85546875" style="664" bestFit="1" customWidth="1"/>
    <col min="13836" max="13836" width="9.140625" style="664"/>
    <col min="13837" max="13837" width="10.5703125" style="664" bestFit="1" customWidth="1"/>
    <col min="13838" max="14080" width="9.140625" style="664"/>
    <col min="14081" max="14081" width="4.42578125" style="664" customWidth="1"/>
    <col min="14082" max="14082" width="62.85546875" style="664" customWidth="1"/>
    <col min="14083" max="14083" width="4.7109375" style="664" customWidth="1"/>
    <col min="14084" max="14084" width="9.7109375" style="664" customWidth="1"/>
    <col min="14085" max="14085" width="10.85546875" style="664" bestFit="1" customWidth="1"/>
    <col min="14086" max="14086" width="11.85546875" style="664" customWidth="1"/>
    <col min="14087" max="14090" width="9.140625" style="664"/>
    <col min="14091" max="14091" width="7.85546875" style="664" bestFit="1" customWidth="1"/>
    <col min="14092" max="14092" width="9.140625" style="664"/>
    <col min="14093" max="14093" width="10.5703125" style="664" bestFit="1" customWidth="1"/>
    <col min="14094" max="14336" width="9.140625" style="664"/>
    <col min="14337" max="14337" width="4.42578125" style="664" customWidth="1"/>
    <col min="14338" max="14338" width="62.85546875" style="664" customWidth="1"/>
    <col min="14339" max="14339" width="4.7109375" style="664" customWidth="1"/>
    <col min="14340" max="14340" width="9.7109375" style="664" customWidth="1"/>
    <col min="14341" max="14341" width="10.85546875" style="664" bestFit="1" customWidth="1"/>
    <col min="14342" max="14342" width="11.85546875" style="664" customWidth="1"/>
    <col min="14343" max="14346" width="9.140625" style="664"/>
    <col min="14347" max="14347" width="7.85546875" style="664" bestFit="1" customWidth="1"/>
    <col min="14348" max="14348" width="9.140625" style="664"/>
    <col min="14349" max="14349" width="10.5703125" style="664" bestFit="1" customWidth="1"/>
    <col min="14350" max="14592" width="9.140625" style="664"/>
    <col min="14593" max="14593" width="4.42578125" style="664" customWidth="1"/>
    <col min="14594" max="14594" width="62.85546875" style="664" customWidth="1"/>
    <col min="14595" max="14595" width="4.7109375" style="664" customWidth="1"/>
    <col min="14596" max="14596" width="9.7109375" style="664" customWidth="1"/>
    <col min="14597" max="14597" width="10.85546875" style="664" bestFit="1" customWidth="1"/>
    <col min="14598" max="14598" width="11.85546875" style="664" customWidth="1"/>
    <col min="14599" max="14602" width="9.140625" style="664"/>
    <col min="14603" max="14603" width="7.85546875" style="664" bestFit="1" customWidth="1"/>
    <col min="14604" max="14604" width="9.140625" style="664"/>
    <col min="14605" max="14605" width="10.5703125" style="664" bestFit="1" customWidth="1"/>
    <col min="14606" max="14848" width="9.140625" style="664"/>
    <col min="14849" max="14849" width="4.42578125" style="664" customWidth="1"/>
    <col min="14850" max="14850" width="62.85546875" style="664" customWidth="1"/>
    <col min="14851" max="14851" width="4.7109375" style="664" customWidth="1"/>
    <col min="14852" max="14852" width="9.7109375" style="664" customWidth="1"/>
    <col min="14853" max="14853" width="10.85546875" style="664" bestFit="1" customWidth="1"/>
    <col min="14854" max="14854" width="11.85546875" style="664" customWidth="1"/>
    <col min="14855" max="14858" width="9.140625" style="664"/>
    <col min="14859" max="14859" width="7.85546875" style="664" bestFit="1" customWidth="1"/>
    <col min="14860" max="14860" width="9.140625" style="664"/>
    <col min="14861" max="14861" width="10.5703125" style="664" bestFit="1" customWidth="1"/>
    <col min="14862" max="15104" width="9.140625" style="664"/>
    <col min="15105" max="15105" width="4.42578125" style="664" customWidth="1"/>
    <col min="15106" max="15106" width="62.85546875" style="664" customWidth="1"/>
    <col min="15107" max="15107" width="4.7109375" style="664" customWidth="1"/>
    <col min="15108" max="15108" width="9.7109375" style="664" customWidth="1"/>
    <col min="15109" max="15109" width="10.85546875" style="664" bestFit="1" customWidth="1"/>
    <col min="15110" max="15110" width="11.85546875" style="664" customWidth="1"/>
    <col min="15111" max="15114" width="9.140625" style="664"/>
    <col min="15115" max="15115" width="7.85546875" style="664" bestFit="1" customWidth="1"/>
    <col min="15116" max="15116" width="9.140625" style="664"/>
    <col min="15117" max="15117" width="10.5703125" style="664" bestFit="1" customWidth="1"/>
    <col min="15118" max="15360" width="9.140625" style="664"/>
    <col min="15361" max="15361" width="4.42578125" style="664" customWidth="1"/>
    <col min="15362" max="15362" width="62.85546875" style="664" customWidth="1"/>
    <col min="15363" max="15363" width="4.7109375" style="664" customWidth="1"/>
    <col min="15364" max="15364" width="9.7109375" style="664" customWidth="1"/>
    <col min="15365" max="15365" width="10.85546875" style="664" bestFit="1" customWidth="1"/>
    <col min="15366" max="15366" width="11.85546875" style="664" customWidth="1"/>
    <col min="15367" max="15370" width="9.140625" style="664"/>
    <col min="15371" max="15371" width="7.85546875" style="664" bestFit="1" customWidth="1"/>
    <col min="15372" max="15372" width="9.140625" style="664"/>
    <col min="15373" max="15373" width="10.5703125" style="664" bestFit="1" customWidth="1"/>
    <col min="15374" max="15616" width="9.140625" style="664"/>
    <col min="15617" max="15617" width="4.42578125" style="664" customWidth="1"/>
    <col min="15618" max="15618" width="62.85546875" style="664" customWidth="1"/>
    <col min="15619" max="15619" width="4.7109375" style="664" customWidth="1"/>
    <col min="15620" max="15620" width="9.7109375" style="664" customWidth="1"/>
    <col min="15621" max="15621" width="10.85546875" style="664" bestFit="1" customWidth="1"/>
    <col min="15622" max="15622" width="11.85546875" style="664" customWidth="1"/>
    <col min="15623" max="15626" width="9.140625" style="664"/>
    <col min="15627" max="15627" width="7.85546875" style="664" bestFit="1" customWidth="1"/>
    <col min="15628" max="15628" width="9.140625" style="664"/>
    <col min="15629" max="15629" width="10.5703125" style="664" bestFit="1" customWidth="1"/>
    <col min="15630" max="15872" width="9.140625" style="664"/>
    <col min="15873" max="15873" width="4.42578125" style="664" customWidth="1"/>
    <col min="15874" max="15874" width="62.85546875" style="664" customWidth="1"/>
    <col min="15875" max="15875" width="4.7109375" style="664" customWidth="1"/>
    <col min="15876" max="15876" width="9.7109375" style="664" customWidth="1"/>
    <col min="15877" max="15877" width="10.85546875" style="664" bestFit="1" customWidth="1"/>
    <col min="15878" max="15878" width="11.85546875" style="664" customWidth="1"/>
    <col min="15879" max="15882" width="9.140625" style="664"/>
    <col min="15883" max="15883" width="7.85546875" style="664" bestFit="1" customWidth="1"/>
    <col min="15884" max="15884" width="9.140625" style="664"/>
    <col min="15885" max="15885" width="10.5703125" style="664" bestFit="1" customWidth="1"/>
    <col min="15886" max="16128" width="9.140625" style="664"/>
    <col min="16129" max="16129" width="4.42578125" style="664" customWidth="1"/>
    <col min="16130" max="16130" width="62.85546875" style="664" customWidth="1"/>
    <col min="16131" max="16131" width="4.7109375" style="664" customWidth="1"/>
    <col min="16132" max="16132" width="9.7109375" style="664" customWidth="1"/>
    <col min="16133" max="16133" width="10.85546875" style="664" bestFit="1" customWidth="1"/>
    <col min="16134" max="16134" width="11.85546875" style="664" customWidth="1"/>
    <col min="16135" max="16138" width="9.140625" style="664"/>
    <col min="16139" max="16139" width="7.85546875" style="664" bestFit="1" customWidth="1"/>
    <col min="16140" max="16140" width="9.140625" style="664"/>
    <col min="16141" max="16141" width="10.5703125" style="664" bestFit="1" customWidth="1"/>
    <col min="16142" max="16384" width="9.140625" style="664"/>
  </cols>
  <sheetData>
    <row r="1" spans="1:7" ht="18">
      <c r="A1" s="660" t="s">
        <v>1763</v>
      </c>
      <c r="B1" s="661"/>
      <c r="C1" s="662"/>
      <c r="D1" s="663"/>
      <c r="E1" s="661"/>
      <c r="F1" s="661"/>
    </row>
    <row r="2" spans="1:7" ht="11.25">
      <c r="A2" s="665" t="s">
        <v>1764</v>
      </c>
      <c r="B2" s="661"/>
      <c r="C2" s="662"/>
      <c r="D2" s="663"/>
      <c r="E2" s="661"/>
      <c r="F2" s="661"/>
    </row>
    <row r="3" spans="1:7" ht="11.25">
      <c r="A3" s="665" t="s">
        <v>1765</v>
      </c>
      <c r="B3" s="661"/>
      <c r="C3" s="662"/>
      <c r="D3" s="666" t="s">
        <v>1766</v>
      </c>
      <c r="E3" s="661"/>
      <c r="F3" s="661"/>
    </row>
    <row r="4" spans="1:7" ht="11.25">
      <c r="A4" s="665" t="s">
        <v>1767</v>
      </c>
      <c r="B4" s="661"/>
      <c r="C4" s="662"/>
      <c r="D4" s="667" t="s">
        <v>1768</v>
      </c>
      <c r="E4" s="661"/>
      <c r="F4" s="661"/>
    </row>
    <row r="5" spans="1:7" ht="11.25">
      <c r="A5" s="668" t="s">
        <v>1769</v>
      </c>
      <c r="B5" s="661"/>
      <c r="C5" s="662"/>
      <c r="D5" s="666" t="s">
        <v>1770</v>
      </c>
      <c r="E5" s="661"/>
      <c r="F5" s="661"/>
    </row>
    <row r="6" spans="1:7" ht="11.25">
      <c r="A6" s="668" t="s">
        <v>1771</v>
      </c>
      <c r="B6" s="661"/>
      <c r="C6" s="662"/>
      <c r="D6" s="666" t="s">
        <v>1772</v>
      </c>
      <c r="E6" s="661"/>
      <c r="F6" s="661"/>
    </row>
    <row r="7" spans="1:7" ht="11.25" thickBot="1">
      <c r="A7" s="661"/>
      <c r="B7" s="661"/>
      <c r="C7" s="662"/>
      <c r="D7" s="663"/>
      <c r="E7" s="661"/>
      <c r="F7" s="661"/>
    </row>
    <row r="8" spans="1:7" ht="23.25" thickBot="1">
      <c r="A8" s="669" t="s">
        <v>1773</v>
      </c>
      <c r="B8" s="669" t="s">
        <v>1774</v>
      </c>
      <c r="C8" s="669" t="s">
        <v>160</v>
      </c>
      <c r="D8" s="670" t="s">
        <v>1775</v>
      </c>
      <c r="E8" s="669" t="s">
        <v>1776</v>
      </c>
      <c r="F8" s="669" t="s">
        <v>1</v>
      </c>
    </row>
    <row r="9" spans="1:7" ht="12" thickBot="1">
      <c r="A9" s="669" t="s">
        <v>64</v>
      </c>
      <c r="B9" s="669">
        <v>4</v>
      </c>
      <c r="C9" s="669">
        <v>5</v>
      </c>
      <c r="D9" s="670">
        <v>6</v>
      </c>
      <c r="E9" s="669">
        <v>7</v>
      </c>
      <c r="F9" s="669">
        <v>8</v>
      </c>
    </row>
    <row r="10" spans="1:7">
      <c r="A10" s="671"/>
      <c r="B10" s="671"/>
      <c r="C10" s="672"/>
      <c r="D10" s="673"/>
      <c r="E10" s="671"/>
      <c r="F10" s="671"/>
    </row>
    <row r="11" spans="1:7" ht="12.75" thickBot="1">
      <c r="A11" s="674"/>
      <c r="B11" s="675" t="s">
        <v>1777</v>
      </c>
      <c r="C11" s="676"/>
      <c r="D11" s="674"/>
      <c r="E11" s="677"/>
      <c r="F11" s="678">
        <f>F12+F21+F29+F51+F62+F67+F88</f>
        <v>0</v>
      </c>
      <c r="G11" s="679" t="s">
        <v>1778</v>
      </c>
    </row>
    <row r="12" spans="1:7" ht="12" thickBot="1">
      <c r="A12" s="680"/>
      <c r="B12" s="681" t="s">
        <v>1779</v>
      </c>
      <c r="C12" s="682"/>
      <c r="D12" s="683"/>
      <c r="E12" s="684"/>
      <c r="F12" s="685">
        <f>SUM(F13:F20)</f>
        <v>0</v>
      </c>
    </row>
    <row r="13" spans="1:7" ht="22.5">
      <c r="A13" s="686">
        <v>1</v>
      </c>
      <c r="B13" s="687" t="s">
        <v>1780</v>
      </c>
      <c r="C13" s="688" t="s">
        <v>507</v>
      </c>
      <c r="D13" s="689">
        <v>155</v>
      </c>
      <c r="E13" s="198"/>
      <c r="F13" s="690">
        <f t="shared" ref="F13:F20" si="0">E13*D13</f>
        <v>0</v>
      </c>
    </row>
    <row r="14" spans="1:7" ht="22.5">
      <c r="A14" s="691">
        <f>A13+1</f>
        <v>2</v>
      </c>
      <c r="B14" s="687" t="s">
        <v>1781</v>
      </c>
      <c r="C14" s="692" t="s">
        <v>507</v>
      </c>
      <c r="D14" s="689">
        <v>5</v>
      </c>
      <c r="E14" s="198"/>
      <c r="F14" s="690">
        <f t="shared" si="0"/>
        <v>0</v>
      </c>
    </row>
    <row r="15" spans="1:7" ht="22.5">
      <c r="A15" s="691">
        <f>A14+1</f>
        <v>3</v>
      </c>
      <c r="B15" s="687" t="s">
        <v>1782</v>
      </c>
      <c r="C15" s="692" t="s">
        <v>507</v>
      </c>
      <c r="D15" s="689">
        <v>25</v>
      </c>
      <c r="E15" s="198"/>
      <c r="F15" s="690">
        <f t="shared" si="0"/>
        <v>0</v>
      </c>
    </row>
    <row r="16" spans="1:7" ht="22.5">
      <c r="A16" s="691">
        <f>A15+1</f>
        <v>4</v>
      </c>
      <c r="B16" s="687" t="s">
        <v>1783</v>
      </c>
      <c r="C16" s="692" t="s">
        <v>507</v>
      </c>
      <c r="D16" s="689">
        <v>30</v>
      </c>
      <c r="E16" s="198"/>
      <c r="F16" s="690">
        <f t="shared" si="0"/>
        <v>0</v>
      </c>
    </row>
    <row r="17" spans="1:6" ht="22.5">
      <c r="A17" s="691">
        <f>A16+1</f>
        <v>5</v>
      </c>
      <c r="B17" s="687" t="s">
        <v>1784</v>
      </c>
      <c r="C17" s="692" t="s">
        <v>507</v>
      </c>
      <c r="D17" s="689">
        <v>70</v>
      </c>
      <c r="E17" s="198"/>
      <c r="F17" s="690">
        <f t="shared" si="0"/>
        <v>0</v>
      </c>
    </row>
    <row r="18" spans="1:6" ht="21.75" customHeight="1">
      <c r="A18" s="691">
        <v>6</v>
      </c>
      <c r="B18" s="693" t="s">
        <v>1785</v>
      </c>
      <c r="C18" s="692" t="s">
        <v>507</v>
      </c>
      <c r="D18" s="689">
        <v>90</v>
      </c>
      <c r="E18" s="198"/>
      <c r="F18" s="690">
        <f>E18*D18</f>
        <v>0</v>
      </c>
    </row>
    <row r="19" spans="1:6" ht="36" customHeight="1">
      <c r="A19" s="691">
        <f>A18+1</f>
        <v>7</v>
      </c>
      <c r="B19" s="693" t="s">
        <v>1786</v>
      </c>
      <c r="C19" s="692" t="s">
        <v>507</v>
      </c>
      <c r="D19" s="689">
        <v>30</v>
      </c>
      <c r="E19" s="198"/>
      <c r="F19" s="690">
        <f>E19*D19</f>
        <v>0</v>
      </c>
    </row>
    <row r="20" spans="1:6" ht="12" thickBot="1">
      <c r="A20" s="691">
        <v>8</v>
      </c>
      <c r="B20" s="694" t="s">
        <v>1787</v>
      </c>
      <c r="C20" s="692" t="s">
        <v>1788</v>
      </c>
      <c r="D20" s="689">
        <v>1</v>
      </c>
      <c r="E20" s="198"/>
      <c r="F20" s="690">
        <f t="shared" si="0"/>
        <v>0</v>
      </c>
    </row>
    <row r="21" spans="1:6" ht="12" thickBot="1">
      <c r="A21" s="681"/>
      <c r="B21" s="681" t="s">
        <v>1789</v>
      </c>
      <c r="C21" s="682"/>
      <c r="D21" s="683"/>
      <c r="E21" s="199"/>
      <c r="F21" s="685">
        <f>SUM(F22:F28)</f>
        <v>0</v>
      </c>
    </row>
    <row r="22" spans="1:6" ht="22.5">
      <c r="A22" s="695">
        <v>9</v>
      </c>
      <c r="B22" s="694" t="s">
        <v>1790</v>
      </c>
      <c r="C22" s="692" t="s">
        <v>507</v>
      </c>
      <c r="D22" s="689">
        <v>145</v>
      </c>
      <c r="E22" s="198"/>
      <c r="F22" s="690">
        <f t="shared" ref="F22:F28" si="1">E22*D22</f>
        <v>0</v>
      </c>
    </row>
    <row r="23" spans="1:6" ht="22.5">
      <c r="A23" s="695">
        <f>A22+1</f>
        <v>10</v>
      </c>
      <c r="B23" s="694" t="s">
        <v>1791</v>
      </c>
      <c r="C23" s="692" t="s">
        <v>507</v>
      </c>
      <c r="D23" s="689">
        <f>D14</f>
        <v>5</v>
      </c>
      <c r="E23" s="198"/>
      <c r="F23" s="690">
        <f t="shared" si="1"/>
        <v>0</v>
      </c>
    </row>
    <row r="24" spans="1:6" ht="22.5">
      <c r="A24" s="695">
        <f>A23+1</f>
        <v>11</v>
      </c>
      <c r="B24" s="694" t="s">
        <v>1792</v>
      </c>
      <c r="C24" s="692" t="s">
        <v>507</v>
      </c>
      <c r="D24" s="689">
        <f>D15</f>
        <v>25</v>
      </c>
      <c r="E24" s="198"/>
      <c r="F24" s="690">
        <f t="shared" si="1"/>
        <v>0</v>
      </c>
    </row>
    <row r="25" spans="1:6" ht="22.5">
      <c r="A25" s="695">
        <f>A24+1</f>
        <v>12</v>
      </c>
      <c r="B25" s="694" t="s">
        <v>1793</v>
      </c>
      <c r="C25" s="692" t="s">
        <v>507</v>
      </c>
      <c r="D25" s="689">
        <f>D16</f>
        <v>30</v>
      </c>
      <c r="E25" s="198"/>
      <c r="F25" s="690">
        <f t="shared" si="1"/>
        <v>0</v>
      </c>
    </row>
    <row r="26" spans="1:6" ht="22.5">
      <c r="A26" s="695">
        <f>A25+1</f>
        <v>13</v>
      </c>
      <c r="B26" s="694" t="s">
        <v>1794</v>
      </c>
      <c r="C26" s="692" t="s">
        <v>507</v>
      </c>
      <c r="D26" s="689">
        <f>D17</f>
        <v>70</v>
      </c>
      <c r="E26" s="198"/>
      <c r="F26" s="690">
        <f t="shared" si="1"/>
        <v>0</v>
      </c>
    </row>
    <row r="27" spans="1:6" ht="22.5">
      <c r="A27" s="695">
        <v>14</v>
      </c>
      <c r="B27" s="694" t="s">
        <v>1795</v>
      </c>
      <c r="C27" s="692" t="s">
        <v>507</v>
      </c>
      <c r="D27" s="689">
        <f>D18</f>
        <v>90</v>
      </c>
      <c r="E27" s="198"/>
      <c r="F27" s="690">
        <f t="shared" si="1"/>
        <v>0</v>
      </c>
    </row>
    <row r="28" spans="1:6" ht="12" thickBot="1">
      <c r="A28" s="695">
        <v>15</v>
      </c>
      <c r="B28" s="694" t="s">
        <v>1796</v>
      </c>
      <c r="C28" s="692" t="s">
        <v>1788</v>
      </c>
      <c r="D28" s="689">
        <v>1</v>
      </c>
      <c r="E28" s="198"/>
      <c r="F28" s="690">
        <f t="shared" si="1"/>
        <v>0</v>
      </c>
    </row>
    <row r="29" spans="1:6" ht="12" thickBot="1">
      <c r="A29" s="680"/>
      <c r="B29" s="681" t="s">
        <v>1797</v>
      </c>
      <c r="C29" s="682"/>
      <c r="D29" s="683"/>
      <c r="E29" s="199"/>
      <c r="F29" s="685">
        <f>SUM(F30:F50)</f>
        <v>0</v>
      </c>
    </row>
    <row r="30" spans="1:6" ht="22.5">
      <c r="A30" s="689">
        <f>A28+1</f>
        <v>16</v>
      </c>
      <c r="B30" s="694" t="s">
        <v>1798</v>
      </c>
      <c r="C30" s="692" t="s">
        <v>1799</v>
      </c>
      <c r="D30" s="689">
        <v>6</v>
      </c>
      <c r="E30" s="198"/>
      <c r="F30" s="690">
        <f>E30*D30</f>
        <v>0</v>
      </c>
    </row>
    <row r="31" spans="1:6" ht="22.5">
      <c r="A31" s="689">
        <f>A30+1</f>
        <v>17</v>
      </c>
      <c r="B31" s="694" t="s">
        <v>1800</v>
      </c>
      <c r="C31" s="692" t="s">
        <v>1799</v>
      </c>
      <c r="D31" s="689">
        <v>13</v>
      </c>
      <c r="E31" s="198"/>
      <c r="F31" s="690">
        <f>E31*D31</f>
        <v>0</v>
      </c>
    </row>
    <row r="32" spans="1:6" ht="11.25">
      <c r="A32" s="689">
        <f>A31+1</f>
        <v>18</v>
      </c>
      <c r="B32" s="694" t="s">
        <v>1801</v>
      </c>
      <c r="C32" s="692" t="s">
        <v>1799</v>
      </c>
      <c r="D32" s="689">
        <v>13</v>
      </c>
      <c r="E32" s="198"/>
      <c r="F32" s="690">
        <f>E32*D32</f>
        <v>0</v>
      </c>
    </row>
    <row r="33" spans="1:6" ht="11.25" customHeight="1">
      <c r="A33" s="689">
        <f>A32+1</f>
        <v>19</v>
      </c>
      <c r="B33" s="694" t="s">
        <v>1802</v>
      </c>
      <c r="C33" s="692" t="s">
        <v>1799</v>
      </c>
      <c r="D33" s="689">
        <v>19</v>
      </c>
      <c r="E33" s="198"/>
      <c r="F33" s="690">
        <f>E33*D33</f>
        <v>0</v>
      </c>
    </row>
    <row r="34" spans="1:6" ht="11.25">
      <c r="A34" s="689">
        <f>A33+1</f>
        <v>20</v>
      </c>
      <c r="B34" s="694" t="s">
        <v>1803</v>
      </c>
      <c r="C34" s="692" t="s">
        <v>1799</v>
      </c>
      <c r="D34" s="689">
        <v>38</v>
      </c>
      <c r="E34" s="198"/>
      <c r="F34" s="690">
        <f>E34*D34</f>
        <v>0</v>
      </c>
    </row>
    <row r="35" spans="1:6" ht="11.25">
      <c r="A35" s="689">
        <f>A34+1</f>
        <v>21</v>
      </c>
      <c r="B35" s="694" t="s">
        <v>1804</v>
      </c>
      <c r="C35" s="692" t="s">
        <v>1799</v>
      </c>
      <c r="D35" s="689">
        <v>4</v>
      </c>
      <c r="E35" s="198"/>
      <c r="F35" s="690">
        <f t="shared" ref="F35:F49" si="2">E35*D35</f>
        <v>0</v>
      </c>
    </row>
    <row r="36" spans="1:6" ht="11.25">
      <c r="A36" s="689">
        <v>22</v>
      </c>
      <c r="B36" s="694" t="s">
        <v>1805</v>
      </c>
      <c r="C36" s="692" t="s">
        <v>1799</v>
      </c>
      <c r="D36" s="689">
        <v>8</v>
      </c>
      <c r="E36" s="198"/>
      <c r="F36" s="690">
        <f>E36*D36</f>
        <v>0</v>
      </c>
    </row>
    <row r="37" spans="1:6" ht="11.25">
      <c r="A37" s="689">
        <v>23</v>
      </c>
      <c r="B37" s="694" t="s">
        <v>1806</v>
      </c>
      <c r="C37" s="692" t="s">
        <v>1799</v>
      </c>
      <c r="D37" s="689">
        <v>2</v>
      </c>
      <c r="E37" s="198"/>
      <c r="F37" s="690">
        <f t="shared" si="2"/>
        <v>0</v>
      </c>
    </row>
    <row r="38" spans="1:6" ht="11.25">
      <c r="A38" s="689">
        <f t="shared" ref="A38:A43" si="3">A37+1</f>
        <v>24</v>
      </c>
      <c r="B38" s="694" t="s">
        <v>1807</v>
      </c>
      <c r="C38" s="692" t="s">
        <v>1799</v>
      </c>
      <c r="D38" s="689">
        <v>2</v>
      </c>
      <c r="E38" s="198"/>
      <c r="F38" s="690">
        <f t="shared" si="2"/>
        <v>0</v>
      </c>
    </row>
    <row r="39" spans="1:6" ht="11.25">
      <c r="A39" s="689">
        <f t="shared" si="3"/>
        <v>25</v>
      </c>
      <c r="B39" s="694" t="s">
        <v>1808</v>
      </c>
      <c r="C39" s="692" t="s">
        <v>1799</v>
      </c>
      <c r="D39" s="689">
        <v>2</v>
      </c>
      <c r="E39" s="198"/>
      <c r="F39" s="690">
        <f t="shared" si="2"/>
        <v>0</v>
      </c>
    </row>
    <row r="40" spans="1:6" ht="11.25">
      <c r="A40" s="689">
        <f t="shared" si="3"/>
        <v>26</v>
      </c>
      <c r="B40" s="694" t="s">
        <v>1809</v>
      </c>
      <c r="C40" s="692" t="s">
        <v>1799</v>
      </c>
      <c r="D40" s="689">
        <v>6</v>
      </c>
      <c r="E40" s="198"/>
      <c r="F40" s="690">
        <f t="shared" si="2"/>
        <v>0</v>
      </c>
    </row>
    <row r="41" spans="1:6" ht="11.25">
      <c r="A41" s="689">
        <f t="shared" si="3"/>
        <v>27</v>
      </c>
      <c r="B41" s="694" t="s">
        <v>1810</v>
      </c>
      <c r="C41" s="692" t="s">
        <v>1799</v>
      </c>
      <c r="D41" s="689">
        <v>4</v>
      </c>
      <c r="E41" s="198"/>
      <c r="F41" s="690">
        <f t="shared" si="2"/>
        <v>0</v>
      </c>
    </row>
    <row r="42" spans="1:6" ht="12.75" customHeight="1">
      <c r="A42" s="689">
        <f t="shared" si="3"/>
        <v>28</v>
      </c>
      <c r="B42" s="694" t="s">
        <v>1811</v>
      </c>
      <c r="C42" s="692" t="s">
        <v>1799</v>
      </c>
      <c r="D42" s="689">
        <v>18</v>
      </c>
      <c r="E42" s="198"/>
      <c r="F42" s="690">
        <f t="shared" si="2"/>
        <v>0</v>
      </c>
    </row>
    <row r="43" spans="1:6" ht="11.25">
      <c r="A43" s="689">
        <f t="shared" si="3"/>
        <v>29</v>
      </c>
      <c r="B43" s="694" t="s">
        <v>1812</v>
      </c>
      <c r="C43" s="692" t="s">
        <v>1799</v>
      </c>
      <c r="D43" s="689">
        <v>18</v>
      </c>
      <c r="E43" s="198"/>
      <c r="F43" s="690">
        <f t="shared" si="2"/>
        <v>0</v>
      </c>
    </row>
    <row r="44" spans="1:6" ht="11.25">
      <c r="A44" s="689">
        <v>30</v>
      </c>
      <c r="B44" s="694" t="s">
        <v>1813</v>
      </c>
      <c r="C44" s="692" t="s">
        <v>1799</v>
      </c>
      <c r="D44" s="689">
        <v>2</v>
      </c>
      <c r="E44" s="198"/>
      <c r="F44" s="690">
        <f t="shared" si="2"/>
        <v>0</v>
      </c>
    </row>
    <row r="45" spans="1:6" ht="11.25">
      <c r="A45" s="689">
        <v>31</v>
      </c>
      <c r="B45" s="694" t="s">
        <v>1814</v>
      </c>
      <c r="C45" s="692" t="s">
        <v>1799</v>
      </c>
      <c r="D45" s="689">
        <v>2</v>
      </c>
      <c r="E45" s="198"/>
      <c r="F45" s="690">
        <f t="shared" si="2"/>
        <v>0</v>
      </c>
    </row>
    <row r="46" spans="1:6" ht="11.25">
      <c r="A46" s="689">
        <v>32</v>
      </c>
      <c r="B46" s="694" t="s">
        <v>1815</v>
      </c>
      <c r="C46" s="692" t="s">
        <v>1799</v>
      </c>
      <c r="D46" s="689">
        <v>2</v>
      </c>
      <c r="E46" s="198"/>
      <c r="F46" s="690">
        <f t="shared" si="2"/>
        <v>0</v>
      </c>
    </row>
    <row r="47" spans="1:6" ht="11.25">
      <c r="A47" s="689">
        <v>33</v>
      </c>
      <c r="B47" s="694" t="s">
        <v>1816</v>
      </c>
      <c r="C47" s="692" t="s">
        <v>1799</v>
      </c>
      <c r="D47" s="689">
        <v>2</v>
      </c>
      <c r="E47" s="198"/>
      <c r="F47" s="690">
        <f t="shared" si="2"/>
        <v>0</v>
      </c>
    </row>
    <row r="48" spans="1:6" ht="11.25">
      <c r="A48" s="689">
        <v>34</v>
      </c>
      <c r="B48" s="694" t="s">
        <v>1817</v>
      </c>
      <c r="C48" s="692" t="s">
        <v>1799</v>
      </c>
      <c r="D48" s="689">
        <v>2</v>
      </c>
      <c r="E48" s="198"/>
      <c r="F48" s="690">
        <f t="shared" si="2"/>
        <v>0</v>
      </c>
    </row>
    <row r="49" spans="1:6" ht="11.25">
      <c r="A49" s="689">
        <v>35</v>
      </c>
      <c r="B49" s="694" t="s">
        <v>1818</v>
      </c>
      <c r="C49" s="692" t="s">
        <v>1799</v>
      </c>
      <c r="D49" s="689">
        <v>2</v>
      </c>
      <c r="E49" s="198"/>
      <c r="F49" s="690">
        <f t="shared" si="2"/>
        <v>0</v>
      </c>
    </row>
    <row r="50" spans="1:6" ht="12" thickBot="1">
      <c r="A50" s="689">
        <v>36</v>
      </c>
      <c r="B50" s="694" t="s">
        <v>1819</v>
      </c>
      <c r="C50" s="692" t="s">
        <v>1788</v>
      </c>
      <c r="D50" s="689">
        <v>1</v>
      </c>
      <c r="E50" s="198"/>
      <c r="F50" s="690">
        <f>E50*D50</f>
        <v>0</v>
      </c>
    </row>
    <row r="51" spans="1:6" ht="12" thickBot="1">
      <c r="A51" s="680"/>
      <c r="B51" s="681" t="s">
        <v>117</v>
      </c>
      <c r="C51" s="682"/>
      <c r="D51" s="683"/>
      <c r="E51" s="199"/>
      <c r="F51" s="685">
        <f>SUM(F52:F61)</f>
        <v>0</v>
      </c>
    </row>
    <row r="52" spans="1:6" ht="22.5">
      <c r="A52" s="689">
        <f>A50+1</f>
        <v>37</v>
      </c>
      <c r="B52" s="694" t="s">
        <v>2934</v>
      </c>
      <c r="C52" s="692" t="s">
        <v>1788</v>
      </c>
      <c r="D52" s="689">
        <v>1</v>
      </c>
      <c r="E52" s="198"/>
      <c r="F52" s="690">
        <f t="shared" ref="F52:F61" si="4">E52*D52</f>
        <v>0</v>
      </c>
    </row>
    <row r="53" spans="1:6" ht="22.5">
      <c r="A53" s="689">
        <v>38</v>
      </c>
      <c r="B53" s="694" t="s">
        <v>2935</v>
      </c>
      <c r="C53" s="692" t="s">
        <v>1788</v>
      </c>
      <c r="D53" s="689">
        <v>2</v>
      </c>
      <c r="E53" s="198"/>
      <c r="F53" s="690">
        <f t="shared" si="4"/>
        <v>0</v>
      </c>
    </row>
    <row r="54" spans="1:6" ht="22.5">
      <c r="A54" s="689">
        <v>39</v>
      </c>
      <c r="B54" s="694" t="s">
        <v>2936</v>
      </c>
      <c r="C54" s="692" t="s">
        <v>1788</v>
      </c>
      <c r="D54" s="689">
        <v>3</v>
      </c>
      <c r="E54" s="198"/>
      <c r="F54" s="690">
        <f t="shared" si="4"/>
        <v>0</v>
      </c>
    </row>
    <row r="55" spans="1:6" ht="22.5">
      <c r="A55" s="689">
        <v>40</v>
      </c>
      <c r="B55" s="694" t="s">
        <v>2937</v>
      </c>
      <c r="C55" s="692" t="s">
        <v>1788</v>
      </c>
      <c r="D55" s="689">
        <v>1</v>
      </c>
      <c r="E55" s="198"/>
      <c r="F55" s="690">
        <f t="shared" si="4"/>
        <v>0</v>
      </c>
    </row>
    <row r="56" spans="1:6" ht="22.5">
      <c r="A56" s="689">
        <v>41</v>
      </c>
      <c r="B56" s="694" t="s">
        <v>2938</v>
      </c>
      <c r="C56" s="692" t="s">
        <v>1788</v>
      </c>
      <c r="D56" s="689">
        <v>2</v>
      </c>
      <c r="E56" s="198"/>
      <c r="F56" s="690">
        <f t="shared" si="4"/>
        <v>0</v>
      </c>
    </row>
    <row r="57" spans="1:6" ht="22.5">
      <c r="A57" s="689">
        <v>42</v>
      </c>
      <c r="B57" s="694" t="s">
        <v>2939</v>
      </c>
      <c r="C57" s="692" t="s">
        <v>1788</v>
      </c>
      <c r="D57" s="689">
        <v>2</v>
      </c>
      <c r="E57" s="198"/>
      <c r="F57" s="690">
        <f t="shared" si="4"/>
        <v>0</v>
      </c>
    </row>
    <row r="58" spans="1:6" ht="11.25">
      <c r="A58" s="689">
        <v>43</v>
      </c>
      <c r="B58" s="694" t="s">
        <v>1820</v>
      </c>
      <c r="C58" s="692" t="s">
        <v>1788</v>
      </c>
      <c r="D58" s="689">
        <v>5</v>
      </c>
      <c r="E58" s="198"/>
      <c r="F58" s="690">
        <f t="shared" si="4"/>
        <v>0</v>
      </c>
    </row>
    <row r="59" spans="1:6" ht="11.25">
      <c r="A59" s="689">
        <f>A58+1</f>
        <v>44</v>
      </c>
      <c r="B59" s="694" t="s">
        <v>1820</v>
      </c>
      <c r="C59" s="692" t="s">
        <v>1788</v>
      </c>
      <c r="D59" s="689">
        <v>1</v>
      </c>
      <c r="E59" s="198"/>
      <c r="F59" s="690">
        <f t="shared" si="4"/>
        <v>0</v>
      </c>
    </row>
    <row r="60" spans="1:6" ht="22.5">
      <c r="A60" s="689">
        <f>A59+1</f>
        <v>45</v>
      </c>
      <c r="B60" s="694" t="s">
        <v>1821</v>
      </c>
      <c r="C60" s="692" t="s">
        <v>1788</v>
      </c>
      <c r="D60" s="689">
        <v>6</v>
      </c>
      <c r="E60" s="198"/>
      <c r="F60" s="690">
        <f t="shared" si="4"/>
        <v>0</v>
      </c>
    </row>
    <row r="61" spans="1:6" ht="12" thickBot="1">
      <c r="A61" s="689">
        <v>46</v>
      </c>
      <c r="B61" s="694" t="s">
        <v>1822</v>
      </c>
      <c r="C61" s="692" t="s">
        <v>1788</v>
      </c>
      <c r="D61" s="689">
        <v>1</v>
      </c>
      <c r="E61" s="198"/>
      <c r="F61" s="690">
        <f t="shared" si="4"/>
        <v>0</v>
      </c>
    </row>
    <row r="62" spans="1:6" ht="12" thickBot="1">
      <c r="A62" s="680"/>
      <c r="B62" s="681" t="s">
        <v>1823</v>
      </c>
      <c r="C62" s="682"/>
      <c r="D62" s="683"/>
      <c r="E62" s="199"/>
      <c r="F62" s="685">
        <f>SUM(F63:F66)</f>
        <v>0</v>
      </c>
    </row>
    <row r="63" spans="1:6" ht="11.25">
      <c r="A63" s="689">
        <f>A61+1</f>
        <v>47</v>
      </c>
      <c r="B63" s="694" t="s">
        <v>1824</v>
      </c>
      <c r="C63" s="692" t="s">
        <v>1825</v>
      </c>
      <c r="D63" s="689">
        <v>250</v>
      </c>
      <c r="E63" s="198"/>
      <c r="F63" s="690">
        <f>E63*D63</f>
        <v>0</v>
      </c>
    </row>
    <row r="64" spans="1:6" ht="22.5">
      <c r="A64" s="689">
        <f>A63+1</f>
        <v>48</v>
      </c>
      <c r="B64" s="694" t="s">
        <v>1826</v>
      </c>
      <c r="C64" s="692" t="s">
        <v>1644</v>
      </c>
      <c r="D64" s="689">
        <v>8</v>
      </c>
      <c r="E64" s="198"/>
      <c r="F64" s="690">
        <f>E64*D64</f>
        <v>0</v>
      </c>
    </row>
    <row r="65" spans="1:6" ht="11.25">
      <c r="A65" s="689">
        <f>A64+1</f>
        <v>49</v>
      </c>
      <c r="B65" s="694" t="s">
        <v>1827</v>
      </c>
      <c r="C65" s="692" t="s">
        <v>255</v>
      </c>
      <c r="D65" s="696">
        <v>5</v>
      </c>
      <c r="E65" s="198"/>
      <c r="F65" s="690">
        <f>E65*D65</f>
        <v>0</v>
      </c>
    </row>
    <row r="66" spans="1:6" ht="12" thickBot="1">
      <c r="A66" s="689">
        <f>A65+1</f>
        <v>50</v>
      </c>
      <c r="B66" s="694" t="s">
        <v>1828</v>
      </c>
      <c r="C66" s="692" t="s">
        <v>1788</v>
      </c>
      <c r="D66" s="689">
        <v>1</v>
      </c>
      <c r="E66" s="198"/>
      <c r="F66" s="690">
        <f>E66*D66</f>
        <v>0</v>
      </c>
    </row>
    <row r="67" spans="1:6" ht="12" thickBot="1">
      <c r="A67" s="680"/>
      <c r="B67" s="681" t="s">
        <v>1760</v>
      </c>
      <c r="C67" s="682"/>
      <c r="D67" s="683"/>
      <c r="E67" s="199"/>
      <c r="F67" s="685">
        <f>SUM(F68:F87)</f>
        <v>0</v>
      </c>
    </row>
    <row r="68" spans="1:6" ht="11.25">
      <c r="A68" s="689">
        <f>A66+1</f>
        <v>51</v>
      </c>
      <c r="B68" s="694" t="s">
        <v>1829</v>
      </c>
      <c r="C68" s="692" t="s">
        <v>1788</v>
      </c>
      <c r="D68" s="689">
        <v>1</v>
      </c>
      <c r="E68" s="198"/>
      <c r="F68" s="690">
        <f t="shared" ref="F68:F87" si="5">E68*D68</f>
        <v>0</v>
      </c>
    </row>
    <row r="69" spans="1:6" ht="11.25">
      <c r="A69" s="689">
        <f>A68+1</f>
        <v>52</v>
      </c>
      <c r="B69" s="694" t="s">
        <v>1830</v>
      </c>
      <c r="C69" s="692" t="s">
        <v>1644</v>
      </c>
      <c r="D69" s="689">
        <v>2</v>
      </c>
      <c r="E69" s="198"/>
      <c r="F69" s="690">
        <f t="shared" si="5"/>
        <v>0</v>
      </c>
    </row>
    <row r="70" spans="1:6" ht="11.25">
      <c r="A70" s="689">
        <f>A69+1</f>
        <v>53</v>
      </c>
      <c r="B70" s="694" t="s">
        <v>1831</v>
      </c>
      <c r="C70" s="692" t="s">
        <v>182</v>
      </c>
      <c r="D70" s="689">
        <v>6</v>
      </c>
      <c r="E70" s="198"/>
      <c r="F70" s="690">
        <f t="shared" si="5"/>
        <v>0</v>
      </c>
    </row>
    <row r="71" spans="1:6" ht="11.25">
      <c r="A71" s="689">
        <f>A70+1</f>
        <v>54</v>
      </c>
      <c r="B71" s="694" t="s">
        <v>1832</v>
      </c>
      <c r="C71" s="692" t="s">
        <v>1644</v>
      </c>
      <c r="D71" s="689">
        <v>2</v>
      </c>
      <c r="E71" s="198"/>
      <c r="F71" s="690">
        <f t="shared" si="5"/>
        <v>0</v>
      </c>
    </row>
    <row r="72" spans="1:6" ht="11.25">
      <c r="A72" s="689">
        <f>A71+1</f>
        <v>55</v>
      </c>
      <c r="B72" s="694" t="s">
        <v>1833</v>
      </c>
      <c r="C72" s="692" t="s">
        <v>1644</v>
      </c>
      <c r="D72" s="689">
        <v>8</v>
      </c>
      <c r="E72" s="198"/>
      <c r="F72" s="690">
        <f t="shared" si="5"/>
        <v>0</v>
      </c>
    </row>
    <row r="73" spans="1:6" ht="11.25">
      <c r="A73" s="689">
        <f t="shared" ref="A73:A87" si="6">A72+1</f>
        <v>56</v>
      </c>
      <c r="B73" s="694" t="s">
        <v>1834</v>
      </c>
      <c r="C73" s="692" t="s">
        <v>1644</v>
      </c>
      <c r="D73" s="689">
        <v>8</v>
      </c>
      <c r="E73" s="198"/>
      <c r="F73" s="690">
        <f t="shared" si="5"/>
        <v>0</v>
      </c>
    </row>
    <row r="74" spans="1:6" ht="11.25">
      <c r="A74" s="689">
        <f t="shared" si="6"/>
        <v>57</v>
      </c>
      <c r="B74" s="694" t="s">
        <v>1835</v>
      </c>
      <c r="C74" s="692" t="s">
        <v>1788</v>
      </c>
      <c r="D74" s="689">
        <v>1</v>
      </c>
      <c r="E74" s="198"/>
      <c r="F74" s="690">
        <f t="shared" si="5"/>
        <v>0</v>
      </c>
    </row>
    <row r="75" spans="1:6" ht="11.25">
      <c r="A75" s="689">
        <f t="shared" si="6"/>
        <v>58</v>
      </c>
      <c r="B75" s="694" t="s">
        <v>1836</v>
      </c>
      <c r="C75" s="692" t="s">
        <v>1788</v>
      </c>
      <c r="D75" s="689">
        <v>1</v>
      </c>
      <c r="E75" s="198"/>
      <c r="F75" s="690">
        <f t="shared" si="5"/>
        <v>0</v>
      </c>
    </row>
    <row r="76" spans="1:6" ht="11.25">
      <c r="A76" s="689">
        <f t="shared" si="6"/>
        <v>59</v>
      </c>
      <c r="B76" s="694" t="s">
        <v>1837</v>
      </c>
      <c r="C76" s="692" t="s">
        <v>1788</v>
      </c>
      <c r="D76" s="689">
        <v>1</v>
      </c>
      <c r="E76" s="198"/>
      <c r="F76" s="690">
        <f t="shared" si="5"/>
        <v>0</v>
      </c>
    </row>
    <row r="77" spans="1:6" ht="11.25">
      <c r="A77" s="689">
        <f t="shared" si="6"/>
        <v>60</v>
      </c>
      <c r="B77" s="694" t="s">
        <v>1838</v>
      </c>
      <c r="C77" s="692" t="s">
        <v>1788</v>
      </c>
      <c r="D77" s="689">
        <v>1</v>
      </c>
      <c r="E77" s="198"/>
      <c r="F77" s="690">
        <f t="shared" si="5"/>
        <v>0</v>
      </c>
    </row>
    <row r="78" spans="1:6" ht="11.25">
      <c r="A78" s="689">
        <f t="shared" si="6"/>
        <v>61</v>
      </c>
      <c r="B78" s="694" t="s">
        <v>1839</v>
      </c>
      <c r="C78" s="692" t="s">
        <v>1788</v>
      </c>
      <c r="D78" s="689">
        <v>1</v>
      </c>
      <c r="E78" s="198"/>
      <c r="F78" s="690">
        <f t="shared" si="5"/>
        <v>0</v>
      </c>
    </row>
    <row r="79" spans="1:6" ht="11.25">
      <c r="A79" s="689">
        <f t="shared" si="6"/>
        <v>62</v>
      </c>
      <c r="B79" s="694" t="s">
        <v>1840</v>
      </c>
      <c r="C79" s="692" t="s">
        <v>1788</v>
      </c>
      <c r="D79" s="689">
        <v>1</v>
      </c>
      <c r="E79" s="198"/>
      <c r="F79" s="690">
        <f t="shared" si="5"/>
        <v>0</v>
      </c>
    </row>
    <row r="80" spans="1:6" ht="11.25">
      <c r="A80" s="689">
        <f t="shared" si="6"/>
        <v>63</v>
      </c>
      <c r="B80" s="694" t="s">
        <v>1841</v>
      </c>
      <c r="C80" s="692" t="s">
        <v>1788</v>
      </c>
      <c r="D80" s="689">
        <v>1</v>
      </c>
      <c r="E80" s="198"/>
      <c r="F80" s="690">
        <f t="shared" si="5"/>
        <v>0</v>
      </c>
    </row>
    <row r="81" spans="1:6" ht="11.25">
      <c r="A81" s="689">
        <f t="shared" si="6"/>
        <v>64</v>
      </c>
      <c r="B81" s="694" t="s">
        <v>1842</v>
      </c>
      <c r="C81" s="692" t="s">
        <v>1788</v>
      </c>
      <c r="D81" s="689">
        <v>1</v>
      </c>
      <c r="E81" s="198"/>
      <c r="F81" s="690">
        <f t="shared" si="5"/>
        <v>0</v>
      </c>
    </row>
    <row r="82" spans="1:6" ht="11.25">
      <c r="A82" s="689">
        <f t="shared" si="6"/>
        <v>65</v>
      </c>
      <c r="B82" s="694" t="s">
        <v>1843</v>
      </c>
      <c r="C82" s="692" t="s">
        <v>1788</v>
      </c>
      <c r="D82" s="689">
        <v>1</v>
      </c>
      <c r="E82" s="198"/>
      <c r="F82" s="690">
        <f t="shared" si="5"/>
        <v>0</v>
      </c>
    </row>
    <row r="83" spans="1:6" ht="11.25">
      <c r="A83" s="689">
        <f t="shared" si="6"/>
        <v>66</v>
      </c>
      <c r="B83" s="694" t="s">
        <v>1844</v>
      </c>
      <c r="C83" s="692" t="s">
        <v>1788</v>
      </c>
      <c r="D83" s="689">
        <v>1</v>
      </c>
      <c r="E83" s="198"/>
      <c r="F83" s="690">
        <f t="shared" si="5"/>
        <v>0</v>
      </c>
    </row>
    <row r="84" spans="1:6" ht="11.25">
      <c r="A84" s="689">
        <f t="shared" si="6"/>
        <v>67</v>
      </c>
      <c r="B84" s="694" t="s">
        <v>1845</v>
      </c>
      <c r="C84" s="692" t="s">
        <v>1788</v>
      </c>
      <c r="D84" s="689">
        <v>1</v>
      </c>
      <c r="E84" s="198"/>
      <c r="F84" s="690">
        <f t="shared" si="5"/>
        <v>0</v>
      </c>
    </row>
    <row r="85" spans="1:6" ht="11.25">
      <c r="A85" s="689">
        <f t="shared" si="6"/>
        <v>68</v>
      </c>
      <c r="B85" s="694" t="s">
        <v>1846</v>
      </c>
      <c r="C85" s="692" t="s">
        <v>1788</v>
      </c>
      <c r="D85" s="689">
        <v>1</v>
      </c>
      <c r="E85" s="198"/>
      <c r="F85" s="690">
        <f t="shared" si="5"/>
        <v>0</v>
      </c>
    </row>
    <row r="86" spans="1:6" ht="11.25">
      <c r="A86" s="689">
        <f t="shared" si="6"/>
        <v>69</v>
      </c>
      <c r="B86" s="694" t="s">
        <v>1847</v>
      </c>
      <c r="C86" s="692" t="s">
        <v>1788</v>
      </c>
      <c r="D86" s="689">
        <v>0</v>
      </c>
      <c r="E86" s="198"/>
      <c r="F86" s="690">
        <f>E86*D86</f>
        <v>0</v>
      </c>
    </row>
    <row r="87" spans="1:6" ht="12" thickBot="1">
      <c r="A87" s="689">
        <f t="shared" si="6"/>
        <v>70</v>
      </c>
      <c r="B87" s="694" t="s">
        <v>1848</v>
      </c>
      <c r="C87" s="692" t="s">
        <v>1788</v>
      </c>
      <c r="D87" s="689">
        <v>1</v>
      </c>
      <c r="E87" s="198"/>
      <c r="F87" s="690">
        <f t="shared" si="5"/>
        <v>0</v>
      </c>
    </row>
    <row r="88" spans="1:6" ht="12" thickBot="1">
      <c r="A88" s="680"/>
      <c r="B88" s="681" t="s">
        <v>1578</v>
      </c>
      <c r="C88" s="682"/>
      <c r="D88" s="683"/>
      <c r="E88" s="199"/>
      <c r="F88" s="685">
        <f>SUM(F89:F90)</f>
        <v>0</v>
      </c>
    </row>
    <row r="89" spans="1:6" ht="11.25">
      <c r="A89" s="697">
        <f>A87+1</f>
        <v>71</v>
      </c>
      <c r="B89" s="694" t="s">
        <v>1576</v>
      </c>
      <c r="C89" s="692" t="s">
        <v>1788</v>
      </c>
      <c r="D89" s="689">
        <v>1</v>
      </c>
      <c r="E89" s="198"/>
      <c r="F89" s="690">
        <f>E89*D89</f>
        <v>0</v>
      </c>
    </row>
    <row r="90" spans="1:6" ht="11.25">
      <c r="A90" s="697">
        <f>A89+1</f>
        <v>72</v>
      </c>
      <c r="B90" s="694" t="s">
        <v>1849</v>
      </c>
      <c r="C90" s="692" t="s">
        <v>1788</v>
      </c>
      <c r="D90" s="689">
        <v>1</v>
      </c>
      <c r="E90" s="198"/>
      <c r="F90" s="690">
        <f>E90*D90</f>
        <v>0</v>
      </c>
    </row>
    <row r="94" spans="1:6" ht="30.75">
      <c r="B94" s="699"/>
    </row>
  </sheetData>
  <sheetProtection algorithmName="SHA-512" hashValue="aPA3tG+YOwvtvHL2UxGrWfWJKNZyqLYpDce38KUXCxuo0uPkWkLJRZUfafGINn0rFNFD9ym4iGlawQuJsKMeXQ==" saltValue="xJr23XA3d7Soc6HVxaxIsQ==" spinCount="100000" sheet="1" objects="1" scenarios="1"/>
  <pageMargins left="0.76" right="0.51181102362204722" top="0.54" bottom="0.52" header="0.32" footer="0.31"/>
  <pageSetup paperSize="9" orientation="landscape" r:id="rId1"/>
  <headerFooter alignWithMargins="0">
    <oddHeader>&amp;L&amp;"Arial Narrow,Obyčejné"Název objektu</oddHeader>
    <oddFooter>&amp;L&amp;"Arial Narrow,Obyčejné"Název části&amp;R&amp;"Arial Narrow,Obyčejné"Položkový rozpočet prací a dodávek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7FB9-6FF4-4256-B7BB-4DCA64059731}">
  <dimension ref="A1:G365"/>
  <sheetViews>
    <sheetView showWhiteSpace="0" view="pageBreakPreview" zoomScaleNormal="112" zoomScaleSheetLayoutView="100" workbookViewId="0">
      <selection activeCell="E9" sqref="E9"/>
    </sheetView>
  </sheetViews>
  <sheetFormatPr defaultColWidth="9.140625" defaultRowHeight="11.25"/>
  <cols>
    <col min="1" max="1" width="4.5703125" style="204" customWidth="1"/>
    <col min="2" max="2" width="78.28515625" style="390" customWidth="1"/>
    <col min="3" max="3" width="4.140625" style="204" customWidth="1"/>
    <col min="4" max="4" width="16" style="204" customWidth="1"/>
    <col min="5" max="5" width="12.42578125" style="391" customWidth="1"/>
    <col min="6" max="6" width="10.7109375" style="204" customWidth="1"/>
    <col min="7" max="7" width="12.7109375" style="393" customWidth="1"/>
    <col min="8" max="16384" width="9.140625" style="204"/>
  </cols>
  <sheetData>
    <row r="1" spans="1:7" ht="23.25" thickBot="1">
      <c r="A1" s="200" t="s">
        <v>1850</v>
      </c>
      <c r="B1" s="200" t="s">
        <v>1851</v>
      </c>
      <c r="C1" s="200" t="s">
        <v>1644</v>
      </c>
      <c r="D1" s="200" t="s">
        <v>1852</v>
      </c>
      <c r="E1" s="201" t="s">
        <v>1853</v>
      </c>
      <c r="F1" s="202" t="s">
        <v>1854</v>
      </c>
      <c r="G1" s="203" t="s">
        <v>1855</v>
      </c>
    </row>
    <row r="2" spans="1:7">
      <c r="A2" s="205"/>
      <c r="B2" s="206" t="s">
        <v>1856</v>
      </c>
      <c r="C2" s="205"/>
      <c r="D2" s="207"/>
      <c r="E2" s="208"/>
      <c r="F2" s="209"/>
      <c r="G2" s="210"/>
    </row>
    <row r="3" spans="1:7" s="211" customFormat="1" ht="138.6" customHeight="1">
      <c r="A3" s="871" t="s">
        <v>1857</v>
      </c>
      <c r="B3" s="872"/>
      <c r="C3" s="872"/>
      <c r="D3" s="872"/>
      <c r="E3" s="872"/>
      <c r="F3" s="872"/>
      <c r="G3" s="873"/>
    </row>
    <row r="4" spans="1:7">
      <c r="A4" s="212" t="s">
        <v>1858</v>
      </c>
      <c r="B4" s="212"/>
      <c r="C4" s="205"/>
      <c r="D4" s="207"/>
      <c r="E4" s="208"/>
      <c r="F4" s="209"/>
      <c r="G4" s="210"/>
    </row>
    <row r="5" spans="1:7">
      <c r="A5" s="205"/>
      <c r="B5" s="206" t="s">
        <v>1859</v>
      </c>
      <c r="C5" s="205"/>
      <c r="D5" s="205"/>
      <c r="E5" s="208"/>
      <c r="F5" s="213"/>
      <c r="G5" s="208"/>
    </row>
    <row r="6" spans="1:7">
      <c r="A6" s="214"/>
      <c r="B6" s="215" t="s">
        <v>1860</v>
      </c>
      <c r="C6" s="214"/>
      <c r="D6" s="216"/>
      <c r="E6" s="217"/>
      <c r="F6" s="218"/>
      <c r="G6" s="217"/>
    </row>
    <row r="7" spans="1:7" ht="65.45" customHeight="1">
      <c r="A7" s="219">
        <v>1</v>
      </c>
      <c r="B7" s="220" t="s">
        <v>1861</v>
      </c>
      <c r="C7" s="221">
        <v>1</v>
      </c>
      <c r="D7" s="222" t="s">
        <v>1862</v>
      </c>
      <c r="E7" s="632"/>
      <c r="F7" s="218">
        <f>E7*C7</f>
        <v>0</v>
      </c>
      <c r="G7" s="223"/>
    </row>
    <row r="8" spans="1:7" ht="22.5">
      <c r="A8" s="219" t="s">
        <v>1863</v>
      </c>
      <c r="B8" s="220" t="s">
        <v>1864</v>
      </c>
      <c r="C8" s="221">
        <v>1</v>
      </c>
      <c r="D8" s="224" t="s">
        <v>1865</v>
      </c>
      <c r="E8" s="632"/>
      <c r="F8" s="218">
        <f>E8*C8</f>
        <v>0</v>
      </c>
      <c r="G8" s="225"/>
    </row>
    <row r="9" spans="1:7" ht="22.5">
      <c r="A9" s="226">
        <v>2</v>
      </c>
      <c r="B9" s="227" t="s">
        <v>1866</v>
      </c>
      <c r="C9" s="228">
        <v>1</v>
      </c>
      <c r="D9" s="229" t="s">
        <v>1867</v>
      </c>
      <c r="E9" s="633"/>
      <c r="F9" s="230">
        <f t="shared" ref="F9" si="0">E9*C9</f>
        <v>0</v>
      </c>
      <c r="G9" s="231"/>
    </row>
    <row r="10" spans="1:7">
      <c r="A10" s="205"/>
      <c r="B10" s="232"/>
      <c r="C10" s="205"/>
      <c r="D10" s="205"/>
      <c r="E10" s="634"/>
      <c r="F10" s="218"/>
      <c r="G10" s="233"/>
    </row>
    <row r="11" spans="1:7">
      <c r="A11" s="234"/>
      <c r="B11" s="235" t="s">
        <v>1868</v>
      </c>
      <c r="C11" s="234"/>
      <c r="D11" s="236"/>
      <c r="E11" s="634"/>
      <c r="F11" s="218"/>
      <c r="G11" s="233"/>
    </row>
    <row r="12" spans="1:7">
      <c r="A12" s="205"/>
      <c r="B12" s="237" t="s">
        <v>1869</v>
      </c>
      <c r="C12" s="205"/>
      <c r="D12" s="205"/>
      <c r="E12" s="634"/>
      <c r="F12" s="218"/>
      <c r="G12" s="233"/>
    </row>
    <row r="13" spans="1:7">
      <c r="A13" s="205"/>
      <c r="B13" s="232"/>
      <c r="C13" s="205"/>
      <c r="D13" s="205"/>
      <c r="E13" s="634"/>
      <c r="F13" s="218"/>
      <c r="G13" s="233"/>
    </row>
    <row r="14" spans="1:7">
      <c r="A14" s="214"/>
      <c r="B14" s="238" t="s">
        <v>1870</v>
      </c>
      <c r="C14" s="214"/>
      <c r="D14" s="216"/>
      <c r="E14" s="634"/>
      <c r="F14" s="218"/>
      <c r="G14" s="233"/>
    </row>
    <row r="15" spans="1:7">
      <c r="A15" s="214">
        <v>1</v>
      </c>
      <c r="B15" s="216" t="s">
        <v>1871</v>
      </c>
      <c r="C15" s="214">
        <v>1</v>
      </c>
      <c r="D15" s="216" t="s">
        <v>1872</v>
      </c>
      <c r="E15" s="634"/>
      <c r="F15" s="218"/>
      <c r="G15" s="233" t="s">
        <v>1873</v>
      </c>
    </row>
    <row r="16" spans="1:7">
      <c r="A16" s="239">
        <v>2</v>
      </c>
      <c r="B16" s="240" t="s">
        <v>1874</v>
      </c>
      <c r="C16" s="239">
        <v>1</v>
      </c>
      <c r="D16" s="240" t="s">
        <v>1875</v>
      </c>
      <c r="E16" s="635"/>
      <c r="F16" s="218">
        <f t="shared" ref="F16:F19" si="1">E16*C16</f>
        <v>0</v>
      </c>
      <c r="G16" s="241"/>
    </row>
    <row r="17" spans="1:7">
      <c r="A17" s="242">
        <v>3</v>
      </c>
      <c r="B17" s="243" t="s">
        <v>1876</v>
      </c>
      <c r="C17" s="242">
        <v>2</v>
      </c>
      <c r="D17" s="243" t="s">
        <v>1877</v>
      </c>
      <c r="E17" s="635"/>
      <c r="F17" s="218">
        <f t="shared" si="1"/>
        <v>0</v>
      </c>
      <c r="G17" s="241"/>
    </row>
    <row r="18" spans="1:7">
      <c r="A18" s="242">
        <v>4</v>
      </c>
      <c r="B18" s="243" t="s">
        <v>1878</v>
      </c>
      <c r="C18" s="242">
        <v>1</v>
      </c>
      <c r="D18" s="243" t="s">
        <v>1879</v>
      </c>
      <c r="E18" s="635"/>
      <c r="F18" s="218">
        <f t="shared" si="1"/>
        <v>0</v>
      </c>
      <c r="G18" s="233"/>
    </row>
    <row r="19" spans="1:7" ht="70.900000000000006" customHeight="1">
      <c r="A19" s="214">
        <v>5</v>
      </c>
      <c r="B19" s="220" t="s">
        <v>1880</v>
      </c>
      <c r="C19" s="214">
        <v>1</v>
      </c>
      <c r="D19" s="216" t="s">
        <v>1881</v>
      </c>
      <c r="E19" s="635"/>
      <c r="F19" s="218">
        <f t="shared" si="1"/>
        <v>0</v>
      </c>
      <c r="G19" s="244"/>
    </row>
    <row r="20" spans="1:7">
      <c r="A20" s="205"/>
      <c r="B20" s="232"/>
      <c r="C20" s="205"/>
      <c r="D20" s="205"/>
      <c r="E20" s="634"/>
      <c r="F20" s="218"/>
      <c r="G20" s="233"/>
    </row>
    <row r="21" spans="1:7">
      <c r="A21" s="214"/>
      <c r="B21" s="245" t="s">
        <v>1882</v>
      </c>
      <c r="C21" s="214"/>
      <c r="D21" s="216"/>
      <c r="E21" s="634"/>
      <c r="F21" s="218"/>
      <c r="G21" s="233"/>
    </row>
    <row r="22" spans="1:7" ht="168.75">
      <c r="A22" s="219">
        <v>1</v>
      </c>
      <c r="B22" s="243" t="s">
        <v>1883</v>
      </c>
      <c r="C22" s="219">
        <v>1</v>
      </c>
      <c r="D22" s="216" t="s">
        <v>1884</v>
      </c>
      <c r="E22" s="636"/>
      <c r="F22" s="218">
        <f t="shared" ref="F22:F25" si="2">E22*C22</f>
        <v>0</v>
      </c>
      <c r="G22" s="233"/>
    </row>
    <row r="23" spans="1:7" ht="46.15" customHeight="1">
      <c r="A23" s="219">
        <v>2</v>
      </c>
      <c r="B23" s="246" t="s">
        <v>1885</v>
      </c>
      <c r="C23" s="219">
        <v>1</v>
      </c>
      <c r="D23" s="247" t="s">
        <v>1886</v>
      </c>
      <c r="E23" s="635"/>
      <c r="F23" s="218">
        <f t="shared" si="2"/>
        <v>0</v>
      </c>
      <c r="G23" s="241"/>
    </row>
    <row r="24" spans="1:7">
      <c r="A24" s="219">
        <v>3</v>
      </c>
      <c r="B24" s="248" t="s">
        <v>1887</v>
      </c>
      <c r="C24" s="219">
        <v>1</v>
      </c>
      <c r="D24" s="220" t="s">
        <v>1888</v>
      </c>
      <c r="E24" s="635"/>
      <c r="F24" s="218">
        <f t="shared" si="2"/>
        <v>0</v>
      </c>
      <c r="G24" s="233"/>
    </row>
    <row r="25" spans="1:7">
      <c r="A25" s="219">
        <v>4</v>
      </c>
      <c r="B25" s="248" t="s">
        <v>1889</v>
      </c>
      <c r="C25" s="219">
        <v>10</v>
      </c>
      <c r="D25" s="220"/>
      <c r="E25" s="635"/>
      <c r="F25" s="218">
        <f t="shared" si="2"/>
        <v>0</v>
      </c>
      <c r="G25" s="233"/>
    </row>
    <row r="26" spans="1:7">
      <c r="A26" s="219"/>
      <c r="B26" s="216"/>
      <c r="C26" s="214"/>
      <c r="D26" s="216"/>
      <c r="E26" s="634"/>
      <c r="F26" s="218"/>
      <c r="G26" s="233"/>
    </row>
    <row r="27" spans="1:7">
      <c r="A27" s="219"/>
      <c r="B27" s="215" t="s">
        <v>1890</v>
      </c>
      <c r="C27" s="214"/>
      <c r="D27" s="216"/>
      <c r="E27" s="634"/>
      <c r="F27" s="249"/>
      <c r="G27" s="233"/>
    </row>
    <row r="28" spans="1:7">
      <c r="A28" s="219">
        <v>1</v>
      </c>
      <c r="B28" s="243" t="s">
        <v>1878</v>
      </c>
      <c r="C28" s="214">
        <v>1</v>
      </c>
      <c r="D28" s="216" t="s">
        <v>1891</v>
      </c>
      <c r="E28" s="635"/>
      <c r="F28" s="218">
        <f t="shared" ref="F28:F29" si="3">E28*C28</f>
        <v>0</v>
      </c>
      <c r="G28" s="233"/>
    </row>
    <row r="29" spans="1:7">
      <c r="A29" s="219">
        <v>2</v>
      </c>
      <c r="B29" s="243" t="s">
        <v>1878</v>
      </c>
      <c r="C29" s="214">
        <v>1</v>
      </c>
      <c r="D29" s="216" t="s">
        <v>1892</v>
      </c>
      <c r="E29" s="635"/>
      <c r="F29" s="218">
        <f t="shared" si="3"/>
        <v>0</v>
      </c>
      <c r="G29" s="233"/>
    </row>
    <row r="30" spans="1:7">
      <c r="A30" s="219"/>
      <c r="B30" s="216"/>
      <c r="C30" s="214"/>
      <c r="D30" s="216"/>
      <c r="E30" s="634"/>
      <c r="F30" s="218"/>
      <c r="G30" s="233"/>
    </row>
    <row r="31" spans="1:7">
      <c r="A31" s="219"/>
      <c r="B31" s="215" t="s">
        <v>1893</v>
      </c>
      <c r="C31" s="219"/>
      <c r="D31" s="220"/>
      <c r="E31" s="637"/>
      <c r="F31" s="218"/>
      <c r="G31" s="250"/>
    </row>
    <row r="32" spans="1:7" ht="45">
      <c r="A32" s="251">
        <v>1</v>
      </c>
      <c r="B32" s="220" t="s">
        <v>1894</v>
      </c>
      <c r="C32" s="219">
        <v>1</v>
      </c>
      <c r="D32" s="216" t="s">
        <v>1895</v>
      </c>
      <c r="E32" s="636"/>
      <c r="F32" s="218">
        <f t="shared" ref="F32:F35" si="4">E32*C32</f>
        <v>0</v>
      </c>
      <c r="G32" s="250"/>
    </row>
    <row r="33" spans="1:7" ht="33.75">
      <c r="A33" s="219">
        <v>2</v>
      </c>
      <c r="B33" s="220" t="s">
        <v>1896</v>
      </c>
      <c r="C33" s="219">
        <v>1</v>
      </c>
      <c r="D33" s="252" t="s">
        <v>1897</v>
      </c>
      <c r="E33" s="635"/>
      <c r="F33" s="218">
        <f t="shared" si="4"/>
        <v>0</v>
      </c>
      <c r="G33" s="233"/>
    </row>
    <row r="34" spans="1:7">
      <c r="A34" s="214">
        <v>3</v>
      </c>
      <c r="B34" s="216" t="s">
        <v>1898</v>
      </c>
      <c r="C34" s="214">
        <v>1</v>
      </c>
      <c r="D34" s="216"/>
      <c r="E34" s="635"/>
      <c r="F34" s="218">
        <f t="shared" si="4"/>
        <v>0</v>
      </c>
      <c r="G34" s="233"/>
    </row>
    <row r="35" spans="1:7" ht="45">
      <c r="A35" s="219">
        <v>4</v>
      </c>
      <c r="B35" s="253" t="s">
        <v>1899</v>
      </c>
      <c r="C35" s="254">
        <v>1</v>
      </c>
      <c r="D35" s="220" t="s">
        <v>1900</v>
      </c>
      <c r="E35" s="635"/>
      <c r="F35" s="218">
        <f t="shared" si="4"/>
        <v>0</v>
      </c>
      <c r="G35" s="233"/>
    </row>
    <row r="36" spans="1:7">
      <c r="A36" s="205"/>
      <c r="B36" s="232"/>
      <c r="C36" s="205"/>
      <c r="D36" s="205"/>
      <c r="E36" s="634"/>
      <c r="F36" s="218"/>
      <c r="G36" s="233"/>
    </row>
    <row r="37" spans="1:7">
      <c r="A37" s="205"/>
      <c r="B37" s="215" t="s">
        <v>1901</v>
      </c>
      <c r="C37" s="205"/>
      <c r="D37" s="205"/>
      <c r="E37" s="634"/>
      <c r="F37" s="218"/>
      <c r="G37" s="233"/>
    </row>
    <row r="38" spans="1:7">
      <c r="A38" s="214">
        <v>1</v>
      </c>
      <c r="B38" s="216" t="s">
        <v>1902</v>
      </c>
      <c r="C38" s="214">
        <v>1</v>
      </c>
      <c r="D38" s="216"/>
      <c r="E38" s="634"/>
      <c r="F38" s="218"/>
      <c r="G38" s="233" t="s">
        <v>1873</v>
      </c>
    </row>
    <row r="39" spans="1:7">
      <c r="A39" s="214" t="s">
        <v>1863</v>
      </c>
      <c r="B39" s="216" t="s">
        <v>1903</v>
      </c>
      <c r="C39" s="214">
        <v>1</v>
      </c>
      <c r="D39" s="216" t="s">
        <v>1904</v>
      </c>
      <c r="E39" s="635"/>
      <c r="F39" s="218">
        <f>E39*C39</f>
        <v>0</v>
      </c>
      <c r="G39" s="241"/>
    </row>
    <row r="40" spans="1:7" ht="22.5">
      <c r="A40" s="214" t="s">
        <v>1905</v>
      </c>
      <c r="B40" s="216" t="s">
        <v>1906</v>
      </c>
      <c r="C40" s="214">
        <v>1</v>
      </c>
      <c r="D40" s="220" t="s">
        <v>1907</v>
      </c>
      <c r="E40" s="635"/>
      <c r="F40" s="218">
        <f t="shared" ref="F40:F41" si="5">E40*C40</f>
        <v>0</v>
      </c>
      <c r="G40" s="233"/>
    </row>
    <row r="41" spans="1:7">
      <c r="A41" s="214" t="s">
        <v>1908</v>
      </c>
      <c r="B41" s="216" t="s">
        <v>1909</v>
      </c>
      <c r="C41" s="214">
        <v>1</v>
      </c>
      <c r="D41" s="216" t="s">
        <v>1910</v>
      </c>
      <c r="E41" s="635"/>
      <c r="F41" s="218">
        <f t="shared" si="5"/>
        <v>0</v>
      </c>
      <c r="G41" s="241"/>
    </row>
    <row r="42" spans="1:7">
      <c r="A42" s="234"/>
      <c r="B42" s="216"/>
      <c r="C42" s="234"/>
      <c r="D42" s="236"/>
      <c r="E42" s="634"/>
      <c r="F42" s="218"/>
      <c r="G42" s="233"/>
    </row>
    <row r="43" spans="1:7">
      <c r="A43" s="255"/>
      <c r="B43" s="256" t="s">
        <v>1911</v>
      </c>
      <c r="C43" s="255"/>
      <c r="D43" s="255"/>
      <c r="E43" s="634"/>
      <c r="F43" s="218"/>
      <c r="G43" s="233"/>
    </row>
    <row r="44" spans="1:7">
      <c r="A44" s="257">
        <v>1</v>
      </c>
      <c r="B44" s="258" t="s">
        <v>1912</v>
      </c>
      <c r="C44" s="259">
        <v>1</v>
      </c>
      <c r="D44" s="258" t="s">
        <v>1913</v>
      </c>
      <c r="E44" s="635"/>
      <c r="F44" s="218">
        <f t="shared" ref="F44:F50" si="6">E44*C44</f>
        <v>0</v>
      </c>
      <c r="G44" s="233"/>
    </row>
    <row r="45" spans="1:7" ht="33.75">
      <c r="A45" s="257" t="s">
        <v>1863</v>
      </c>
      <c r="B45" s="243" t="s">
        <v>1914</v>
      </c>
      <c r="C45" s="257">
        <v>1</v>
      </c>
      <c r="D45" s="222"/>
      <c r="E45" s="635"/>
      <c r="F45" s="218">
        <f t="shared" si="6"/>
        <v>0</v>
      </c>
      <c r="G45" s="233"/>
    </row>
    <row r="46" spans="1:7">
      <c r="A46" s="257">
        <v>2</v>
      </c>
      <c r="B46" s="258" t="s">
        <v>1915</v>
      </c>
      <c r="C46" s="257">
        <v>1</v>
      </c>
      <c r="D46" s="222" t="s">
        <v>1916</v>
      </c>
      <c r="E46" s="635"/>
      <c r="F46" s="218">
        <f t="shared" si="6"/>
        <v>0</v>
      </c>
      <c r="G46" s="233"/>
    </row>
    <row r="47" spans="1:7">
      <c r="A47" s="257">
        <v>3</v>
      </c>
      <c r="B47" s="258" t="s">
        <v>1915</v>
      </c>
      <c r="C47" s="257">
        <v>1</v>
      </c>
      <c r="D47" s="222" t="s">
        <v>1917</v>
      </c>
      <c r="E47" s="635"/>
      <c r="F47" s="218">
        <f t="shared" si="6"/>
        <v>0</v>
      </c>
      <c r="G47" s="233"/>
    </row>
    <row r="48" spans="1:7">
      <c r="A48" s="257">
        <v>4</v>
      </c>
      <c r="B48" s="258" t="s">
        <v>1918</v>
      </c>
      <c r="C48" s="257">
        <v>1</v>
      </c>
      <c r="D48" s="222" t="s">
        <v>1919</v>
      </c>
      <c r="E48" s="635"/>
      <c r="F48" s="218">
        <f t="shared" si="6"/>
        <v>0</v>
      </c>
      <c r="G48" s="233"/>
    </row>
    <row r="49" spans="1:7">
      <c r="A49" s="260">
        <v>5</v>
      </c>
      <c r="B49" s="258" t="s">
        <v>1920</v>
      </c>
      <c r="C49" s="259">
        <v>1</v>
      </c>
      <c r="D49" s="258" t="s">
        <v>1921</v>
      </c>
      <c r="E49" s="635"/>
      <c r="F49" s="218">
        <f t="shared" si="6"/>
        <v>0</v>
      </c>
      <c r="G49" s="233"/>
    </row>
    <row r="50" spans="1:7">
      <c r="A50" s="260">
        <v>6</v>
      </c>
      <c r="B50" s="258" t="s">
        <v>1922</v>
      </c>
      <c r="C50" s="259">
        <v>1</v>
      </c>
      <c r="D50" s="258" t="s">
        <v>1923</v>
      </c>
      <c r="E50" s="635"/>
      <c r="F50" s="218">
        <f t="shared" si="6"/>
        <v>0</v>
      </c>
      <c r="G50" s="233"/>
    </row>
    <row r="51" spans="1:7">
      <c r="A51" s="234"/>
      <c r="B51" s="216"/>
      <c r="C51" s="234"/>
      <c r="D51" s="236"/>
      <c r="E51" s="634"/>
      <c r="F51" s="218"/>
      <c r="G51" s="233"/>
    </row>
    <row r="52" spans="1:7">
      <c r="A52" s="205"/>
      <c r="B52" s="261" t="s">
        <v>1924</v>
      </c>
      <c r="C52" s="205"/>
      <c r="D52" s="205"/>
      <c r="E52" s="634"/>
      <c r="F52" s="249"/>
      <c r="G52" s="233"/>
    </row>
    <row r="53" spans="1:7" ht="112.15" customHeight="1">
      <c r="A53" s="219">
        <v>1</v>
      </c>
      <c r="B53" s="240" t="s">
        <v>1925</v>
      </c>
      <c r="C53" s="239">
        <v>3</v>
      </c>
      <c r="D53" s="240" t="s">
        <v>1926</v>
      </c>
      <c r="E53" s="638"/>
      <c r="F53" s="218">
        <f t="shared" ref="F53:F59" si="7">E53*C53</f>
        <v>0</v>
      </c>
      <c r="G53" s="241"/>
    </row>
    <row r="54" spans="1:7" ht="112.5">
      <c r="A54" s="239">
        <v>2</v>
      </c>
      <c r="B54" s="262" t="s">
        <v>1927</v>
      </c>
      <c r="C54" s="239">
        <v>1</v>
      </c>
      <c r="D54" s="263" t="s">
        <v>1928</v>
      </c>
      <c r="E54" s="639"/>
      <c r="F54" s="218">
        <f t="shared" si="7"/>
        <v>0</v>
      </c>
      <c r="G54" s="264"/>
    </row>
    <row r="55" spans="1:7">
      <c r="A55" s="219">
        <v>3</v>
      </c>
      <c r="B55" s="253" t="s">
        <v>1929</v>
      </c>
      <c r="C55" s="219">
        <v>1</v>
      </c>
      <c r="D55" s="253" t="s">
        <v>1930</v>
      </c>
      <c r="E55" s="634"/>
      <c r="F55" s="218"/>
      <c r="G55" s="233" t="s">
        <v>1931</v>
      </c>
    </row>
    <row r="56" spans="1:7">
      <c r="A56" s="219">
        <v>4</v>
      </c>
      <c r="B56" s="243" t="s">
        <v>1878</v>
      </c>
      <c r="C56" s="219">
        <v>3</v>
      </c>
      <c r="D56" s="220" t="s">
        <v>1932</v>
      </c>
      <c r="E56" s="635"/>
      <c r="F56" s="218">
        <f t="shared" si="7"/>
        <v>0</v>
      </c>
      <c r="G56" s="233"/>
    </row>
    <row r="57" spans="1:7">
      <c r="A57" s="226">
        <v>5</v>
      </c>
      <c r="B57" s="265" t="s">
        <v>1933</v>
      </c>
      <c r="C57" s="226">
        <v>1</v>
      </c>
      <c r="D57" s="265" t="s">
        <v>1932</v>
      </c>
      <c r="E57" s="635"/>
      <c r="F57" s="218">
        <f t="shared" si="7"/>
        <v>0</v>
      </c>
      <c r="G57" s="244"/>
    </row>
    <row r="58" spans="1:7">
      <c r="A58" s="226">
        <v>6</v>
      </c>
      <c r="B58" s="265" t="s">
        <v>1934</v>
      </c>
      <c r="C58" s="226">
        <v>1</v>
      </c>
      <c r="D58" s="265" t="s">
        <v>1935</v>
      </c>
      <c r="E58" s="635"/>
      <c r="F58" s="218">
        <f t="shared" si="7"/>
        <v>0</v>
      </c>
      <c r="G58" s="233"/>
    </row>
    <row r="59" spans="1:7" ht="112.5">
      <c r="A59" s="255">
        <v>7</v>
      </c>
      <c r="B59" s="220" t="s">
        <v>1936</v>
      </c>
      <c r="C59" s="259">
        <v>1</v>
      </c>
      <c r="D59" s="222" t="s">
        <v>1937</v>
      </c>
      <c r="E59" s="640"/>
      <c r="F59" s="218">
        <f t="shared" si="7"/>
        <v>0</v>
      </c>
      <c r="G59" s="266"/>
    </row>
    <row r="60" spans="1:7">
      <c r="A60" s="220"/>
      <c r="B60" s="220"/>
      <c r="C60" s="214"/>
      <c r="D60" s="220"/>
      <c r="E60" s="634"/>
      <c r="F60" s="249"/>
      <c r="G60" s="233"/>
    </row>
    <row r="61" spans="1:7">
      <c r="A61" s="219"/>
      <c r="B61" s="267" t="s">
        <v>1938</v>
      </c>
      <c r="C61" s="219"/>
      <c r="D61" s="219"/>
      <c r="E61" s="634"/>
      <c r="F61" s="249"/>
      <c r="G61" s="268"/>
    </row>
    <row r="62" spans="1:7" ht="100.9" customHeight="1">
      <c r="A62" s="214">
        <v>1</v>
      </c>
      <c r="B62" s="269" t="s">
        <v>1939</v>
      </c>
      <c r="C62" s="214">
        <v>2</v>
      </c>
      <c r="D62" s="216" t="s">
        <v>1940</v>
      </c>
      <c r="E62" s="635"/>
      <c r="F62" s="218">
        <f t="shared" ref="F62:F97" si="8">E62*C62</f>
        <v>0</v>
      </c>
      <c r="G62" s="233"/>
    </row>
    <row r="63" spans="1:7">
      <c r="A63" s="219" t="s">
        <v>1863</v>
      </c>
      <c r="B63" s="220" t="s">
        <v>1941</v>
      </c>
      <c r="C63" s="219">
        <v>1</v>
      </c>
      <c r="D63" s="220" t="s">
        <v>1942</v>
      </c>
      <c r="E63" s="635"/>
      <c r="F63" s="218">
        <f t="shared" si="8"/>
        <v>0</v>
      </c>
      <c r="G63" s="233"/>
    </row>
    <row r="64" spans="1:7">
      <c r="A64" s="214">
        <v>2</v>
      </c>
      <c r="B64" s="216" t="s">
        <v>1943</v>
      </c>
      <c r="C64" s="214">
        <v>1</v>
      </c>
      <c r="D64" s="216" t="s">
        <v>1944</v>
      </c>
      <c r="E64" s="641"/>
      <c r="F64" s="249"/>
      <c r="G64" s="233" t="s">
        <v>1931</v>
      </c>
    </row>
    <row r="65" spans="1:7" ht="191.25">
      <c r="A65" s="219">
        <v>3</v>
      </c>
      <c r="B65" s="220" t="s">
        <v>1945</v>
      </c>
      <c r="C65" s="259">
        <v>1</v>
      </c>
      <c r="D65" s="258" t="s">
        <v>1946</v>
      </c>
      <c r="E65" s="635"/>
      <c r="F65" s="218">
        <f t="shared" si="8"/>
        <v>0</v>
      </c>
      <c r="G65" s="233"/>
    </row>
    <row r="66" spans="1:7" ht="182.45" customHeight="1">
      <c r="A66" s="219">
        <v>4</v>
      </c>
      <c r="B66" s="220" t="s">
        <v>1947</v>
      </c>
      <c r="C66" s="214">
        <v>1</v>
      </c>
      <c r="D66" s="216" t="s">
        <v>1948</v>
      </c>
      <c r="E66" s="640"/>
      <c r="F66" s="218">
        <f t="shared" si="8"/>
        <v>0</v>
      </c>
      <c r="G66" s="233"/>
    </row>
    <row r="67" spans="1:7" ht="181.15" customHeight="1">
      <c r="A67" s="214">
        <v>5</v>
      </c>
      <c r="B67" s="220" t="s">
        <v>1949</v>
      </c>
      <c r="C67" s="251">
        <v>1</v>
      </c>
      <c r="D67" s="220" t="s">
        <v>1950</v>
      </c>
      <c r="E67" s="640"/>
      <c r="F67" s="218">
        <f t="shared" si="8"/>
        <v>0</v>
      </c>
      <c r="G67" s="233"/>
    </row>
    <row r="68" spans="1:7">
      <c r="A68" s="214">
        <v>6</v>
      </c>
      <c r="B68" s="216" t="s">
        <v>1951</v>
      </c>
      <c r="C68" s="214">
        <v>1</v>
      </c>
      <c r="D68" s="216" t="s">
        <v>1952</v>
      </c>
      <c r="E68" s="640"/>
      <c r="F68" s="218">
        <f t="shared" si="8"/>
        <v>0</v>
      </c>
      <c r="G68" s="233"/>
    </row>
    <row r="69" spans="1:7">
      <c r="A69" s="214">
        <v>7</v>
      </c>
      <c r="B69" s="220" t="s">
        <v>1953</v>
      </c>
      <c r="C69" s="251">
        <v>1</v>
      </c>
      <c r="D69" s="216" t="s">
        <v>1954</v>
      </c>
      <c r="E69" s="640"/>
      <c r="F69" s="218">
        <f t="shared" si="8"/>
        <v>0</v>
      </c>
      <c r="G69" s="233"/>
    </row>
    <row r="70" spans="1:7" ht="35.450000000000003" customHeight="1">
      <c r="A70" s="219">
        <v>8</v>
      </c>
      <c r="B70" s="253" t="s">
        <v>1955</v>
      </c>
      <c r="C70" s="254">
        <v>1</v>
      </c>
      <c r="D70" s="220" t="s">
        <v>1956</v>
      </c>
      <c r="E70" s="640"/>
      <c r="F70" s="218">
        <f t="shared" si="8"/>
        <v>0</v>
      </c>
      <c r="G70" s="233"/>
    </row>
    <row r="71" spans="1:7" ht="27" customHeight="1">
      <c r="A71" s="219">
        <v>9</v>
      </c>
      <c r="B71" s="270" t="s">
        <v>1957</v>
      </c>
      <c r="C71" s="214">
        <v>2</v>
      </c>
      <c r="D71" s="216" t="s">
        <v>1958</v>
      </c>
      <c r="E71" s="640"/>
      <c r="F71" s="218">
        <f t="shared" si="8"/>
        <v>0</v>
      </c>
      <c r="G71" s="233"/>
    </row>
    <row r="72" spans="1:7" ht="213.75">
      <c r="A72" s="219">
        <v>10</v>
      </c>
      <c r="B72" s="220" t="s">
        <v>1959</v>
      </c>
      <c r="C72" s="219">
        <v>3</v>
      </c>
      <c r="D72" s="258" t="s">
        <v>1960</v>
      </c>
      <c r="E72" s="640"/>
      <c r="F72" s="218">
        <f t="shared" si="8"/>
        <v>0</v>
      </c>
      <c r="G72" s="241"/>
    </row>
    <row r="73" spans="1:7" ht="102" customHeight="1">
      <c r="A73" s="219">
        <v>11</v>
      </c>
      <c r="B73" s="220" t="s">
        <v>1961</v>
      </c>
      <c r="C73" s="214">
        <v>1</v>
      </c>
      <c r="D73" s="216" t="s">
        <v>1962</v>
      </c>
      <c r="E73" s="640"/>
      <c r="F73" s="218">
        <f t="shared" si="8"/>
        <v>0</v>
      </c>
      <c r="G73" s="233"/>
    </row>
    <row r="74" spans="1:7" ht="64.150000000000006" customHeight="1">
      <c r="A74" s="214">
        <v>12</v>
      </c>
      <c r="B74" s="220" t="s">
        <v>1963</v>
      </c>
      <c r="C74" s="259">
        <v>1</v>
      </c>
      <c r="D74" s="258" t="s">
        <v>1964</v>
      </c>
      <c r="E74" s="640"/>
      <c r="F74" s="218">
        <f t="shared" si="8"/>
        <v>0</v>
      </c>
      <c r="G74" s="241"/>
    </row>
    <row r="75" spans="1:7" ht="67.5">
      <c r="A75" s="214">
        <v>13</v>
      </c>
      <c r="B75" s="220" t="s">
        <v>1965</v>
      </c>
      <c r="C75" s="214">
        <v>1</v>
      </c>
      <c r="D75" s="216" t="s">
        <v>1966</v>
      </c>
      <c r="E75" s="640"/>
      <c r="F75" s="218">
        <f t="shared" si="8"/>
        <v>0</v>
      </c>
      <c r="G75" s="233"/>
    </row>
    <row r="76" spans="1:7" ht="45" customHeight="1">
      <c r="A76" s="214" t="s">
        <v>1967</v>
      </c>
      <c r="B76" s="220" t="s">
        <v>1968</v>
      </c>
      <c r="C76" s="214">
        <v>1</v>
      </c>
      <c r="D76" s="216" t="s">
        <v>1962</v>
      </c>
      <c r="E76" s="640"/>
      <c r="F76" s="218">
        <f t="shared" si="8"/>
        <v>0</v>
      </c>
      <c r="G76" s="233"/>
    </row>
    <row r="77" spans="1:7" ht="49.15" customHeight="1">
      <c r="A77" s="214">
        <v>14</v>
      </c>
      <c r="B77" s="220" t="s">
        <v>1968</v>
      </c>
      <c r="C77" s="214">
        <v>1</v>
      </c>
      <c r="D77" s="216" t="s">
        <v>1966</v>
      </c>
      <c r="E77" s="640"/>
      <c r="F77" s="218">
        <f t="shared" si="8"/>
        <v>0</v>
      </c>
      <c r="G77" s="233"/>
    </row>
    <row r="78" spans="1:7" ht="45">
      <c r="A78" s="214" t="s">
        <v>1969</v>
      </c>
      <c r="B78" s="220" t="s">
        <v>1970</v>
      </c>
      <c r="C78" s="214">
        <v>1</v>
      </c>
      <c r="D78" s="216" t="s">
        <v>1962</v>
      </c>
      <c r="E78" s="640"/>
      <c r="F78" s="218">
        <f t="shared" si="8"/>
        <v>0</v>
      </c>
      <c r="G78" s="233"/>
    </row>
    <row r="79" spans="1:7" ht="61.15" customHeight="1">
      <c r="A79" s="214">
        <v>15</v>
      </c>
      <c r="B79" s="271" t="s">
        <v>1971</v>
      </c>
      <c r="C79" s="214">
        <v>2</v>
      </c>
      <c r="D79" s="258" t="s">
        <v>1964</v>
      </c>
      <c r="E79" s="640"/>
      <c r="F79" s="218">
        <f t="shared" si="8"/>
        <v>0</v>
      </c>
      <c r="G79" s="241"/>
    </row>
    <row r="80" spans="1:7" ht="59.45" customHeight="1">
      <c r="A80" s="214">
        <v>16</v>
      </c>
      <c r="B80" s="220" t="s">
        <v>1972</v>
      </c>
      <c r="C80" s="214">
        <v>2</v>
      </c>
      <c r="D80" s="216" t="s">
        <v>1973</v>
      </c>
      <c r="E80" s="640"/>
      <c r="F80" s="218">
        <f t="shared" si="8"/>
        <v>0</v>
      </c>
      <c r="G80" s="241"/>
    </row>
    <row r="81" spans="1:7" ht="25.15" customHeight="1">
      <c r="A81" s="214">
        <v>17</v>
      </c>
      <c r="B81" s="220" t="s">
        <v>1974</v>
      </c>
      <c r="C81" s="214">
        <v>1</v>
      </c>
      <c r="D81" s="220"/>
      <c r="E81" s="640"/>
      <c r="F81" s="218">
        <f t="shared" si="8"/>
        <v>0</v>
      </c>
      <c r="G81" s="233"/>
    </row>
    <row r="82" spans="1:7">
      <c r="A82" s="219">
        <v>18</v>
      </c>
      <c r="B82" s="216" t="s">
        <v>1975</v>
      </c>
      <c r="C82" s="214">
        <v>1</v>
      </c>
      <c r="D82" s="216" t="s">
        <v>1976</v>
      </c>
      <c r="E82" s="640"/>
      <c r="F82" s="218">
        <f t="shared" si="8"/>
        <v>0</v>
      </c>
      <c r="G82" s="233"/>
    </row>
    <row r="83" spans="1:7" ht="60.6" customHeight="1">
      <c r="A83" s="219">
        <v>19</v>
      </c>
      <c r="B83" s="220" t="s">
        <v>1977</v>
      </c>
      <c r="C83" s="214">
        <v>1</v>
      </c>
      <c r="D83" s="220" t="s">
        <v>1978</v>
      </c>
      <c r="E83" s="640"/>
      <c r="F83" s="218">
        <f t="shared" si="8"/>
        <v>0</v>
      </c>
      <c r="G83" s="241"/>
    </row>
    <row r="84" spans="1:7" ht="115.9" customHeight="1">
      <c r="A84" s="219">
        <v>20</v>
      </c>
      <c r="B84" s="240" t="s">
        <v>1979</v>
      </c>
      <c r="C84" s="219">
        <v>2</v>
      </c>
      <c r="D84" s="220" t="s">
        <v>1980</v>
      </c>
      <c r="E84" s="635"/>
      <c r="F84" s="218">
        <f t="shared" si="8"/>
        <v>0</v>
      </c>
      <c r="G84" s="233" t="s">
        <v>1981</v>
      </c>
    </row>
    <row r="85" spans="1:7" ht="45">
      <c r="A85" s="214">
        <v>21</v>
      </c>
      <c r="B85" s="220" t="s">
        <v>1982</v>
      </c>
      <c r="C85" s="214">
        <v>2</v>
      </c>
      <c r="D85" s="216" t="s">
        <v>1983</v>
      </c>
      <c r="E85" s="635"/>
      <c r="F85" s="218">
        <f t="shared" si="8"/>
        <v>0</v>
      </c>
      <c r="G85" s="233"/>
    </row>
    <row r="86" spans="1:7">
      <c r="A86" s="214" t="s">
        <v>1984</v>
      </c>
      <c r="B86" s="216" t="s">
        <v>1985</v>
      </c>
      <c r="C86" s="214">
        <v>2</v>
      </c>
      <c r="D86" s="216" t="s">
        <v>1904</v>
      </c>
      <c r="E86" s="635"/>
      <c r="F86" s="218">
        <f>E86*C86</f>
        <v>0</v>
      </c>
      <c r="G86" s="241"/>
    </row>
    <row r="87" spans="1:7">
      <c r="A87" s="214" t="s">
        <v>1986</v>
      </c>
      <c r="B87" s="216" t="s">
        <v>1987</v>
      </c>
      <c r="C87" s="214">
        <v>2</v>
      </c>
      <c r="D87" s="216" t="s">
        <v>1988</v>
      </c>
      <c r="E87" s="635"/>
      <c r="F87" s="218">
        <f t="shared" ref="F87:F88" si="9">E87*C87</f>
        <v>0</v>
      </c>
      <c r="G87" s="233"/>
    </row>
    <row r="88" spans="1:7">
      <c r="A88" s="214" t="s">
        <v>1989</v>
      </c>
      <c r="B88" s="216" t="s">
        <v>1990</v>
      </c>
      <c r="C88" s="214">
        <v>2</v>
      </c>
      <c r="D88" s="216" t="s">
        <v>1910</v>
      </c>
      <c r="E88" s="635"/>
      <c r="F88" s="218">
        <f t="shared" si="9"/>
        <v>0</v>
      </c>
      <c r="G88" s="241"/>
    </row>
    <row r="89" spans="1:7" ht="22.5">
      <c r="A89" s="214">
        <v>22</v>
      </c>
      <c r="B89" s="258" t="s">
        <v>1991</v>
      </c>
      <c r="C89" s="214">
        <v>1</v>
      </c>
      <c r="D89" s="216" t="s">
        <v>1992</v>
      </c>
      <c r="E89" s="632"/>
      <c r="F89" s="218">
        <f t="shared" si="8"/>
        <v>0</v>
      </c>
      <c r="G89" s="233"/>
    </row>
    <row r="90" spans="1:7" ht="33.75">
      <c r="A90" s="214">
        <v>23</v>
      </c>
      <c r="B90" s="220" t="s">
        <v>1993</v>
      </c>
      <c r="C90" s="219">
        <v>1</v>
      </c>
      <c r="D90" s="252" t="s">
        <v>1897</v>
      </c>
      <c r="E90" s="635"/>
      <c r="F90" s="218">
        <f t="shared" si="8"/>
        <v>0</v>
      </c>
      <c r="G90" s="233"/>
    </row>
    <row r="91" spans="1:7">
      <c r="A91" s="214" t="s">
        <v>1994</v>
      </c>
      <c r="B91" s="216" t="s">
        <v>1898</v>
      </c>
      <c r="C91" s="214">
        <v>1</v>
      </c>
      <c r="D91" s="216"/>
      <c r="E91" s="635"/>
      <c r="F91" s="218">
        <f t="shared" si="8"/>
        <v>0</v>
      </c>
      <c r="G91" s="233"/>
    </row>
    <row r="92" spans="1:7" ht="60.6" customHeight="1">
      <c r="A92" s="272">
        <v>24</v>
      </c>
      <c r="B92" s="273" t="s">
        <v>1995</v>
      </c>
      <c r="C92" s="272">
        <v>1</v>
      </c>
      <c r="D92" s="265" t="s">
        <v>1996</v>
      </c>
      <c r="E92" s="642"/>
      <c r="F92" s="230">
        <f t="shared" si="8"/>
        <v>0</v>
      </c>
      <c r="G92" s="244"/>
    </row>
    <row r="93" spans="1:7" ht="45">
      <c r="A93" s="214">
        <v>25</v>
      </c>
      <c r="B93" s="253" t="s">
        <v>1899</v>
      </c>
      <c r="C93" s="214">
        <v>2</v>
      </c>
      <c r="D93" s="216" t="s">
        <v>1997</v>
      </c>
      <c r="E93" s="635"/>
      <c r="F93" s="218">
        <f t="shared" si="8"/>
        <v>0</v>
      </c>
      <c r="G93" s="274"/>
    </row>
    <row r="94" spans="1:7" ht="45">
      <c r="A94" s="214" t="s">
        <v>1998</v>
      </c>
      <c r="B94" s="253" t="s">
        <v>1999</v>
      </c>
      <c r="C94" s="214">
        <v>1</v>
      </c>
      <c r="D94" s="216" t="s">
        <v>2000</v>
      </c>
      <c r="E94" s="635"/>
      <c r="F94" s="218">
        <f t="shared" si="8"/>
        <v>0</v>
      </c>
      <c r="G94" s="274"/>
    </row>
    <row r="95" spans="1:7" ht="45">
      <c r="A95" s="214">
        <v>26</v>
      </c>
      <c r="B95" s="253" t="s">
        <v>1899</v>
      </c>
      <c r="C95" s="214">
        <v>2</v>
      </c>
      <c r="D95" s="220" t="s">
        <v>2001</v>
      </c>
      <c r="E95" s="635"/>
      <c r="F95" s="218">
        <f t="shared" si="8"/>
        <v>0</v>
      </c>
      <c r="G95" s="233"/>
    </row>
    <row r="96" spans="1:7" ht="56.25">
      <c r="A96" s="214">
        <v>27</v>
      </c>
      <c r="B96" s="253" t="s">
        <v>2002</v>
      </c>
      <c r="C96" s="275">
        <v>1</v>
      </c>
      <c r="D96" s="220" t="s">
        <v>2003</v>
      </c>
      <c r="E96" s="640"/>
      <c r="F96" s="218">
        <f t="shared" si="8"/>
        <v>0</v>
      </c>
      <c r="G96" s="233"/>
    </row>
    <row r="97" spans="1:7" ht="48.6" customHeight="1">
      <c r="A97" s="214" t="s">
        <v>2004</v>
      </c>
      <c r="B97" s="253" t="s">
        <v>2005</v>
      </c>
      <c r="C97" s="275">
        <v>1</v>
      </c>
      <c r="D97" s="220" t="s">
        <v>2006</v>
      </c>
      <c r="E97" s="640"/>
      <c r="F97" s="218">
        <f t="shared" si="8"/>
        <v>0</v>
      </c>
      <c r="G97" s="233"/>
    </row>
    <row r="98" spans="1:7">
      <c r="A98" s="214">
        <v>28</v>
      </c>
      <c r="B98" s="216" t="s">
        <v>2007</v>
      </c>
      <c r="C98" s="276">
        <v>1</v>
      </c>
      <c r="D98" s="216" t="s">
        <v>2008</v>
      </c>
      <c r="E98" s="640"/>
      <c r="F98" s="218"/>
      <c r="G98" s="233" t="s">
        <v>2009</v>
      </c>
    </row>
    <row r="99" spans="1:7">
      <c r="A99" s="219">
        <v>29</v>
      </c>
      <c r="B99" s="216" t="s">
        <v>2010</v>
      </c>
      <c r="C99" s="276">
        <v>1</v>
      </c>
      <c r="D99" s="216" t="s">
        <v>2011</v>
      </c>
      <c r="E99" s="640"/>
      <c r="F99" s="218"/>
      <c r="G99" s="233" t="s">
        <v>2009</v>
      </c>
    </row>
    <row r="100" spans="1:7">
      <c r="A100" s="214">
        <v>30</v>
      </c>
      <c r="B100" s="216" t="s">
        <v>2012</v>
      </c>
      <c r="C100" s="276">
        <v>1</v>
      </c>
      <c r="D100" s="216" t="s">
        <v>2013</v>
      </c>
      <c r="E100" s="640"/>
      <c r="F100" s="218"/>
      <c r="G100" s="233" t="s">
        <v>2009</v>
      </c>
    </row>
    <row r="101" spans="1:7">
      <c r="A101" s="219">
        <v>31</v>
      </c>
      <c r="B101" s="216" t="s">
        <v>2012</v>
      </c>
      <c r="C101" s="276">
        <v>1</v>
      </c>
      <c r="D101" s="216" t="s">
        <v>2014</v>
      </c>
      <c r="E101" s="640"/>
      <c r="F101" s="218"/>
      <c r="G101" s="233" t="s">
        <v>2009</v>
      </c>
    </row>
    <row r="102" spans="1:7">
      <c r="A102" s="214">
        <v>32</v>
      </c>
      <c r="B102" s="216" t="s">
        <v>2012</v>
      </c>
      <c r="C102" s="276">
        <v>2</v>
      </c>
      <c r="D102" s="216" t="s">
        <v>2015</v>
      </c>
      <c r="E102" s="640"/>
      <c r="F102" s="218"/>
      <c r="G102" s="233" t="s">
        <v>2009</v>
      </c>
    </row>
    <row r="103" spans="1:7">
      <c r="A103" s="214"/>
      <c r="B103" s="216"/>
      <c r="C103" s="276"/>
      <c r="D103" s="216"/>
      <c r="E103" s="643"/>
      <c r="F103" s="249"/>
      <c r="G103" s="233"/>
    </row>
    <row r="104" spans="1:7">
      <c r="A104" s="219"/>
      <c r="B104" s="267" t="s">
        <v>2016</v>
      </c>
      <c r="C104" s="275"/>
      <c r="D104" s="220"/>
      <c r="E104" s="643"/>
      <c r="F104" s="249"/>
      <c r="G104" s="268"/>
    </row>
    <row r="105" spans="1:7" ht="22.5">
      <c r="A105" s="219">
        <v>33</v>
      </c>
      <c r="B105" s="220" t="s">
        <v>2017</v>
      </c>
      <c r="C105" s="275">
        <v>1</v>
      </c>
      <c r="D105" s="216" t="s">
        <v>2018</v>
      </c>
      <c r="E105" s="640"/>
      <c r="F105" s="218">
        <f t="shared" ref="F105:F107" si="10">E105*C105</f>
        <v>0</v>
      </c>
      <c r="G105" s="233"/>
    </row>
    <row r="106" spans="1:7" ht="22.5">
      <c r="A106" s="219" t="s">
        <v>2019</v>
      </c>
      <c r="B106" s="220" t="s">
        <v>2020</v>
      </c>
      <c r="C106" s="275">
        <v>1</v>
      </c>
      <c r="D106" s="216" t="s">
        <v>2018</v>
      </c>
      <c r="E106" s="640"/>
      <c r="F106" s="218">
        <f t="shared" si="10"/>
        <v>0</v>
      </c>
      <c r="G106" s="233"/>
    </row>
    <row r="107" spans="1:7" ht="59.45" customHeight="1">
      <c r="A107" s="219">
        <v>34</v>
      </c>
      <c r="B107" s="247" t="s">
        <v>2021</v>
      </c>
      <c r="C107" s="277">
        <v>2</v>
      </c>
      <c r="D107" s="222" t="s">
        <v>2022</v>
      </c>
      <c r="E107" s="640"/>
      <c r="F107" s="218">
        <f t="shared" si="10"/>
        <v>0</v>
      </c>
      <c r="G107" s="244"/>
    </row>
    <row r="108" spans="1:7" ht="33.75">
      <c r="A108" s="219">
        <v>35</v>
      </c>
      <c r="B108" s="246" t="s">
        <v>2023</v>
      </c>
      <c r="C108" s="278">
        <v>1</v>
      </c>
      <c r="D108" s="216" t="s">
        <v>2024</v>
      </c>
      <c r="E108" s="643"/>
      <c r="F108" s="249"/>
      <c r="G108" s="244" t="s">
        <v>1931</v>
      </c>
    </row>
    <row r="109" spans="1:7">
      <c r="A109" s="219">
        <v>36</v>
      </c>
      <c r="B109" s="279" t="s">
        <v>2025</v>
      </c>
      <c r="C109" s="280">
        <v>2</v>
      </c>
      <c r="D109" s="281" t="s">
        <v>2026</v>
      </c>
      <c r="E109" s="635"/>
      <c r="F109" s="218">
        <f t="shared" ref="F109:F112" si="11">E109*C109</f>
        <v>0</v>
      </c>
      <c r="G109" s="244"/>
    </row>
    <row r="110" spans="1:7">
      <c r="A110" s="219">
        <v>37</v>
      </c>
      <c r="B110" s="220" t="s">
        <v>2027</v>
      </c>
      <c r="C110" s="219">
        <v>3</v>
      </c>
      <c r="D110" s="216" t="s">
        <v>2028</v>
      </c>
      <c r="E110" s="635"/>
      <c r="F110" s="218">
        <f t="shared" si="11"/>
        <v>0</v>
      </c>
      <c r="G110" s="233"/>
    </row>
    <row r="111" spans="1:7">
      <c r="A111" s="219">
        <v>38</v>
      </c>
      <c r="B111" s="220" t="s">
        <v>2029</v>
      </c>
      <c r="C111" s="219">
        <v>1</v>
      </c>
      <c r="D111" s="216" t="s">
        <v>2030</v>
      </c>
      <c r="E111" s="635"/>
      <c r="F111" s="218">
        <f t="shared" si="11"/>
        <v>0</v>
      </c>
      <c r="G111" s="233"/>
    </row>
    <row r="112" spans="1:7" ht="45">
      <c r="A112" s="219">
        <v>39</v>
      </c>
      <c r="B112" s="253" t="s">
        <v>1899</v>
      </c>
      <c r="C112" s="219">
        <v>1</v>
      </c>
      <c r="D112" s="220" t="s">
        <v>2031</v>
      </c>
      <c r="E112" s="635"/>
      <c r="F112" s="218">
        <f t="shared" si="11"/>
        <v>0</v>
      </c>
      <c r="G112" s="233"/>
    </row>
    <row r="113" spans="1:7">
      <c r="A113" s="214">
        <v>40</v>
      </c>
      <c r="B113" s="216" t="s">
        <v>2032</v>
      </c>
      <c r="C113" s="214">
        <v>1</v>
      </c>
      <c r="D113" s="216" t="s">
        <v>2033</v>
      </c>
      <c r="E113" s="635"/>
      <c r="F113" s="218"/>
      <c r="G113" s="233" t="s">
        <v>2009</v>
      </c>
    </row>
    <row r="114" spans="1:7">
      <c r="A114" s="214"/>
      <c r="B114" s="216"/>
      <c r="C114" s="214"/>
      <c r="D114" s="216"/>
      <c r="E114" s="634"/>
      <c r="F114" s="249"/>
      <c r="G114" s="233"/>
    </row>
    <row r="115" spans="1:7">
      <c r="A115" s="214"/>
      <c r="B115" s="267" t="s">
        <v>2034</v>
      </c>
      <c r="C115" s="214"/>
      <c r="D115" s="216"/>
      <c r="E115" s="634"/>
      <c r="F115" s="249"/>
      <c r="G115" s="233"/>
    </row>
    <row r="116" spans="1:7" ht="23.45" customHeight="1">
      <c r="A116" s="219">
        <v>41</v>
      </c>
      <c r="B116" s="216" t="s">
        <v>2035</v>
      </c>
      <c r="C116" s="214">
        <v>1</v>
      </c>
      <c r="D116" s="216" t="s">
        <v>2036</v>
      </c>
      <c r="E116" s="635"/>
      <c r="F116" s="218">
        <f t="shared" ref="F116:F124" si="12">E116*C116</f>
        <v>0</v>
      </c>
      <c r="G116" s="233"/>
    </row>
    <row r="117" spans="1:7" ht="33.75">
      <c r="A117" s="219" t="s">
        <v>2037</v>
      </c>
      <c r="B117" s="243" t="s">
        <v>1914</v>
      </c>
      <c r="C117" s="219">
        <v>1</v>
      </c>
      <c r="D117" s="220"/>
      <c r="E117" s="635"/>
      <c r="F117" s="218">
        <f t="shared" si="12"/>
        <v>0</v>
      </c>
      <c r="G117" s="282"/>
    </row>
    <row r="118" spans="1:7" ht="135.6" customHeight="1">
      <c r="A118" s="219">
        <v>42</v>
      </c>
      <c r="B118" s="283" t="s">
        <v>2038</v>
      </c>
      <c r="C118" s="219">
        <v>1</v>
      </c>
      <c r="D118" s="220" t="s">
        <v>2039</v>
      </c>
      <c r="E118" s="644"/>
      <c r="F118" s="218">
        <f t="shared" si="12"/>
        <v>0</v>
      </c>
      <c r="G118" s="282"/>
    </row>
    <row r="119" spans="1:7">
      <c r="A119" s="214">
        <v>43</v>
      </c>
      <c r="B119" s="284" t="s">
        <v>2040</v>
      </c>
      <c r="C119" s="242">
        <v>1</v>
      </c>
      <c r="D119" s="285" t="s">
        <v>2041</v>
      </c>
      <c r="E119" s="645"/>
      <c r="F119" s="218">
        <f t="shared" si="12"/>
        <v>0</v>
      </c>
      <c r="G119" s="286"/>
    </row>
    <row r="120" spans="1:7">
      <c r="A120" s="214">
        <v>44</v>
      </c>
      <c r="B120" s="216" t="s">
        <v>2042</v>
      </c>
      <c r="C120" s="214">
        <v>1</v>
      </c>
      <c r="D120" s="216" t="s">
        <v>2036</v>
      </c>
      <c r="E120" s="640"/>
      <c r="F120" s="218">
        <f t="shared" si="12"/>
        <v>0</v>
      </c>
      <c r="G120" s="233"/>
    </row>
    <row r="121" spans="1:7" ht="33.75">
      <c r="A121" s="219">
        <v>45</v>
      </c>
      <c r="B121" s="220" t="s">
        <v>2043</v>
      </c>
      <c r="C121" s="257">
        <v>1</v>
      </c>
      <c r="D121" s="220" t="s">
        <v>2044</v>
      </c>
      <c r="E121" s="640"/>
      <c r="F121" s="218">
        <f t="shared" si="12"/>
        <v>0</v>
      </c>
      <c r="G121" s="233"/>
    </row>
    <row r="122" spans="1:7">
      <c r="A122" s="219">
        <v>46</v>
      </c>
      <c r="B122" s="220" t="s">
        <v>2045</v>
      </c>
      <c r="C122" s="219">
        <v>1</v>
      </c>
      <c r="D122" s="220" t="s">
        <v>2046</v>
      </c>
      <c r="E122" s="640"/>
      <c r="F122" s="218">
        <f t="shared" si="12"/>
        <v>0</v>
      </c>
      <c r="G122" s="233"/>
    </row>
    <row r="123" spans="1:7">
      <c r="A123" s="234">
        <v>47</v>
      </c>
      <c r="B123" s="216" t="s">
        <v>1920</v>
      </c>
      <c r="C123" s="214">
        <v>1</v>
      </c>
      <c r="D123" s="216" t="s">
        <v>2047</v>
      </c>
      <c r="E123" s="640"/>
      <c r="F123" s="218">
        <f t="shared" si="12"/>
        <v>0</v>
      </c>
      <c r="G123" s="233"/>
    </row>
    <row r="124" spans="1:7">
      <c r="A124" s="234">
        <v>48</v>
      </c>
      <c r="B124" s="216" t="s">
        <v>1922</v>
      </c>
      <c r="C124" s="214">
        <v>1</v>
      </c>
      <c r="D124" s="216" t="s">
        <v>2048</v>
      </c>
      <c r="E124" s="640"/>
      <c r="F124" s="218">
        <f t="shared" si="12"/>
        <v>0</v>
      </c>
      <c r="G124" s="233"/>
    </row>
    <row r="125" spans="1:7">
      <c r="A125" s="214"/>
      <c r="B125" s="216"/>
      <c r="C125" s="234"/>
      <c r="D125" s="236"/>
      <c r="E125" s="643"/>
      <c r="F125" s="249"/>
      <c r="G125" s="233"/>
    </row>
    <row r="126" spans="1:7">
      <c r="A126" s="234"/>
      <c r="B126" s="287" t="s">
        <v>2049</v>
      </c>
      <c r="C126" s="234"/>
      <c r="D126" s="236"/>
      <c r="E126" s="643"/>
      <c r="F126" s="249"/>
      <c r="G126" s="233"/>
    </row>
    <row r="127" spans="1:7">
      <c r="A127" s="219">
        <v>49</v>
      </c>
      <c r="B127" s="216" t="s">
        <v>2050</v>
      </c>
      <c r="C127" s="214">
        <v>1</v>
      </c>
      <c r="D127" s="216" t="s">
        <v>2036</v>
      </c>
      <c r="E127" s="640"/>
      <c r="F127" s="218">
        <f t="shared" ref="F127:F192" si="13">E127*C127</f>
        <v>0</v>
      </c>
      <c r="G127" s="233"/>
    </row>
    <row r="128" spans="1:7" ht="33.75">
      <c r="A128" s="219" t="s">
        <v>2051</v>
      </c>
      <c r="B128" s="243" t="s">
        <v>1914</v>
      </c>
      <c r="C128" s="219">
        <v>1</v>
      </c>
      <c r="D128" s="220"/>
      <c r="E128" s="635"/>
      <c r="F128" s="218">
        <f t="shared" si="13"/>
        <v>0</v>
      </c>
      <c r="G128" s="282"/>
    </row>
    <row r="129" spans="1:7">
      <c r="A129" s="219">
        <v>50</v>
      </c>
      <c r="B129" s="216" t="s">
        <v>2052</v>
      </c>
      <c r="C129" s="219">
        <v>1</v>
      </c>
      <c r="D129" s="220" t="s">
        <v>2053</v>
      </c>
      <c r="E129" s="635"/>
      <c r="F129" s="218">
        <f t="shared" si="13"/>
        <v>0</v>
      </c>
      <c r="G129" s="233"/>
    </row>
    <row r="130" spans="1:7" ht="56.25">
      <c r="A130" s="219">
        <v>51</v>
      </c>
      <c r="B130" s="220" t="s">
        <v>2054</v>
      </c>
      <c r="C130" s="219">
        <v>1</v>
      </c>
      <c r="D130" s="220" t="s">
        <v>2055</v>
      </c>
      <c r="E130" s="644"/>
      <c r="F130" s="218">
        <f t="shared" si="13"/>
        <v>0</v>
      </c>
      <c r="G130" s="288"/>
    </row>
    <row r="131" spans="1:7" ht="45">
      <c r="A131" s="214">
        <v>52</v>
      </c>
      <c r="B131" s="220" t="s">
        <v>2056</v>
      </c>
      <c r="C131" s="214">
        <v>1</v>
      </c>
      <c r="D131" s="216" t="s">
        <v>2057</v>
      </c>
      <c r="E131" s="645"/>
      <c r="F131" s="218">
        <f t="shared" si="13"/>
        <v>0</v>
      </c>
      <c r="G131" s="241"/>
    </row>
    <row r="132" spans="1:7">
      <c r="A132" s="214">
        <v>53</v>
      </c>
      <c r="B132" s="216" t="s">
        <v>1920</v>
      </c>
      <c r="C132" s="214">
        <v>1</v>
      </c>
      <c r="D132" s="216" t="s">
        <v>2058</v>
      </c>
      <c r="E132" s="635"/>
      <c r="F132" s="218">
        <f t="shared" si="13"/>
        <v>0</v>
      </c>
      <c r="G132" s="233"/>
    </row>
    <row r="133" spans="1:7">
      <c r="A133" s="214">
        <v>54</v>
      </c>
      <c r="B133" s="216" t="s">
        <v>1920</v>
      </c>
      <c r="C133" s="214">
        <v>1</v>
      </c>
      <c r="D133" s="216" t="s">
        <v>2047</v>
      </c>
      <c r="E133" s="635"/>
      <c r="F133" s="218">
        <f t="shared" si="13"/>
        <v>0</v>
      </c>
      <c r="G133" s="233"/>
    </row>
    <row r="134" spans="1:7">
      <c r="A134" s="214"/>
      <c r="B134" s="216"/>
      <c r="C134" s="214"/>
      <c r="D134" s="216"/>
      <c r="E134" s="634"/>
      <c r="F134" s="218"/>
      <c r="G134" s="233"/>
    </row>
    <row r="135" spans="1:7">
      <c r="A135" s="219"/>
      <c r="B135" s="267" t="s">
        <v>2059</v>
      </c>
      <c r="C135" s="219"/>
      <c r="D135" s="220"/>
      <c r="E135" s="634"/>
      <c r="F135" s="218"/>
      <c r="G135" s="233"/>
    </row>
    <row r="136" spans="1:7">
      <c r="A136" s="219">
        <v>55</v>
      </c>
      <c r="B136" s="216" t="s">
        <v>2060</v>
      </c>
      <c r="C136" s="214">
        <v>1</v>
      </c>
      <c r="D136" s="216" t="s">
        <v>2061</v>
      </c>
      <c r="E136" s="635"/>
      <c r="F136" s="218">
        <f t="shared" si="13"/>
        <v>0</v>
      </c>
      <c r="G136" s="233"/>
    </row>
    <row r="137" spans="1:7" ht="33.75">
      <c r="A137" s="219" t="s">
        <v>2062</v>
      </c>
      <c r="B137" s="243" t="s">
        <v>1914</v>
      </c>
      <c r="C137" s="219">
        <v>1</v>
      </c>
      <c r="D137" s="220"/>
      <c r="E137" s="635"/>
      <c r="F137" s="218">
        <f t="shared" si="13"/>
        <v>0</v>
      </c>
      <c r="G137" s="282"/>
    </row>
    <row r="138" spans="1:7">
      <c r="A138" s="219">
        <v>56</v>
      </c>
      <c r="B138" s="216" t="s">
        <v>2063</v>
      </c>
      <c r="C138" s="214">
        <v>2</v>
      </c>
      <c r="D138" s="216" t="s">
        <v>2064</v>
      </c>
      <c r="E138" s="635"/>
      <c r="F138" s="218">
        <f t="shared" si="13"/>
        <v>0</v>
      </c>
      <c r="G138" s="233"/>
    </row>
    <row r="139" spans="1:7">
      <c r="A139" s="219">
        <v>57</v>
      </c>
      <c r="B139" s="216" t="s">
        <v>2065</v>
      </c>
      <c r="C139" s="214">
        <v>1</v>
      </c>
      <c r="D139" s="216" t="s">
        <v>2061</v>
      </c>
      <c r="E139" s="635"/>
      <c r="F139" s="218">
        <f t="shared" si="13"/>
        <v>0</v>
      </c>
      <c r="G139" s="233"/>
    </row>
    <row r="140" spans="1:7" ht="45">
      <c r="A140" s="214">
        <v>58</v>
      </c>
      <c r="B140" s="220" t="s">
        <v>2066</v>
      </c>
      <c r="C140" s="214">
        <v>1</v>
      </c>
      <c r="D140" s="216" t="s">
        <v>2067</v>
      </c>
      <c r="E140" s="635"/>
      <c r="F140" s="218">
        <f t="shared" si="13"/>
        <v>0</v>
      </c>
      <c r="G140" s="233"/>
    </row>
    <row r="141" spans="1:7">
      <c r="A141" s="214">
        <v>59</v>
      </c>
      <c r="B141" s="216" t="s">
        <v>1920</v>
      </c>
      <c r="C141" s="214">
        <v>1</v>
      </c>
      <c r="D141" s="216" t="s">
        <v>2068</v>
      </c>
      <c r="E141" s="635"/>
      <c r="F141" s="218">
        <f t="shared" si="13"/>
        <v>0</v>
      </c>
      <c r="G141" s="233"/>
    </row>
    <row r="142" spans="1:7">
      <c r="A142" s="214">
        <v>60</v>
      </c>
      <c r="B142" s="216" t="s">
        <v>1922</v>
      </c>
      <c r="C142" s="214">
        <v>2</v>
      </c>
      <c r="D142" s="216" t="s">
        <v>2069</v>
      </c>
      <c r="E142" s="635"/>
      <c r="F142" s="218">
        <f t="shared" si="13"/>
        <v>0</v>
      </c>
      <c r="G142" s="233"/>
    </row>
    <row r="143" spans="1:7" ht="90">
      <c r="A143" s="205"/>
      <c r="B143" s="220" t="s">
        <v>2070</v>
      </c>
      <c r="C143" s="214">
        <v>2</v>
      </c>
      <c r="D143" s="220" t="s">
        <v>2071</v>
      </c>
      <c r="E143" s="632"/>
      <c r="F143" s="289">
        <f t="shared" si="13"/>
        <v>0</v>
      </c>
      <c r="G143" s="244"/>
    </row>
    <row r="144" spans="1:7">
      <c r="A144" s="205"/>
      <c r="B144" s="220"/>
      <c r="C144" s="242"/>
      <c r="D144" s="290"/>
      <c r="E144" s="646"/>
      <c r="F144" s="289"/>
      <c r="G144" s="233"/>
    </row>
    <row r="145" spans="1:7">
      <c r="A145" s="219"/>
      <c r="B145" s="267" t="s">
        <v>2072</v>
      </c>
      <c r="C145" s="291"/>
      <c r="D145" s="220"/>
      <c r="E145" s="643"/>
      <c r="F145" s="249"/>
      <c r="G145" s="268"/>
    </row>
    <row r="146" spans="1:7" ht="67.5">
      <c r="A146" s="219">
        <v>1</v>
      </c>
      <c r="B146" s="220" t="s">
        <v>2073</v>
      </c>
      <c r="C146" s="219">
        <v>3</v>
      </c>
      <c r="D146" s="220" t="s">
        <v>2074</v>
      </c>
      <c r="E146" s="640"/>
      <c r="F146" s="218">
        <f t="shared" si="13"/>
        <v>0</v>
      </c>
      <c r="G146" s="233"/>
    </row>
    <row r="147" spans="1:7" ht="56.25">
      <c r="A147" s="219">
        <v>2</v>
      </c>
      <c r="B147" s="247" t="s">
        <v>2075</v>
      </c>
      <c r="C147" s="254">
        <v>3</v>
      </c>
      <c r="D147" s="220" t="s">
        <v>2076</v>
      </c>
      <c r="E147" s="640"/>
      <c r="F147" s="218">
        <f t="shared" si="13"/>
        <v>0</v>
      </c>
      <c r="G147" s="233"/>
    </row>
    <row r="148" spans="1:7">
      <c r="A148" s="219">
        <v>3</v>
      </c>
      <c r="B148" s="220" t="s">
        <v>2077</v>
      </c>
      <c r="C148" s="219">
        <v>1</v>
      </c>
      <c r="D148" s="220" t="s">
        <v>2078</v>
      </c>
      <c r="E148" s="640"/>
      <c r="F148" s="218">
        <f t="shared" si="13"/>
        <v>0</v>
      </c>
      <c r="G148" s="233"/>
    </row>
    <row r="149" spans="1:7">
      <c r="A149" s="219" t="s">
        <v>2079</v>
      </c>
      <c r="B149" s="220" t="s">
        <v>2077</v>
      </c>
      <c r="C149" s="219">
        <v>1</v>
      </c>
      <c r="D149" s="220" t="s">
        <v>2080</v>
      </c>
      <c r="E149" s="640"/>
      <c r="F149" s="218">
        <f t="shared" si="13"/>
        <v>0</v>
      </c>
      <c r="G149" s="233"/>
    </row>
    <row r="150" spans="1:7">
      <c r="A150" s="219" t="s">
        <v>2081</v>
      </c>
      <c r="B150" s="220" t="s">
        <v>2077</v>
      </c>
      <c r="C150" s="219">
        <v>1</v>
      </c>
      <c r="D150" s="220" t="s">
        <v>2082</v>
      </c>
      <c r="E150" s="640"/>
      <c r="F150" s="218">
        <f t="shared" si="13"/>
        <v>0</v>
      </c>
      <c r="G150" s="233"/>
    </row>
    <row r="151" spans="1:7">
      <c r="A151" s="219">
        <v>4</v>
      </c>
      <c r="B151" s="220" t="s">
        <v>2083</v>
      </c>
      <c r="C151" s="219">
        <v>1</v>
      </c>
      <c r="D151" s="216" t="s">
        <v>2084</v>
      </c>
      <c r="E151" s="640"/>
      <c r="F151" s="218">
        <f t="shared" si="13"/>
        <v>0</v>
      </c>
      <c r="G151" s="233"/>
    </row>
    <row r="152" spans="1:7">
      <c r="A152" s="219" t="s">
        <v>2085</v>
      </c>
      <c r="B152" s="220" t="s">
        <v>2083</v>
      </c>
      <c r="C152" s="219">
        <v>1</v>
      </c>
      <c r="D152" s="220" t="s">
        <v>2086</v>
      </c>
      <c r="E152" s="640"/>
      <c r="F152" s="218">
        <f t="shared" si="13"/>
        <v>0</v>
      </c>
      <c r="G152" s="233"/>
    </row>
    <row r="153" spans="1:7">
      <c r="A153" s="219" t="s">
        <v>2087</v>
      </c>
      <c r="B153" s="220" t="s">
        <v>2083</v>
      </c>
      <c r="C153" s="219">
        <v>1</v>
      </c>
      <c r="D153" s="220" t="s">
        <v>2088</v>
      </c>
      <c r="E153" s="640"/>
      <c r="F153" s="218">
        <f t="shared" si="13"/>
        <v>0</v>
      </c>
      <c r="G153" s="233"/>
    </row>
    <row r="154" spans="1:7" ht="112.5">
      <c r="A154" s="219">
        <v>5</v>
      </c>
      <c r="B154" s="220" t="s">
        <v>2089</v>
      </c>
      <c r="C154" s="219">
        <v>1</v>
      </c>
      <c r="D154" s="220" t="s">
        <v>2090</v>
      </c>
      <c r="E154" s="640"/>
      <c r="F154" s="218">
        <f t="shared" si="13"/>
        <v>0</v>
      </c>
      <c r="G154" s="233"/>
    </row>
    <row r="155" spans="1:7" ht="36.6" customHeight="1">
      <c r="A155" s="219" t="s">
        <v>2091</v>
      </c>
      <c r="B155" s="220" t="s">
        <v>2092</v>
      </c>
      <c r="C155" s="219">
        <v>1</v>
      </c>
      <c r="D155" s="220" t="s">
        <v>2093</v>
      </c>
      <c r="E155" s="640"/>
      <c r="F155" s="218">
        <f t="shared" si="13"/>
        <v>0</v>
      </c>
      <c r="G155" s="233"/>
    </row>
    <row r="156" spans="1:7" ht="101.25">
      <c r="A156" s="257">
        <v>6</v>
      </c>
      <c r="B156" s="262" t="s">
        <v>2094</v>
      </c>
      <c r="C156" s="257">
        <v>1</v>
      </c>
      <c r="D156" s="222" t="s">
        <v>2095</v>
      </c>
      <c r="E156" s="647"/>
      <c r="F156" s="218">
        <f t="shared" si="13"/>
        <v>0</v>
      </c>
      <c r="G156" s="233"/>
    </row>
    <row r="157" spans="1:7">
      <c r="A157" s="259">
        <v>7</v>
      </c>
      <c r="B157" s="258" t="s">
        <v>2096</v>
      </c>
      <c r="C157" s="259">
        <v>1</v>
      </c>
      <c r="D157" s="258" t="s">
        <v>2097</v>
      </c>
      <c r="E157" s="648"/>
      <c r="F157" s="218"/>
      <c r="G157" s="223" t="s">
        <v>1931</v>
      </c>
    </row>
    <row r="158" spans="1:7" ht="57.6" customHeight="1">
      <c r="A158" s="257">
        <v>8</v>
      </c>
      <c r="B158" s="220" t="s">
        <v>1977</v>
      </c>
      <c r="C158" s="257">
        <v>1</v>
      </c>
      <c r="D158" s="222" t="s">
        <v>2098</v>
      </c>
      <c r="E158" s="635"/>
      <c r="F158" s="218">
        <f t="shared" si="13"/>
        <v>0</v>
      </c>
      <c r="G158" s="241"/>
    </row>
    <row r="159" spans="1:7" ht="101.25">
      <c r="A159" s="257">
        <v>9</v>
      </c>
      <c r="B159" s="220" t="s">
        <v>2099</v>
      </c>
      <c r="C159" s="257">
        <v>1</v>
      </c>
      <c r="D159" s="222" t="s">
        <v>2100</v>
      </c>
      <c r="E159" s="635"/>
      <c r="F159" s="218">
        <f t="shared" si="13"/>
        <v>0</v>
      </c>
      <c r="G159" s="233"/>
    </row>
    <row r="160" spans="1:7" ht="33.75">
      <c r="A160" s="257" t="s">
        <v>2101</v>
      </c>
      <c r="B160" s="220" t="s">
        <v>2102</v>
      </c>
      <c r="C160" s="257">
        <v>2</v>
      </c>
      <c r="D160" s="222" t="s">
        <v>2103</v>
      </c>
      <c r="E160" s="635"/>
      <c r="F160" s="218">
        <f>E160*C160</f>
        <v>0</v>
      </c>
      <c r="G160" s="233"/>
    </row>
    <row r="161" spans="1:7" ht="33.75">
      <c r="A161" s="259">
        <v>10</v>
      </c>
      <c r="B161" s="216" t="s">
        <v>2104</v>
      </c>
      <c r="C161" s="259">
        <v>1</v>
      </c>
      <c r="D161" s="258" t="s">
        <v>2105</v>
      </c>
      <c r="E161" s="640"/>
      <c r="F161" s="218">
        <f t="shared" ref="F161" si="14">E161*C161</f>
        <v>0</v>
      </c>
      <c r="G161" s="223"/>
    </row>
    <row r="162" spans="1:7">
      <c r="A162" s="292">
        <v>11</v>
      </c>
      <c r="B162" s="293" t="s">
        <v>2106</v>
      </c>
      <c r="C162" s="277">
        <v>1</v>
      </c>
      <c r="D162" s="222" t="s">
        <v>2107</v>
      </c>
      <c r="E162" s="647"/>
      <c r="F162" s="218">
        <f t="shared" si="13"/>
        <v>0</v>
      </c>
      <c r="G162" s="223"/>
    </row>
    <row r="163" spans="1:7">
      <c r="A163" s="292">
        <v>12</v>
      </c>
      <c r="B163" s="294" t="s">
        <v>2108</v>
      </c>
      <c r="C163" s="292">
        <v>2</v>
      </c>
      <c r="D163" s="294" t="s">
        <v>2109</v>
      </c>
      <c r="E163" s="648"/>
      <c r="F163" s="218"/>
      <c r="G163" s="223"/>
    </row>
    <row r="164" spans="1:7">
      <c r="A164" s="292">
        <v>13</v>
      </c>
      <c r="B164" s="294" t="s">
        <v>2110</v>
      </c>
      <c r="C164" s="292">
        <v>1</v>
      </c>
      <c r="D164" s="294"/>
      <c r="E164" s="648"/>
      <c r="F164" s="218"/>
      <c r="G164" s="223"/>
    </row>
    <row r="165" spans="1:7">
      <c r="A165" s="259">
        <v>14</v>
      </c>
      <c r="B165" s="258" t="s">
        <v>2111</v>
      </c>
      <c r="C165" s="259">
        <v>1</v>
      </c>
      <c r="D165" s="258" t="s">
        <v>2112</v>
      </c>
      <c r="E165" s="647"/>
      <c r="F165" s="218">
        <f t="shared" si="13"/>
        <v>0</v>
      </c>
      <c r="G165" s="223"/>
    </row>
    <row r="166" spans="1:7">
      <c r="A166" s="259" t="s">
        <v>1969</v>
      </c>
      <c r="B166" s="258" t="s">
        <v>2113</v>
      </c>
      <c r="C166" s="259">
        <v>1</v>
      </c>
      <c r="D166" s="258" t="s">
        <v>2114</v>
      </c>
      <c r="E166" s="647"/>
      <c r="F166" s="218">
        <f t="shared" si="13"/>
        <v>0</v>
      </c>
      <c r="G166" s="223"/>
    </row>
    <row r="167" spans="1:7">
      <c r="A167" s="259" t="s">
        <v>2115</v>
      </c>
      <c r="B167" s="258" t="s">
        <v>2116</v>
      </c>
      <c r="C167" s="259">
        <v>1</v>
      </c>
      <c r="D167" s="258" t="s">
        <v>2117</v>
      </c>
      <c r="E167" s="647"/>
      <c r="F167" s="218">
        <f t="shared" si="13"/>
        <v>0</v>
      </c>
      <c r="G167" s="223"/>
    </row>
    <row r="168" spans="1:7">
      <c r="A168" s="292">
        <v>15</v>
      </c>
      <c r="B168" s="295" t="s">
        <v>2118</v>
      </c>
      <c r="C168" s="296">
        <v>2</v>
      </c>
      <c r="D168" s="224" t="s">
        <v>2119</v>
      </c>
      <c r="E168" s="647"/>
      <c r="F168" s="218">
        <f t="shared" si="13"/>
        <v>0</v>
      </c>
      <c r="G168" s="223"/>
    </row>
    <row r="169" spans="1:7" ht="45">
      <c r="A169" s="259">
        <v>16</v>
      </c>
      <c r="B169" s="220" t="s">
        <v>1982</v>
      </c>
      <c r="C169" s="259">
        <v>1</v>
      </c>
      <c r="D169" s="258" t="s">
        <v>1983</v>
      </c>
      <c r="E169" s="635"/>
      <c r="F169" s="218">
        <f t="shared" si="13"/>
        <v>0</v>
      </c>
      <c r="G169" s="233"/>
    </row>
    <row r="170" spans="1:7">
      <c r="A170" s="259" t="s">
        <v>2120</v>
      </c>
      <c r="B170" s="258" t="s">
        <v>1985</v>
      </c>
      <c r="C170" s="259">
        <v>1</v>
      </c>
      <c r="D170" s="258" t="s">
        <v>1904</v>
      </c>
      <c r="E170" s="635"/>
      <c r="F170" s="218">
        <f>E170*C170</f>
        <v>0</v>
      </c>
      <c r="G170" s="241"/>
    </row>
    <row r="171" spans="1:7">
      <c r="A171" s="259" t="s">
        <v>2121</v>
      </c>
      <c r="B171" s="258" t="s">
        <v>1987</v>
      </c>
      <c r="C171" s="259">
        <v>1</v>
      </c>
      <c r="D171" s="258" t="s">
        <v>1988</v>
      </c>
      <c r="E171" s="635"/>
      <c r="F171" s="218">
        <f t="shared" ref="F171:F172" si="15">E171*C171</f>
        <v>0</v>
      </c>
      <c r="G171" s="233"/>
    </row>
    <row r="172" spans="1:7">
      <c r="A172" s="259" t="s">
        <v>2122</v>
      </c>
      <c r="B172" s="258" t="s">
        <v>1990</v>
      </c>
      <c r="C172" s="259">
        <v>1</v>
      </c>
      <c r="D172" s="258" t="s">
        <v>1910</v>
      </c>
      <c r="E172" s="635"/>
      <c r="F172" s="218">
        <f t="shared" si="15"/>
        <v>0</v>
      </c>
      <c r="G172" s="241"/>
    </row>
    <row r="173" spans="1:7" ht="45">
      <c r="A173" s="297">
        <v>17</v>
      </c>
      <c r="B173" s="253" t="s">
        <v>1899</v>
      </c>
      <c r="C173" s="257">
        <v>1</v>
      </c>
      <c r="D173" s="222" t="s">
        <v>2123</v>
      </c>
      <c r="E173" s="640"/>
      <c r="F173" s="218">
        <f t="shared" si="13"/>
        <v>0</v>
      </c>
      <c r="G173" s="223"/>
    </row>
    <row r="174" spans="1:7">
      <c r="A174" s="257">
        <v>18</v>
      </c>
      <c r="B174" s="222" t="s">
        <v>2010</v>
      </c>
      <c r="C174" s="257">
        <v>1</v>
      </c>
      <c r="D174" s="222" t="s">
        <v>2011</v>
      </c>
      <c r="E174" s="640"/>
      <c r="F174" s="218"/>
      <c r="G174" s="233" t="s">
        <v>2124</v>
      </c>
    </row>
    <row r="175" spans="1:7">
      <c r="A175" s="257"/>
      <c r="B175" s="222"/>
      <c r="C175" s="257"/>
      <c r="D175" s="222"/>
      <c r="E175" s="643"/>
      <c r="F175" s="218"/>
      <c r="G175" s="223"/>
    </row>
    <row r="176" spans="1:7">
      <c r="A176" s="257"/>
      <c r="B176" s="298" t="s">
        <v>2125</v>
      </c>
      <c r="C176" s="257"/>
      <c r="D176" s="249"/>
      <c r="E176" s="643"/>
      <c r="F176" s="249"/>
      <c r="G176" s="268"/>
    </row>
    <row r="177" spans="1:7" ht="157.5">
      <c r="A177" s="257">
        <v>1</v>
      </c>
      <c r="B177" s="216" t="s">
        <v>2126</v>
      </c>
      <c r="C177" s="257">
        <v>2</v>
      </c>
      <c r="D177" s="258" t="s">
        <v>2127</v>
      </c>
      <c r="E177" s="635"/>
      <c r="F177" s="218">
        <f t="shared" si="13"/>
        <v>0</v>
      </c>
      <c r="G177" s="233"/>
    </row>
    <row r="178" spans="1:7" ht="27" customHeight="1">
      <c r="A178" s="257">
        <v>2</v>
      </c>
      <c r="B178" s="222" t="s">
        <v>2128</v>
      </c>
      <c r="C178" s="257">
        <v>1</v>
      </c>
      <c r="D178" s="222" t="s">
        <v>2129</v>
      </c>
      <c r="E178" s="640"/>
      <c r="F178" s="218">
        <f t="shared" si="13"/>
        <v>0</v>
      </c>
      <c r="G178" s="244"/>
    </row>
    <row r="179" spans="1:7" ht="23.45" customHeight="1">
      <c r="A179" s="257" t="s">
        <v>2130</v>
      </c>
      <c r="B179" s="222" t="s">
        <v>2131</v>
      </c>
      <c r="C179" s="257">
        <v>1</v>
      </c>
      <c r="D179" s="222" t="s">
        <v>2129</v>
      </c>
      <c r="E179" s="640"/>
      <c r="F179" s="218">
        <f t="shared" si="13"/>
        <v>0</v>
      </c>
      <c r="G179" s="244"/>
    </row>
    <row r="180" spans="1:7" ht="56.45" customHeight="1">
      <c r="A180" s="257">
        <v>3</v>
      </c>
      <c r="B180" s="299" t="s">
        <v>2021</v>
      </c>
      <c r="C180" s="277">
        <v>2</v>
      </c>
      <c r="D180" s="222" t="s">
        <v>2022</v>
      </c>
      <c r="E180" s="640"/>
      <c r="F180" s="218">
        <f t="shared" si="13"/>
        <v>0</v>
      </c>
      <c r="G180" s="244"/>
    </row>
    <row r="181" spans="1:7" ht="25.9" customHeight="1">
      <c r="A181" s="257">
        <v>4</v>
      </c>
      <c r="B181" s="222" t="s">
        <v>2132</v>
      </c>
      <c r="C181" s="257">
        <v>1</v>
      </c>
      <c r="D181" s="222" t="s">
        <v>2133</v>
      </c>
      <c r="E181" s="640"/>
      <c r="F181" s="218">
        <f t="shared" si="13"/>
        <v>0</v>
      </c>
      <c r="G181" s="244"/>
    </row>
    <row r="182" spans="1:7" ht="22.5">
      <c r="A182" s="257" t="s">
        <v>2085</v>
      </c>
      <c r="B182" s="222" t="s">
        <v>2134</v>
      </c>
      <c r="C182" s="257">
        <v>1</v>
      </c>
      <c r="D182" s="222" t="s">
        <v>2133</v>
      </c>
      <c r="E182" s="640"/>
      <c r="F182" s="218">
        <f t="shared" si="13"/>
        <v>0</v>
      </c>
      <c r="G182" s="244"/>
    </row>
    <row r="183" spans="1:7">
      <c r="A183" s="257">
        <v>5</v>
      </c>
      <c r="B183" s="222" t="s">
        <v>2135</v>
      </c>
      <c r="C183" s="257">
        <v>1</v>
      </c>
      <c r="D183" s="222" t="s">
        <v>2136</v>
      </c>
      <c r="E183" s="640"/>
      <c r="F183" s="218">
        <f t="shared" si="13"/>
        <v>0</v>
      </c>
      <c r="G183" s="223"/>
    </row>
    <row r="184" spans="1:7">
      <c r="A184" s="257">
        <v>6</v>
      </c>
      <c r="B184" s="222" t="s">
        <v>2083</v>
      </c>
      <c r="C184" s="257">
        <v>1</v>
      </c>
      <c r="D184" s="222" t="s">
        <v>2137</v>
      </c>
      <c r="E184" s="640"/>
      <c r="F184" s="218">
        <f t="shared" si="13"/>
        <v>0</v>
      </c>
      <c r="G184" s="223"/>
    </row>
    <row r="185" spans="1:7">
      <c r="A185" s="259">
        <v>7</v>
      </c>
      <c r="B185" s="293" t="s">
        <v>2106</v>
      </c>
      <c r="C185" s="277">
        <v>1</v>
      </c>
      <c r="D185" s="222" t="s">
        <v>2107</v>
      </c>
      <c r="E185" s="640"/>
      <c r="F185" s="218">
        <f t="shared" si="13"/>
        <v>0</v>
      </c>
      <c r="G185" s="223"/>
    </row>
    <row r="186" spans="1:7" ht="47.45" customHeight="1">
      <c r="A186" s="257">
        <v>8</v>
      </c>
      <c r="B186" s="247" t="s">
        <v>2075</v>
      </c>
      <c r="C186" s="277">
        <v>1</v>
      </c>
      <c r="D186" s="222" t="s">
        <v>2076</v>
      </c>
      <c r="E186" s="640"/>
      <c r="F186" s="218">
        <f t="shared" si="13"/>
        <v>0</v>
      </c>
      <c r="G186" s="223"/>
    </row>
    <row r="187" spans="1:7">
      <c r="A187" s="257">
        <v>9</v>
      </c>
      <c r="B187" s="300" t="s">
        <v>2138</v>
      </c>
      <c r="C187" s="297">
        <v>2</v>
      </c>
      <c r="D187" s="222" t="s">
        <v>2139</v>
      </c>
      <c r="E187" s="640"/>
      <c r="F187" s="218">
        <f t="shared" si="13"/>
        <v>0</v>
      </c>
      <c r="G187" s="223"/>
    </row>
    <row r="188" spans="1:7" ht="33.75">
      <c r="A188" s="257">
        <v>10</v>
      </c>
      <c r="B188" s="216" t="s">
        <v>2104</v>
      </c>
      <c r="C188" s="259">
        <v>1</v>
      </c>
      <c r="D188" s="258" t="s">
        <v>2105</v>
      </c>
      <c r="E188" s="640"/>
      <c r="F188" s="218">
        <f t="shared" si="13"/>
        <v>0</v>
      </c>
      <c r="G188" s="223"/>
    </row>
    <row r="189" spans="1:7">
      <c r="A189" s="259">
        <v>11</v>
      </c>
      <c r="B189" s="300" t="s">
        <v>2140</v>
      </c>
      <c r="C189" s="297">
        <v>1</v>
      </c>
      <c r="D189" s="222" t="s">
        <v>2141</v>
      </c>
      <c r="E189" s="640"/>
      <c r="F189" s="218">
        <f t="shared" si="13"/>
        <v>0</v>
      </c>
      <c r="G189" s="223"/>
    </row>
    <row r="190" spans="1:7">
      <c r="A190" s="259" t="s">
        <v>2142</v>
      </c>
      <c r="B190" s="300" t="s">
        <v>2143</v>
      </c>
      <c r="C190" s="297">
        <v>1</v>
      </c>
      <c r="D190" s="222" t="s">
        <v>2144</v>
      </c>
      <c r="E190" s="640"/>
      <c r="F190" s="218">
        <f t="shared" si="13"/>
        <v>0</v>
      </c>
      <c r="G190" s="223"/>
    </row>
    <row r="191" spans="1:7">
      <c r="A191" s="259">
        <v>12</v>
      </c>
      <c r="B191" s="258" t="s">
        <v>2032</v>
      </c>
      <c r="C191" s="259">
        <v>2</v>
      </c>
      <c r="D191" s="258" t="s">
        <v>2145</v>
      </c>
      <c r="E191" s="640"/>
      <c r="F191" s="218"/>
      <c r="G191" s="233" t="s">
        <v>2124</v>
      </c>
    </row>
    <row r="192" spans="1:7" ht="45">
      <c r="A192" s="259">
        <v>13</v>
      </c>
      <c r="B192" s="253" t="s">
        <v>1899</v>
      </c>
      <c r="C192" s="259">
        <v>1</v>
      </c>
      <c r="D192" s="258" t="s">
        <v>2146</v>
      </c>
      <c r="E192" s="640"/>
      <c r="F192" s="218">
        <f t="shared" si="13"/>
        <v>0</v>
      </c>
      <c r="G192" s="223"/>
    </row>
    <row r="193" spans="1:7">
      <c r="A193" s="255"/>
      <c r="B193" s="301"/>
      <c r="C193" s="255"/>
      <c r="D193" s="255"/>
      <c r="E193" s="643"/>
      <c r="F193" s="218"/>
      <c r="G193" s="223"/>
    </row>
    <row r="194" spans="1:7">
      <c r="A194" s="257"/>
      <c r="B194" s="298" t="s">
        <v>2147</v>
      </c>
      <c r="C194" s="302"/>
      <c r="D194" s="222"/>
      <c r="E194" s="643"/>
      <c r="F194" s="218"/>
      <c r="G194" s="223"/>
    </row>
    <row r="195" spans="1:7" ht="33.75">
      <c r="A195" s="257">
        <v>1</v>
      </c>
      <c r="B195" s="220" t="s">
        <v>2102</v>
      </c>
      <c r="C195" s="257">
        <v>1</v>
      </c>
      <c r="D195" s="222" t="s">
        <v>2103</v>
      </c>
      <c r="E195" s="635"/>
      <c r="F195" s="218">
        <f>E195*C195</f>
        <v>0</v>
      </c>
      <c r="G195" s="233"/>
    </row>
    <row r="196" spans="1:7" ht="66.599999999999994" customHeight="1">
      <c r="A196" s="257">
        <v>2</v>
      </c>
      <c r="B196" s="269" t="s">
        <v>2148</v>
      </c>
      <c r="C196" s="277">
        <v>1</v>
      </c>
      <c r="D196" s="222" t="s">
        <v>2149</v>
      </c>
      <c r="E196" s="640"/>
      <c r="F196" s="218">
        <f t="shared" ref="F196:F221" si="16">E196*C196</f>
        <v>0</v>
      </c>
      <c r="G196" s="241"/>
    </row>
    <row r="197" spans="1:7">
      <c r="A197" s="257">
        <v>3</v>
      </c>
      <c r="B197" s="303" t="s">
        <v>2150</v>
      </c>
      <c r="C197" s="277">
        <v>1</v>
      </c>
      <c r="D197" s="222" t="s">
        <v>2151</v>
      </c>
      <c r="E197" s="643"/>
      <c r="F197" s="218"/>
      <c r="G197" s="223" t="s">
        <v>1931</v>
      </c>
    </row>
    <row r="198" spans="1:7">
      <c r="A198" s="259">
        <v>4</v>
      </c>
      <c r="B198" s="258" t="s">
        <v>2152</v>
      </c>
      <c r="C198" s="259">
        <v>1</v>
      </c>
      <c r="D198" s="258" t="s">
        <v>2153</v>
      </c>
      <c r="E198" s="640"/>
      <c r="F198" s="218">
        <f t="shared" si="16"/>
        <v>0</v>
      </c>
      <c r="G198" s="223"/>
    </row>
    <row r="199" spans="1:7">
      <c r="A199" s="259"/>
      <c r="B199" s="304" t="s">
        <v>2154</v>
      </c>
      <c r="C199" s="259"/>
      <c r="D199" s="258"/>
      <c r="E199" s="643"/>
      <c r="F199" s="218"/>
      <c r="G199" s="268"/>
    </row>
    <row r="200" spans="1:7">
      <c r="A200" s="259"/>
      <c r="B200" s="298" t="s">
        <v>2155</v>
      </c>
      <c r="C200" s="259"/>
      <c r="D200" s="258"/>
      <c r="E200" s="643"/>
      <c r="F200" s="218"/>
      <c r="G200" s="268"/>
    </row>
    <row r="201" spans="1:7" ht="21.6" customHeight="1">
      <c r="A201" s="257">
        <v>1</v>
      </c>
      <c r="B201" s="227" t="s">
        <v>1866</v>
      </c>
      <c r="C201" s="228">
        <v>2</v>
      </c>
      <c r="D201" s="229" t="s">
        <v>1867</v>
      </c>
      <c r="E201" s="640"/>
      <c r="F201" s="218">
        <f t="shared" ref="F201" si="17">E201*C201</f>
        <v>0</v>
      </c>
      <c r="G201" s="231"/>
    </row>
    <row r="202" spans="1:7">
      <c r="A202" s="259"/>
      <c r="B202" s="304"/>
      <c r="C202" s="259"/>
      <c r="D202" s="258"/>
      <c r="E202" s="643"/>
      <c r="F202" s="218"/>
      <c r="G202" s="222"/>
    </row>
    <row r="203" spans="1:7">
      <c r="A203" s="259"/>
      <c r="B203" s="298" t="s">
        <v>2156</v>
      </c>
      <c r="C203" s="259"/>
      <c r="D203" s="258"/>
      <c r="E203" s="643"/>
      <c r="F203" s="218"/>
      <c r="G203" s="222"/>
    </row>
    <row r="204" spans="1:7">
      <c r="A204" s="257">
        <v>1</v>
      </c>
      <c r="B204" s="294" t="s">
        <v>1878</v>
      </c>
      <c r="C204" s="257">
        <v>12</v>
      </c>
      <c r="D204" s="222" t="s">
        <v>2157</v>
      </c>
      <c r="E204" s="640"/>
      <c r="F204" s="218">
        <f t="shared" si="16"/>
        <v>0</v>
      </c>
      <c r="G204" s="223"/>
    </row>
    <row r="205" spans="1:7">
      <c r="A205" s="257">
        <v>2</v>
      </c>
      <c r="B205" s="294" t="s">
        <v>1878</v>
      </c>
      <c r="C205" s="257">
        <v>3</v>
      </c>
      <c r="D205" s="222" t="s">
        <v>2158</v>
      </c>
      <c r="E205" s="640"/>
      <c r="F205" s="218">
        <f t="shared" si="16"/>
        <v>0</v>
      </c>
      <c r="G205" s="223"/>
    </row>
    <row r="206" spans="1:7">
      <c r="A206" s="259">
        <v>3</v>
      </c>
      <c r="B206" s="222" t="s">
        <v>2159</v>
      </c>
      <c r="C206" s="257">
        <v>4</v>
      </c>
      <c r="D206" s="222" t="s">
        <v>2160</v>
      </c>
      <c r="E206" s="640"/>
      <c r="F206" s="218">
        <f t="shared" si="16"/>
        <v>0</v>
      </c>
      <c r="G206" s="223"/>
    </row>
    <row r="207" spans="1:7">
      <c r="A207" s="259"/>
      <c r="B207" s="304"/>
      <c r="C207" s="259"/>
      <c r="D207" s="258"/>
      <c r="E207" s="643"/>
      <c r="F207" s="218"/>
      <c r="G207" s="222"/>
    </row>
    <row r="208" spans="1:7">
      <c r="A208" s="259"/>
      <c r="B208" s="298" t="s">
        <v>2161</v>
      </c>
      <c r="C208" s="259"/>
      <c r="D208" s="258"/>
      <c r="E208" s="643"/>
      <c r="F208" s="218"/>
      <c r="G208" s="222"/>
    </row>
    <row r="209" spans="1:7">
      <c r="A209" s="257">
        <v>1</v>
      </c>
      <c r="B209" s="294" t="s">
        <v>1878</v>
      </c>
      <c r="C209" s="257">
        <v>11</v>
      </c>
      <c r="D209" s="222" t="s">
        <v>2157</v>
      </c>
      <c r="E209" s="640"/>
      <c r="F209" s="218">
        <f t="shared" si="16"/>
        <v>0</v>
      </c>
      <c r="G209" s="223"/>
    </row>
    <row r="210" spans="1:7">
      <c r="A210" s="257">
        <v>2</v>
      </c>
      <c r="B210" s="294" t="s">
        <v>1878</v>
      </c>
      <c r="C210" s="257">
        <v>3</v>
      </c>
      <c r="D210" s="222" t="s">
        <v>2158</v>
      </c>
      <c r="E210" s="640"/>
      <c r="F210" s="218">
        <f t="shared" si="16"/>
        <v>0</v>
      </c>
      <c r="G210" s="223"/>
    </row>
    <row r="211" spans="1:7">
      <c r="A211" s="259">
        <v>3</v>
      </c>
      <c r="B211" s="222" t="s">
        <v>2159</v>
      </c>
      <c r="C211" s="257">
        <v>5</v>
      </c>
      <c r="D211" s="222" t="s">
        <v>2160</v>
      </c>
      <c r="E211" s="640"/>
      <c r="F211" s="218">
        <f t="shared" si="16"/>
        <v>0</v>
      </c>
      <c r="G211" s="223"/>
    </row>
    <row r="212" spans="1:7">
      <c r="A212" s="257">
        <v>4</v>
      </c>
      <c r="B212" s="222" t="s">
        <v>2162</v>
      </c>
      <c r="C212" s="257">
        <v>1</v>
      </c>
      <c r="D212" s="222" t="s">
        <v>2163</v>
      </c>
      <c r="E212" s="640"/>
      <c r="F212" s="218">
        <f t="shared" si="16"/>
        <v>0</v>
      </c>
      <c r="G212" s="223"/>
    </row>
    <row r="213" spans="1:7" ht="112.5">
      <c r="A213" s="255">
        <v>5</v>
      </c>
      <c r="B213" s="220" t="s">
        <v>1936</v>
      </c>
      <c r="C213" s="259">
        <v>1</v>
      </c>
      <c r="D213" s="222" t="s">
        <v>1937</v>
      </c>
      <c r="E213" s="640"/>
      <c r="F213" s="218">
        <f t="shared" si="16"/>
        <v>0</v>
      </c>
      <c r="G213" s="266"/>
    </row>
    <row r="214" spans="1:7">
      <c r="A214" s="257"/>
      <c r="B214" s="222"/>
      <c r="C214" s="305"/>
      <c r="D214" s="306"/>
      <c r="E214" s="643"/>
      <c r="F214" s="218"/>
      <c r="G214" s="223"/>
    </row>
    <row r="215" spans="1:7">
      <c r="A215" s="259"/>
      <c r="B215" s="307" t="s">
        <v>2164</v>
      </c>
      <c r="C215" s="257"/>
      <c r="D215" s="222"/>
      <c r="E215" s="643"/>
      <c r="F215" s="218"/>
      <c r="G215" s="223"/>
    </row>
    <row r="216" spans="1:7" ht="22.5">
      <c r="A216" s="257">
        <v>1</v>
      </c>
      <c r="B216" s="222" t="s">
        <v>2165</v>
      </c>
      <c r="C216" s="257">
        <v>1</v>
      </c>
      <c r="D216" s="258" t="s">
        <v>2018</v>
      </c>
      <c r="E216" s="640"/>
      <c r="F216" s="218">
        <f t="shared" si="16"/>
        <v>0</v>
      </c>
      <c r="G216" s="223"/>
    </row>
    <row r="217" spans="1:7" ht="22.5">
      <c r="A217" s="257">
        <v>2</v>
      </c>
      <c r="B217" s="222" t="s">
        <v>2020</v>
      </c>
      <c r="C217" s="257">
        <v>1</v>
      </c>
      <c r="D217" s="258" t="s">
        <v>2018</v>
      </c>
      <c r="E217" s="640"/>
      <c r="F217" s="218">
        <f t="shared" si="16"/>
        <v>0</v>
      </c>
      <c r="G217" s="223"/>
    </row>
    <row r="218" spans="1:7">
      <c r="A218" s="257">
        <v>3</v>
      </c>
      <c r="B218" s="308" t="s">
        <v>2166</v>
      </c>
      <c r="C218" s="277">
        <v>2</v>
      </c>
      <c r="D218" s="222" t="s">
        <v>2022</v>
      </c>
      <c r="E218" s="640"/>
      <c r="F218" s="218">
        <f t="shared" si="16"/>
        <v>0</v>
      </c>
      <c r="G218" s="233"/>
    </row>
    <row r="219" spans="1:7">
      <c r="A219" s="259">
        <v>4</v>
      </c>
      <c r="B219" s="258" t="s">
        <v>2167</v>
      </c>
      <c r="C219" s="259">
        <v>1</v>
      </c>
      <c r="D219" s="258" t="s">
        <v>2168</v>
      </c>
      <c r="E219" s="640"/>
      <c r="F219" s="218">
        <f t="shared" si="16"/>
        <v>0</v>
      </c>
      <c r="G219" s="223"/>
    </row>
    <row r="220" spans="1:7">
      <c r="A220" s="259">
        <v>5</v>
      </c>
      <c r="B220" s="258" t="s">
        <v>2169</v>
      </c>
      <c r="C220" s="259">
        <v>1</v>
      </c>
      <c r="D220" s="258" t="s">
        <v>2170</v>
      </c>
      <c r="E220" s="640"/>
      <c r="F220" s="218">
        <f t="shared" si="16"/>
        <v>0</v>
      </c>
      <c r="G220" s="223"/>
    </row>
    <row r="221" spans="1:7">
      <c r="A221" s="259">
        <v>6</v>
      </c>
      <c r="B221" s="222" t="s">
        <v>2171</v>
      </c>
      <c r="C221" s="259">
        <v>1</v>
      </c>
      <c r="D221" s="258" t="s">
        <v>1900</v>
      </c>
      <c r="E221" s="640"/>
      <c r="F221" s="218">
        <f t="shared" si="16"/>
        <v>0</v>
      </c>
      <c r="G221" s="223"/>
    </row>
    <row r="222" spans="1:7">
      <c r="A222" s="257"/>
      <c r="B222" s="222"/>
      <c r="C222" s="305"/>
      <c r="D222" s="306"/>
      <c r="E222" s="643"/>
      <c r="F222" s="218"/>
      <c r="G222" s="223"/>
    </row>
    <row r="223" spans="1:7">
      <c r="A223" s="257"/>
      <c r="B223" s="298" t="s">
        <v>2172</v>
      </c>
      <c r="C223" s="257"/>
      <c r="D223" s="222"/>
      <c r="E223" s="643"/>
      <c r="F223" s="249"/>
      <c r="G223" s="268"/>
    </row>
    <row r="224" spans="1:7">
      <c r="A224" s="257">
        <v>1</v>
      </c>
      <c r="B224" s="309" t="s">
        <v>2173</v>
      </c>
      <c r="C224" s="310">
        <v>1</v>
      </c>
      <c r="D224" s="309" t="s">
        <v>2174</v>
      </c>
      <c r="E224" s="643"/>
      <c r="F224" s="249"/>
      <c r="G224" s="233" t="s">
        <v>1931</v>
      </c>
    </row>
    <row r="225" spans="1:7" ht="123.75">
      <c r="A225" s="257">
        <v>2</v>
      </c>
      <c r="B225" s="240" t="s">
        <v>2175</v>
      </c>
      <c r="C225" s="239">
        <v>2</v>
      </c>
      <c r="D225" s="309" t="s">
        <v>2176</v>
      </c>
      <c r="E225" s="638"/>
      <c r="F225" s="218">
        <f t="shared" ref="F225:F231" si="18">E225*C225</f>
        <v>0</v>
      </c>
      <c r="G225" s="241"/>
    </row>
    <row r="226" spans="1:7" ht="112.5">
      <c r="A226" s="310">
        <v>3</v>
      </c>
      <c r="B226" s="262" t="s">
        <v>1927</v>
      </c>
      <c r="C226" s="239">
        <v>1</v>
      </c>
      <c r="D226" s="309" t="s">
        <v>1928</v>
      </c>
      <c r="E226" s="639"/>
      <c r="F226" s="218">
        <f t="shared" si="18"/>
        <v>0</v>
      </c>
      <c r="G226" s="264"/>
    </row>
    <row r="227" spans="1:7" ht="78.75">
      <c r="A227" s="257">
        <v>4</v>
      </c>
      <c r="B227" s="262" t="s">
        <v>2177</v>
      </c>
      <c r="C227" s="257">
        <v>1</v>
      </c>
      <c r="D227" s="311" t="s">
        <v>2178</v>
      </c>
      <c r="E227" s="649"/>
      <c r="F227" s="218">
        <f t="shared" si="18"/>
        <v>0</v>
      </c>
      <c r="G227" s="241"/>
    </row>
    <row r="228" spans="1:7">
      <c r="A228" s="257"/>
      <c r="B228" s="222"/>
      <c r="C228" s="257"/>
      <c r="D228" s="222"/>
      <c r="E228" s="643"/>
      <c r="F228" s="218"/>
      <c r="G228" s="222"/>
    </row>
    <row r="229" spans="1:7" ht="59.45" customHeight="1">
      <c r="A229" s="249"/>
      <c r="B229" s="312" t="s">
        <v>2179</v>
      </c>
      <c r="C229" s="310">
        <v>1</v>
      </c>
      <c r="D229" s="313" t="s">
        <v>2180</v>
      </c>
      <c r="E229" s="640"/>
      <c r="F229" s="218">
        <f t="shared" si="18"/>
        <v>0</v>
      </c>
      <c r="G229" s="244"/>
    </row>
    <row r="230" spans="1:7">
      <c r="A230" s="257">
        <v>1</v>
      </c>
      <c r="B230" s="222" t="s">
        <v>2181</v>
      </c>
      <c r="C230" s="257">
        <v>3</v>
      </c>
      <c r="D230" s="222" t="s">
        <v>2158</v>
      </c>
      <c r="E230" s="640"/>
      <c r="F230" s="218">
        <f t="shared" si="18"/>
        <v>0</v>
      </c>
      <c r="G230" s="223"/>
    </row>
    <row r="231" spans="1:7">
      <c r="A231" s="259">
        <v>2</v>
      </c>
      <c r="B231" s="222" t="s">
        <v>2159</v>
      </c>
      <c r="C231" s="257">
        <v>3</v>
      </c>
      <c r="D231" s="222" t="s">
        <v>2182</v>
      </c>
      <c r="E231" s="640"/>
      <c r="F231" s="218">
        <f t="shared" si="18"/>
        <v>0</v>
      </c>
      <c r="G231" s="223"/>
    </row>
    <row r="232" spans="1:7">
      <c r="A232" s="259"/>
      <c r="B232" s="312" t="s">
        <v>2183</v>
      </c>
      <c r="C232" s="310">
        <v>1</v>
      </c>
      <c r="D232" s="313" t="s">
        <v>2184</v>
      </c>
      <c r="E232" s="643"/>
      <c r="F232" s="218"/>
      <c r="G232" s="244"/>
    </row>
    <row r="233" spans="1:7">
      <c r="A233" s="257">
        <v>1</v>
      </c>
      <c r="B233" s="222" t="s">
        <v>2181</v>
      </c>
      <c r="C233" s="257">
        <v>3</v>
      </c>
      <c r="D233" s="222" t="s">
        <v>2158</v>
      </c>
      <c r="E233" s="640"/>
      <c r="F233" s="218">
        <f t="shared" ref="F233:F234" si="19">E233*C233</f>
        <v>0</v>
      </c>
      <c r="G233" s="223"/>
    </row>
    <row r="234" spans="1:7">
      <c r="A234" s="259">
        <v>2</v>
      </c>
      <c r="B234" s="222" t="s">
        <v>2159</v>
      </c>
      <c r="C234" s="257">
        <v>3</v>
      </c>
      <c r="D234" s="222" t="s">
        <v>2182</v>
      </c>
      <c r="E234" s="640"/>
      <c r="F234" s="218">
        <f t="shared" si="19"/>
        <v>0</v>
      </c>
      <c r="G234" s="223"/>
    </row>
    <row r="235" spans="1:7">
      <c r="A235" s="257"/>
      <c r="B235" s="262"/>
      <c r="C235" s="257"/>
      <c r="D235" s="224"/>
      <c r="E235" s="650"/>
      <c r="F235" s="218"/>
      <c r="G235" s="241"/>
    </row>
    <row r="236" spans="1:7">
      <c r="A236" s="259"/>
      <c r="B236" s="307" t="s">
        <v>2185</v>
      </c>
      <c r="C236" s="259"/>
      <c r="D236" s="258"/>
      <c r="E236" s="650"/>
      <c r="F236" s="249"/>
      <c r="G236" s="268"/>
    </row>
    <row r="237" spans="1:7">
      <c r="A237" s="259">
        <v>1</v>
      </c>
      <c r="B237" s="222" t="s">
        <v>2186</v>
      </c>
      <c r="C237" s="257">
        <v>4</v>
      </c>
      <c r="D237" s="222" t="s">
        <v>2187</v>
      </c>
      <c r="E237" s="640"/>
      <c r="F237" s="218">
        <f t="shared" ref="F237:F240" si="20">E237*C237</f>
        <v>0</v>
      </c>
      <c r="G237" s="223"/>
    </row>
    <row r="238" spans="1:7">
      <c r="A238" s="257">
        <v>2</v>
      </c>
      <c r="B238" s="222" t="s">
        <v>2188</v>
      </c>
      <c r="C238" s="257">
        <v>1</v>
      </c>
      <c r="D238" s="222" t="s">
        <v>2189</v>
      </c>
      <c r="E238" s="640"/>
      <c r="F238" s="218">
        <f t="shared" si="20"/>
        <v>0</v>
      </c>
      <c r="G238" s="314"/>
    </row>
    <row r="239" spans="1:7">
      <c r="A239" s="257">
        <v>3</v>
      </c>
      <c r="B239" s="315" t="s">
        <v>2190</v>
      </c>
      <c r="C239" s="257">
        <v>1</v>
      </c>
      <c r="D239" s="222" t="s">
        <v>2191</v>
      </c>
      <c r="E239" s="640"/>
      <c r="F239" s="218">
        <f t="shared" si="20"/>
        <v>0</v>
      </c>
      <c r="G239" s="223"/>
    </row>
    <row r="240" spans="1:7">
      <c r="A240" s="257">
        <v>4</v>
      </c>
      <c r="B240" s="294" t="s">
        <v>1878</v>
      </c>
      <c r="C240" s="257">
        <v>1</v>
      </c>
      <c r="D240" s="222" t="s">
        <v>2158</v>
      </c>
      <c r="E240" s="640"/>
      <c r="F240" s="218">
        <f t="shared" si="20"/>
        <v>0</v>
      </c>
      <c r="G240" s="223"/>
    </row>
    <row r="241" spans="1:7" ht="56.25">
      <c r="A241" s="219">
        <v>5</v>
      </c>
      <c r="B241" s="220" t="s">
        <v>1861</v>
      </c>
      <c r="C241" s="221">
        <v>1</v>
      </c>
      <c r="D241" s="222" t="s">
        <v>1862</v>
      </c>
      <c r="E241" s="632"/>
      <c r="F241" s="218">
        <f>E241*C241</f>
        <v>0</v>
      </c>
      <c r="G241" s="223"/>
    </row>
    <row r="242" spans="1:7" ht="22.5">
      <c r="A242" s="219" t="s">
        <v>2091</v>
      </c>
      <c r="B242" s="220" t="s">
        <v>1864</v>
      </c>
      <c r="C242" s="221">
        <v>1</v>
      </c>
      <c r="D242" s="224" t="s">
        <v>1865</v>
      </c>
      <c r="E242" s="632"/>
      <c r="F242" s="218">
        <f>E242*C242</f>
        <v>0</v>
      </c>
      <c r="G242" s="225"/>
    </row>
    <row r="243" spans="1:7">
      <c r="A243" s="316"/>
      <c r="B243" s="222"/>
      <c r="C243" s="257"/>
      <c r="D243" s="222"/>
      <c r="E243" s="650"/>
      <c r="F243" s="249"/>
      <c r="G243" s="222"/>
    </row>
    <row r="244" spans="1:7">
      <c r="A244" s="317"/>
      <c r="B244" s="318" t="s">
        <v>2192</v>
      </c>
      <c r="C244" s="259"/>
      <c r="D244" s="258"/>
      <c r="E244" s="650"/>
      <c r="F244" s="249"/>
      <c r="G244" s="222"/>
    </row>
    <row r="245" spans="1:7" ht="45">
      <c r="A245" s="257">
        <v>1</v>
      </c>
      <c r="B245" s="319" t="s">
        <v>2193</v>
      </c>
      <c r="C245" s="257">
        <v>1</v>
      </c>
      <c r="D245" s="222" t="s">
        <v>2194</v>
      </c>
      <c r="E245" s="649"/>
      <c r="F245" s="218">
        <f t="shared" ref="F245:F251" si="21">E245*C245</f>
        <v>0</v>
      </c>
      <c r="G245" s="233"/>
    </row>
    <row r="246" spans="1:7">
      <c r="A246" s="257" t="s">
        <v>2195</v>
      </c>
      <c r="B246" s="222" t="s">
        <v>2196</v>
      </c>
      <c r="C246" s="257">
        <v>1</v>
      </c>
      <c r="D246" s="222" t="s">
        <v>2197</v>
      </c>
      <c r="E246" s="649"/>
      <c r="F246" s="218">
        <f t="shared" si="21"/>
        <v>0</v>
      </c>
      <c r="G246" s="233"/>
    </row>
    <row r="247" spans="1:7">
      <c r="A247" s="259">
        <v>2</v>
      </c>
      <c r="B247" s="258" t="s">
        <v>2198</v>
      </c>
      <c r="C247" s="259">
        <v>1</v>
      </c>
      <c r="D247" s="258" t="s">
        <v>1954</v>
      </c>
      <c r="E247" s="649"/>
      <c r="F247" s="218">
        <f t="shared" si="21"/>
        <v>0</v>
      </c>
      <c r="G247" s="223"/>
    </row>
    <row r="248" spans="1:7" ht="33.75">
      <c r="A248" s="259" t="s">
        <v>2199</v>
      </c>
      <c r="B248" s="243" t="s">
        <v>1914</v>
      </c>
      <c r="C248" s="259">
        <v>1</v>
      </c>
      <c r="D248" s="258"/>
      <c r="E248" s="649"/>
      <c r="F248" s="218">
        <f t="shared" si="21"/>
        <v>0</v>
      </c>
      <c r="G248" s="233"/>
    </row>
    <row r="249" spans="1:7">
      <c r="A249" s="259">
        <v>3</v>
      </c>
      <c r="B249" s="258" t="s">
        <v>2200</v>
      </c>
      <c r="C249" s="259">
        <v>1</v>
      </c>
      <c r="D249" s="258" t="s">
        <v>2201</v>
      </c>
      <c r="E249" s="649"/>
      <c r="F249" s="218">
        <f t="shared" si="21"/>
        <v>0</v>
      </c>
      <c r="G249" s="223"/>
    </row>
    <row r="250" spans="1:7" ht="50.45" customHeight="1">
      <c r="A250" s="259">
        <v>4</v>
      </c>
      <c r="B250" s="220" t="s">
        <v>1993</v>
      </c>
      <c r="C250" s="219">
        <v>1</v>
      </c>
      <c r="D250" s="252" t="s">
        <v>1897</v>
      </c>
      <c r="E250" s="635"/>
      <c r="F250" s="218">
        <f t="shared" si="21"/>
        <v>0</v>
      </c>
      <c r="G250" s="244"/>
    </row>
    <row r="251" spans="1:7">
      <c r="A251" s="259" t="s">
        <v>2085</v>
      </c>
      <c r="B251" s="216" t="s">
        <v>1898</v>
      </c>
      <c r="C251" s="214">
        <v>1</v>
      </c>
      <c r="D251" s="216"/>
      <c r="E251" s="635"/>
      <c r="F251" s="218">
        <f t="shared" si="21"/>
        <v>0</v>
      </c>
      <c r="G251" s="233"/>
    </row>
    <row r="252" spans="1:7">
      <c r="A252" s="259">
        <v>5</v>
      </c>
      <c r="B252" s="258" t="s">
        <v>2202</v>
      </c>
      <c r="C252" s="259">
        <v>1</v>
      </c>
      <c r="D252" s="320"/>
      <c r="E252" s="650"/>
      <c r="F252" s="249"/>
      <c r="G252" s="223" t="s">
        <v>2203</v>
      </c>
    </row>
    <row r="253" spans="1:7">
      <c r="A253" s="259">
        <v>6</v>
      </c>
      <c r="B253" s="258" t="s">
        <v>2204</v>
      </c>
      <c r="C253" s="259">
        <v>1</v>
      </c>
      <c r="D253" s="258" t="s">
        <v>2205</v>
      </c>
      <c r="E253" s="649"/>
      <c r="F253" s="218">
        <f t="shared" ref="F253:F255" si="22">E253*C253</f>
        <v>0</v>
      </c>
      <c r="G253" s="223"/>
    </row>
    <row r="254" spans="1:7" ht="38.450000000000003" customHeight="1">
      <c r="A254" s="259">
        <v>7</v>
      </c>
      <c r="B254" s="253" t="s">
        <v>1899</v>
      </c>
      <c r="C254" s="259">
        <v>2</v>
      </c>
      <c r="D254" s="258" t="s">
        <v>1900</v>
      </c>
      <c r="E254" s="649"/>
      <c r="F254" s="218">
        <f t="shared" si="22"/>
        <v>0</v>
      </c>
      <c r="G254" s="223"/>
    </row>
    <row r="255" spans="1:7" ht="45">
      <c r="A255" s="259">
        <v>8</v>
      </c>
      <c r="B255" s="220" t="s">
        <v>1982</v>
      </c>
      <c r="C255" s="214">
        <v>2</v>
      </c>
      <c r="D255" s="216" t="s">
        <v>1983</v>
      </c>
      <c r="E255" s="635"/>
      <c r="F255" s="218">
        <f t="shared" si="22"/>
        <v>0</v>
      </c>
      <c r="G255" s="233"/>
    </row>
    <row r="256" spans="1:7">
      <c r="A256" s="259" t="s">
        <v>2206</v>
      </c>
      <c r="B256" s="216" t="s">
        <v>1985</v>
      </c>
      <c r="C256" s="214">
        <v>2</v>
      </c>
      <c r="D256" s="216" t="s">
        <v>1904</v>
      </c>
      <c r="E256" s="635"/>
      <c r="F256" s="218">
        <f>E256*C256</f>
        <v>0</v>
      </c>
      <c r="G256" s="241"/>
    </row>
    <row r="257" spans="1:7">
      <c r="A257" s="259" t="s">
        <v>2207</v>
      </c>
      <c r="B257" s="216" t="s">
        <v>1987</v>
      </c>
      <c r="C257" s="214">
        <v>2</v>
      </c>
      <c r="D257" s="216" t="s">
        <v>1988</v>
      </c>
      <c r="E257" s="635"/>
      <c r="F257" s="218">
        <f t="shared" ref="F257:F258" si="23">E257*C257</f>
        <v>0</v>
      </c>
      <c r="G257" s="233"/>
    </row>
    <row r="258" spans="1:7">
      <c r="A258" s="259" t="s">
        <v>2208</v>
      </c>
      <c r="B258" s="216" t="s">
        <v>1990</v>
      </c>
      <c r="C258" s="214">
        <v>2</v>
      </c>
      <c r="D258" s="216" t="s">
        <v>1910</v>
      </c>
      <c r="E258" s="635"/>
      <c r="F258" s="218">
        <f t="shared" si="23"/>
        <v>0</v>
      </c>
      <c r="G258" s="241"/>
    </row>
    <row r="259" spans="1:7">
      <c r="A259" s="257"/>
      <c r="B259" s="222"/>
      <c r="C259" s="257"/>
      <c r="D259" s="222"/>
      <c r="E259" s="650"/>
      <c r="F259" s="249"/>
      <c r="G259" s="222"/>
    </row>
    <row r="260" spans="1:7">
      <c r="A260" s="259"/>
      <c r="B260" s="298" t="s">
        <v>2209</v>
      </c>
      <c r="C260" s="259"/>
      <c r="D260" s="258"/>
      <c r="E260" s="650"/>
      <c r="F260" s="249"/>
      <c r="G260" s="222"/>
    </row>
    <row r="261" spans="1:7">
      <c r="A261" s="257">
        <v>1</v>
      </c>
      <c r="B261" s="294" t="s">
        <v>1878</v>
      </c>
      <c r="C261" s="257">
        <v>6</v>
      </c>
      <c r="D261" s="222" t="s">
        <v>2157</v>
      </c>
      <c r="E261" s="640"/>
      <c r="F261" s="218">
        <f t="shared" ref="F261:F262" si="24">E261*C261</f>
        <v>0</v>
      </c>
      <c r="G261" s="223"/>
    </row>
    <row r="262" spans="1:7">
      <c r="A262" s="259">
        <v>2</v>
      </c>
      <c r="B262" s="222" t="s">
        <v>2159</v>
      </c>
      <c r="C262" s="257">
        <v>2</v>
      </c>
      <c r="D262" s="222" t="s">
        <v>2210</v>
      </c>
      <c r="E262" s="649"/>
      <c r="F262" s="218">
        <f t="shared" si="24"/>
        <v>0</v>
      </c>
      <c r="G262" s="223"/>
    </row>
    <row r="263" spans="1:7">
      <c r="A263" s="259"/>
      <c r="B263" s="304"/>
      <c r="C263" s="259"/>
      <c r="D263" s="258"/>
      <c r="E263" s="650"/>
      <c r="F263" s="249"/>
      <c r="G263" s="222"/>
    </row>
    <row r="264" spans="1:7">
      <c r="A264" s="259"/>
      <c r="B264" s="298" t="s">
        <v>2211</v>
      </c>
      <c r="C264" s="259"/>
      <c r="D264" s="258"/>
      <c r="E264" s="650"/>
      <c r="F264" s="249"/>
      <c r="G264" s="222"/>
    </row>
    <row r="265" spans="1:7">
      <c r="A265" s="257">
        <v>1</v>
      </c>
      <c r="B265" s="294" t="s">
        <v>1878</v>
      </c>
      <c r="C265" s="257">
        <v>6</v>
      </c>
      <c r="D265" s="222" t="s">
        <v>2157</v>
      </c>
      <c r="E265" s="640"/>
      <c r="F265" s="218">
        <f t="shared" ref="F265:F269" si="25">E265*C265</f>
        <v>0</v>
      </c>
      <c r="G265" s="223"/>
    </row>
    <row r="266" spans="1:7">
      <c r="A266" s="259">
        <v>2</v>
      </c>
      <c r="B266" s="222" t="s">
        <v>2159</v>
      </c>
      <c r="C266" s="257">
        <v>2</v>
      </c>
      <c r="D266" s="222" t="s">
        <v>2210</v>
      </c>
      <c r="E266" s="649"/>
      <c r="F266" s="218">
        <f t="shared" si="25"/>
        <v>0</v>
      </c>
      <c r="G266" s="223"/>
    </row>
    <row r="267" spans="1:7">
      <c r="A267" s="257"/>
      <c r="B267" s="256" t="s">
        <v>2212</v>
      </c>
      <c r="C267" s="257"/>
      <c r="D267" s="224"/>
      <c r="E267" s="650"/>
      <c r="F267" s="249"/>
      <c r="G267" s="222"/>
    </row>
    <row r="268" spans="1:7" ht="67.900000000000006" customHeight="1">
      <c r="A268" s="257">
        <v>1</v>
      </c>
      <c r="B268" s="321" t="s">
        <v>2213</v>
      </c>
      <c r="C268" s="257">
        <v>1</v>
      </c>
      <c r="D268" s="322" t="s">
        <v>2214</v>
      </c>
      <c r="E268" s="635"/>
      <c r="F268" s="218">
        <f t="shared" si="25"/>
        <v>0</v>
      </c>
      <c r="G268" s="241"/>
    </row>
    <row r="269" spans="1:7" ht="69.599999999999994" customHeight="1">
      <c r="A269" s="257">
        <v>2</v>
      </c>
      <c r="B269" s="323" t="s">
        <v>2215</v>
      </c>
      <c r="C269" s="255">
        <v>1</v>
      </c>
      <c r="D269" s="324" t="s">
        <v>2216</v>
      </c>
      <c r="E269" s="651"/>
      <c r="F269" s="218">
        <f t="shared" si="25"/>
        <v>0</v>
      </c>
      <c r="G269" s="241"/>
    </row>
    <row r="270" spans="1:7">
      <c r="A270" s="259">
        <v>3</v>
      </c>
      <c r="B270" s="258" t="s">
        <v>1902</v>
      </c>
      <c r="C270" s="259">
        <v>1</v>
      </c>
      <c r="D270" s="258"/>
      <c r="E270" s="650"/>
      <c r="F270" s="249"/>
      <c r="G270" s="233" t="s">
        <v>1873</v>
      </c>
    </row>
    <row r="271" spans="1:7">
      <c r="A271" s="259" t="s">
        <v>2079</v>
      </c>
      <c r="B271" s="258" t="s">
        <v>1903</v>
      </c>
      <c r="C271" s="259">
        <v>1</v>
      </c>
      <c r="D271" s="258" t="s">
        <v>1904</v>
      </c>
      <c r="E271" s="635"/>
      <c r="F271" s="218">
        <f>E271*C271</f>
        <v>0</v>
      </c>
      <c r="G271" s="241"/>
    </row>
    <row r="272" spans="1:7" ht="22.5">
      <c r="A272" s="259" t="s">
        <v>2081</v>
      </c>
      <c r="B272" s="258" t="s">
        <v>1906</v>
      </c>
      <c r="C272" s="259">
        <v>1</v>
      </c>
      <c r="D272" s="222" t="s">
        <v>1907</v>
      </c>
      <c r="E272" s="635"/>
      <c r="F272" s="218">
        <f t="shared" ref="F272:F273" si="26">E272*C272</f>
        <v>0</v>
      </c>
      <c r="G272" s="233"/>
    </row>
    <row r="273" spans="1:7">
      <c r="A273" s="259" t="s">
        <v>2217</v>
      </c>
      <c r="B273" s="258" t="s">
        <v>1909</v>
      </c>
      <c r="C273" s="259">
        <v>1</v>
      </c>
      <c r="D273" s="258" t="s">
        <v>1910</v>
      </c>
      <c r="E273" s="635"/>
      <c r="F273" s="218">
        <f t="shared" si="26"/>
        <v>0</v>
      </c>
      <c r="G273" s="241"/>
    </row>
    <row r="274" spans="1:7">
      <c r="A274" s="259"/>
      <c r="B274" s="304"/>
      <c r="C274" s="259"/>
      <c r="D274" s="258"/>
      <c r="E274" s="650"/>
      <c r="F274" s="249"/>
      <c r="G274" s="222"/>
    </row>
    <row r="275" spans="1:7">
      <c r="A275" s="310"/>
      <c r="B275" s="325" t="s">
        <v>2218</v>
      </c>
      <c r="C275" s="310"/>
      <c r="D275" s="309"/>
      <c r="E275" s="650"/>
      <c r="F275" s="249"/>
      <c r="G275" s="222"/>
    </row>
    <row r="276" spans="1:7">
      <c r="A276" s="259">
        <v>1</v>
      </c>
      <c r="B276" s="258" t="s">
        <v>1871</v>
      </c>
      <c r="C276" s="259">
        <v>1</v>
      </c>
      <c r="D276" s="258" t="s">
        <v>1872</v>
      </c>
      <c r="E276" s="650"/>
      <c r="F276" s="218"/>
      <c r="G276" s="233" t="s">
        <v>1873</v>
      </c>
    </row>
    <row r="277" spans="1:7">
      <c r="A277" s="310">
        <v>2</v>
      </c>
      <c r="B277" s="309" t="s">
        <v>1874</v>
      </c>
      <c r="C277" s="310">
        <v>1</v>
      </c>
      <c r="D277" s="309" t="s">
        <v>2219</v>
      </c>
      <c r="E277" s="649"/>
      <c r="F277" s="218">
        <f t="shared" ref="F277" si="27">E277*C277</f>
        <v>0</v>
      </c>
      <c r="G277" s="223"/>
    </row>
    <row r="278" spans="1:7">
      <c r="A278" s="310"/>
      <c r="B278" s="309"/>
      <c r="C278" s="310"/>
      <c r="D278" s="309"/>
      <c r="E278" s="650"/>
      <c r="F278" s="218"/>
      <c r="G278" s="223"/>
    </row>
    <row r="279" spans="1:7">
      <c r="A279" s="259"/>
      <c r="B279" s="307" t="s">
        <v>2220</v>
      </c>
      <c r="C279" s="257"/>
      <c r="D279" s="224"/>
      <c r="E279" s="650"/>
      <c r="F279" s="249"/>
      <c r="G279" s="222"/>
    </row>
    <row r="280" spans="1:7">
      <c r="A280" s="292">
        <v>1</v>
      </c>
      <c r="B280" s="300" t="s">
        <v>2221</v>
      </c>
      <c r="C280" s="297">
        <v>3</v>
      </c>
      <c r="D280" s="326" t="s">
        <v>2222</v>
      </c>
      <c r="E280" s="649"/>
      <c r="F280" s="218">
        <f t="shared" ref="F280" si="28">E280*C280</f>
        <v>0</v>
      </c>
      <c r="G280" s="223"/>
    </row>
    <row r="281" spans="1:7">
      <c r="A281" s="259"/>
      <c r="B281" s="222"/>
      <c r="C281" s="257"/>
      <c r="D281" s="222"/>
      <c r="E281" s="650"/>
      <c r="F281" s="249"/>
      <c r="G281" s="222"/>
    </row>
    <row r="282" spans="1:7">
      <c r="A282" s="259"/>
      <c r="B282" s="307" t="s">
        <v>2223</v>
      </c>
      <c r="C282" s="257"/>
      <c r="D282" s="222"/>
      <c r="E282" s="650"/>
      <c r="F282" s="249"/>
      <c r="G282" s="222"/>
    </row>
    <row r="283" spans="1:7">
      <c r="A283" s="259">
        <v>1</v>
      </c>
      <c r="B283" s="258" t="s">
        <v>1902</v>
      </c>
      <c r="C283" s="259">
        <v>1</v>
      </c>
      <c r="D283" s="258"/>
      <c r="E283" s="650"/>
      <c r="F283" s="249"/>
      <c r="G283" s="233" t="s">
        <v>1873</v>
      </c>
    </row>
    <row r="284" spans="1:7">
      <c r="A284" s="259" t="s">
        <v>1863</v>
      </c>
      <c r="B284" s="258" t="s">
        <v>1903</v>
      </c>
      <c r="C284" s="259">
        <v>1</v>
      </c>
      <c r="D284" s="258" t="s">
        <v>1904</v>
      </c>
      <c r="E284" s="635"/>
      <c r="F284" s="218">
        <f>E284*C284</f>
        <v>0</v>
      </c>
      <c r="G284" s="241"/>
    </row>
    <row r="285" spans="1:7" ht="22.5">
      <c r="A285" s="259" t="s">
        <v>1905</v>
      </c>
      <c r="B285" s="258" t="s">
        <v>1906</v>
      </c>
      <c r="C285" s="259">
        <v>1</v>
      </c>
      <c r="D285" s="222" t="s">
        <v>1907</v>
      </c>
      <c r="E285" s="635"/>
      <c r="F285" s="218">
        <f t="shared" ref="F285:F286" si="29">E285*C285</f>
        <v>0</v>
      </c>
      <c r="G285" s="233"/>
    </row>
    <row r="286" spans="1:7">
      <c r="A286" s="259" t="s">
        <v>1908</v>
      </c>
      <c r="B286" s="258" t="s">
        <v>1909</v>
      </c>
      <c r="C286" s="259">
        <v>1</v>
      </c>
      <c r="D286" s="258" t="s">
        <v>1910</v>
      </c>
      <c r="E286" s="635"/>
      <c r="F286" s="218">
        <f t="shared" si="29"/>
        <v>0</v>
      </c>
      <c r="G286" s="241"/>
    </row>
    <row r="287" spans="1:7">
      <c r="A287" s="259">
        <v>2</v>
      </c>
      <c r="B287" s="327" t="s">
        <v>2224</v>
      </c>
      <c r="C287" s="257">
        <v>1</v>
      </c>
      <c r="D287" s="222"/>
      <c r="E287" s="650"/>
      <c r="F287" s="249"/>
      <c r="G287" s="233" t="s">
        <v>1873</v>
      </c>
    </row>
    <row r="288" spans="1:7">
      <c r="A288" s="310"/>
      <c r="B288" s="309"/>
      <c r="C288" s="310"/>
      <c r="D288" s="309"/>
      <c r="E288" s="650"/>
      <c r="F288" s="249"/>
      <c r="G288" s="222"/>
    </row>
    <row r="289" spans="1:7">
      <c r="A289" s="259"/>
      <c r="B289" s="307" t="s">
        <v>2225</v>
      </c>
      <c r="C289" s="257"/>
      <c r="D289" s="222"/>
      <c r="E289" s="650"/>
      <c r="F289" s="249"/>
      <c r="G289" s="222"/>
    </row>
    <row r="290" spans="1:7">
      <c r="A290" s="310"/>
      <c r="B290" s="309"/>
      <c r="C290" s="310"/>
      <c r="D290" s="309"/>
      <c r="E290" s="650"/>
      <c r="F290" s="249"/>
      <c r="G290" s="222"/>
    </row>
    <row r="291" spans="1:7">
      <c r="A291" s="259"/>
      <c r="B291" s="307" t="s">
        <v>2226</v>
      </c>
      <c r="C291" s="257"/>
      <c r="D291" s="224"/>
      <c r="E291" s="650"/>
      <c r="F291" s="249"/>
      <c r="G291" s="222"/>
    </row>
    <row r="292" spans="1:7">
      <c r="A292" s="292">
        <v>1</v>
      </c>
      <c r="B292" s="300" t="s">
        <v>2221</v>
      </c>
      <c r="C292" s="297">
        <v>10</v>
      </c>
      <c r="D292" s="326" t="s">
        <v>2222</v>
      </c>
      <c r="E292" s="649"/>
      <c r="F292" s="218">
        <f t="shared" ref="F292" si="30">E292*C292</f>
        <v>0</v>
      </c>
      <c r="G292" s="223"/>
    </row>
    <row r="293" spans="1:7">
      <c r="A293" s="259"/>
      <c r="B293" s="222"/>
      <c r="C293" s="257"/>
      <c r="D293" s="222"/>
      <c r="E293" s="650"/>
      <c r="F293" s="249"/>
      <c r="G293" s="222"/>
    </row>
    <row r="294" spans="1:7">
      <c r="A294" s="259"/>
      <c r="B294" s="307" t="s">
        <v>2227</v>
      </c>
      <c r="C294" s="257"/>
      <c r="D294" s="222"/>
      <c r="E294" s="650"/>
      <c r="F294" s="249"/>
      <c r="G294" s="222"/>
    </row>
    <row r="295" spans="1:7">
      <c r="A295" s="259">
        <v>1</v>
      </c>
      <c r="B295" s="258" t="s">
        <v>1902</v>
      </c>
      <c r="C295" s="259">
        <v>1</v>
      </c>
      <c r="D295" s="258"/>
      <c r="E295" s="650"/>
      <c r="F295" s="249"/>
      <c r="G295" s="233" t="s">
        <v>1873</v>
      </c>
    </row>
    <row r="296" spans="1:7">
      <c r="A296" s="259" t="s">
        <v>1863</v>
      </c>
      <c r="B296" s="258" t="s">
        <v>1903</v>
      </c>
      <c r="C296" s="259">
        <v>1</v>
      </c>
      <c r="D296" s="258" t="s">
        <v>1904</v>
      </c>
      <c r="E296" s="635"/>
      <c r="F296" s="218">
        <f>E296*C296</f>
        <v>0</v>
      </c>
      <c r="G296" s="241"/>
    </row>
    <row r="297" spans="1:7" ht="22.5">
      <c r="A297" s="259" t="s">
        <v>1905</v>
      </c>
      <c r="B297" s="258" t="s">
        <v>1906</v>
      </c>
      <c r="C297" s="259">
        <v>1</v>
      </c>
      <c r="D297" s="222" t="s">
        <v>1907</v>
      </c>
      <c r="E297" s="635"/>
      <c r="F297" s="218">
        <f t="shared" ref="F297:F298" si="31">E297*C297</f>
        <v>0</v>
      </c>
      <c r="G297" s="233"/>
    </row>
    <row r="298" spans="1:7">
      <c r="A298" s="259" t="s">
        <v>1908</v>
      </c>
      <c r="B298" s="258" t="s">
        <v>1909</v>
      </c>
      <c r="C298" s="259">
        <v>1</v>
      </c>
      <c r="D298" s="258" t="s">
        <v>1910</v>
      </c>
      <c r="E298" s="635"/>
      <c r="F298" s="218">
        <f t="shared" si="31"/>
        <v>0</v>
      </c>
      <c r="G298" s="241"/>
    </row>
    <row r="299" spans="1:7">
      <c r="A299" s="259"/>
      <c r="B299" s="222"/>
      <c r="C299" s="257"/>
      <c r="D299" s="222"/>
      <c r="E299" s="650"/>
      <c r="F299" s="249"/>
      <c r="G299" s="222"/>
    </row>
    <row r="300" spans="1:7">
      <c r="A300" s="259"/>
      <c r="B300" s="307" t="s">
        <v>2228</v>
      </c>
      <c r="C300" s="257"/>
      <c r="D300" s="222"/>
      <c r="E300" s="650"/>
      <c r="F300" s="249"/>
      <c r="G300" s="222"/>
    </row>
    <row r="301" spans="1:7">
      <c r="A301" s="259">
        <v>1</v>
      </c>
      <c r="B301" s="258" t="s">
        <v>1902</v>
      </c>
      <c r="C301" s="259">
        <v>2</v>
      </c>
      <c r="D301" s="258"/>
      <c r="E301" s="650"/>
      <c r="F301" s="249"/>
      <c r="G301" s="233" t="s">
        <v>1873</v>
      </c>
    </row>
    <row r="302" spans="1:7">
      <c r="A302" s="259" t="s">
        <v>1863</v>
      </c>
      <c r="B302" s="258" t="s">
        <v>1903</v>
      </c>
      <c r="C302" s="259">
        <v>1</v>
      </c>
      <c r="D302" s="258" t="s">
        <v>1904</v>
      </c>
      <c r="E302" s="635"/>
      <c r="F302" s="218">
        <f>E302*C302</f>
        <v>0</v>
      </c>
      <c r="G302" s="241"/>
    </row>
    <row r="303" spans="1:7" ht="22.5">
      <c r="A303" s="259" t="s">
        <v>1905</v>
      </c>
      <c r="B303" s="258" t="s">
        <v>1906</v>
      </c>
      <c r="C303" s="259">
        <v>1</v>
      </c>
      <c r="D303" s="222" t="s">
        <v>1907</v>
      </c>
      <c r="E303" s="635"/>
      <c r="F303" s="218">
        <f t="shared" ref="F303:F304" si="32">E303*C303</f>
        <v>0</v>
      </c>
      <c r="G303" s="233"/>
    </row>
    <row r="304" spans="1:7" ht="12" thickBot="1">
      <c r="A304" s="259" t="s">
        <v>1908</v>
      </c>
      <c r="B304" s="328" t="s">
        <v>1909</v>
      </c>
      <c r="C304" s="317">
        <v>1</v>
      </c>
      <c r="D304" s="328" t="s">
        <v>1910</v>
      </c>
      <c r="E304" s="652"/>
      <c r="F304" s="329">
        <f t="shared" si="32"/>
        <v>0</v>
      </c>
      <c r="G304" s="241"/>
    </row>
    <row r="305" spans="1:7" ht="12" customHeight="1" thickBot="1">
      <c r="A305" s="330"/>
      <c r="B305" s="331" t="s">
        <v>2229</v>
      </c>
      <c r="C305" s="332"/>
      <c r="D305" s="332"/>
      <c r="E305" s="653"/>
      <c r="F305" s="333">
        <f>SUM(F7:F304)</f>
        <v>0</v>
      </c>
      <c r="G305" s="334"/>
    </row>
    <row r="306" spans="1:7" s="339" customFormat="1" ht="34.9" customHeight="1" thickBot="1">
      <c r="A306" s="257"/>
      <c r="B306" s="335" t="s">
        <v>2230</v>
      </c>
      <c r="C306" s="336">
        <v>1</v>
      </c>
      <c r="D306" s="337"/>
      <c r="E306" s="654"/>
      <c r="F306" s="338">
        <f t="shared" ref="F306" si="33">E306*C306</f>
        <v>0</v>
      </c>
      <c r="G306" s="233"/>
    </row>
    <row r="307" spans="1:7" ht="12" thickBot="1">
      <c r="A307" s="330"/>
      <c r="B307" s="331" t="s">
        <v>2231</v>
      </c>
      <c r="C307" s="332"/>
      <c r="D307" s="332"/>
      <c r="E307" s="653"/>
      <c r="F307" s="333">
        <f>SUM(F305:F306)</f>
        <v>0</v>
      </c>
      <c r="G307" s="334"/>
    </row>
    <row r="308" spans="1:7">
      <c r="A308" s="249"/>
      <c r="B308" s="340"/>
      <c r="C308" s="341"/>
      <c r="D308" s="341"/>
      <c r="E308" s="655"/>
      <c r="F308" s="342"/>
      <c r="G308" s="268"/>
    </row>
    <row r="309" spans="1:7">
      <c r="A309" s="249"/>
      <c r="B309" s="343" t="s">
        <v>2232</v>
      </c>
      <c r="C309" s="249"/>
      <c r="D309" s="249"/>
      <c r="E309" s="643"/>
      <c r="F309" s="249"/>
      <c r="G309" s="268"/>
    </row>
    <row r="310" spans="1:7">
      <c r="A310" s="249"/>
      <c r="B310" s="344" t="s">
        <v>2233</v>
      </c>
      <c r="C310" s="219"/>
      <c r="D310" s="345"/>
      <c r="E310" s="634"/>
      <c r="F310" s="289"/>
      <c r="G310" s="346"/>
    </row>
    <row r="311" spans="1:7">
      <c r="A311" s="249"/>
      <c r="B311" s="347" t="s">
        <v>2234</v>
      </c>
      <c r="C311" s="348">
        <v>2</v>
      </c>
      <c r="D311" s="345"/>
      <c r="E311" s="636"/>
      <c r="F311" s="289">
        <f t="shared" ref="F311:F321" si="34">E311*C311</f>
        <v>0</v>
      </c>
      <c r="G311" s="346"/>
    </row>
    <row r="312" spans="1:7">
      <c r="A312" s="249"/>
      <c r="B312" s="347" t="s">
        <v>2235</v>
      </c>
      <c r="C312" s="348">
        <v>1</v>
      </c>
      <c r="D312" s="345"/>
      <c r="E312" s="636"/>
      <c r="F312" s="289">
        <f t="shared" si="34"/>
        <v>0</v>
      </c>
      <c r="G312" s="346"/>
    </row>
    <row r="313" spans="1:7">
      <c r="A313" s="249"/>
      <c r="B313" s="349" t="s">
        <v>2236</v>
      </c>
      <c r="C313" s="350">
        <v>10</v>
      </c>
      <c r="D313" s="351"/>
      <c r="E313" s="636"/>
      <c r="F313" s="289">
        <f t="shared" si="34"/>
        <v>0</v>
      </c>
      <c r="G313" s="346"/>
    </row>
    <row r="314" spans="1:7">
      <c r="A314" s="249"/>
      <c r="B314" s="347" t="s">
        <v>2237</v>
      </c>
      <c r="C314" s="348">
        <v>6</v>
      </c>
      <c r="D314" s="345"/>
      <c r="E314" s="636"/>
      <c r="F314" s="289">
        <f t="shared" si="34"/>
        <v>0</v>
      </c>
      <c r="G314" s="346"/>
    </row>
    <row r="315" spans="1:7">
      <c r="A315" s="249"/>
      <c r="B315" s="349" t="s">
        <v>2238</v>
      </c>
      <c r="C315" s="348">
        <v>6</v>
      </c>
      <c r="D315" s="345"/>
      <c r="E315" s="636"/>
      <c r="F315" s="289">
        <f t="shared" si="34"/>
        <v>0</v>
      </c>
      <c r="G315" s="346"/>
    </row>
    <row r="316" spans="1:7">
      <c r="A316" s="249"/>
      <c r="B316" s="347" t="s">
        <v>2239</v>
      </c>
      <c r="C316" s="348">
        <v>3</v>
      </c>
      <c r="D316" s="345"/>
      <c r="E316" s="636"/>
      <c r="F316" s="289">
        <f t="shared" si="34"/>
        <v>0</v>
      </c>
      <c r="G316" s="346"/>
    </row>
    <row r="317" spans="1:7">
      <c r="A317" s="249"/>
      <c r="B317" s="349" t="s">
        <v>2240</v>
      </c>
      <c r="C317" s="348">
        <v>2</v>
      </c>
      <c r="D317" s="345"/>
      <c r="E317" s="636"/>
      <c r="F317" s="289">
        <f t="shared" si="34"/>
        <v>0</v>
      </c>
      <c r="G317" s="346"/>
    </row>
    <row r="318" spans="1:7">
      <c r="A318" s="249"/>
      <c r="B318" s="349" t="s">
        <v>2241</v>
      </c>
      <c r="C318" s="348">
        <v>2</v>
      </c>
      <c r="D318" s="345"/>
      <c r="E318" s="636"/>
      <c r="F318" s="289">
        <f t="shared" si="34"/>
        <v>0</v>
      </c>
      <c r="G318" s="346"/>
    </row>
    <row r="319" spans="1:7">
      <c r="A319" s="249"/>
      <c r="B319" s="349" t="s">
        <v>2242</v>
      </c>
      <c r="C319" s="348">
        <v>1</v>
      </c>
      <c r="D319" s="345"/>
      <c r="E319" s="636"/>
      <c r="F319" s="289">
        <f t="shared" si="34"/>
        <v>0</v>
      </c>
      <c r="G319" s="346"/>
    </row>
    <row r="320" spans="1:7">
      <c r="A320" s="352"/>
      <c r="B320" s="353"/>
      <c r="C320" s="354"/>
      <c r="D320" s="355"/>
      <c r="E320" s="637"/>
      <c r="F320" s="289"/>
      <c r="G320" s="346"/>
    </row>
    <row r="321" spans="1:7">
      <c r="A321" s="352"/>
      <c r="B321" s="356" t="s">
        <v>2243</v>
      </c>
      <c r="C321" s="354">
        <v>1</v>
      </c>
      <c r="D321" s="355"/>
      <c r="E321" s="636"/>
      <c r="F321" s="289">
        <f t="shared" si="34"/>
        <v>0</v>
      </c>
      <c r="G321" s="357"/>
    </row>
    <row r="322" spans="1:7">
      <c r="A322" s="249"/>
      <c r="B322" s="349"/>
      <c r="C322" s="348"/>
      <c r="D322" s="345"/>
      <c r="E322" s="637"/>
      <c r="F322" s="289"/>
      <c r="G322" s="346"/>
    </row>
    <row r="323" spans="1:7">
      <c r="A323" s="249"/>
      <c r="B323" s="344" t="s">
        <v>2244</v>
      </c>
      <c r="C323" s="358"/>
      <c r="D323" s="359"/>
      <c r="E323" s="646"/>
      <c r="F323" s="289"/>
      <c r="G323" s="241"/>
    </row>
    <row r="324" spans="1:7">
      <c r="A324" s="249"/>
      <c r="B324" s="253" t="s">
        <v>2245</v>
      </c>
      <c r="C324" s="358">
        <v>1</v>
      </c>
      <c r="D324" s="359"/>
      <c r="E324" s="632"/>
      <c r="F324" s="289">
        <f t="shared" ref="F324" si="35">E324*C324</f>
        <v>0</v>
      </c>
      <c r="G324" s="241"/>
    </row>
    <row r="325" spans="1:7">
      <c r="A325" s="249"/>
      <c r="B325" s="349"/>
      <c r="C325" s="348"/>
      <c r="D325" s="345"/>
      <c r="E325" s="637"/>
      <c r="F325" s="289"/>
      <c r="G325" s="346"/>
    </row>
    <row r="326" spans="1:7" s="339" customFormat="1">
      <c r="A326" s="257"/>
      <c r="B326" s="344" t="s">
        <v>2246</v>
      </c>
      <c r="C326" s="358"/>
      <c r="D326" s="359"/>
      <c r="E326" s="646"/>
      <c r="F326" s="289"/>
      <c r="G326" s="241"/>
    </row>
    <row r="327" spans="1:7" s="339" customFormat="1" ht="22.5">
      <c r="A327" s="257"/>
      <c r="B327" s="290" t="s">
        <v>2247</v>
      </c>
      <c r="C327" s="358">
        <v>1</v>
      </c>
      <c r="D327" s="359"/>
      <c r="E327" s="632"/>
      <c r="F327" s="289">
        <f t="shared" ref="F327" si="36">E327*C327</f>
        <v>0</v>
      </c>
      <c r="G327" s="233"/>
    </row>
    <row r="328" spans="1:7">
      <c r="A328" s="249"/>
      <c r="B328" s="349"/>
      <c r="C328" s="348"/>
      <c r="D328" s="345"/>
      <c r="E328" s="637"/>
      <c r="F328" s="289"/>
      <c r="G328" s="346"/>
    </row>
    <row r="329" spans="1:7">
      <c r="A329" s="249"/>
      <c r="B329" s="360" t="s">
        <v>2248</v>
      </c>
      <c r="C329" s="358"/>
      <c r="D329" s="345"/>
      <c r="E329" s="656"/>
      <c r="F329" s="289"/>
      <c r="G329" s="241"/>
    </row>
    <row r="330" spans="1:7">
      <c r="A330" s="249"/>
      <c r="B330" s="361" t="s">
        <v>2249</v>
      </c>
      <c r="C330" s="358"/>
      <c r="D330" s="345"/>
      <c r="E330" s="656"/>
      <c r="F330" s="289"/>
      <c r="G330" s="241"/>
    </row>
    <row r="331" spans="1:7" ht="22.5">
      <c r="A331" s="352"/>
      <c r="B331" s="265" t="s">
        <v>2250</v>
      </c>
      <c r="C331" s="228">
        <v>2</v>
      </c>
      <c r="D331" s="362" t="s">
        <v>2251</v>
      </c>
      <c r="E331" s="657"/>
      <c r="F331" s="363">
        <f t="shared" ref="F331:F332" si="37">E331*C331</f>
        <v>0</v>
      </c>
      <c r="G331" s="231"/>
    </row>
    <row r="332" spans="1:7">
      <c r="A332" s="249"/>
      <c r="B332" s="253" t="s">
        <v>2252</v>
      </c>
      <c r="C332" s="358">
        <v>1</v>
      </c>
      <c r="D332" s="359"/>
      <c r="E332" s="632"/>
      <c r="F332" s="289">
        <f t="shared" si="37"/>
        <v>0</v>
      </c>
      <c r="G332" s="241"/>
    </row>
    <row r="333" spans="1:7">
      <c r="A333" s="249"/>
      <c r="B333" s="253"/>
      <c r="C333" s="358"/>
      <c r="D333" s="359"/>
      <c r="E333" s="646"/>
      <c r="F333" s="289"/>
      <c r="G333" s="241"/>
    </row>
    <row r="334" spans="1:7">
      <c r="A334" s="249"/>
      <c r="B334" s="364" t="s">
        <v>2253</v>
      </c>
      <c r="C334" s="358"/>
      <c r="D334" s="359"/>
      <c r="E334" s="646"/>
      <c r="F334" s="289"/>
      <c r="G334" s="250"/>
    </row>
    <row r="335" spans="1:7">
      <c r="A335" s="249"/>
      <c r="B335" s="327" t="s">
        <v>2254</v>
      </c>
      <c r="C335" s="358">
        <v>10</v>
      </c>
      <c r="D335" s="253" t="s">
        <v>2255</v>
      </c>
      <c r="E335" s="632"/>
      <c r="F335" s="218">
        <f t="shared" ref="F335:F341" si="38">E335*C335</f>
        <v>0</v>
      </c>
      <c r="G335" s="233"/>
    </row>
    <row r="336" spans="1:7">
      <c r="A336" s="249"/>
      <c r="B336" s="327" t="s">
        <v>2256</v>
      </c>
      <c r="C336" s="358">
        <v>10</v>
      </c>
      <c r="D336" s="253" t="s">
        <v>2257</v>
      </c>
      <c r="E336" s="632"/>
      <c r="F336" s="218">
        <f t="shared" si="38"/>
        <v>0</v>
      </c>
      <c r="G336" s="233"/>
    </row>
    <row r="337" spans="1:7">
      <c r="A337" s="352"/>
      <c r="B337" s="365" t="s">
        <v>2258</v>
      </c>
      <c r="C337" s="228">
        <v>10</v>
      </c>
      <c r="D337" s="229" t="s">
        <v>2259</v>
      </c>
      <c r="E337" s="657"/>
      <c r="F337" s="230">
        <f t="shared" si="38"/>
        <v>0</v>
      </c>
      <c r="G337" s="244"/>
    </row>
    <row r="338" spans="1:7">
      <c r="A338" s="352"/>
      <c r="B338" s="365" t="s">
        <v>2260</v>
      </c>
      <c r="C338" s="228">
        <v>10</v>
      </c>
      <c r="D338" s="229" t="s">
        <v>2259</v>
      </c>
      <c r="E338" s="657"/>
      <c r="F338" s="230">
        <f t="shared" si="38"/>
        <v>0</v>
      </c>
      <c r="G338" s="244"/>
    </row>
    <row r="339" spans="1:7">
      <c r="A339" s="352"/>
      <c r="B339" s="366" t="s">
        <v>2261</v>
      </c>
      <c r="C339" s="228">
        <v>2</v>
      </c>
      <c r="D339" s="229"/>
      <c r="E339" s="657"/>
      <c r="F339" s="230">
        <f t="shared" si="38"/>
        <v>0</v>
      </c>
      <c r="G339" s="244"/>
    </row>
    <row r="340" spans="1:7">
      <c r="A340" s="249"/>
      <c r="B340" s="367" t="s">
        <v>2262</v>
      </c>
      <c r="C340" s="358">
        <v>2</v>
      </c>
      <c r="D340" s="253"/>
      <c r="E340" s="632"/>
      <c r="F340" s="218">
        <f t="shared" si="38"/>
        <v>0</v>
      </c>
      <c r="G340" s="250"/>
    </row>
    <row r="341" spans="1:7">
      <c r="A341" s="249"/>
      <c r="B341" s="367" t="s">
        <v>2263</v>
      </c>
      <c r="C341" s="358">
        <v>2</v>
      </c>
      <c r="D341" s="253"/>
      <c r="E341" s="632"/>
      <c r="F341" s="218">
        <f t="shared" si="38"/>
        <v>0</v>
      </c>
      <c r="G341" s="250"/>
    </row>
    <row r="342" spans="1:7">
      <c r="A342" s="249"/>
      <c r="B342" s="367"/>
      <c r="C342" s="358"/>
      <c r="D342" s="253"/>
      <c r="E342" s="646"/>
      <c r="F342" s="218"/>
      <c r="G342" s="250"/>
    </row>
    <row r="343" spans="1:7" s="339" customFormat="1">
      <c r="A343" s="219"/>
      <c r="B343" s="368" t="s">
        <v>2264</v>
      </c>
      <c r="C343" s="348">
        <v>20</v>
      </c>
      <c r="D343" s="345" t="s">
        <v>2265</v>
      </c>
      <c r="E343" s="636"/>
      <c r="F343" s="218">
        <f t="shared" ref="F343:F361" si="39">E343*C343</f>
        <v>0</v>
      </c>
      <c r="G343" s="369"/>
    </row>
    <row r="344" spans="1:7" s="339" customFormat="1">
      <c r="A344" s="370"/>
      <c r="B344" s="371" t="s">
        <v>2266</v>
      </c>
      <c r="C344" s="372">
        <v>10</v>
      </c>
      <c r="D344" s="345" t="s">
        <v>2267</v>
      </c>
      <c r="E344" s="636"/>
      <c r="F344" s="218">
        <f t="shared" si="39"/>
        <v>0</v>
      </c>
      <c r="G344" s="369"/>
    </row>
    <row r="345" spans="1:7" s="339" customFormat="1">
      <c r="A345" s="370"/>
      <c r="B345" s="371" t="s">
        <v>2268</v>
      </c>
      <c r="C345" s="372">
        <v>20</v>
      </c>
      <c r="D345" s="345" t="s">
        <v>2269</v>
      </c>
      <c r="E345" s="636"/>
      <c r="F345" s="218">
        <f t="shared" si="39"/>
        <v>0</v>
      </c>
      <c r="G345" s="369"/>
    </row>
    <row r="346" spans="1:7" s="339" customFormat="1">
      <c r="A346" s="219"/>
      <c r="B346" s="368" t="s">
        <v>2270</v>
      </c>
      <c r="C346" s="348">
        <v>15</v>
      </c>
      <c r="D346" s="345" t="s">
        <v>2265</v>
      </c>
      <c r="E346" s="636"/>
      <c r="F346" s="218">
        <f t="shared" si="39"/>
        <v>0</v>
      </c>
      <c r="G346" s="369"/>
    </row>
    <row r="347" spans="1:7" s="339" customFormat="1">
      <c r="A347" s="226"/>
      <c r="B347" s="373" t="s">
        <v>2271</v>
      </c>
      <c r="C347" s="354">
        <v>10</v>
      </c>
      <c r="D347" s="355" t="s">
        <v>2272</v>
      </c>
      <c r="E347" s="658"/>
      <c r="F347" s="230">
        <f t="shared" si="39"/>
        <v>0</v>
      </c>
      <c r="G347" s="374"/>
    </row>
    <row r="348" spans="1:7" s="339" customFormat="1">
      <c r="A348" s="370"/>
      <c r="B348" s="371" t="s">
        <v>2273</v>
      </c>
      <c r="C348" s="372">
        <v>10</v>
      </c>
      <c r="D348" s="345" t="s">
        <v>2269</v>
      </c>
      <c r="E348" s="636"/>
      <c r="F348" s="218">
        <f t="shared" si="39"/>
        <v>0</v>
      </c>
      <c r="G348" s="369"/>
    </row>
    <row r="349" spans="1:7" s="339" customFormat="1">
      <c r="A349" s="370"/>
      <c r="B349" s="371" t="s">
        <v>2274</v>
      </c>
      <c r="C349" s="372">
        <v>10</v>
      </c>
      <c r="D349" s="345" t="s">
        <v>2275</v>
      </c>
      <c r="E349" s="636"/>
      <c r="F349" s="218">
        <f t="shared" si="39"/>
        <v>0</v>
      </c>
      <c r="G349" s="369"/>
    </row>
    <row r="350" spans="1:7" s="339" customFormat="1">
      <c r="A350" s="219"/>
      <c r="B350" s="371" t="s">
        <v>2276</v>
      </c>
      <c r="C350" s="372">
        <v>30</v>
      </c>
      <c r="D350" s="345" t="s">
        <v>2277</v>
      </c>
      <c r="E350" s="636"/>
      <c r="F350" s="218">
        <f t="shared" si="39"/>
        <v>0</v>
      </c>
      <c r="G350" s="369"/>
    </row>
    <row r="351" spans="1:7" s="339" customFormat="1">
      <c r="A351" s="219"/>
      <c r="B351" s="371" t="s">
        <v>2278</v>
      </c>
      <c r="C351" s="372">
        <v>20</v>
      </c>
      <c r="D351" s="345" t="s">
        <v>2269</v>
      </c>
      <c r="E351" s="636"/>
      <c r="F351" s="218">
        <f t="shared" si="39"/>
        <v>0</v>
      </c>
      <c r="G351" s="369"/>
    </row>
    <row r="352" spans="1:7" s="339" customFormat="1">
      <c r="A352" s="370"/>
      <c r="B352" s="375" t="s">
        <v>2279</v>
      </c>
      <c r="C352" s="242">
        <v>10</v>
      </c>
      <c r="D352" s="345" t="s">
        <v>2280</v>
      </c>
      <c r="E352" s="636"/>
      <c r="F352" s="218">
        <f t="shared" si="39"/>
        <v>0</v>
      </c>
      <c r="G352" s="346"/>
    </row>
    <row r="353" spans="1:7" s="339" customFormat="1">
      <c r="A353" s="219"/>
      <c r="B353" s="371" t="s">
        <v>2281</v>
      </c>
      <c r="C353" s="348">
        <v>5</v>
      </c>
      <c r="D353" s="345" t="s">
        <v>2265</v>
      </c>
      <c r="E353" s="636"/>
      <c r="F353" s="218">
        <f t="shared" si="39"/>
        <v>0</v>
      </c>
      <c r="G353" s="369"/>
    </row>
    <row r="354" spans="1:7" s="339" customFormat="1">
      <c r="A354" s="219"/>
      <c r="B354" s="371" t="s">
        <v>2282</v>
      </c>
      <c r="C354" s="348">
        <v>5</v>
      </c>
      <c r="D354" s="345" t="s">
        <v>2283</v>
      </c>
      <c r="E354" s="636"/>
      <c r="F354" s="218">
        <f t="shared" si="39"/>
        <v>0</v>
      </c>
      <c r="G354" s="369"/>
    </row>
    <row r="355" spans="1:7" s="339" customFormat="1">
      <c r="A355" s="219"/>
      <c r="B355" s="368" t="s">
        <v>2284</v>
      </c>
      <c r="C355" s="348">
        <v>4</v>
      </c>
      <c r="D355" s="345" t="s">
        <v>2285</v>
      </c>
      <c r="E355" s="636"/>
      <c r="F355" s="218">
        <f t="shared" si="39"/>
        <v>0</v>
      </c>
      <c r="G355" s="369"/>
    </row>
    <row r="356" spans="1:7" s="339" customFormat="1">
      <c r="A356" s="219"/>
      <c r="B356" s="368" t="s">
        <v>2286</v>
      </c>
      <c r="C356" s="348">
        <v>2</v>
      </c>
      <c r="D356" s="345" t="s">
        <v>2287</v>
      </c>
      <c r="E356" s="636"/>
      <c r="F356" s="218">
        <f t="shared" si="39"/>
        <v>0</v>
      </c>
      <c r="G356" s="369"/>
    </row>
    <row r="357" spans="1:7" s="339" customFormat="1">
      <c r="A357" s="376"/>
      <c r="B357" s="240" t="s">
        <v>2288</v>
      </c>
      <c r="C357" s="242">
        <v>20</v>
      </c>
      <c r="D357" s="345" t="s">
        <v>2280</v>
      </c>
      <c r="E357" s="636"/>
      <c r="F357" s="218">
        <f t="shared" si="39"/>
        <v>0</v>
      </c>
      <c r="G357" s="346"/>
    </row>
    <row r="358" spans="1:7" s="339" customFormat="1">
      <c r="A358" s="376"/>
      <c r="B358" s="240" t="s">
        <v>2289</v>
      </c>
      <c r="C358" s="242">
        <v>5</v>
      </c>
      <c r="D358" s="345" t="s">
        <v>2280</v>
      </c>
      <c r="E358" s="636"/>
      <c r="F358" s="218">
        <f t="shared" si="39"/>
        <v>0</v>
      </c>
      <c r="G358" s="346"/>
    </row>
    <row r="359" spans="1:7" s="339" customFormat="1">
      <c r="A359" s="376"/>
      <c r="B359" s="240" t="s">
        <v>2290</v>
      </c>
      <c r="C359" s="242">
        <v>5</v>
      </c>
      <c r="D359" s="345" t="s">
        <v>2291</v>
      </c>
      <c r="E359" s="636"/>
      <c r="F359" s="218">
        <f t="shared" si="39"/>
        <v>0</v>
      </c>
      <c r="G359" s="346"/>
    </row>
    <row r="360" spans="1:7" s="339" customFormat="1">
      <c r="A360" s="376"/>
      <c r="B360" s="377" t="s">
        <v>2292</v>
      </c>
      <c r="C360" s="378">
        <v>4</v>
      </c>
      <c r="D360" s="379" t="s">
        <v>2293</v>
      </c>
      <c r="E360" s="636"/>
      <c r="F360" s="329">
        <f t="shared" si="39"/>
        <v>0</v>
      </c>
      <c r="G360" s="346"/>
    </row>
    <row r="361" spans="1:7" s="339" customFormat="1" ht="12" thickBot="1">
      <c r="A361" s="376"/>
      <c r="B361" s="377" t="s">
        <v>2294</v>
      </c>
      <c r="C361" s="378">
        <v>2</v>
      </c>
      <c r="D361" s="379" t="s">
        <v>2295</v>
      </c>
      <c r="E361" s="659"/>
      <c r="F361" s="329">
        <f t="shared" si="39"/>
        <v>0</v>
      </c>
      <c r="G361" s="346"/>
    </row>
    <row r="362" spans="1:7">
      <c r="A362" s="330"/>
      <c r="B362" s="380" t="s">
        <v>2296</v>
      </c>
      <c r="C362" s="381"/>
      <c r="D362" s="382"/>
      <c r="E362" s="383"/>
      <c r="F362" s="384">
        <f>SUM(F311:F361)</f>
        <v>0</v>
      </c>
      <c r="G362" s="334"/>
    </row>
    <row r="363" spans="1:7" ht="12" thickBot="1">
      <c r="A363" s="330"/>
      <c r="B363" s="385" t="s">
        <v>2297</v>
      </c>
      <c r="C363" s="386"/>
      <c r="D363" s="387"/>
      <c r="E363" s="388"/>
      <c r="F363" s="389">
        <f>F307+F362</f>
        <v>0</v>
      </c>
      <c r="G363" s="334"/>
    </row>
    <row r="365" spans="1:7">
      <c r="F365" s="392"/>
    </row>
  </sheetData>
  <sheetProtection algorithmName="SHA-512" hashValue="m9DMJWQxGFAzqGKKWVxy29yXLKXTxl0Qp0TryJB8I8X63b9JkgUhAM/exjxhhofNcR2Qx8Hbm6y/10LnWkkxwA==" saltValue="G1n+3kLAHyXCs8JLGAkoDg==" spinCount="100000" sheet="1" objects="1" scenarios="1"/>
  <mergeCells count="1">
    <mergeCell ref="A3:G3"/>
  </mergeCells>
  <pageMargins left="0.47244094488188981" right="0.27559055118110237" top="0.9055118110236221" bottom="0.62992125984251968" header="0.35433070866141736" footer="0.23622047244094491"/>
  <pageSetup paperSize="9" orientation="landscape" r:id="rId1"/>
  <headerFooter>
    <oddHeader>&amp;CD.2.1.3   Rozpočet gastro ZŠ Bří Venclíků</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47FE1-0D73-458F-941F-2BBC7928FBE8}">
  <dimension ref="A1:IS65536"/>
  <sheetViews>
    <sheetView showGridLines="0" view="pageBreakPreview" topLeftCell="A71" zoomScaleNormal="120" zoomScaleSheetLayoutView="100" workbookViewId="0">
      <selection activeCell="G86" sqref="G86"/>
    </sheetView>
  </sheetViews>
  <sheetFormatPr defaultColWidth="8.85546875" defaultRowHeight="14.25" customHeight="1"/>
  <cols>
    <col min="1" max="1" width="3.140625" style="555" customWidth="1"/>
    <col min="2" max="2" width="7.140625" style="555" customWidth="1"/>
    <col min="3" max="3" width="8.42578125" style="555" customWidth="1"/>
    <col min="4" max="4" width="33.5703125" style="555" customWidth="1"/>
    <col min="5" max="5" width="31.85546875" style="555" customWidth="1"/>
    <col min="6" max="6" width="14" style="555" customWidth="1"/>
    <col min="7" max="7" width="10.5703125" style="555" customWidth="1"/>
    <col min="8" max="8" width="11.7109375" style="555" customWidth="1"/>
    <col min="9" max="9" width="13.85546875" style="555" customWidth="1"/>
    <col min="10" max="10" width="20" style="558" customWidth="1"/>
    <col min="11" max="11" width="25.42578125" style="555" hidden="1" customWidth="1"/>
    <col min="12" max="12" width="13.85546875" style="555" hidden="1" customWidth="1"/>
    <col min="13" max="13" width="10.42578125" style="555" hidden="1" customWidth="1"/>
    <col min="14" max="14" width="13.85546875" style="555" hidden="1" customWidth="1"/>
    <col min="15" max="15" width="10.42578125" style="555" hidden="1" customWidth="1"/>
    <col min="16" max="16" width="12.7109375" style="555" hidden="1" customWidth="1"/>
    <col min="17" max="17" width="9.28515625" style="555" hidden="1" customWidth="1"/>
    <col min="18" max="18" width="5.28515625" style="555" customWidth="1"/>
    <col min="19" max="19" width="9.28515625" style="555" customWidth="1"/>
    <col min="20" max="20" width="12.7109375" style="555" hidden="1" customWidth="1"/>
    <col min="21" max="21" width="13.85546875" style="555" hidden="1" customWidth="1"/>
    <col min="22" max="42" width="8.85546875" style="555" hidden="1" customWidth="1"/>
    <col min="43" max="45" width="8.85546875" style="555" customWidth="1"/>
    <col min="46" max="56" width="8.85546875" style="555" hidden="1" customWidth="1"/>
    <col min="57" max="253" width="8.85546875" style="555" customWidth="1"/>
    <col min="254" max="256" width="8.85546875" style="561"/>
    <col min="257" max="257" width="3.140625" style="561" customWidth="1"/>
    <col min="258" max="258" width="7.140625" style="561" customWidth="1"/>
    <col min="259" max="259" width="8.42578125" style="561" customWidth="1"/>
    <col min="260" max="260" width="33.5703125" style="561" customWidth="1"/>
    <col min="261" max="261" width="31.85546875" style="561" customWidth="1"/>
    <col min="262" max="262" width="14" style="561" customWidth="1"/>
    <col min="263" max="263" width="10.5703125" style="561" customWidth="1"/>
    <col min="264" max="264" width="11.7109375" style="561" customWidth="1"/>
    <col min="265" max="265" width="13.85546875" style="561" customWidth="1"/>
    <col min="266" max="266" width="20" style="561" customWidth="1"/>
    <col min="267" max="273" width="0" style="561" hidden="1" customWidth="1"/>
    <col min="274" max="274" width="5.28515625" style="561" customWidth="1"/>
    <col min="275" max="275" width="9.28515625" style="561" customWidth="1"/>
    <col min="276" max="298" width="0" style="561" hidden="1" customWidth="1"/>
    <col min="299" max="301" width="8.85546875" style="561"/>
    <col min="302" max="312" width="0" style="561" hidden="1" customWidth="1"/>
    <col min="313" max="512" width="8.85546875" style="561"/>
    <col min="513" max="513" width="3.140625" style="561" customWidth="1"/>
    <col min="514" max="514" width="7.140625" style="561" customWidth="1"/>
    <col min="515" max="515" width="8.42578125" style="561" customWidth="1"/>
    <col min="516" max="516" width="33.5703125" style="561" customWidth="1"/>
    <col min="517" max="517" width="31.85546875" style="561" customWidth="1"/>
    <col min="518" max="518" width="14" style="561" customWidth="1"/>
    <col min="519" max="519" width="10.5703125" style="561" customWidth="1"/>
    <col min="520" max="520" width="11.7109375" style="561" customWidth="1"/>
    <col min="521" max="521" width="13.85546875" style="561" customWidth="1"/>
    <col min="522" max="522" width="20" style="561" customWidth="1"/>
    <col min="523" max="529" width="0" style="561" hidden="1" customWidth="1"/>
    <col min="530" max="530" width="5.28515625" style="561" customWidth="1"/>
    <col min="531" max="531" width="9.28515625" style="561" customWidth="1"/>
    <col min="532" max="554" width="0" style="561" hidden="1" customWidth="1"/>
    <col min="555" max="557" width="8.85546875" style="561"/>
    <col min="558" max="568" width="0" style="561" hidden="1" customWidth="1"/>
    <col min="569" max="768" width="8.85546875" style="561"/>
    <col min="769" max="769" width="3.140625" style="561" customWidth="1"/>
    <col min="770" max="770" width="7.140625" style="561" customWidth="1"/>
    <col min="771" max="771" width="8.42578125" style="561" customWidth="1"/>
    <col min="772" max="772" width="33.5703125" style="561" customWidth="1"/>
    <col min="773" max="773" width="31.85546875" style="561" customWidth="1"/>
    <col min="774" max="774" width="14" style="561" customWidth="1"/>
    <col min="775" max="775" width="10.5703125" style="561" customWidth="1"/>
    <col min="776" max="776" width="11.7109375" style="561" customWidth="1"/>
    <col min="777" max="777" width="13.85546875" style="561" customWidth="1"/>
    <col min="778" max="778" width="20" style="561" customWidth="1"/>
    <col min="779" max="785" width="0" style="561" hidden="1" customWidth="1"/>
    <col min="786" max="786" width="5.28515625" style="561" customWidth="1"/>
    <col min="787" max="787" width="9.28515625" style="561" customWidth="1"/>
    <col min="788" max="810" width="0" style="561" hidden="1" customWidth="1"/>
    <col min="811" max="813" width="8.85546875" style="561"/>
    <col min="814" max="824" width="0" style="561" hidden="1" customWidth="1"/>
    <col min="825" max="1024" width="8.85546875" style="561"/>
    <col min="1025" max="1025" width="3.140625" style="561" customWidth="1"/>
    <col min="1026" max="1026" width="7.140625" style="561" customWidth="1"/>
    <col min="1027" max="1027" width="8.42578125" style="561" customWidth="1"/>
    <col min="1028" max="1028" width="33.5703125" style="561" customWidth="1"/>
    <col min="1029" max="1029" width="31.85546875" style="561" customWidth="1"/>
    <col min="1030" max="1030" width="14" style="561" customWidth="1"/>
    <col min="1031" max="1031" width="10.5703125" style="561" customWidth="1"/>
    <col min="1032" max="1032" width="11.7109375" style="561" customWidth="1"/>
    <col min="1033" max="1033" width="13.85546875" style="561" customWidth="1"/>
    <col min="1034" max="1034" width="20" style="561" customWidth="1"/>
    <col min="1035" max="1041" width="0" style="561" hidden="1" customWidth="1"/>
    <col min="1042" max="1042" width="5.28515625" style="561" customWidth="1"/>
    <col min="1043" max="1043" width="9.28515625" style="561" customWidth="1"/>
    <col min="1044" max="1066" width="0" style="561" hidden="1" customWidth="1"/>
    <col min="1067" max="1069" width="8.85546875" style="561"/>
    <col min="1070" max="1080" width="0" style="561" hidden="1" customWidth="1"/>
    <col min="1081" max="1280" width="8.85546875" style="561"/>
    <col min="1281" max="1281" width="3.140625" style="561" customWidth="1"/>
    <col min="1282" max="1282" width="7.140625" style="561" customWidth="1"/>
    <col min="1283" max="1283" width="8.42578125" style="561" customWidth="1"/>
    <col min="1284" max="1284" width="33.5703125" style="561" customWidth="1"/>
    <col min="1285" max="1285" width="31.85546875" style="561" customWidth="1"/>
    <col min="1286" max="1286" width="14" style="561" customWidth="1"/>
    <col min="1287" max="1287" width="10.5703125" style="561" customWidth="1"/>
    <col min="1288" max="1288" width="11.7109375" style="561" customWidth="1"/>
    <col min="1289" max="1289" width="13.85546875" style="561" customWidth="1"/>
    <col min="1290" max="1290" width="20" style="561" customWidth="1"/>
    <col min="1291" max="1297" width="0" style="561" hidden="1" customWidth="1"/>
    <col min="1298" max="1298" width="5.28515625" style="561" customWidth="1"/>
    <col min="1299" max="1299" width="9.28515625" style="561" customWidth="1"/>
    <col min="1300" max="1322" width="0" style="561" hidden="1" customWidth="1"/>
    <col min="1323" max="1325" width="8.85546875" style="561"/>
    <col min="1326" max="1336" width="0" style="561" hidden="1" customWidth="1"/>
    <col min="1337" max="1536" width="8.85546875" style="561"/>
    <col min="1537" max="1537" width="3.140625" style="561" customWidth="1"/>
    <col min="1538" max="1538" width="7.140625" style="561" customWidth="1"/>
    <col min="1539" max="1539" width="8.42578125" style="561" customWidth="1"/>
    <col min="1540" max="1540" width="33.5703125" style="561" customWidth="1"/>
    <col min="1541" max="1541" width="31.85546875" style="561" customWidth="1"/>
    <col min="1542" max="1542" width="14" style="561" customWidth="1"/>
    <col min="1543" max="1543" width="10.5703125" style="561" customWidth="1"/>
    <col min="1544" max="1544" width="11.7109375" style="561" customWidth="1"/>
    <col min="1545" max="1545" width="13.85546875" style="561" customWidth="1"/>
    <col min="1546" max="1546" width="20" style="561" customWidth="1"/>
    <col min="1547" max="1553" width="0" style="561" hidden="1" customWidth="1"/>
    <col min="1554" max="1554" width="5.28515625" style="561" customWidth="1"/>
    <col min="1555" max="1555" width="9.28515625" style="561" customWidth="1"/>
    <col min="1556" max="1578" width="0" style="561" hidden="1" customWidth="1"/>
    <col min="1579" max="1581" width="8.85546875" style="561"/>
    <col min="1582" max="1592" width="0" style="561" hidden="1" customWidth="1"/>
    <col min="1593" max="1792" width="8.85546875" style="561"/>
    <col min="1793" max="1793" width="3.140625" style="561" customWidth="1"/>
    <col min="1794" max="1794" width="7.140625" style="561" customWidth="1"/>
    <col min="1795" max="1795" width="8.42578125" style="561" customWidth="1"/>
    <col min="1796" max="1796" width="33.5703125" style="561" customWidth="1"/>
    <col min="1797" max="1797" width="31.85546875" style="561" customWidth="1"/>
    <col min="1798" max="1798" width="14" style="561" customWidth="1"/>
    <col min="1799" max="1799" width="10.5703125" style="561" customWidth="1"/>
    <col min="1800" max="1800" width="11.7109375" style="561" customWidth="1"/>
    <col min="1801" max="1801" width="13.85546875" style="561" customWidth="1"/>
    <col min="1802" max="1802" width="20" style="561" customWidth="1"/>
    <col min="1803" max="1809" width="0" style="561" hidden="1" customWidth="1"/>
    <col min="1810" max="1810" width="5.28515625" style="561" customWidth="1"/>
    <col min="1811" max="1811" width="9.28515625" style="561" customWidth="1"/>
    <col min="1812" max="1834" width="0" style="561" hidden="1" customWidth="1"/>
    <col min="1835" max="1837" width="8.85546875" style="561"/>
    <col min="1838" max="1848" width="0" style="561" hidden="1" customWidth="1"/>
    <col min="1849" max="2048" width="8.85546875" style="561"/>
    <col min="2049" max="2049" width="3.140625" style="561" customWidth="1"/>
    <col min="2050" max="2050" width="7.140625" style="561" customWidth="1"/>
    <col min="2051" max="2051" width="8.42578125" style="561" customWidth="1"/>
    <col min="2052" max="2052" width="33.5703125" style="561" customWidth="1"/>
    <col min="2053" max="2053" width="31.85546875" style="561" customWidth="1"/>
    <col min="2054" max="2054" width="14" style="561" customWidth="1"/>
    <col min="2055" max="2055" width="10.5703125" style="561" customWidth="1"/>
    <col min="2056" max="2056" width="11.7109375" style="561" customWidth="1"/>
    <col min="2057" max="2057" width="13.85546875" style="561" customWidth="1"/>
    <col min="2058" max="2058" width="20" style="561" customWidth="1"/>
    <col min="2059" max="2065" width="0" style="561" hidden="1" customWidth="1"/>
    <col min="2066" max="2066" width="5.28515625" style="561" customWidth="1"/>
    <col min="2067" max="2067" width="9.28515625" style="561" customWidth="1"/>
    <col min="2068" max="2090" width="0" style="561" hidden="1" customWidth="1"/>
    <col min="2091" max="2093" width="8.85546875" style="561"/>
    <col min="2094" max="2104" width="0" style="561" hidden="1" customWidth="1"/>
    <col min="2105" max="2304" width="8.85546875" style="561"/>
    <col min="2305" max="2305" width="3.140625" style="561" customWidth="1"/>
    <col min="2306" max="2306" width="7.140625" style="561" customWidth="1"/>
    <col min="2307" max="2307" width="8.42578125" style="561" customWidth="1"/>
    <col min="2308" max="2308" width="33.5703125" style="561" customWidth="1"/>
    <col min="2309" max="2309" width="31.85546875" style="561" customWidth="1"/>
    <col min="2310" max="2310" width="14" style="561" customWidth="1"/>
    <col min="2311" max="2311" width="10.5703125" style="561" customWidth="1"/>
    <col min="2312" max="2312" width="11.7109375" style="561" customWidth="1"/>
    <col min="2313" max="2313" width="13.85546875" style="561" customWidth="1"/>
    <col min="2314" max="2314" width="20" style="561" customWidth="1"/>
    <col min="2315" max="2321" width="0" style="561" hidden="1" customWidth="1"/>
    <col min="2322" max="2322" width="5.28515625" style="561" customWidth="1"/>
    <col min="2323" max="2323" width="9.28515625" style="561" customWidth="1"/>
    <col min="2324" max="2346" width="0" style="561" hidden="1" customWidth="1"/>
    <col min="2347" max="2349" width="8.85546875" style="561"/>
    <col min="2350" max="2360" width="0" style="561" hidden="1" customWidth="1"/>
    <col min="2361" max="2560" width="8.85546875" style="561"/>
    <col min="2561" max="2561" width="3.140625" style="561" customWidth="1"/>
    <col min="2562" max="2562" width="7.140625" style="561" customWidth="1"/>
    <col min="2563" max="2563" width="8.42578125" style="561" customWidth="1"/>
    <col min="2564" max="2564" width="33.5703125" style="561" customWidth="1"/>
    <col min="2565" max="2565" width="31.85546875" style="561" customWidth="1"/>
    <col min="2566" max="2566" width="14" style="561" customWidth="1"/>
    <col min="2567" max="2567" width="10.5703125" style="561" customWidth="1"/>
    <col min="2568" max="2568" width="11.7109375" style="561" customWidth="1"/>
    <col min="2569" max="2569" width="13.85546875" style="561" customWidth="1"/>
    <col min="2570" max="2570" width="20" style="561" customWidth="1"/>
    <col min="2571" max="2577" width="0" style="561" hidden="1" customWidth="1"/>
    <col min="2578" max="2578" width="5.28515625" style="561" customWidth="1"/>
    <col min="2579" max="2579" width="9.28515625" style="561" customWidth="1"/>
    <col min="2580" max="2602" width="0" style="561" hidden="1" customWidth="1"/>
    <col min="2603" max="2605" width="8.85546875" style="561"/>
    <col min="2606" max="2616" width="0" style="561" hidden="1" customWidth="1"/>
    <col min="2617" max="2816" width="8.85546875" style="561"/>
    <col min="2817" max="2817" width="3.140625" style="561" customWidth="1"/>
    <col min="2818" max="2818" width="7.140625" style="561" customWidth="1"/>
    <col min="2819" max="2819" width="8.42578125" style="561" customWidth="1"/>
    <col min="2820" max="2820" width="33.5703125" style="561" customWidth="1"/>
    <col min="2821" max="2821" width="31.85546875" style="561" customWidth="1"/>
    <col min="2822" max="2822" width="14" style="561" customWidth="1"/>
    <col min="2823" max="2823" width="10.5703125" style="561" customWidth="1"/>
    <col min="2824" max="2824" width="11.7109375" style="561" customWidth="1"/>
    <col min="2825" max="2825" width="13.85546875" style="561" customWidth="1"/>
    <col min="2826" max="2826" width="20" style="561" customWidth="1"/>
    <col min="2827" max="2833" width="0" style="561" hidden="1" customWidth="1"/>
    <col min="2834" max="2834" width="5.28515625" style="561" customWidth="1"/>
    <col min="2835" max="2835" width="9.28515625" style="561" customWidth="1"/>
    <col min="2836" max="2858" width="0" style="561" hidden="1" customWidth="1"/>
    <col min="2859" max="2861" width="8.85546875" style="561"/>
    <col min="2862" max="2872" width="0" style="561" hidden="1" customWidth="1"/>
    <col min="2873" max="3072" width="8.85546875" style="561"/>
    <col min="3073" max="3073" width="3.140625" style="561" customWidth="1"/>
    <col min="3074" max="3074" width="7.140625" style="561" customWidth="1"/>
    <col min="3075" max="3075" width="8.42578125" style="561" customWidth="1"/>
    <col min="3076" max="3076" width="33.5703125" style="561" customWidth="1"/>
    <col min="3077" max="3077" width="31.85546875" style="561" customWidth="1"/>
    <col min="3078" max="3078" width="14" style="561" customWidth="1"/>
    <col min="3079" max="3079" width="10.5703125" style="561" customWidth="1"/>
    <col min="3080" max="3080" width="11.7109375" style="561" customWidth="1"/>
    <col min="3081" max="3081" width="13.85546875" style="561" customWidth="1"/>
    <col min="3082" max="3082" width="20" style="561" customWidth="1"/>
    <col min="3083" max="3089" width="0" style="561" hidden="1" customWidth="1"/>
    <col min="3090" max="3090" width="5.28515625" style="561" customWidth="1"/>
    <col min="3091" max="3091" width="9.28515625" style="561" customWidth="1"/>
    <col min="3092" max="3114" width="0" style="561" hidden="1" customWidth="1"/>
    <col min="3115" max="3117" width="8.85546875" style="561"/>
    <col min="3118" max="3128" width="0" style="561" hidden="1" customWidth="1"/>
    <col min="3129" max="3328" width="8.85546875" style="561"/>
    <col min="3329" max="3329" width="3.140625" style="561" customWidth="1"/>
    <col min="3330" max="3330" width="7.140625" style="561" customWidth="1"/>
    <col min="3331" max="3331" width="8.42578125" style="561" customWidth="1"/>
    <col min="3332" max="3332" width="33.5703125" style="561" customWidth="1"/>
    <col min="3333" max="3333" width="31.85546875" style="561" customWidth="1"/>
    <col min="3334" max="3334" width="14" style="561" customWidth="1"/>
    <col min="3335" max="3335" width="10.5703125" style="561" customWidth="1"/>
    <col min="3336" max="3336" width="11.7109375" style="561" customWidth="1"/>
    <col min="3337" max="3337" width="13.85546875" style="561" customWidth="1"/>
    <col min="3338" max="3338" width="20" style="561" customWidth="1"/>
    <col min="3339" max="3345" width="0" style="561" hidden="1" customWidth="1"/>
    <col min="3346" max="3346" width="5.28515625" style="561" customWidth="1"/>
    <col min="3347" max="3347" width="9.28515625" style="561" customWidth="1"/>
    <col min="3348" max="3370" width="0" style="561" hidden="1" customWidth="1"/>
    <col min="3371" max="3373" width="8.85546875" style="561"/>
    <col min="3374" max="3384" width="0" style="561" hidden="1" customWidth="1"/>
    <col min="3385" max="3584" width="8.85546875" style="561"/>
    <col min="3585" max="3585" width="3.140625" style="561" customWidth="1"/>
    <col min="3586" max="3586" width="7.140625" style="561" customWidth="1"/>
    <col min="3587" max="3587" width="8.42578125" style="561" customWidth="1"/>
    <col min="3588" max="3588" width="33.5703125" style="561" customWidth="1"/>
    <col min="3589" max="3589" width="31.85546875" style="561" customWidth="1"/>
    <col min="3590" max="3590" width="14" style="561" customWidth="1"/>
    <col min="3591" max="3591" width="10.5703125" style="561" customWidth="1"/>
    <col min="3592" max="3592" width="11.7109375" style="561" customWidth="1"/>
    <col min="3593" max="3593" width="13.85546875" style="561" customWidth="1"/>
    <col min="3594" max="3594" width="20" style="561" customWidth="1"/>
    <col min="3595" max="3601" width="0" style="561" hidden="1" customWidth="1"/>
    <col min="3602" max="3602" width="5.28515625" style="561" customWidth="1"/>
    <col min="3603" max="3603" width="9.28515625" style="561" customWidth="1"/>
    <col min="3604" max="3626" width="0" style="561" hidden="1" customWidth="1"/>
    <col min="3627" max="3629" width="8.85546875" style="561"/>
    <col min="3630" max="3640" width="0" style="561" hidden="1" customWidth="1"/>
    <col min="3641" max="3840" width="8.85546875" style="561"/>
    <col min="3841" max="3841" width="3.140625" style="561" customWidth="1"/>
    <col min="3842" max="3842" width="7.140625" style="561" customWidth="1"/>
    <col min="3843" max="3843" width="8.42578125" style="561" customWidth="1"/>
    <col min="3844" max="3844" width="33.5703125" style="561" customWidth="1"/>
    <col min="3845" max="3845" width="31.85546875" style="561" customWidth="1"/>
    <col min="3846" max="3846" width="14" style="561" customWidth="1"/>
    <col min="3847" max="3847" width="10.5703125" style="561" customWidth="1"/>
    <col min="3848" max="3848" width="11.7109375" style="561" customWidth="1"/>
    <col min="3849" max="3849" width="13.85546875" style="561" customWidth="1"/>
    <col min="3850" max="3850" width="20" style="561" customWidth="1"/>
    <col min="3851" max="3857" width="0" style="561" hidden="1" customWidth="1"/>
    <col min="3858" max="3858" width="5.28515625" style="561" customWidth="1"/>
    <col min="3859" max="3859" width="9.28515625" style="561" customWidth="1"/>
    <col min="3860" max="3882" width="0" style="561" hidden="1" customWidth="1"/>
    <col min="3883" max="3885" width="8.85546875" style="561"/>
    <col min="3886" max="3896" width="0" style="561" hidden="1" customWidth="1"/>
    <col min="3897" max="4096" width="8.85546875" style="561"/>
    <col min="4097" max="4097" width="3.140625" style="561" customWidth="1"/>
    <col min="4098" max="4098" width="7.140625" style="561" customWidth="1"/>
    <col min="4099" max="4099" width="8.42578125" style="561" customWidth="1"/>
    <col min="4100" max="4100" width="33.5703125" style="561" customWidth="1"/>
    <col min="4101" max="4101" width="31.85546875" style="561" customWidth="1"/>
    <col min="4102" max="4102" width="14" style="561" customWidth="1"/>
    <col min="4103" max="4103" width="10.5703125" style="561" customWidth="1"/>
    <col min="4104" max="4104" width="11.7109375" style="561" customWidth="1"/>
    <col min="4105" max="4105" width="13.85546875" style="561" customWidth="1"/>
    <col min="4106" max="4106" width="20" style="561" customWidth="1"/>
    <col min="4107" max="4113" width="0" style="561" hidden="1" customWidth="1"/>
    <col min="4114" max="4114" width="5.28515625" style="561" customWidth="1"/>
    <col min="4115" max="4115" width="9.28515625" style="561" customWidth="1"/>
    <col min="4116" max="4138" width="0" style="561" hidden="1" customWidth="1"/>
    <col min="4139" max="4141" width="8.85546875" style="561"/>
    <col min="4142" max="4152" width="0" style="561" hidden="1" customWidth="1"/>
    <col min="4153" max="4352" width="8.85546875" style="561"/>
    <col min="4353" max="4353" width="3.140625" style="561" customWidth="1"/>
    <col min="4354" max="4354" width="7.140625" style="561" customWidth="1"/>
    <col min="4355" max="4355" width="8.42578125" style="561" customWidth="1"/>
    <col min="4356" max="4356" width="33.5703125" style="561" customWidth="1"/>
    <col min="4357" max="4357" width="31.85546875" style="561" customWidth="1"/>
    <col min="4358" max="4358" width="14" style="561" customWidth="1"/>
    <col min="4359" max="4359" width="10.5703125" style="561" customWidth="1"/>
    <col min="4360" max="4360" width="11.7109375" style="561" customWidth="1"/>
    <col min="4361" max="4361" width="13.85546875" style="561" customWidth="1"/>
    <col min="4362" max="4362" width="20" style="561" customWidth="1"/>
    <col min="4363" max="4369" width="0" style="561" hidden="1" customWidth="1"/>
    <col min="4370" max="4370" width="5.28515625" style="561" customWidth="1"/>
    <col min="4371" max="4371" width="9.28515625" style="561" customWidth="1"/>
    <col min="4372" max="4394" width="0" style="561" hidden="1" customWidth="1"/>
    <col min="4395" max="4397" width="8.85546875" style="561"/>
    <col min="4398" max="4408" width="0" style="561" hidden="1" customWidth="1"/>
    <col min="4409" max="4608" width="8.85546875" style="561"/>
    <col min="4609" max="4609" width="3.140625" style="561" customWidth="1"/>
    <col min="4610" max="4610" width="7.140625" style="561" customWidth="1"/>
    <col min="4611" max="4611" width="8.42578125" style="561" customWidth="1"/>
    <col min="4612" max="4612" width="33.5703125" style="561" customWidth="1"/>
    <col min="4613" max="4613" width="31.85546875" style="561" customWidth="1"/>
    <col min="4614" max="4614" width="14" style="561" customWidth="1"/>
    <col min="4615" max="4615" width="10.5703125" style="561" customWidth="1"/>
    <col min="4616" max="4616" width="11.7109375" style="561" customWidth="1"/>
    <col min="4617" max="4617" width="13.85546875" style="561" customWidth="1"/>
    <col min="4618" max="4618" width="20" style="561" customWidth="1"/>
    <col min="4619" max="4625" width="0" style="561" hidden="1" customWidth="1"/>
    <col min="4626" max="4626" width="5.28515625" style="561" customWidth="1"/>
    <col min="4627" max="4627" width="9.28515625" style="561" customWidth="1"/>
    <col min="4628" max="4650" width="0" style="561" hidden="1" customWidth="1"/>
    <col min="4651" max="4653" width="8.85546875" style="561"/>
    <col min="4654" max="4664" width="0" style="561" hidden="1" customWidth="1"/>
    <col min="4665" max="4864" width="8.85546875" style="561"/>
    <col min="4865" max="4865" width="3.140625" style="561" customWidth="1"/>
    <col min="4866" max="4866" width="7.140625" style="561" customWidth="1"/>
    <col min="4867" max="4867" width="8.42578125" style="561" customWidth="1"/>
    <col min="4868" max="4868" width="33.5703125" style="561" customWidth="1"/>
    <col min="4869" max="4869" width="31.85546875" style="561" customWidth="1"/>
    <col min="4870" max="4870" width="14" style="561" customWidth="1"/>
    <col min="4871" max="4871" width="10.5703125" style="561" customWidth="1"/>
    <col min="4872" max="4872" width="11.7109375" style="561" customWidth="1"/>
    <col min="4873" max="4873" width="13.85546875" style="561" customWidth="1"/>
    <col min="4874" max="4874" width="20" style="561" customWidth="1"/>
    <col min="4875" max="4881" width="0" style="561" hidden="1" customWidth="1"/>
    <col min="4882" max="4882" width="5.28515625" style="561" customWidth="1"/>
    <col min="4883" max="4883" width="9.28515625" style="561" customWidth="1"/>
    <col min="4884" max="4906" width="0" style="561" hidden="1" customWidth="1"/>
    <col min="4907" max="4909" width="8.85546875" style="561"/>
    <col min="4910" max="4920" width="0" style="561" hidden="1" customWidth="1"/>
    <col min="4921" max="5120" width="8.85546875" style="561"/>
    <col min="5121" max="5121" width="3.140625" style="561" customWidth="1"/>
    <col min="5122" max="5122" width="7.140625" style="561" customWidth="1"/>
    <col min="5123" max="5123" width="8.42578125" style="561" customWidth="1"/>
    <col min="5124" max="5124" width="33.5703125" style="561" customWidth="1"/>
    <col min="5125" max="5125" width="31.85546875" style="561" customWidth="1"/>
    <col min="5126" max="5126" width="14" style="561" customWidth="1"/>
    <col min="5127" max="5127" width="10.5703125" style="561" customWidth="1"/>
    <col min="5128" max="5128" width="11.7109375" style="561" customWidth="1"/>
    <col min="5129" max="5129" width="13.85546875" style="561" customWidth="1"/>
    <col min="5130" max="5130" width="20" style="561" customWidth="1"/>
    <col min="5131" max="5137" width="0" style="561" hidden="1" customWidth="1"/>
    <col min="5138" max="5138" width="5.28515625" style="561" customWidth="1"/>
    <col min="5139" max="5139" width="9.28515625" style="561" customWidth="1"/>
    <col min="5140" max="5162" width="0" style="561" hidden="1" customWidth="1"/>
    <col min="5163" max="5165" width="8.85546875" style="561"/>
    <col min="5166" max="5176" width="0" style="561" hidden="1" customWidth="1"/>
    <col min="5177" max="5376" width="8.85546875" style="561"/>
    <col min="5377" max="5377" width="3.140625" style="561" customWidth="1"/>
    <col min="5378" max="5378" width="7.140625" style="561" customWidth="1"/>
    <col min="5379" max="5379" width="8.42578125" style="561" customWidth="1"/>
    <col min="5380" max="5380" width="33.5703125" style="561" customWidth="1"/>
    <col min="5381" max="5381" width="31.85546875" style="561" customWidth="1"/>
    <col min="5382" max="5382" width="14" style="561" customWidth="1"/>
    <col min="5383" max="5383" width="10.5703125" style="561" customWidth="1"/>
    <col min="5384" max="5384" width="11.7109375" style="561" customWidth="1"/>
    <col min="5385" max="5385" width="13.85546875" style="561" customWidth="1"/>
    <col min="5386" max="5386" width="20" style="561" customWidth="1"/>
    <col min="5387" max="5393" width="0" style="561" hidden="1" customWidth="1"/>
    <col min="5394" max="5394" width="5.28515625" style="561" customWidth="1"/>
    <col min="5395" max="5395" width="9.28515625" style="561" customWidth="1"/>
    <col min="5396" max="5418" width="0" style="561" hidden="1" customWidth="1"/>
    <col min="5419" max="5421" width="8.85546875" style="561"/>
    <col min="5422" max="5432" width="0" style="561" hidden="1" customWidth="1"/>
    <col min="5433" max="5632" width="8.85546875" style="561"/>
    <col min="5633" max="5633" width="3.140625" style="561" customWidth="1"/>
    <col min="5634" max="5634" width="7.140625" style="561" customWidth="1"/>
    <col min="5635" max="5635" width="8.42578125" style="561" customWidth="1"/>
    <col min="5636" max="5636" width="33.5703125" style="561" customWidth="1"/>
    <col min="5637" max="5637" width="31.85546875" style="561" customWidth="1"/>
    <col min="5638" max="5638" width="14" style="561" customWidth="1"/>
    <col min="5639" max="5639" width="10.5703125" style="561" customWidth="1"/>
    <col min="5640" max="5640" width="11.7109375" style="561" customWidth="1"/>
    <col min="5641" max="5641" width="13.85546875" style="561" customWidth="1"/>
    <col min="5642" max="5642" width="20" style="561" customWidth="1"/>
    <col min="5643" max="5649" width="0" style="561" hidden="1" customWidth="1"/>
    <col min="5650" max="5650" width="5.28515625" style="561" customWidth="1"/>
    <col min="5651" max="5651" width="9.28515625" style="561" customWidth="1"/>
    <col min="5652" max="5674" width="0" style="561" hidden="1" customWidth="1"/>
    <col min="5675" max="5677" width="8.85546875" style="561"/>
    <col min="5678" max="5688" width="0" style="561" hidden="1" customWidth="1"/>
    <col min="5689" max="5888" width="8.85546875" style="561"/>
    <col min="5889" max="5889" width="3.140625" style="561" customWidth="1"/>
    <col min="5890" max="5890" width="7.140625" style="561" customWidth="1"/>
    <col min="5891" max="5891" width="8.42578125" style="561" customWidth="1"/>
    <col min="5892" max="5892" width="33.5703125" style="561" customWidth="1"/>
    <col min="5893" max="5893" width="31.85546875" style="561" customWidth="1"/>
    <col min="5894" max="5894" width="14" style="561" customWidth="1"/>
    <col min="5895" max="5895" width="10.5703125" style="561" customWidth="1"/>
    <col min="5896" max="5896" width="11.7109375" style="561" customWidth="1"/>
    <col min="5897" max="5897" width="13.85546875" style="561" customWidth="1"/>
    <col min="5898" max="5898" width="20" style="561" customWidth="1"/>
    <col min="5899" max="5905" width="0" style="561" hidden="1" customWidth="1"/>
    <col min="5906" max="5906" width="5.28515625" style="561" customWidth="1"/>
    <col min="5907" max="5907" width="9.28515625" style="561" customWidth="1"/>
    <col min="5908" max="5930" width="0" style="561" hidden="1" customWidth="1"/>
    <col min="5931" max="5933" width="8.85546875" style="561"/>
    <col min="5934" max="5944" width="0" style="561" hidden="1" customWidth="1"/>
    <col min="5945" max="6144" width="8.85546875" style="561"/>
    <col min="6145" max="6145" width="3.140625" style="561" customWidth="1"/>
    <col min="6146" max="6146" width="7.140625" style="561" customWidth="1"/>
    <col min="6147" max="6147" width="8.42578125" style="561" customWidth="1"/>
    <col min="6148" max="6148" width="33.5703125" style="561" customWidth="1"/>
    <col min="6149" max="6149" width="31.85546875" style="561" customWidth="1"/>
    <col min="6150" max="6150" width="14" style="561" customWidth="1"/>
    <col min="6151" max="6151" width="10.5703125" style="561" customWidth="1"/>
    <col min="6152" max="6152" width="11.7109375" style="561" customWidth="1"/>
    <col min="6153" max="6153" width="13.85546875" style="561" customWidth="1"/>
    <col min="6154" max="6154" width="20" style="561" customWidth="1"/>
    <col min="6155" max="6161" width="0" style="561" hidden="1" customWidth="1"/>
    <col min="6162" max="6162" width="5.28515625" style="561" customWidth="1"/>
    <col min="6163" max="6163" width="9.28515625" style="561" customWidth="1"/>
    <col min="6164" max="6186" width="0" style="561" hidden="1" customWidth="1"/>
    <col min="6187" max="6189" width="8.85546875" style="561"/>
    <col min="6190" max="6200" width="0" style="561" hidden="1" customWidth="1"/>
    <col min="6201" max="6400" width="8.85546875" style="561"/>
    <col min="6401" max="6401" width="3.140625" style="561" customWidth="1"/>
    <col min="6402" max="6402" width="7.140625" style="561" customWidth="1"/>
    <col min="6403" max="6403" width="8.42578125" style="561" customWidth="1"/>
    <col min="6404" max="6404" width="33.5703125" style="561" customWidth="1"/>
    <col min="6405" max="6405" width="31.85546875" style="561" customWidth="1"/>
    <col min="6406" max="6406" width="14" style="561" customWidth="1"/>
    <col min="6407" max="6407" width="10.5703125" style="561" customWidth="1"/>
    <col min="6408" max="6408" width="11.7109375" style="561" customWidth="1"/>
    <col min="6409" max="6409" width="13.85546875" style="561" customWidth="1"/>
    <col min="6410" max="6410" width="20" style="561" customWidth="1"/>
    <col min="6411" max="6417" width="0" style="561" hidden="1" customWidth="1"/>
    <col min="6418" max="6418" width="5.28515625" style="561" customWidth="1"/>
    <col min="6419" max="6419" width="9.28515625" style="561" customWidth="1"/>
    <col min="6420" max="6442" width="0" style="561" hidden="1" customWidth="1"/>
    <col min="6443" max="6445" width="8.85546875" style="561"/>
    <col min="6446" max="6456" width="0" style="561" hidden="1" customWidth="1"/>
    <col min="6457" max="6656" width="8.85546875" style="561"/>
    <col min="6657" max="6657" width="3.140625" style="561" customWidth="1"/>
    <col min="6658" max="6658" width="7.140625" style="561" customWidth="1"/>
    <col min="6659" max="6659" width="8.42578125" style="561" customWidth="1"/>
    <col min="6660" max="6660" width="33.5703125" style="561" customWidth="1"/>
    <col min="6661" max="6661" width="31.85546875" style="561" customWidth="1"/>
    <col min="6662" max="6662" width="14" style="561" customWidth="1"/>
    <col min="6663" max="6663" width="10.5703125" style="561" customWidth="1"/>
    <col min="6664" max="6664" width="11.7109375" style="561" customWidth="1"/>
    <col min="6665" max="6665" width="13.85546875" style="561" customWidth="1"/>
    <col min="6666" max="6666" width="20" style="561" customWidth="1"/>
    <col min="6667" max="6673" width="0" style="561" hidden="1" customWidth="1"/>
    <col min="6674" max="6674" width="5.28515625" style="561" customWidth="1"/>
    <col min="6675" max="6675" width="9.28515625" style="561" customWidth="1"/>
    <col min="6676" max="6698" width="0" style="561" hidden="1" customWidth="1"/>
    <col min="6699" max="6701" width="8.85546875" style="561"/>
    <col min="6702" max="6712" width="0" style="561" hidden="1" customWidth="1"/>
    <col min="6713" max="6912" width="8.85546875" style="561"/>
    <col min="6913" max="6913" width="3.140625" style="561" customWidth="1"/>
    <col min="6914" max="6914" width="7.140625" style="561" customWidth="1"/>
    <col min="6915" max="6915" width="8.42578125" style="561" customWidth="1"/>
    <col min="6916" max="6916" width="33.5703125" style="561" customWidth="1"/>
    <col min="6917" max="6917" width="31.85546875" style="561" customWidth="1"/>
    <col min="6918" max="6918" width="14" style="561" customWidth="1"/>
    <col min="6919" max="6919" width="10.5703125" style="561" customWidth="1"/>
    <col min="6920" max="6920" width="11.7109375" style="561" customWidth="1"/>
    <col min="6921" max="6921" width="13.85546875" style="561" customWidth="1"/>
    <col min="6922" max="6922" width="20" style="561" customWidth="1"/>
    <col min="6923" max="6929" width="0" style="561" hidden="1" customWidth="1"/>
    <col min="6930" max="6930" width="5.28515625" style="561" customWidth="1"/>
    <col min="6931" max="6931" width="9.28515625" style="561" customWidth="1"/>
    <col min="6932" max="6954" width="0" style="561" hidden="1" customWidth="1"/>
    <col min="6955" max="6957" width="8.85546875" style="561"/>
    <col min="6958" max="6968" width="0" style="561" hidden="1" customWidth="1"/>
    <col min="6969" max="7168" width="8.85546875" style="561"/>
    <col min="7169" max="7169" width="3.140625" style="561" customWidth="1"/>
    <col min="7170" max="7170" width="7.140625" style="561" customWidth="1"/>
    <col min="7171" max="7171" width="8.42578125" style="561" customWidth="1"/>
    <col min="7172" max="7172" width="33.5703125" style="561" customWidth="1"/>
    <col min="7173" max="7173" width="31.85546875" style="561" customWidth="1"/>
    <col min="7174" max="7174" width="14" style="561" customWidth="1"/>
    <col min="7175" max="7175" width="10.5703125" style="561" customWidth="1"/>
    <col min="7176" max="7176" width="11.7109375" style="561" customWidth="1"/>
    <col min="7177" max="7177" width="13.85546875" style="561" customWidth="1"/>
    <col min="7178" max="7178" width="20" style="561" customWidth="1"/>
    <col min="7179" max="7185" width="0" style="561" hidden="1" customWidth="1"/>
    <col min="7186" max="7186" width="5.28515625" style="561" customWidth="1"/>
    <col min="7187" max="7187" width="9.28515625" style="561" customWidth="1"/>
    <col min="7188" max="7210" width="0" style="561" hidden="1" customWidth="1"/>
    <col min="7211" max="7213" width="8.85546875" style="561"/>
    <col min="7214" max="7224" width="0" style="561" hidden="1" customWidth="1"/>
    <col min="7225" max="7424" width="8.85546875" style="561"/>
    <col min="7425" max="7425" width="3.140625" style="561" customWidth="1"/>
    <col min="7426" max="7426" width="7.140625" style="561" customWidth="1"/>
    <col min="7427" max="7427" width="8.42578125" style="561" customWidth="1"/>
    <col min="7428" max="7428" width="33.5703125" style="561" customWidth="1"/>
    <col min="7429" max="7429" width="31.85546875" style="561" customWidth="1"/>
    <col min="7430" max="7430" width="14" style="561" customWidth="1"/>
    <col min="7431" max="7431" width="10.5703125" style="561" customWidth="1"/>
    <col min="7432" max="7432" width="11.7109375" style="561" customWidth="1"/>
    <col min="7433" max="7433" width="13.85546875" style="561" customWidth="1"/>
    <col min="7434" max="7434" width="20" style="561" customWidth="1"/>
    <col min="7435" max="7441" width="0" style="561" hidden="1" customWidth="1"/>
    <col min="7442" max="7442" width="5.28515625" style="561" customWidth="1"/>
    <col min="7443" max="7443" width="9.28515625" style="561" customWidth="1"/>
    <col min="7444" max="7466" width="0" style="561" hidden="1" customWidth="1"/>
    <col min="7467" max="7469" width="8.85546875" style="561"/>
    <col min="7470" max="7480" width="0" style="561" hidden="1" customWidth="1"/>
    <col min="7481" max="7680" width="8.85546875" style="561"/>
    <col min="7681" max="7681" width="3.140625" style="561" customWidth="1"/>
    <col min="7682" max="7682" width="7.140625" style="561" customWidth="1"/>
    <col min="7683" max="7683" width="8.42578125" style="561" customWidth="1"/>
    <col min="7684" max="7684" width="33.5703125" style="561" customWidth="1"/>
    <col min="7685" max="7685" width="31.85546875" style="561" customWidth="1"/>
    <col min="7686" max="7686" width="14" style="561" customWidth="1"/>
    <col min="7687" max="7687" width="10.5703125" style="561" customWidth="1"/>
    <col min="7688" max="7688" width="11.7109375" style="561" customWidth="1"/>
    <col min="7689" max="7689" width="13.85546875" style="561" customWidth="1"/>
    <col min="7690" max="7690" width="20" style="561" customWidth="1"/>
    <col min="7691" max="7697" width="0" style="561" hidden="1" customWidth="1"/>
    <col min="7698" max="7698" width="5.28515625" style="561" customWidth="1"/>
    <col min="7699" max="7699" width="9.28515625" style="561" customWidth="1"/>
    <col min="7700" max="7722" width="0" style="561" hidden="1" customWidth="1"/>
    <col min="7723" max="7725" width="8.85546875" style="561"/>
    <col min="7726" max="7736" width="0" style="561" hidden="1" customWidth="1"/>
    <col min="7737" max="7936" width="8.85546875" style="561"/>
    <col min="7937" max="7937" width="3.140625" style="561" customWidth="1"/>
    <col min="7938" max="7938" width="7.140625" style="561" customWidth="1"/>
    <col min="7939" max="7939" width="8.42578125" style="561" customWidth="1"/>
    <col min="7940" max="7940" width="33.5703125" style="561" customWidth="1"/>
    <col min="7941" max="7941" width="31.85546875" style="561" customWidth="1"/>
    <col min="7942" max="7942" width="14" style="561" customWidth="1"/>
    <col min="7943" max="7943" width="10.5703125" style="561" customWidth="1"/>
    <col min="7944" max="7944" width="11.7109375" style="561" customWidth="1"/>
    <col min="7945" max="7945" width="13.85546875" style="561" customWidth="1"/>
    <col min="7946" max="7946" width="20" style="561" customWidth="1"/>
    <col min="7947" max="7953" width="0" style="561" hidden="1" customWidth="1"/>
    <col min="7954" max="7954" width="5.28515625" style="561" customWidth="1"/>
    <col min="7955" max="7955" width="9.28515625" style="561" customWidth="1"/>
    <col min="7956" max="7978" width="0" style="561" hidden="1" customWidth="1"/>
    <col min="7979" max="7981" width="8.85546875" style="561"/>
    <col min="7982" max="7992" width="0" style="561" hidden="1" customWidth="1"/>
    <col min="7993" max="8192" width="8.85546875" style="561"/>
    <col min="8193" max="8193" width="3.140625" style="561" customWidth="1"/>
    <col min="8194" max="8194" width="7.140625" style="561" customWidth="1"/>
    <col min="8195" max="8195" width="8.42578125" style="561" customWidth="1"/>
    <col min="8196" max="8196" width="33.5703125" style="561" customWidth="1"/>
    <col min="8197" max="8197" width="31.85546875" style="561" customWidth="1"/>
    <col min="8198" max="8198" width="14" style="561" customWidth="1"/>
    <col min="8199" max="8199" width="10.5703125" style="561" customWidth="1"/>
    <col min="8200" max="8200" width="11.7109375" style="561" customWidth="1"/>
    <col min="8201" max="8201" width="13.85546875" style="561" customWidth="1"/>
    <col min="8202" max="8202" width="20" style="561" customWidth="1"/>
    <col min="8203" max="8209" width="0" style="561" hidden="1" customWidth="1"/>
    <col min="8210" max="8210" width="5.28515625" style="561" customWidth="1"/>
    <col min="8211" max="8211" width="9.28515625" style="561" customWidth="1"/>
    <col min="8212" max="8234" width="0" style="561" hidden="1" customWidth="1"/>
    <col min="8235" max="8237" width="8.85546875" style="561"/>
    <col min="8238" max="8248" width="0" style="561" hidden="1" customWidth="1"/>
    <col min="8249" max="8448" width="8.85546875" style="561"/>
    <col min="8449" max="8449" width="3.140625" style="561" customWidth="1"/>
    <col min="8450" max="8450" width="7.140625" style="561" customWidth="1"/>
    <col min="8451" max="8451" width="8.42578125" style="561" customWidth="1"/>
    <col min="8452" max="8452" width="33.5703125" style="561" customWidth="1"/>
    <col min="8453" max="8453" width="31.85546875" style="561" customWidth="1"/>
    <col min="8454" max="8454" width="14" style="561" customWidth="1"/>
    <col min="8455" max="8455" width="10.5703125" style="561" customWidth="1"/>
    <col min="8456" max="8456" width="11.7109375" style="561" customWidth="1"/>
    <col min="8457" max="8457" width="13.85546875" style="561" customWidth="1"/>
    <col min="8458" max="8458" width="20" style="561" customWidth="1"/>
    <col min="8459" max="8465" width="0" style="561" hidden="1" customWidth="1"/>
    <col min="8466" max="8466" width="5.28515625" style="561" customWidth="1"/>
    <col min="8467" max="8467" width="9.28515625" style="561" customWidth="1"/>
    <col min="8468" max="8490" width="0" style="561" hidden="1" customWidth="1"/>
    <col min="8491" max="8493" width="8.85546875" style="561"/>
    <col min="8494" max="8504" width="0" style="561" hidden="1" customWidth="1"/>
    <col min="8505" max="8704" width="8.85546875" style="561"/>
    <col min="8705" max="8705" width="3.140625" style="561" customWidth="1"/>
    <col min="8706" max="8706" width="7.140625" style="561" customWidth="1"/>
    <col min="8707" max="8707" width="8.42578125" style="561" customWidth="1"/>
    <col min="8708" max="8708" width="33.5703125" style="561" customWidth="1"/>
    <col min="8709" max="8709" width="31.85546875" style="561" customWidth="1"/>
    <col min="8710" max="8710" width="14" style="561" customWidth="1"/>
    <col min="8711" max="8711" width="10.5703125" style="561" customWidth="1"/>
    <col min="8712" max="8712" width="11.7109375" style="561" customWidth="1"/>
    <col min="8713" max="8713" width="13.85546875" style="561" customWidth="1"/>
    <col min="8714" max="8714" width="20" style="561" customWidth="1"/>
    <col min="8715" max="8721" width="0" style="561" hidden="1" customWidth="1"/>
    <col min="8722" max="8722" width="5.28515625" style="561" customWidth="1"/>
    <col min="8723" max="8723" width="9.28515625" style="561" customWidth="1"/>
    <col min="8724" max="8746" width="0" style="561" hidden="1" customWidth="1"/>
    <col min="8747" max="8749" width="8.85546875" style="561"/>
    <col min="8750" max="8760" width="0" style="561" hidden="1" customWidth="1"/>
    <col min="8761" max="8960" width="8.85546875" style="561"/>
    <col min="8961" max="8961" width="3.140625" style="561" customWidth="1"/>
    <col min="8962" max="8962" width="7.140625" style="561" customWidth="1"/>
    <col min="8963" max="8963" width="8.42578125" style="561" customWidth="1"/>
    <col min="8964" max="8964" width="33.5703125" style="561" customWidth="1"/>
    <col min="8965" max="8965" width="31.85546875" style="561" customWidth="1"/>
    <col min="8966" max="8966" width="14" style="561" customWidth="1"/>
    <col min="8967" max="8967" width="10.5703125" style="561" customWidth="1"/>
    <col min="8968" max="8968" width="11.7109375" style="561" customWidth="1"/>
    <col min="8969" max="8969" width="13.85546875" style="561" customWidth="1"/>
    <col min="8970" max="8970" width="20" style="561" customWidth="1"/>
    <col min="8971" max="8977" width="0" style="561" hidden="1" customWidth="1"/>
    <col min="8978" max="8978" width="5.28515625" style="561" customWidth="1"/>
    <col min="8979" max="8979" width="9.28515625" style="561" customWidth="1"/>
    <col min="8980" max="9002" width="0" style="561" hidden="1" customWidth="1"/>
    <col min="9003" max="9005" width="8.85546875" style="561"/>
    <col min="9006" max="9016" width="0" style="561" hidden="1" customWidth="1"/>
    <col min="9017" max="9216" width="8.85546875" style="561"/>
    <col min="9217" max="9217" width="3.140625" style="561" customWidth="1"/>
    <col min="9218" max="9218" width="7.140625" style="561" customWidth="1"/>
    <col min="9219" max="9219" width="8.42578125" style="561" customWidth="1"/>
    <col min="9220" max="9220" width="33.5703125" style="561" customWidth="1"/>
    <col min="9221" max="9221" width="31.85546875" style="561" customWidth="1"/>
    <col min="9222" max="9222" width="14" style="561" customWidth="1"/>
    <col min="9223" max="9223" width="10.5703125" style="561" customWidth="1"/>
    <col min="9224" max="9224" width="11.7109375" style="561" customWidth="1"/>
    <col min="9225" max="9225" width="13.85546875" style="561" customWidth="1"/>
    <col min="9226" max="9226" width="20" style="561" customWidth="1"/>
    <col min="9227" max="9233" width="0" style="561" hidden="1" customWidth="1"/>
    <col min="9234" max="9234" width="5.28515625" style="561" customWidth="1"/>
    <col min="9235" max="9235" width="9.28515625" style="561" customWidth="1"/>
    <col min="9236" max="9258" width="0" style="561" hidden="1" customWidth="1"/>
    <col min="9259" max="9261" width="8.85546875" style="561"/>
    <col min="9262" max="9272" width="0" style="561" hidden="1" customWidth="1"/>
    <col min="9273" max="9472" width="8.85546875" style="561"/>
    <col min="9473" max="9473" width="3.140625" style="561" customWidth="1"/>
    <col min="9474" max="9474" width="7.140625" style="561" customWidth="1"/>
    <col min="9475" max="9475" width="8.42578125" style="561" customWidth="1"/>
    <col min="9476" max="9476" width="33.5703125" style="561" customWidth="1"/>
    <col min="9477" max="9477" width="31.85546875" style="561" customWidth="1"/>
    <col min="9478" max="9478" width="14" style="561" customWidth="1"/>
    <col min="9479" max="9479" width="10.5703125" style="561" customWidth="1"/>
    <col min="9480" max="9480" width="11.7109375" style="561" customWidth="1"/>
    <col min="9481" max="9481" width="13.85546875" style="561" customWidth="1"/>
    <col min="9482" max="9482" width="20" style="561" customWidth="1"/>
    <col min="9483" max="9489" width="0" style="561" hidden="1" customWidth="1"/>
    <col min="9490" max="9490" width="5.28515625" style="561" customWidth="1"/>
    <col min="9491" max="9491" width="9.28515625" style="561" customWidth="1"/>
    <col min="9492" max="9514" width="0" style="561" hidden="1" customWidth="1"/>
    <col min="9515" max="9517" width="8.85546875" style="561"/>
    <col min="9518" max="9528" width="0" style="561" hidden="1" customWidth="1"/>
    <col min="9529" max="9728" width="8.85546875" style="561"/>
    <col min="9729" max="9729" width="3.140625" style="561" customWidth="1"/>
    <col min="9730" max="9730" width="7.140625" style="561" customWidth="1"/>
    <col min="9731" max="9731" width="8.42578125" style="561" customWidth="1"/>
    <col min="9732" max="9732" width="33.5703125" style="561" customWidth="1"/>
    <col min="9733" max="9733" width="31.85546875" style="561" customWidth="1"/>
    <col min="9734" max="9734" width="14" style="561" customWidth="1"/>
    <col min="9735" max="9735" width="10.5703125" style="561" customWidth="1"/>
    <col min="9736" max="9736" width="11.7109375" style="561" customWidth="1"/>
    <col min="9737" max="9737" width="13.85546875" style="561" customWidth="1"/>
    <col min="9738" max="9738" width="20" style="561" customWidth="1"/>
    <col min="9739" max="9745" width="0" style="561" hidden="1" customWidth="1"/>
    <col min="9746" max="9746" width="5.28515625" style="561" customWidth="1"/>
    <col min="9747" max="9747" width="9.28515625" style="561" customWidth="1"/>
    <col min="9748" max="9770" width="0" style="561" hidden="1" customWidth="1"/>
    <col min="9771" max="9773" width="8.85546875" style="561"/>
    <col min="9774" max="9784" width="0" style="561" hidden="1" customWidth="1"/>
    <col min="9785" max="9984" width="8.85546875" style="561"/>
    <col min="9985" max="9985" width="3.140625" style="561" customWidth="1"/>
    <col min="9986" max="9986" width="7.140625" style="561" customWidth="1"/>
    <col min="9987" max="9987" width="8.42578125" style="561" customWidth="1"/>
    <col min="9988" max="9988" width="33.5703125" style="561" customWidth="1"/>
    <col min="9989" max="9989" width="31.85546875" style="561" customWidth="1"/>
    <col min="9990" max="9990" width="14" style="561" customWidth="1"/>
    <col min="9991" max="9991" width="10.5703125" style="561" customWidth="1"/>
    <col min="9992" max="9992" width="11.7109375" style="561" customWidth="1"/>
    <col min="9993" max="9993" width="13.85546875" style="561" customWidth="1"/>
    <col min="9994" max="9994" width="20" style="561" customWidth="1"/>
    <col min="9995" max="10001" width="0" style="561" hidden="1" customWidth="1"/>
    <col min="10002" max="10002" width="5.28515625" style="561" customWidth="1"/>
    <col min="10003" max="10003" width="9.28515625" style="561" customWidth="1"/>
    <col min="10004" max="10026" width="0" style="561" hidden="1" customWidth="1"/>
    <col min="10027" max="10029" width="8.85546875" style="561"/>
    <col min="10030" max="10040" width="0" style="561" hidden="1" customWidth="1"/>
    <col min="10041" max="10240" width="8.85546875" style="561"/>
    <col min="10241" max="10241" width="3.140625" style="561" customWidth="1"/>
    <col min="10242" max="10242" width="7.140625" style="561" customWidth="1"/>
    <col min="10243" max="10243" width="8.42578125" style="561" customWidth="1"/>
    <col min="10244" max="10244" width="33.5703125" style="561" customWidth="1"/>
    <col min="10245" max="10245" width="31.85546875" style="561" customWidth="1"/>
    <col min="10246" max="10246" width="14" style="561" customWidth="1"/>
    <col min="10247" max="10247" width="10.5703125" style="561" customWidth="1"/>
    <col min="10248" max="10248" width="11.7109375" style="561" customWidth="1"/>
    <col min="10249" max="10249" width="13.85546875" style="561" customWidth="1"/>
    <col min="10250" max="10250" width="20" style="561" customWidth="1"/>
    <col min="10251" max="10257" width="0" style="561" hidden="1" customWidth="1"/>
    <col min="10258" max="10258" width="5.28515625" style="561" customWidth="1"/>
    <col min="10259" max="10259" width="9.28515625" style="561" customWidth="1"/>
    <col min="10260" max="10282" width="0" style="561" hidden="1" customWidth="1"/>
    <col min="10283" max="10285" width="8.85546875" style="561"/>
    <col min="10286" max="10296" width="0" style="561" hidden="1" customWidth="1"/>
    <col min="10297" max="10496" width="8.85546875" style="561"/>
    <col min="10497" max="10497" width="3.140625" style="561" customWidth="1"/>
    <col min="10498" max="10498" width="7.140625" style="561" customWidth="1"/>
    <col min="10499" max="10499" width="8.42578125" style="561" customWidth="1"/>
    <col min="10500" max="10500" width="33.5703125" style="561" customWidth="1"/>
    <col min="10501" max="10501" width="31.85546875" style="561" customWidth="1"/>
    <col min="10502" max="10502" width="14" style="561" customWidth="1"/>
    <col min="10503" max="10503" width="10.5703125" style="561" customWidth="1"/>
    <col min="10504" max="10504" width="11.7109375" style="561" customWidth="1"/>
    <col min="10505" max="10505" width="13.85546875" style="561" customWidth="1"/>
    <col min="10506" max="10506" width="20" style="561" customWidth="1"/>
    <col min="10507" max="10513" width="0" style="561" hidden="1" customWidth="1"/>
    <col min="10514" max="10514" width="5.28515625" style="561" customWidth="1"/>
    <col min="10515" max="10515" width="9.28515625" style="561" customWidth="1"/>
    <col min="10516" max="10538" width="0" style="561" hidden="1" customWidth="1"/>
    <col min="10539" max="10541" width="8.85546875" style="561"/>
    <col min="10542" max="10552" width="0" style="561" hidden="1" customWidth="1"/>
    <col min="10553" max="10752" width="8.85546875" style="561"/>
    <col min="10753" max="10753" width="3.140625" style="561" customWidth="1"/>
    <col min="10754" max="10754" width="7.140625" style="561" customWidth="1"/>
    <col min="10755" max="10755" width="8.42578125" style="561" customWidth="1"/>
    <col min="10756" max="10756" width="33.5703125" style="561" customWidth="1"/>
    <col min="10757" max="10757" width="31.85546875" style="561" customWidth="1"/>
    <col min="10758" max="10758" width="14" style="561" customWidth="1"/>
    <col min="10759" max="10759" width="10.5703125" style="561" customWidth="1"/>
    <col min="10760" max="10760" width="11.7109375" style="561" customWidth="1"/>
    <col min="10761" max="10761" width="13.85546875" style="561" customWidth="1"/>
    <col min="10762" max="10762" width="20" style="561" customWidth="1"/>
    <col min="10763" max="10769" width="0" style="561" hidden="1" customWidth="1"/>
    <col min="10770" max="10770" width="5.28515625" style="561" customWidth="1"/>
    <col min="10771" max="10771" width="9.28515625" style="561" customWidth="1"/>
    <col min="10772" max="10794" width="0" style="561" hidden="1" customWidth="1"/>
    <col min="10795" max="10797" width="8.85546875" style="561"/>
    <col min="10798" max="10808" width="0" style="561" hidden="1" customWidth="1"/>
    <col min="10809" max="11008" width="8.85546875" style="561"/>
    <col min="11009" max="11009" width="3.140625" style="561" customWidth="1"/>
    <col min="11010" max="11010" width="7.140625" style="561" customWidth="1"/>
    <col min="11011" max="11011" width="8.42578125" style="561" customWidth="1"/>
    <col min="11012" max="11012" width="33.5703125" style="561" customWidth="1"/>
    <col min="11013" max="11013" width="31.85546875" style="561" customWidth="1"/>
    <col min="11014" max="11014" width="14" style="561" customWidth="1"/>
    <col min="11015" max="11015" width="10.5703125" style="561" customWidth="1"/>
    <col min="11016" max="11016" width="11.7109375" style="561" customWidth="1"/>
    <col min="11017" max="11017" width="13.85546875" style="561" customWidth="1"/>
    <col min="11018" max="11018" width="20" style="561" customWidth="1"/>
    <col min="11019" max="11025" width="0" style="561" hidden="1" customWidth="1"/>
    <col min="11026" max="11026" width="5.28515625" style="561" customWidth="1"/>
    <col min="11027" max="11027" width="9.28515625" style="561" customWidth="1"/>
    <col min="11028" max="11050" width="0" style="561" hidden="1" customWidth="1"/>
    <col min="11051" max="11053" width="8.85546875" style="561"/>
    <col min="11054" max="11064" width="0" style="561" hidden="1" customWidth="1"/>
    <col min="11065" max="11264" width="8.85546875" style="561"/>
    <col min="11265" max="11265" width="3.140625" style="561" customWidth="1"/>
    <col min="11266" max="11266" width="7.140625" style="561" customWidth="1"/>
    <col min="11267" max="11267" width="8.42578125" style="561" customWidth="1"/>
    <col min="11268" max="11268" width="33.5703125" style="561" customWidth="1"/>
    <col min="11269" max="11269" width="31.85546875" style="561" customWidth="1"/>
    <col min="11270" max="11270" width="14" style="561" customWidth="1"/>
    <col min="11271" max="11271" width="10.5703125" style="561" customWidth="1"/>
    <col min="11272" max="11272" width="11.7109375" style="561" customWidth="1"/>
    <col min="11273" max="11273" width="13.85546875" style="561" customWidth="1"/>
    <col min="11274" max="11274" width="20" style="561" customWidth="1"/>
    <col min="11275" max="11281" width="0" style="561" hidden="1" customWidth="1"/>
    <col min="11282" max="11282" width="5.28515625" style="561" customWidth="1"/>
    <col min="11283" max="11283" width="9.28515625" style="561" customWidth="1"/>
    <col min="11284" max="11306" width="0" style="561" hidden="1" customWidth="1"/>
    <col min="11307" max="11309" width="8.85546875" style="561"/>
    <col min="11310" max="11320" width="0" style="561" hidden="1" customWidth="1"/>
    <col min="11321" max="11520" width="8.85546875" style="561"/>
    <col min="11521" max="11521" width="3.140625" style="561" customWidth="1"/>
    <col min="11522" max="11522" width="7.140625" style="561" customWidth="1"/>
    <col min="11523" max="11523" width="8.42578125" style="561" customWidth="1"/>
    <col min="11524" max="11524" width="33.5703125" style="561" customWidth="1"/>
    <col min="11525" max="11525" width="31.85546875" style="561" customWidth="1"/>
    <col min="11526" max="11526" width="14" style="561" customWidth="1"/>
    <col min="11527" max="11527" width="10.5703125" style="561" customWidth="1"/>
    <col min="11528" max="11528" width="11.7109375" style="561" customWidth="1"/>
    <col min="11529" max="11529" width="13.85546875" style="561" customWidth="1"/>
    <col min="11530" max="11530" width="20" style="561" customWidth="1"/>
    <col min="11531" max="11537" width="0" style="561" hidden="1" customWidth="1"/>
    <col min="11538" max="11538" width="5.28515625" style="561" customWidth="1"/>
    <col min="11539" max="11539" width="9.28515625" style="561" customWidth="1"/>
    <col min="11540" max="11562" width="0" style="561" hidden="1" customWidth="1"/>
    <col min="11563" max="11565" width="8.85546875" style="561"/>
    <col min="11566" max="11576" width="0" style="561" hidden="1" customWidth="1"/>
    <col min="11577" max="11776" width="8.85546875" style="561"/>
    <col min="11777" max="11777" width="3.140625" style="561" customWidth="1"/>
    <col min="11778" max="11778" width="7.140625" style="561" customWidth="1"/>
    <col min="11779" max="11779" width="8.42578125" style="561" customWidth="1"/>
    <col min="11780" max="11780" width="33.5703125" style="561" customWidth="1"/>
    <col min="11781" max="11781" width="31.85546875" style="561" customWidth="1"/>
    <col min="11782" max="11782" width="14" style="561" customWidth="1"/>
    <col min="11783" max="11783" width="10.5703125" style="561" customWidth="1"/>
    <col min="11784" max="11784" width="11.7109375" style="561" customWidth="1"/>
    <col min="11785" max="11785" width="13.85546875" style="561" customWidth="1"/>
    <col min="11786" max="11786" width="20" style="561" customWidth="1"/>
    <col min="11787" max="11793" width="0" style="561" hidden="1" customWidth="1"/>
    <col min="11794" max="11794" width="5.28515625" style="561" customWidth="1"/>
    <col min="11795" max="11795" width="9.28515625" style="561" customWidth="1"/>
    <col min="11796" max="11818" width="0" style="561" hidden="1" customWidth="1"/>
    <col min="11819" max="11821" width="8.85546875" style="561"/>
    <col min="11822" max="11832" width="0" style="561" hidden="1" customWidth="1"/>
    <col min="11833" max="12032" width="8.85546875" style="561"/>
    <col min="12033" max="12033" width="3.140625" style="561" customWidth="1"/>
    <col min="12034" max="12034" width="7.140625" style="561" customWidth="1"/>
    <col min="12035" max="12035" width="8.42578125" style="561" customWidth="1"/>
    <col min="12036" max="12036" width="33.5703125" style="561" customWidth="1"/>
    <col min="12037" max="12037" width="31.85546875" style="561" customWidth="1"/>
    <col min="12038" max="12038" width="14" style="561" customWidth="1"/>
    <col min="12039" max="12039" width="10.5703125" style="561" customWidth="1"/>
    <col min="12040" max="12040" width="11.7109375" style="561" customWidth="1"/>
    <col min="12041" max="12041" width="13.85546875" style="561" customWidth="1"/>
    <col min="12042" max="12042" width="20" style="561" customWidth="1"/>
    <col min="12043" max="12049" width="0" style="561" hidden="1" customWidth="1"/>
    <col min="12050" max="12050" width="5.28515625" style="561" customWidth="1"/>
    <col min="12051" max="12051" width="9.28515625" style="561" customWidth="1"/>
    <col min="12052" max="12074" width="0" style="561" hidden="1" customWidth="1"/>
    <col min="12075" max="12077" width="8.85546875" style="561"/>
    <col min="12078" max="12088" width="0" style="561" hidden="1" customWidth="1"/>
    <col min="12089" max="12288" width="8.85546875" style="561"/>
    <col min="12289" max="12289" width="3.140625" style="561" customWidth="1"/>
    <col min="12290" max="12290" width="7.140625" style="561" customWidth="1"/>
    <col min="12291" max="12291" width="8.42578125" style="561" customWidth="1"/>
    <col min="12292" max="12292" width="33.5703125" style="561" customWidth="1"/>
    <col min="12293" max="12293" width="31.85546875" style="561" customWidth="1"/>
    <col min="12294" max="12294" width="14" style="561" customWidth="1"/>
    <col min="12295" max="12295" width="10.5703125" style="561" customWidth="1"/>
    <col min="12296" max="12296" width="11.7109375" style="561" customWidth="1"/>
    <col min="12297" max="12297" width="13.85546875" style="561" customWidth="1"/>
    <col min="12298" max="12298" width="20" style="561" customWidth="1"/>
    <col min="12299" max="12305" width="0" style="561" hidden="1" customWidth="1"/>
    <col min="12306" max="12306" width="5.28515625" style="561" customWidth="1"/>
    <col min="12307" max="12307" width="9.28515625" style="561" customWidth="1"/>
    <col min="12308" max="12330" width="0" style="561" hidden="1" customWidth="1"/>
    <col min="12331" max="12333" width="8.85546875" style="561"/>
    <col min="12334" max="12344" width="0" style="561" hidden="1" customWidth="1"/>
    <col min="12345" max="12544" width="8.85546875" style="561"/>
    <col min="12545" max="12545" width="3.140625" style="561" customWidth="1"/>
    <col min="12546" max="12546" width="7.140625" style="561" customWidth="1"/>
    <col min="12547" max="12547" width="8.42578125" style="561" customWidth="1"/>
    <col min="12548" max="12548" width="33.5703125" style="561" customWidth="1"/>
    <col min="12549" max="12549" width="31.85546875" style="561" customWidth="1"/>
    <col min="12550" max="12550" width="14" style="561" customWidth="1"/>
    <col min="12551" max="12551" width="10.5703125" style="561" customWidth="1"/>
    <col min="12552" max="12552" width="11.7109375" style="561" customWidth="1"/>
    <col min="12553" max="12553" width="13.85546875" style="561" customWidth="1"/>
    <col min="12554" max="12554" width="20" style="561" customWidth="1"/>
    <col min="12555" max="12561" width="0" style="561" hidden="1" customWidth="1"/>
    <col min="12562" max="12562" width="5.28515625" style="561" customWidth="1"/>
    <col min="12563" max="12563" width="9.28515625" style="561" customWidth="1"/>
    <col min="12564" max="12586" width="0" style="561" hidden="1" customWidth="1"/>
    <col min="12587" max="12589" width="8.85546875" style="561"/>
    <col min="12590" max="12600" width="0" style="561" hidden="1" customWidth="1"/>
    <col min="12601" max="12800" width="8.85546875" style="561"/>
    <col min="12801" max="12801" width="3.140625" style="561" customWidth="1"/>
    <col min="12802" max="12802" width="7.140625" style="561" customWidth="1"/>
    <col min="12803" max="12803" width="8.42578125" style="561" customWidth="1"/>
    <col min="12804" max="12804" width="33.5703125" style="561" customWidth="1"/>
    <col min="12805" max="12805" width="31.85546875" style="561" customWidth="1"/>
    <col min="12806" max="12806" width="14" style="561" customWidth="1"/>
    <col min="12807" max="12807" width="10.5703125" style="561" customWidth="1"/>
    <col min="12808" max="12808" width="11.7109375" style="561" customWidth="1"/>
    <col min="12809" max="12809" width="13.85546875" style="561" customWidth="1"/>
    <col min="12810" max="12810" width="20" style="561" customWidth="1"/>
    <col min="12811" max="12817" width="0" style="561" hidden="1" customWidth="1"/>
    <col min="12818" max="12818" width="5.28515625" style="561" customWidth="1"/>
    <col min="12819" max="12819" width="9.28515625" style="561" customWidth="1"/>
    <col min="12820" max="12842" width="0" style="561" hidden="1" customWidth="1"/>
    <col min="12843" max="12845" width="8.85546875" style="561"/>
    <col min="12846" max="12856" width="0" style="561" hidden="1" customWidth="1"/>
    <col min="12857" max="13056" width="8.85546875" style="561"/>
    <col min="13057" max="13057" width="3.140625" style="561" customWidth="1"/>
    <col min="13058" max="13058" width="7.140625" style="561" customWidth="1"/>
    <col min="13059" max="13059" width="8.42578125" style="561" customWidth="1"/>
    <col min="13060" max="13060" width="33.5703125" style="561" customWidth="1"/>
    <col min="13061" max="13061" width="31.85546875" style="561" customWidth="1"/>
    <col min="13062" max="13062" width="14" style="561" customWidth="1"/>
    <col min="13063" max="13063" width="10.5703125" style="561" customWidth="1"/>
    <col min="13064" max="13064" width="11.7109375" style="561" customWidth="1"/>
    <col min="13065" max="13065" width="13.85546875" style="561" customWidth="1"/>
    <col min="13066" max="13066" width="20" style="561" customWidth="1"/>
    <col min="13067" max="13073" width="0" style="561" hidden="1" customWidth="1"/>
    <col min="13074" max="13074" width="5.28515625" style="561" customWidth="1"/>
    <col min="13075" max="13075" width="9.28515625" style="561" customWidth="1"/>
    <col min="13076" max="13098" width="0" style="561" hidden="1" customWidth="1"/>
    <col min="13099" max="13101" width="8.85546875" style="561"/>
    <col min="13102" max="13112" width="0" style="561" hidden="1" customWidth="1"/>
    <col min="13113" max="13312" width="8.85546875" style="561"/>
    <col min="13313" max="13313" width="3.140625" style="561" customWidth="1"/>
    <col min="13314" max="13314" width="7.140625" style="561" customWidth="1"/>
    <col min="13315" max="13315" width="8.42578125" style="561" customWidth="1"/>
    <col min="13316" max="13316" width="33.5703125" style="561" customWidth="1"/>
    <col min="13317" max="13317" width="31.85546875" style="561" customWidth="1"/>
    <col min="13318" max="13318" width="14" style="561" customWidth="1"/>
    <col min="13319" max="13319" width="10.5703125" style="561" customWidth="1"/>
    <col min="13320" max="13320" width="11.7109375" style="561" customWidth="1"/>
    <col min="13321" max="13321" width="13.85546875" style="561" customWidth="1"/>
    <col min="13322" max="13322" width="20" style="561" customWidth="1"/>
    <col min="13323" max="13329" width="0" style="561" hidden="1" customWidth="1"/>
    <col min="13330" max="13330" width="5.28515625" style="561" customWidth="1"/>
    <col min="13331" max="13331" width="9.28515625" style="561" customWidth="1"/>
    <col min="13332" max="13354" width="0" style="561" hidden="1" customWidth="1"/>
    <col min="13355" max="13357" width="8.85546875" style="561"/>
    <col min="13358" max="13368" width="0" style="561" hidden="1" customWidth="1"/>
    <col min="13369" max="13568" width="8.85546875" style="561"/>
    <col min="13569" max="13569" width="3.140625" style="561" customWidth="1"/>
    <col min="13570" max="13570" width="7.140625" style="561" customWidth="1"/>
    <col min="13571" max="13571" width="8.42578125" style="561" customWidth="1"/>
    <col min="13572" max="13572" width="33.5703125" style="561" customWidth="1"/>
    <col min="13573" max="13573" width="31.85546875" style="561" customWidth="1"/>
    <col min="13574" max="13574" width="14" style="561" customWidth="1"/>
    <col min="13575" max="13575" width="10.5703125" style="561" customWidth="1"/>
    <col min="13576" max="13576" width="11.7109375" style="561" customWidth="1"/>
    <col min="13577" max="13577" width="13.85546875" style="561" customWidth="1"/>
    <col min="13578" max="13578" width="20" style="561" customWidth="1"/>
    <col min="13579" max="13585" width="0" style="561" hidden="1" customWidth="1"/>
    <col min="13586" max="13586" width="5.28515625" style="561" customWidth="1"/>
    <col min="13587" max="13587" width="9.28515625" style="561" customWidth="1"/>
    <col min="13588" max="13610" width="0" style="561" hidden="1" customWidth="1"/>
    <col min="13611" max="13613" width="8.85546875" style="561"/>
    <col min="13614" max="13624" width="0" style="561" hidden="1" customWidth="1"/>
    <col min="13625" max="13824" width="8.85546875" style="561"/>
    <col min="13825" max="13825" width="3.140625" style="561" customWidth="1"/>
    <col min="13826" max="13826" width="7.140625" style="561" customWidth="1"/>
    <col min="13827" max="13827" width="8.42578125" style="561" customWidth="1"/>
    <col min="13828" max="13828" width="33.5703125" style="561" customWidth="1"/>
    <col min="13829" max="13829" width="31.85546875" style="561" customWidth="1"/>
    <col min="13830" max="13830" width="14" style="561" customWidth="1"/>
    <col min="13831" max="13831" width="10.5703125" style="561" customWidth="1"/>
    <col min="13832" max="13832" width="11.7109375" style="561" customWidth="1"/>
    <col min="13833" max="13833" width="13.85546875" style="561" customWidth="1"/>
    <col min="13834" max="13834" width="20" style="561" customWidth="1"/>
    <col min="13835" max="13841" width="0" style="561" hidden="1" customWidth="1"/>
    <col min="13842" max="13842" width="5.28515625" style="561" customWidth="1"/>
    <col min="13843" max="13843" width="9.28515625" style="561" customWidth="1"/>
    <col min="13844" max="13866" width="0" style="561" hidden="1" customWidth="1"/>
    <col min="13867" max="13869" width="8.85546875" style="561"/>
    <col min="13870" max="13880" width="0" style="561" hidden="1" customWidth="1"/>
    <col min="13881" max="14080" width="8.85546875" style="561"/>
    <col min="14081" max="14081" width="3.140625" style="561" customWidth="1"/>
    <col min="14082" max="14082" width="7.140625" style="561" customWidth="1"/>
    <col min="14083" max="14083" width="8.42578125" style="561" customWidth="1"/>
    <col min="14084" max="14084" width="33.5703125" style="561" customWidth="1"/>
    <col min="14085" max="14085" width="31.85546875" style="561" customWidth="1"/>
    <col min="14086" max="14086" width="14" style="561" customWidth="1"/>
    <col min="14087" max="14087" width="10.5703125" style="561" customWidth="1"/>
    <col min="14088" max="14088" width="11.7109375" style="561" customWidth="1"/>
    <col min="14089" max="14089" width="13.85546875" style="561" customWidth="1"/>
    <col min="14090" max="14090" width="20" style="561" customWidth="1"/>
    <col min="14091" max="14097" width="0" style="561" hidden="1" customWidth="1"/>
    <col min="14098" max="14098" width="5.28515625" style="561" customWidth="1"/>
    <col min="14099" max="14099" width="9.28515625" style="561" customWidth="1"/>
    <col min="14100" max="14122" width="0" style="561" hidden="1" customWidth="1"/>
    <col min="14123" max="14125" width="8.85546875" style="561"/>
    <col min="14126" max="14136" width="0" style="561" hidden="1" customWidth="1"/>
    <col min="14137" max="14336" width="8.85546875" style="561"/>
    <col min="14337" max="14337" width="3.140625" style="561" customWidth="1"/>
    <col min="14338" max="14338" width="7.140625" style="561" customWidth="1"/>
    <col min="14339" max="14339" width="8.42578125" style="561" customWidth="1"/>
    <col min="14340" max="14340" width="33.5703125" style="561" customWidth="1"/>
    <col min="14341" max="14341" width="31.85546875" style="561" customWidth="1"/>
    <col min="14342" max="14342" width="14" style="561" customWidth="1"/>
    <col min="14343" max="14343" width="10.5703125" style="561" customWidth="1"/>
    <col min="14344" max="14344" width="11.7109375" style="561" customWidth="1"/>
    <col min="14345" max="14345" width="13.85546875" style="561" customWidth="1"/>
    <col min="14346" max="14346" width="20" style="561" customWidth="1"/>
    <col min="14347" max="14353" width="0" style="561" hidden="1" customWidth="1"/>
    <col min="14354" max="14354" width="5.28515625" style="561" customWidth="1"/>
    <col min="14355" max="14355" width="9.28515625" style="561" customWidth="1"/>
    <col min="14356" max="14378" width="0" style="561" hidden="1" customWidth="1"/>
    <col min="14379" max="14381" width="8.85546875" style="561"/>
    <col min="14382" max="14392" width="0" style="561" hidden="1" customWidth="1"/>
    <col min="14393" max="14592" width="8.85546875" style="561"/>
    <col min="14593" max="14593" width="3.140625" style="561" customWidth="1"/>
    <col min="14594" max="14594" width="7.140625" style="561" customWidth="1"/>
    <col min="14595" max="14595" width="8.42578125" style="561" customWidth="1"/>
    <col min="14596" max="14596" width="33.5703125" style="561" customWidth="1"/>
    <col min="14597" max="14597" width="31.85546875" style="561" customWidth="1"/>
    <col min="14598" max="14598" width="14" style="561" customWidth="1"/>
    <col min="14599" max="14599" width="10.5703125" style="561" customWidth="1"/>
    <col min="14600" max="14600" width="11.7109375" style="561" customWidth="1"/>
    <col min="14601" max="14601" width="13.85546875" style="561" customWidth="1"/>
    <col min="14602" max="14602" width="20" style="561" customWidth="1"/>
    <col min="14603" max="14609" width="0" style="561" hidden="1" customWidth="1"/>
    <col min="14610" max="14610" width="5.28515625" style="561" customWidth="1"/>
    <col min="14611" max="14611" width="9.28515625" style="561" customWidth="1"/>
    <col min="14612" max="14634" width="0" style="561" hidden="1" customWidth="1"/>
    <col min="14635" max="14637" width="8.85546875" style="561"/>
    <col min="14638" max="14648" width="0" style="561" hidden="1" customWidth="1"/>
    <col min="14649" max="14848" width="8.85546875" style="561"/>
    <col min="14849" max="14849" width="3.140625" style="561" customWidth="1"/>
    <col min="14850" max="14850" width="7.140625" style="561" customWidth="1"/>
    <col min="14851" max="14851" width="8.42578125" style="561" customWidth="1"/>
    <col min="14852" max="14852" width="33.5703125" style="561" customWidth="1"/>
    <col min="14853" max="14853" width="31.85546875" style="561" customWidth="1"/>
    <col min="14854" max="14854" width="14" style="561" customWidth="1"/>
    <col min="14855" max="14855" width="10.5703125" style="561" customWidth="1"/>
    <col min="14856" max="14856" width="11.7109375" style="561" customWidth="1"/>
    <col min="14857" max="14857" width="13.85546875" style="561" customWidth="1"/>
    <col min="14858" max="14858" width="20" style="561" customWidth="1"/>
    <col min="14859" max="14865" width="0" style="561" hidden="1" customWidth="1"/>
    <col min="14866" max="14866" width="5.28515625" style="561" customWidth="1"/>
    <col min="14867" max="14867" width="9.28515625" style="561" customWidth="1"/>
    <col min="14868" max="14890" width="0" style="561" hidden="1" customWidth="1"/>
    <col min="14891" max="14893" width="8.85546875" style="561"/>
    <col min="14894" max="14904" width="0" style="561" hidden="1" customWidth="1"/>
    <col min="14905" max="15104" width="8.85546875" style="561"/>
    <col min="15105" max="15105" width="3.140625" style="561" customWidth="1"/>
    <col min="15106" max="15106" width="7.140625" style="561" customWidth="1"/>
    <col min="15107" max="15107" width="8.42578125" style="561" customWidth="1"/>
    <col min="15108" max="15108" width="33.5703125" style="561" customWidth="1"/>
    <col min="15109" max="15109" width="31.85546875" style="561" customWidth="1"/>
    <col min="15110" max="15110" width="14" style="561" customWidth="1"/>
    <col min="15111" max="15111" width="10.5703125" style="561" customWidth="1"/>
    <col min="15112" max="15112" width="11.7109375" style="561" customWidth="1"/>
    <col min="15113" max="15113" width="13.85546875" style="561" customWidth="1"/>
    <col min="15114" max="15114" width="20" style="561" customWidth="1"/>
    <col min="15115" max="15121" width="0" style="561" hidden="1" customWidth="1"/>
    <col min="15122" max="15122" width="5.28515625" style="561" customWidth="1"/>
    <col min="15123" max="15123" width="9.28515625" style="561" customWidth="1"/>
    <col min="15124" max="15146" width="0" style="561" hidden="1" customWidth="1"/>
    <col min="15147" max="15149" width="8.85546875" style="561"/>
    <col min="15150" max="15160" width="0" style="561" hidden="1" customWidth="1"/>
    <col min="15161" max="15360" width="8.85546875" style="561"/>
    <col min="15361" max="15361" width="3.140625" style="561" customWidth="1"/>
    <col min="15362" max="15362" width="7.140625" style="561" customWidth="1"/>
    <col min="15363" max="15363" width="8.42578125" style="561" customWidth="1"/>
    <col min="15364" max="15364" width="33.5703125" style="561" customWidth="1"/>
    <col min="15365" max="15365" width="31.85546875" style="561" customWidth="1"/>
    <col min="15366" max="15366" width="14" style="561" customWidth="1"/>
    <col min="15367" max="15367" width="10.5703125" style="561" customWidth="1"/>
    <col min="15368" max="15368" width="11.7109375" style="561" customWidth="1"/>
    <col min="15369" max="15369" width="13.85546875" style="561" customWidth="1"/>
    <col min="15370" max="15370" width="20" style="561" customWidth="1"/>
    <col min="15371" max="15377" width="0" style="561" hidden="1" customWidth="1"/>
    <col min="15378" max="15378" width="5.28515625" style="561" customWidth="1"/>
    <col min="15379" max="15379" width="9.28515625" style="561" customWidth="1"/>
    <col min="15380" max="15402" width="0" style="561" hidden="1" customWidth="1"/>
    <col min="15403" max="15405" width="8.85546875" style="561"/>
    <col min="15406" max="15416" width="0" style="561" hidden="1" customWidth="1"/>
    <col min="15417" max="15616" width="8.85546875" style="561"/>
    <col min="15617" max="15617" width="3.140625" style="561" customWidth="1"/>
    <col min="15618" max="15618" width="7.140625" style="561" customWidth="1"/>
    <col min="15619" max="15619" width="8.42578125" style="561" customWidth="1"/>
    <col min="15620" max="15620" width="33.5703125" style="561" customWidth="1"/>
    <col min="15621" max="15621" width="31.85546875" style="561" customWidth="1"/>
    <col min="15622" max="15622" width="14" style="561" customWidth="1"/>
    <col min="15623" max="15623" width="10.5703125" style="561" customWidth="1"/>
    <col min="15624" max="15624" width="11.7109375" style="561" customWidth="1"/>
    <col min="15625" max="15625" width="13.85546875" style="561" customWidth="1"/>
    <col min="15626" max="15626" width="20" style="561" customWidth="1"/>
    <col min="15627" max="15633" width="0" style="561" hidden="1" customWidth="1"/>
    <col min="15634" max="15634" width="5.28515625" style="561" customWidth="1"/>
    <col min="15635" max="15635" width="9.28515625" style="561" customWidth="1"/>
    <col min="15636" max="15658" width="0" style="561" hidden="1" customWidth="1"/>
    <col min="15659" max="15661" width="8.85546875" style="561"/>
    <col min="15662" max="15672" width="0" style="561" hidden="1" customWidth="1"/>
    <col min="15673" max="15872" width="8.85546875" style="561"/>
    <col min="15873" max="15873" width="3.140625" style="561" customWidth="1"/>
    <col min="15874" max="15874" width="7.140625" style="561" customWidth="1"/>
    <col min="15875" max="15875" width="8.42578125" style="561" customWidth="1"/>
    <col min="15876" max="15876" width="33.5703125" style="561" customWidth="1"/>
    <col min="15877" max="15877" width="31.85546875" style="561" customWidth="1"/>
    <col min="15878" max="15878" width="14" style="561" customWidth="1"/>
    <col min="15879" max="15879" width="10.5703125" style="561" customWidth="1"/>
    <col min="15880" max="15880" width="11.7109375" style="561" customWidth="1"/>
    <col min="15881" max="15881" width="13.85546875" style="561" customWidth="1"/>
    <col min="15882" max="15882" width="20" style="561" customWidth="1"/>
    <col min="15883" max="15889" width="0" style="561" hidden="1" customWidth="1"/>
    <col min="15890" max="15890" width="5.28515625" style="561" customWidth="1"/>
    <col min="15891" max="15891" width="9.28515625" style="561" customWidth="1"/>
    <col min="15892" max="15914" width="0" style="561" hidden="1" customWidth="1"/>
    <col min="15915" max="15917" width="8.85546875" style="561"/>
    <col min="15918" max="15928" width="0" style="561" hidden="1" customWidth="1"/>
    <col min="15929" max="16128" width="8.85546875" style="561"/>
    <col min="16129" max="16129" width="3.140625" style="561" customWidth="1"/>
    <col min="16130" max="16130" width="7.140625" style="561" customWidth="1"/>
    <col min="16131" max="16131" width="8.42578125" style="561" customWidth="1"/>
    <col min="16132" max="16132" width="33.5703125" style="561" customWidth="1"/>
    <col min="16133" max="16133" width="31.85546875" style="561" customWidth="1"/>
    <col min="16134" max="16134" width="14" style="561" customWidth="1"/>
    <col min="16135" max="16135" width="10.5703125" style="561" customWidth="1"/>
    <col min="16136" max="16136" width="11.7109375" style="561" customWidth="1"/>
    <col min="16137" max="16137" width="13.85546875" style="561" customWidth="1"/>
    <col min="16138" max="16138" width="20" style="561" customWidth="1"/>
    <col min="16139" max="16145" width="0" style="561" hidden="1" customWidth="1"/>
    <col min="16146" max="16146" width="5.28515625" style="561" customWidth="1"/>
    <col min="16147" max="16147" width="9.28515625" style="561" customWidth="1"/>
    <col min="16148" max="16170" width="0" style="561" hidden="1" customWidth="1"/>
    <col min="16171" max="16173" width="8.85546875" style="561"/>
    <col min="16174" max="16184" width="0" style="561" hidden="1" customWidth="1"/>
    <col min="16185" max="16384" width="8.85546875" style="561"/>
  </cols>
  <sheetData>
    <row r="1" spans="2:11" s="555" customFormat="1" ht="12.75" customHeight="1">
      <c r="B1" s="874" t="s">
        <v>2298</v>
      </c>
      <c r="C1" s="874"/>
      <c r="D1" s="874"/>
      <c r="E1" s="874"/>
      <c r="F1" s="874"/>
      <c r="G1" s="874"/>
      <c r="H1" s="874"/>
      <c r="I1" s="874"/>
      <c r="J1" s="874"/>
      <c r="K1" s="557" t="s">
        <v>2299</v>
      </c>
    </row>
    <row r="2" spans="2:11" s="555" customFormat="1" ht="12.75" customHeight="1">
      <c r="B2" s="556"/>
      <c r="J2" s="558"/>
      <c r="K2" s="557"/>
    </row>
    <row r="3" spans="2:11" s="555" customFormat="1" ht="12.75" customHeight="1">
      <c r="C3" s="559" t="s">
        <v>24</v>
      </c>
      <c r="E3" s="557" t="s">
        <v>2300</v>
      </c>
      <c r="F3" s="557"/>
      <c r="G3" s="557"/>
      <c r="H3" s="557"/>
      <c r="I3" s="557"/>
      <c r="J3" s="560"/>
    </row>
    <row r="4" spans="2:11" s="557" customFormat="1" ht="12.75" customHeight="1">
      <c r="C4" s="559"/>
      <c r="E4" s="559"/>
      <c r="J4" s="560"/>
    </row>
    <row r="5" spans="2:11" s="557" customFormat="1" ht="12.75" customHeight="1">
      <c r="C5" s="559" t="s">
        <v>2301</v>
      </c>
      <c r="E5" s="557" t="s">
        <v>2302</v>
      </c>
      <c r="J5" s="560"/>
    </row>
    <row r="6" spans="2:11" s="557" customFormat="1" ht="12.75" customHeight="1">
      <c r="C6" s="559" t="s">
        <v>2303</v>
      </c>
      <c r="E6" s="557" t="s">
        <v>2304</v>
      </c>
      <c r="J6" s="560"/>
    </row>
    <row r="7" spans="2:11" s="557" customFormat="1" ht="12.75" customHeight="1">
      <c r="C7" s="559" t="s">
        <v>2305</v>
      </c>
      <c r="E7" s="557" t="s">
        <v>2306</v>
      </c>
      <c r="J7" s="560"/>
    </row>
    <row r="8" spans="2:11" s="557" customFormat="1" ht="12.75" customHeight="1">
      <c r="C8" s="559" t="s">
        <v>2307</v>
      </c>
      <c r="E8" s="557" t="s">
        <v>2306</v>
      </c>
      <c r="J8" s="560"/>
    </row>
    <row r="9" spans="2:11" s="557" customFormat="1" ht="12.75" customHeight="1">
      <c r="C9" s="559" t="s">
        <v>2308</v>
      </c>
      <c r="E9" s="559"/>
      <c r="J9" s="560"/>
    </row>
    <row r="10" spans="2:11" s="557" customFormat="1" ht="12.75" customHeight="1">
      <c r="C10" s="559"/>
      <c r="E10" s="559"/>
      <c r="J10" s="560"/>
    </row>
    <row r="11" spans="2:11" s="557" customFormat="1" ht="12.75" customHeight="1">
      <c r="C11" s="559"/>
      <c r="E11" s="559"/>
      <c r="J11" s="560"/>
    </row>
    <row r="12" spans="2:11" s="557" customFormat="1" ht="12.75" customHeight="1">
      <c r="C12" s="559" t="s">
        <v>2309</v>
      </c>
      <c r="E12" s="561"/>
      <c r="J12" s="560"/>
    </row>
    <row r="13" spans="2:11" s="557" customFormat="1" ht="12.75" customHeight="1">
      <c r="C13" s="559" t="s">
        <v>2310</v>
      </c>
      <c r="E13" s="561"/>
      <c r="J13" s="560"/>
    </row>
    <row r="14" spans="2:11" s="557" customFormat="1" ht="12.75" customHeight="1">
      <c r="C14" s="559" t="s">
        <v>2311</v>
      </c>
      <c r="E14" s="561"/>
      <c r="J14" s="560"/>
    </row>
    <row r="15" spans="2:11" s="557" customFormat="1" ht="12.75" customHeight="1">
      <c r="C15" s="559" t="s">
        <v>2312</v>
      </c>
      <c r="E15" s="561"/>
      <c r="J15" s="560"/>
    </row>
    <row r="16" spans="2:11" s="557" customFormat="1" ht="12.75" customHeight="1">
      <c r="C16" s="559" t="s">
        <v>2313</v>
      </c>
      <c r="E16" s="561"/>
      <c r="J16" s="560"/>
    </row>
    <row r="17" spans="2:10" s="562" customFormat="1" ht="12.75" customHeight="1">
      <c r="D17" s="875"/>
      <c r="E17" s="875"/>
      <c r="F17" s="875"/>
      <c r="G17" s="875"/>
      <c r="H17" s="875"/>
      <c r="I17" s="875"/>
      <c r="J17" s="875"/>
    </row>
    <row r="18" spans="2:10" s="557" customFormat="1" ht="12.75" customHeight="1">
      <c r="J18" s="560"/>
    </row>
    <row r="19" spans="2:10" s="559" customFormat="1" ht="12.75" customHeight="1">
      <c r="C19" s="563" t="s">
        <v>2314</v>
      </c>
      <c r="E19" s="564">
        <f>J36</f>
        <v>0</v>
      </c>
      <c r="I19" s="565"/>
      <c r="J19" s="565"/>
    </row>
    <row r="20" spans="2:10" s="557" customFormat="1" ht="12.75" customHeight="1">
      <c r="J20" s="560"/>
    </row>
    <row r="21" spans="2:10" s="555" customFormat="1" ht="12.75" customHeight="1">
      <c r="J21" s="558"/>
    </row>
    <row r="22" spans="2:10" s="555" customFormat="1" ht="12.75" customHeight="1">
      <c r="J22" s="558"/>
    </row>
    <row r="23" spans="2:10" s="555" customFormat="1" ht="12.75" customHeight="1">
      <c r="J23" s="558"/>
    </row>
    <row r="24" spans="2:10" s="557" customFormat="1" ht="12.75" customHeight="1">
      <c r="J24" s="560"/>
    </row>
    <row r="25" spans="2:10" s="557" customFormat="1" ht="12.75" customHeight="1">
      <c r="B25" s="874" t="s">
        <v>2315</v>
      </c>
      <c r="C25" s="874"/>
      <c r="D25" s="874"/>
      <c r="E25" s="874"/>
      <c r="F25" s="874"/>
      <c r="G25" s="874"/>
      <c r="H25" s="874"/>
      <c r="I25" s="874"/>
      <c r="J25" s="874"/>
    </row>
    <row r="26" spans="2:10" s="557" customFormat="1" ht="12.75" customHeight="1">
      <c r="B26" s="556"/>
      <c r="J26" s="560"/>
    </row>
    <row r="27" spans="2:10" s="557" customFormat="1" ht="12.75" customHeight="1">
      <c r="B27" s="559"/>
      <c r="C27" s="559" t="s">
        <v>24</v>
      </c>
      <c r="E27" s="557" t="str">
        <f>E3</f>
        <v>Rekonstrukce kuchyně ZŠ Bratří Venclíků</v>
      </c>
      <c r="J27" s="560"/>
    </row>
    <row r="28" spans="2:10" s="557" customFormat="1" ht="12.75" customHeight="1">
      <c r="B28" s="559"/>
      <c r="C28" s="559"/>
      <c r="E28" s="559"/>
      <c r="J28" s="560"/>
    </row>
    <row r="29" spans="2:10" s="557" customFormat="1" ht="12.75" customHeight="1">
      <c r="B29" s="559"/>
      <c r="C29" s="559" t="s">
        <v>2301</v>
      </c>
      <c r="E29" s="557" t="str">
        <f t="shared" ref="E29:E32" si="0">E5</f>
        <v>Elektroinstalace – silnoproud/ slaboproud</v>
      </c>
      <c r="J29" s="560"/>
    </row>
    <row r="30" spans="2:10" s="557" customFormat="1" ht="12.75" customHeight="1">
      <c r="B30" s="559"/>
      <c r="C30" s="559" t="s">
        <v>2303</v>
      </c>
      <c r="E30" s="557" t="str">
        <f t="shared" si="0"/>
        <v>ZŠ Bratří Venclíků</v>
      </c>
      <c r="J30" s="560"/>
    </row>
    <row r="31" spans="2:10" s="557" customFormat="1" ht="12.75" customHeight="1">
      <c r="B31" s="559"/>
      <c r="C31" s="559" t="s">
        <v>2305</v>
      </c>
      <c r="E31" s="557" t="str">
        <f t="shared" si="0"/>
        <v>Jiří Flosman</v>
      </c>
      <c r="J31" s="560"/>
    </row>
    <row r="32" spans="2:10" s="557" customFormat="1" ht="12.75" customHeight="1">
      <c r="B32" s="559"/>
      <c r="C32" s="559" t="s">
        <v>2307</v>
      </c>
      <c r="E32" s="557" t="str">
        <f t="shared" si="0"/>
        <v>Jiří Flosman</v>
      </c>
      <c r="J32" s="560"/>
    </row>
    <row r="33" spans="2:37" s="557" customFormat="1" ht="12.75" customHeight="1">
      <c r="E33" s="559"/>
      <c r="J33" s="566"/>
    </row>
    <row r="34" spans="2:37" s="557" customFormat="1" ht="12.75" customHeight="1">
      <c r="E34" s="559"/>
      <c r="J34" s="566"/>
    </row>
    <row r="35" spans="2:37" s="557" customFormat="1" ht="12.75" customHeight="1">
      <c r="E35" s="559"/>
      <c r="J35" s="566"/>
    </row>
    <row r="36" spans="2:37" s="557" customFormat="1" ht="12.75" customHeight="1">
      <c r="B36" s="559"/>
      <c r="C36" s="563" t="s">
        <v>2316</v>
      </c>
      <c r="J36" s="567">
        <f>SUM(J37:J53)</f>
        <v>0</v>
      </c>
      <c r="AK36" s="557" t="s">
        <v>2317</v>
      </c>
    </row>
    <row r="37" spans="2:37" s="557" customFormat="1" ht="21.2" customHeight="1">
      <c r="B37" s="559"/>
      <c r="C37" s="559" t="str">
        <f>B82</f>
        <v>Kabelové trasy silnoproud – 1.PP, 1.NP, střecha</v>
      </c>
      <c r="J37" s="565">
        <f>J82</f>
        <v>0</v>
      </c>
    </row>
    <row r="38" spans="2:37" s="557" customFormat="1" ht="21.2" customHeight="1">
      <c r="B38" s="559"/>
      <c r="C38" s="559" t="str">
        <f>B89</f>
        <v>Kabely silnoproud – 1.PP</v>
      </c>
      <c r="J38" s="565">
        <f>J89</f>
        <v>0</v>
      </c>
    </row>
    <row r="39" spans="2:37" s="557" customFormat="1" ht="21.2" customHeight="1">
      <c r="B39" s="559"/>
      <c r="C39" s="559" t="str">
        <f>B101</f>
        <v>Kabely silnoproud – 1.NP</v>
      </c>
      <c r="J39" s="565">
        <f>J101</f>
        <v>0</v>
      </c>
    </row>
    <row r="40" spans="2:37" s="557" customFormat="1" ht="21.2" customHeight="1">
      <c r="B40" s="559"/>
      <c r="C40" s="559" t="str">
        <f>B118</f>
        <v>Kabely silnoproud – okruhy gastro</v>
      </c>
      <c r="J40" s="565">
        <f>J118</f>
        <v>0</v>
      </c>
    </row>
    <row r="41" spans="2:37" s="557" customFormat="1" ht="21.2" customHeight="1">
      <c r="B41" s="559"/>
      <c r="C41" s="559" t="str">
        <f>B132</f>
        <v>Rozvaděčová technika</v>
      </c>
      <c r="J41" s="565">
        <f>J132</f>
        <v>0</v>
      </c>
    </row>
    <row r="42" spans="2:37" s="557" customFormat="1" ht="21" customHeight="1">
      <c r="C42" s="559" t="str">
        <f>B144</f>
        <v xml:space="preserve">Elektrické přístroje silnoproud 1.PP </v>
      </c>
      <c r="D42" s="559"/>
      <c r="J42" s="565">
        <f>J144</f>
        <v>0</v>
      </c>
    </row>
    <row r="43" spans="2:37" s="557" customFormat="1" ht="21" customHeight="1">
      <c r="C43" s="559" t="str">
        <f>B161</f>
        <v>Elektrické přístroje GASTRO – 1.NP</v>
      </c>
      <c r="D43" s="559"/>
      <c r="J43" s="565">
        <f>J161</f>
        <v>0</v>
      </c>
    </row>
    <row r="44" spans="2:37" s="557" customFormat="1" ht="21" customHeight="1">
      <c r="C44" s="559" t="str">
        <f>B167</f>
        <v>Elektrické přístroje silnoproud 1.NP</v>
      </c>
      <c r="D44" s="559"/>
      <c r="J44" s="565">
        <f>J167</f>
        <v>0</v>
      </c>
    </row>
    <row r="45" spans="2:37" s="557" customFormat="1" ht="21" customHeight="1">
      <c r="C45" s="559" t="str">
        <f>B184</f>
        <v>Osvětlení 1.PP</v>
      </c>
      <c r="D45" s="559"/>
      <c r="J45" s="565">
        <f>J184</f>
        <v>0</v>
      </c>
    </row>
    <row r="46" spans="2:37" s="557" customFormat="1" ht="21" customHeight="1">
      <c r="C46" s="559" t="str">
        <f>B194</f>
        <v>Osvětlení 1.NP</v>
      </c>
      <c r="D46" s="559"/>
      <c r="J46" s="565">
        <f>J194</f>
        <v>0</v>
      </c>
    </row>
    <row r="47" spans="2:37" s="557" customFormat="1" ht="21" customHeight="1">
      <c r="C47" s="559" t="str">
        <f>B208</f>
        <v>PZTS – 1.PP</v>
      </c>
      <c r="D47" s="559"/>
      <c r="J47" s="565">
        <f>J208</f>
        <v>0</v>
      </c>
    </row>
    <row r="48" spans="2:37" s="557" customFormat="1" ht="21" customHeight="1">
      <c r="C48" s="559" t="str">
        <f>B213</f>
        <v>PZTS – 1.NP</v>
      </c>
      <c r="D48" s="559"/>
      <c r="J48" s="565">
        <f>J213</f>
        <v>0</v>
      </c>
    </row>
    <row r="49" spans="2:10" s="557" customFormat="1" ht="21" customHeight="1">
      <c r="C49" s="559" t="str">
        <f>B222</f>
        <v>Elektro – slaboproud 1.PP – strukturovaná kabeláž</v>
      </c>
      <c r="D49" s="559"/>
      <c r="J49" s="565">
        <f>J222</f>
        <v>0</v>
      </c>
    </row>
    <row r="50" spans="2:10" s="557" customFormat="1" ht="21" customHeight="1">
      <c r="C50" s="559" t="str">
        <f>B232</f>
        <v>Elektro – slaboproud 1.NP – strukturovaná kabeláž</v>
      </c>
      <c r="D50" s="559"/>
      <c r="J50" s="565">
        <f>J232</f>
        <v>0</v>
      </c>
    </row>
    <row r="51" spans="2:10" s="557" customFormat="1" ht="21" customHeight="1">
      <c r="C51" s="559" t="str">
        <f>B240</f>
        <v>Ochranné pospojení v kuchyni</v>
      </c>
      <c r="D51" s="559"/>
      <c r="J51" s="565">
        <f>J240</f>
        <v>0</v>
      </c>
    </row>
    <row r="52" spans="2:10" s="557" customFormat="1" ht="21" customHeight="1">
      <c r="C52" s="559" t="str">
        <f>B243</f>
        <v>Doplňující ochrana před bleskem u VZT jednotek na střeše</v>
      </c>
      <c r="D52" s="559"/>
      <c r="J52" s="565">
        <f>J243</f>
        <v>0</v>
      </c>
    </row>
    <row r="53" spans="2:10" s="557" customFormat="1" ht="21" customHeight="1">
      <c r="C53" s="559" t="str">
        <f>B256</f>
        <v>Montážní a inženýrská činnost</v>
      </c>
      <c r="D53" s="559"/>
      <c r="J53" s="565">
        <f>J256</f>
        <v>0</v>
      </c>
    </row>
    <row r="54" spans="2:10" s="557" customFormat="1" ht="21" customHeight="1">
      <c r="C54" s="559"/>
      <c r="D54" s="559"/>
      <c r="J54" s="565"/>
    </row>
    <row r="55" spans="2:10" s="557" customFormat="1" ht="21" customHeight="1">
      <c r="C55" s="559"/>
      <c r="D55" s="559"/>
      <c r="J55" s="565"/>
    </row>
    <row r="56" spans="2:10" s="557" customFormat="1" ht="21" customHeight="1">
      <c r="C56" s="559"/>
      <c r="D56" s="559"/>
      <c r="J56" s="565"/>
    </row>
    <row r="57" spans="2:10" s="557" customFormat="1" ht="21" customHeight="1">
      <c r="C57" s="559"/>
      <c r="D57" s="559"/>
      <c r="J57" s="565"/>
    </row>
    <row r="58" spans="2:10" s="557" customFormat="1" ht="21" customHeight="1">
      <c r="C58" s="559"/>
      <c r="D58" s="559"/>
      <c r="J58" s="565"/>
    </row>
    <row r="59" spans="2:10" s="557" customFormat="1" ht="21" customHeight="1">
      <c r="C59" s="559"/>
      <c r="D59" s="559"/>
      <c r="J59" s="568"/>
    </row>
    <row r="61" spans="2:10" s="557" customFormat="1" ht="7.5" customHeight="1">
      <c r="J61" s="560"/>
    </row>
    <row r="62" spans="2:10" s="557" customFormat="1" ht="37.5" customHeight="1">
      <c r="B62" s="874" t="s">
        <v>2318</v>
      </c>
      <c r="C62" s="874"/>
      <c r="D62" s="874"/>
      <c r="E62" s="874"/>
      <c r="F62" s="874"/>
      <c r="G62" s="874"/>
      <c r="H62" s="874"/>
      <c r="I62" s="874"/>
      <c r="J62" s="874"/>
    </row>
    <row r="63" spans="2:10" s="557" customFormat="1" ht="7.5" customHeight="1">
      <c r="J63" s="560"/>
    </row>
    <row r="64" spans="2:10" s="557" customFormat="1" ht="15" customHeight="1">
      <c r="B64" s="559"/>
      <c r="C64" s="559" t="s">
        <v>24</v>
      </c>
      <c r="E64" s="557" t="str">
        <f>E27</f>
        <v>Rekonstrukce kuchyně ZŠ Bratří Venclíků</v>
      </c>
      <c r="J64" s="560"/>
    </row>
    <row r="65" spans="2:53" s="557" customFormat="1" ht="15" customHeight="1">
      <c r="B65" s="559"/>
      <c r="C65" s="559" t="s">
        <v>2301</v>
      </c>
      <c r="E65" s="557" t="str">
        <f t="shared" ref="E65:E68" si="1">E29</f>
        <v>Elektroinstalace – silnoproud/ slaboproud</v>
      </c>
      <c r="J65" s="560"/>
    </row>
    <row r="66" spans="2:53" s="557" customFormat="1" ht="15" customHeight="1">
      <c r="B66" s="559"/>
      <c r="C66" s="559" t="s">
        <v>2303</v>
      </c>
      <c r="E66" s="557" t="str">
        <f t="shared" si="1"/>
        <v>ZŠ Bratří Venclíků</v>
      </c>
      <c r="J66" s="560"/>
    </row>
    <row r="67" spans="2:53" s="557" customFormat="1" ht="18.75" customHeight="1">
      <c r="B67" s="559"/>
      <c r="C67" s="559" t="s">
        <v>2305</v>
      </c>
      <c r="E67" s="557" t="str">
        <f t="shared" si="1"/>
        <v>Jiří Flosman</v>
      </c>
      <c r="J67" s="560"/>
    </row>
    <row r="68" spans="2:53" s="557" customFormat="1" ht="15.75" customHeight="1">
      <c r="B68" s="559"/>
      <c r="C68" s="559" t="s">
        <v>2307</v>
      </c>
      <c r="E68" s="557" t="str">
        <f t="shared" si="1"/>
        <v>Jiří Flosman</v>
      </c>
      <c r="J68" s="560"/>
    </row>
    <row r="69" spans="2:53" s="557" customFormat="1" ht="13.9" customHeight="1">
      <c r="B69" s="559"/>
      <c r="C69" s="559" t="s">
        <v>2319</v>
      </c>
      <c r="E69" s="563"/>
      <c r="I69" s="559"/>
      <c r="J69" s="559"/>
    </row>
    <row r="70" spans="2:53" s="557" customFormat="1" ht="13.9" customHeight="1">
      <c r="B70" s="559"/>
      <c r="C70" s="559"/>
      <c r="E70" s="563"/>
      <c r="I70" s="559"/>
      <c r="J70" s="559"/>
    </row>
    <row r="71" spans="2:53" s="557" customFormat="1" ht="13.9" customHeight="1">
      <c r="B71" s="559"/>
      <c r="C71" s="559"/>
      <c r="E71" s="559"/>
      <c r="J71" s="566"/>
    </row>
    <row r="72" spans="2:53" s="570" customFormat="1" ht="13.9" customHeight="1">
      <c r="B72" s="569"/>
      <c r="C72" s="569"/>
      <c r="J72" s="571"/>
    </row>
    <row r="73" spans="2:53" s="570" customFormat="1" ht="13.9" customHeight="1">
      <c r="B73" s="569"/>
      <c r="C73" s="569"/>
      <c r="J73" s="571"/>
    </row>
    <row r="74" spans="2:53" s="570" customFormat="1" ht="13.9" customHeight="1">
      <c r="B74" s="569"/>
      <c r="C74" s="569"/>
      <c r="J74" s="571"/>
    </row>
    <row r="75" spans="2:53" s="570" customFormat="1" ht="13.9" customHeight="1">
      <c r="B75" s="569"/>
      <c r="C75" s="569"/>
      <c r="J75" s="571"/>
    </row>
    <row r="76" spans="2:53" s="570" customFormat="1" ht="13.9" customHeight="1">
      <c r="B76" s="569"/>
      <c r="C76" s="569"/>
      <c r="E76" s="559"/>
      <c r="J76" s="571"/>
    </row>
    <row r="77" spans="2:53" s="570" customFormat="1" ht="13.9" customHeight="1">
      <c r="B77" s="569"/>
      <c r="C77" s="569"/>
      <c r="J77" s="571"/>
    </row>
    <row r="78" spans="2:53" s="570" customFormat="1" ht="13.9" customHeight="1">
      <c r="B78" s="569"/>
      <c r="C78" s="569"/>
      <c r="E78" s="572"/>
      <c r="J78" s="571"/>
    </row>
    <row r="79" spans="2:53" s="557" customFormat="1" ht="30" customHeight="1">
      <c r="B79" s="559"/>
      <c r="C79" s="559" t="s">
        <v>2316</v>
      </c>
      <c r="J79" s="573">
        <f>J82+J89+J101+J118+J132+J144+J161+J167+J184+J194+J208+J213+J222+J232+J240+J243+J256</f>
        <v>0</v>
      </c>
      <c r="N79" s="574">
        <f>$BT$78</f>
        <v>0</v>
      </c>
      <c r="P79" s="574">
        <f>$BT$78</f>
        <v>0</v>
      </c>
      <c r="AJ79" s="557" t="s">
        <v>2320</v>
      </c>
      <c r="AK79" s="557" t="s">
        <v>2317</v>
      </c>
      <c r="BA79" s="565">
        <f>$BT$78</f>
        <v>0</v>
      </c>
    </row>
    <row r="80" spans="2:53" s="557" customFormat="1" ht="30" customHeight="1">
      <c r="B80" s="559"/>
      <c r="J80" s="573"/>
      <c r="N80" s="574"/>
      <c r="P80" s="574"/>
      <c r="BA80" s="565"/>
    </row>
    <row r="81" spans="2:55" s="559" customFormat="1" ht="28.15" customHeight="1">
      <c r="B81" s="559" t="s">
        <v>2321</v>
      </c>
      <c r="C81" s="559" t="s">
        <v>2322</v>
      </c>
      <c r="D81" s="575" t="s">
        <v>2323</v>
      </c>
      <c r="E81" s="576" t="s">
        <v>2324</v>
      </c>
      <c r="F81" s="576" t="s">
        <v>2325</v>
      </c>
      <c r="G81" s="577" t="s">
        <v>1644</v>
      </c>
      <c r="H81" s="564" t="s">
        <v>2326</v>
      </c>
      <c r="I81" s="559" t="s">
        <v>2327</v>
      </c>
      <c r="J81" s="578" t="s">
        <v>2328</v>
      </c>
      <c r="K81" s="576" t="s">
        <v>2329</v>
      </c>
      <c r="L81" s="579" t="s">
        <v>165</v>
      </c>
      <c r="M81" s="559" t="s">
        <v>2330</v>
      </c>
      <c r="N81" s="559" t="s">
        <v>2331</v>
      </c>
      <c r="O81" s="580" t="s">
        <v>2332</v>
      </c>
      <c r="P81" s="580" t="s">
        <v>2333</v>
      </c>
      <c r="Q81" s="580" t="s">
        <v>2334</v>
      </c>
      <c r="AH81" s="576"/>
      <c r="AJ81" s="576"/>
      <c r="AK81" s="576"/>
      <c r="AU81" s="565"/>
      <c r="AV81" s="565"/>
      <c r="AW81" s="565"/>
      <c r="AX81" s="565"/>
      <c r="AY81" s="565"/>
      <c r="AZ81" s="576"/>
      <c r="BA81" s="565"/>
      <c r="BB81" s="576"/>
      <c r="BC81" s="576"/>
    </row>
    <row r="82" spans="2:55" s="584" customFormat="1" ht="28.15" customHeight="1">
      <c r="B82" s="581" t="s">
        <v>2335</v>
      </c>
      <c r="C82" s="581"/>
      <c r="D82" s="582"/>
      <c r="E82" s="582"/>
      <c r="F82" s="582"/>
      <c r="G82" s="582"/>
      <c r="H82" s="582"/>
      <c r="I82" s="582"/>
      <c r="J82" s="583">
        <f>SUM(J83:J88)</f>
        <v>0</v>
      </c>
      <c r="N82" s="574" t="e">
        <f>SUM(#REF!)</f>
        <v>#REF!</v>
      </c>
      <c r="P82" s="574" t="e">
        <f>SUM(#REF!)</f>
        <v>#REF!</v>
      </c>
      <c r="AH82" s="584" t="s">
        <v>64</v>
      </c>
      <c r="AJ82" s="584" t="s">
        <v>2320</v>
      </c>
      <c r="AK82" s="584" t="s">
        <v>64</v>
      </c>
      <c r="AO82" s="584" t="s">
        <v>2336</v>
      </c>
      <c r="BA82" s="568" t="e">
        <f>SUM(#REF!)</f>
        <v>#REF!</v>
      </c>
    </row>
    <row r="83" spans="2:55" s="585" customFormat="1" ht="11.25" customHeight="1">
      <c r="B83" s="585" t="s">
        <v>2337</v>
      </c>
      <c r="I83" s="586"/>
      <c r="J83" s="587"/>
      <c r="N83" s="588"/>
      <c r="P83" s="588"/>
      <c r="BA83" s="589"/>
    </row>
    <row r="84" spans="2:55" s="590" customFormat="1" ht="55.5" customHeight="1">
      <c r="B84" s="590">
        <v>1</v>
      </c>
      <c r="C84" s="590" t="s">
        <v>2338</v>
      </c>
      <c r="D84" s="591" t="s">
        <v>2339</v>
      </c>
      <c r="E84" s="592" t="s">
        <v>2340</v>
      </c>
      <c r="F84" s="592" t="s">
        <v>1644</v>
      </c>
      <c r="G84" s="593">
        <v>5</v>
      </c>
      <c r="H84" s="623"/>
      <c r="I84" s="623"/>
      <c r="J84" s="594">
        <f t="shared" ref="J84:J88" si="2">(G84*H84)+(G84*I84)</f>
        <v>0</v>
      </c>
      <c r="K84" s="592"/>
      <c r="L84" s="595"/>
      <c r="O84" s="596"/>
      <c r="P84" s="596"/>
      <c r="Q84" s="596"/>
      <c r="AH84" s="592"/>
      <c r="AJ84" s="592"/>
      <c r="AK84" s="592"/>
      <c r="AU84" s="594"/>
      <c r="AV84" s="594"/>
      <c r="AW84" s="594"/>
      <c r="AX84" s="594"/>
      <c r="AY84" s="594"/>
      <c r="AZ84" s="592"/>
      <c r="BA84" s="594"/>
      <c r="BB84" s="592"/>
      <c r="BC84" s="592"/>
    </row>
    <row r="85" spans="2:55" s="590" customFormat="1" ht="48" customHeight="1">
      <c r="B85" s="590">
        <v>2</v>
      </c>
      <c r="C85" s="590" t="s">
        <v>2338</v>
      </c>
      <c r="D85" s="591" t="s">
        <v>2341</v>
      </c>
      <c r="E85" s="592" t="s">
        <v>2342</v>
      </c>
      <c r="F85" s="592" t="s">
        <v>1644</v>
      </c>
      <c r="G85" s="593">
        <v>300</v>
      </c>
      <c r="H85" s="623"/>
      <c r="I85" s="623"/>
      <c r="J85" s="594">
        <f t="shared" si="2"/>
        <v>0</v>
      </c>
      <c r="K85" s="592"/>
      <c r="L85" s="595"/>
      <c r="O85" s="596"/>
      <c r="P85" s="596"/>
      <c r="Q85" s="596"/>
      <c r="AH85" s="592"/>
      <c r="AJ85" s="592"/>
      <c r="AK85" s="592"/>
      <c r="AU85" s="594"/>
      <c r="AV85" s="594"/>
      <c r="AW85" s="594"/>
      <c r="AX85" s="594"/>
      <c r="AY85" s="594"/>
      <c r="AZ85" s="592"/>
      <c r="BA85" s="594"/>
      <c r="BB85" s="592"/>
      <c r="BC85" s="592"/>
    </row>
    <row r="86" spans="2:55" s="590" customFormat="1" ht="55.5" customHeight="1">
      <c r="B86" s="590">
        <v>3</v>
      </c>
      <c r="C86" s="590" t="s">
        <v>2338</v>
      </c>
      <c r="D86" s="591" t="s">
        <v>2343</v>
      </c>
      <c r="E86" s="592" t="s">
        <v>2344</v>
      </c>
      <c r="F86" s="592" t="s">
        <v>507</v>
      </c>
      <c r="G86" s="593">
        <v>50</v>
      </c>
      <c r="H86" s="623"/>
      <c r="I86" s="623"/>
      <c r="J86" s="594">
        <f t="shared" si="2"/>
        <v>0</v>
      </c>
      <c r="K86" s="592"/>
      <c r="L86" s="595"/>
      <c r="O86" s="596"/>
      <c r="P86" s="596"/>
      <c r="Q86" s="596"/>
      <c r="AH86" s="592"/>
      <c r="AJ86" s="592"/>
      <c r="AK86" s="592"/>
      <c r="AU86" s="594"/>
      <c r="AV86" s="594"/>
      <c r="AW86" s="594"/>
      <c r="AX86" s="594"/>
      <c r="AY86" s="594"/>
      <c r="AZ86" s="592"/>
      <c r="BA86" s="594"/>
      <c r="BB86" s="592"/>
      <c r="BC86" s="592"/>
    </row>
    <row r="87" spans="2:55" s="590" customFormat="1" ht="55.5" customHeight="1">
      <c r="B87" s="590">
        <v>4</v>
      </c>
      <c r="C87" s="590" t="s">
        <v>2338</v>
      </c>
      <c r="D87" s="591" t="s">
        <v>2345</v>
      </c>
      <c r="E87" s="592" t="s">
        <v>2344</v>
      </c>
      <c r="F87" s="592" t="s">
        <v>507</v>
      </c>
      <c r="G87" s="593">
        <v>30</v>
      </c>
      <c r="H87" s="623"/>
      <c r="I87" s="623"/>
      <c r="J87" s="594">
        <f t="shared" si="2"/>
        <v>0</v>
      </c>
      <c r="K87" s="592"/>
      <c r="L87" s="595"/>
      <c r="O87" s="596"/>
      <c r="P87" s="596"/>
      <c r="Q87" s="596"/>
      <c r="AH87" s="592"/>
      <c r="AJ87" s="592"/>
      <c r="AK87" s="592"/>
      <c r="AU87" s="594"/>
      <c r="AV87" s="594"/>
      <c r="AW87" s="594"/>
      <c r="AX87" s="594"/>
      <c r="AY87" s="594"/>
      <c r="AZ87" s="592"/>
      <c r="BA87" s="594"/>
      <c r="BB87" s="592"/>
      <c r="BC87" s="592"/>
    </row>
    <row r="88" spans="2:55" s="590" customFormat="1" ht="55.5" customHeight="1">
      <c r="B88" s="590">
        <v>5</v>
      </c>
      <c r="C88" s="590" t="s">
        <v>2338</v>
      </c>
      <c r="D88" s="591" t="s">
        <v>2346</v>
      </c>
      <c r="E88" s="592" t="s">
        <v>2344</v>
      </c>
      <c r="F88" s="592" t="s">
        <v>507</v>
      </c>
      <c r="G88" s="593">
        <v>30</v>
      </c>
      <c r="H88" s="623"/>
      <c r="I88" s="623"/>
      <c r="J88" s="594">
        <f t="shared" si="2"/>
        <v>0</v>
      </c>
      <c r="K88" s="592"/>
      <c r="L88" s="595"/>
      <c r="O88" s="596"/>
      <c r="P88" s="596"/>
      <c r="Q88" s="596"/>
      <c r="AH88" s="592"/>
      <c r="AJ88" s="592"/>
      <c r="AK88" s="592"/>
      <c r="AU88" s="594"/>
      <c r="AV88" s="594"/>
      <c r="AW88" s="594"/>
      <c r="AX88" s="594"/>
      <c r="AY88" s="594"/>
      <c r="AZ88" s="592"/>
      <c r="BA88" s="594"/>
      <c r="BB88" s="592"/>
      <c r="BC88" s="592"/>
    </row>
    <row r="89" spans="2:55" s="584" customFormat="1" ht="28.15" customHeight="1">
      <c r="B89" s="581" t="s">
        <v>2347</v>
      </c>
      <c r="C89" s="581"/>
      <c r="D89" s="582"/>
      <c r="E89" s="582"/>
      <c r="F89" s="582"/>
      <c r="G89" s="582"/>
      <c r="H89" s="624"/>
      <c r="I89" s="624"/>
      <c r="J89" s="583">
        <f>SUM(J90:J100)</f>
        <v>0</v>
      </c>
      <c r="N89" s="574" t="e">
        <f>SUM(#REF!)</f>
        <v>#REF!</v>
      </c>
      <c r="P89" s="574" t="e">
        <f>SUM(#REF!)</f>
        <v>#REF!</v>
      </c>
      <c r="AH89" s="584" t="s">
        <v>64</v>
      </c>
      <c r="AJ89" s="584" t="s">
        <v>2320</v>
      </c>
      <c r="AK89" s="584" t="s">
        <v>64</v>
      </c>
      <c r="AO89" s="584" t="s">
        <v>2336</v>
      </c>
      <c r="BA89" s="568" t="e">
        <f>SUM(#REF!)</f>
        <v>#REF!</v>
      </c>
    </row>
    <row r="90" spans="2:55" s="590" customFormat="1" ht="20.85" customHeight="1">
      <c r="B90" s="590">
        <v>6</v>
      </c>
      <c r="C90" s="590" t="s">
        <v>2338</v>
      </c>
      <c r="D90" s="591" t="s">
        <v>2348</v>
      </c>
      <c r="E90" s="592"/>
      <c r="F90" s="592" t="s">
        <v>507</v>
      </c>
      <c r="G90" s="593">
        <v>20</v>
      </c>
      <c r="H90" s="623"/>
      <c r="I90" s="623"/>
      <c r="J90" s="594">
        <f t="shared" ref="J90:J100" si="3">(G90*H90)+(G90*I90)</f>
        <v>0</v>
      </c>
      <c r="K90" s="592"/>
      <c r="L90" s="595"/>
      <c r="O90" s="596"/>
      <c r="P90" s="596"/>
      <c r="Q90" s="596"/>
      <c r="AH90" s="592"/>
      <c r="AJ90" s="592"/>
      <c r="AK90" s="592"/>
      <c r="AU90" s="594"/>
      <c r="AV90" s="594"/>
      <c r="AW90" s="594"/>
      <c r="AX90" s="594"/>
      <c r="AY90" s="594"/>
      <c r="AZ90" s="592"/>
      <c r="BA90" s="594"/>
      <c r="BB90" s="592"/>
      <c r="BC90" s="592"/>
    </row>
    <row r="91" spans="2:55" s="590" customFormat="1" ht="20.85" customHeight="1">
      <c r="B91" s="590">
        <v>7</v>
      </c>
      <c r="C91" s="590" t="s">
        <v>2338</v>
      </c>
      <c r="D91" s="591" t="s">
        <v>2349</v>
      </c>
      <c r="E91" s="592"/>
      <c r="F91" s="592" t="s">
        <v>507</v>
      </c>
      <c r="G91" s="593">
        <v>100</v>
      </c>
      <c r="H91" s="623"/>
      <c r="I91" s="623"/>
      <c r="J91" s="594">
        <f t="shared" si="3"/>
        <v>0</v>
      </c>
      <c r="K91" s="592"/>
      <c r="L91" s="595"/>
      <c r="O91" s="596"/>
      <c r="P91" s="596"/>
      <c r="Q91" s="596"/>
      <c r="AH91" s="592"/>
      <c r="AJ91" s="592"/>
      <c r="AK91" s="592"/>
      <c r="AU91" s="594"/>
      <c r="AV91" s="594"/>
      <c r="AW91" s="594"/>
      <c r="AX91" s="594"/>
      <c r="AY91" s="594"/>
      <c r="AZ91" s="592"/>
      <c r="BA91" s="594"/>
      <c r="BB91" s="592"/>
      <c r="BC91" s="592"/>
    </row>
    <row r="92" spans="2:55" s="590" customFormat="1" ht="20.85" customHeight="1">
      <c r="B92" s="590">
        <v>8</v>
      </c>
      <c r="C92" s="590" t="s">
        <v>2338</v>
      </c>
      <c r="D92" s="591" t="s">
        <v>2350</v>
      </c>
      <c r="E92" s="592"/>
      <c r="F92" s="592" t="s">
        <v>507</v>
      </c>
      <c r="G92" s="593">
        <v>720</v>
      </c>
      <c r="H92" s="623"/>
      <c r="I92" s="623"/>
      <c r="J92" s="594">
        <f t="shared" si="3"/>
        <v>0</v>
      </c>
      <c r="K92" s="592"/>
      <c r="L92" s="595"/>
      <c r="O92" s="596"/>
      <c r="P92" s="596"/>
      <c r="Q92" s="596"/>
      <c r="AH92" s="592"/>
      <c r="AJ92" s="592"/>
      <c r="AK92" s="592"/>
      <c r="AU92" s="594"/>
      <c r="AV92" s="594"/>
      <c r="AW92" s="594"/>
      <c r="AX92" s="594"/>
      <c r="AY92" s="594"/>
      <c r="AZ92" s="592"/>
      <c r="BA92" s="594"/>
      <c r="BB92" s="592"/>
      <c r="BC92" s="592"/>
    </row>
    <row r="93" spans="2:55" s="590" customFormat="1" ht="20.85" customHeight="1">
      <c r="B93" s="590">
        <v>9</v>
      </c>
      <c r="C93" s="590" t="s">
        <v>2338</v>
      </c>
      <c r="D93" s="591" t="s">
        <v>2351</v>
      </c>
      <c r="E93" s="592"/>
      <c r="F93" s="592" t="s">
        <v>507</v>
      </c>
      <c r="G93" s="593">
        <v>1165</v>
      </c>
      <c r="H93" s="623"/>
      <c r="I93" s="623"/>
      <c r="J93" s="594">
        <f t="shared" si="3"/>
        <v>0</v>
      </c>
      <c r="K93" s="592"/>
      <c r="L93" s="595"/>
      <c r="O93" s="596"/>
      <c r="P93" s="596"/>
      <c r="Q93" s="596"/>
      <c r="AH93" s="592"/>
      <c r="AJ93" s="592"/>
      <c r="AK93" s="592"/>
      <c r="AU93" s="594"/>
      <c r="AV93" s="594"/>
      <c r="AW93" s="594"/>
      <c r="AX93" s="594"/>
      <c r="AY93" s="594"/>
      <c r="AZ93" s="592"/>
      <c r="BA93" s="594"/>
      <c r="BB93" s="592"/>
      <c r="BC93" s="592"/>
    </row>
    <row r="94" spans="2:55" s="590" customFormat="1" ht="20.85" customHeight="1">
      <c r="B94" s="590">
        <v>10</v>
      </c>
      <c r="C94" s="590" t="s">
        <v>2338</v>
      </c>
      <c r="D94" s="591" t="s">
        <v>2352</v>
      </c>
      <c r="E94" s="592"/>
      <c r="F94" s="592" t="s">
        <v>507</v>
      </c>
      <c r="G94" s="593">
        <v>170</v>
      </c>
      <c r="H94" s="623"/>
      <c r="I94" s="623"/>
      <c r="J94" s="594">
        <f t="shared" si="3"/>
        <v>0</v>
      </c>
      <c r="K94" s="592"/>
      <c r="L94" s="595"/>
      <c r="O94" s="596"/>
      <c r="P94" s="596"/>
      <c r="Q94" s="596"/>
      <c r="AH94" s="592"/>
      <c r="AJ94" s="592"/>
      <c r="AK94" s="592"/>
      <c r="AU94" s="594"/>
      <c r="AV94" s="594"/>
      <c r="AW94" s="594"/>
      <c r="AX94" s="594"/>
      <c r="AY94" s="594"/>
      <c r="AZ94" s="592"/>
      <c r="BA94" s="594"/>
      <c r="BB94" s="592"/>
      <c r="BC94" s="592"/>
    </row>
    <row r="95" spans="2:55" s="590" customFormat="1" ht="20.85" customHeight="1">
      <c r="B95" s="590">
        <v>11</v>
      </c>
      <c r="C95" s="590" t="s">
        <v>2338</v>
      </c>
      <c r="D95" s="591" t="s">
        <v>2353</v>
      </c>
      <c r="E95" s="592"/>
      <c r="F95" s="592" t="s">
        <v>507</v>
      </c>
      <c r="G95" s="593">
        <v>30</v>
      </c>
      <c r="H95" s="623"/>
      <c r="I95" s="623"/>
      <c r="J95" s="594">
        <f t="shared" si="3"/>
        <v>0</v>
      </c>
      <c r="K95" s="592"/>
      <c r="L95" s="595"/>
      <c r="O95" s="596"/>
      <c r="P95" s="596"/>
      <c r="Q95" s="596"/>
      <c r="AH95" s="592"/>
      <c r="AJ95" s="592"/>
      <c r="AK95" s="592"/>
      <c r="AU95" s="594"/>
      <c r="AV95" s="594"/>
      <c r="AW95" s="594"/>
      <c r="AX95" s="594"/>
      <c r="AY95" s="594"/>
      <c r="AZ95" s="592"/>
      <c r="BA95" s="594"/>
      <c r="BB95" s="592"/>
      <c r="BC95" s="592"/>
    </row>
    <row r="96" spans="2:55" s="590" customFormat="1" ht="20.85" customHeight="1">
      <c r="B96" s="590">
        <v>12</v>
      </c>
      <c r="C96" s="590" t="s">
        <v>2338</v>
      </c>
      <c r="D96" s="591" t="s">
        <v>2354</v>
      </c>
      <c r="E96" s="592"/>
      <c r="F96" s="592" t="s">
        <v>507</v>
      </c>
      <c r="G96" s="593">
        <v>30</v>
      </c>
      <c r="H96" s="623"/>
      <c r="I96" s="623"/>
      <c r="J96" s="594">
        <f t="shared" si="3"/>
        <v>0</v>
      </c>
      <c r="K96" s="592"/>
      <c r="L96" s="595"/>
      <c r="O96" s="596"/>
      <c r="P96" s="596"/>
      <c r="Q96" s="596"/>
      <c r="AH96" s="592"/>
      <c r="AJ96" s="592"/>
      <c r="AK96" s="592"/>
      <c r="AU96" s="594"/>
      <c r="AV96" s="594"/>
      <c r="AW96" s="594"/>
      <c r="AX96" s="594"/>
      <c r="AY96" s="594"/>
      <c r="AZ96" s="592"/>
      <c r="BA96" s="594"/>
      <c r="BB96" s="592"/>
      <c r="BC96" s="592"/>
    </row>
    <row r="97" spans="2:55" s="590" customFormat="1" ht="20.85" customHeight="1">
      <c r="B97" s="590">
        <v>13</v>
      </c>
      <c r="C97" s="590" t="s">
        <v>2338</v>
      </c>
      <c r="D97" s="591" t="s">
        <v>2355</v>
      </c>
      <c r="E97" s="592"/>
      <c r="F97" s="592" t="s">
        <v>507</v>
      </c>
      <c r="G97" s="593">
        <v>2</v>
      </c>
      <c r="H97" s="623"/>
      <c r="I97" s="623"/>
      <c r="J97" s="594">
        <f t="shared" si="3"/>
        <v>0</v>
      </c>
      <c r="K97" s="592"/>
      <c r="L97" s="595"/>
      <c r="O97" s="596"/>
      <c r="P97" s="596"/>
      <c r="Q97" s="596"/>
      <c r="AH97" s="592"/>
      <c r="AJ97" s="592"/>
      <c r="AK97" s="592"/>
      <c r="AU97" s="594"/>
      <c r="AV97" s="594"/>
      <c r="AW97" s="594"/>
      <c r="AX97" s="594"/>
      <c r="AY97" s="594"/>
      <c r="AZ97" s="592"/>
      <c r="BA97" s="594"/>
      <c r="BB97" s="592"/>
      <c r="BC97" s="592"/>
    </row>
    <row r="98" spans="2:55" s="590" customFormat="1" ht="20.85" customHeight="1">
      <c r="B98" s="590">
        <v>14</v>
      </c>
      <c r="C98" s="590" t="s">
        <v>2338</v>
      </c>
      <c r="D98" s="591" t="s">
        <v>2356</v>
      </c>
      <c r="E98" s="592"/>
      <c r="F98" s="592" t="s">
        <v>507</v>
      </c>
      <c r="G98" s="593">
        <v>2</v>
      </c>
      <c r="H98" s="623"/>
      <c r="I98" s="623"/>
      <c r="J98" s="594">
        <f t="shared" si="3"/>
        <v>0</v>
      </c>
      <c r="K98" s="592"/>
      <c r="L98" s="595"/>
      <c r="O98" s="596"/>
      <c r="P98" s="596"/>
      <c r="Q98" s="596"/>
      <c r="AH98" s="592"/>
      <c r="AJ98" s="592"/>
      <c r="AK98" s="592"/>
      <c r="AU98" s="594"/>
      <c r="AV98" s="594"/>
      <c r="AW98" s="594"/>
      <c r="AX98" s="594"/>
      <c r="AY98" s="594"/>
      <c r="AZ98" s="592"/>
      <c r="BA98" s="594"/>
      <c r="BB98" s="592"/>
      <c r="BC98" s="592"/>
    </row>
    <row r="99" spans="2:55" s="590" customFormat="1" ht="20.85" customHeight="1">
      <c r="B99" s="590">
        <v>15</v>
      </c>
      <c r="C99" s="590" t="s">
        <v>2338</v>
      </c>
      <c r="D99" s="591" t="s">
        <v>2357</v>
      </c>
      <c r="E99" s="592"/>
      <c r="F99" s="592" t="s">
        <v>507</v>
      </c>
      <c r="G99" s="593">
        <v>50</v>
      </c>
      <c r="H99" s="623"/>
      <c r="I99" s="623"/>
      <c r="J99" s="594">
        <f t="shared" si="3"/>
        <v>0</v>
      </c>
      <c r="K99" s="592"/>
      <c r="L99" s="595"/>
      <c r="O99" s="596"/>
      <c r="P99" s="596"/>
      <c r="Q99" s="596"/>
      <c r="AH99" s="592"/>
      <c r="AJ99" s="592"/>
      <c r="AK99" s="592"/>
      <c r="AU99" s="594"/>
      <c r="AV99" s="594"/>
      <c r="AW99" s="594"/>
      <c r="AX99" s="594"/>
      <c r="AY99" s="594"/>
      <c r="AZ99" s="592"/>
      <c r="BA99" s="594"/>
      <c r="BB99" s="592"/>
      <c r="BC99" s="592"/>
    </row>
    <row r="100" spans="2:55" s="590" customFormat="1" ht="20.85" customHeight="1">
      <c r="B100" s="590">
        <v>16</v>
      </c>
      <c r="C100" s="590" t="s">
        <v>2338</v>
      </c>
      <c r="D100" s="591" t="s">
        <v>2358</v>
      </c>
      <c r="E100" s="592"/>
      <c r="F100" s="592" t="s">
        <v>507</v>
      </c>
      <c r="G100" s="593">
        <v>50</v>
      </c>
      <c r="H100" s="623"/>
      <c r="I100" s="623"/>
      <c r="J100" s="594">
        <f t="shared" si="3"/>
        <v>0</v>
      </c>
      <c r="K100" s="592"/>
      <c r="L100" s="595"/>
      <c r="O100" s="596"/>
      <c r="P100" s="596"/>
      <c r="Q100" s="596"/>
      <c r="AH100" s="592"/>
      <c r="AJ100" s="592"/>
      <c r="AK100" s="592"/>
      <c r="AU100" s="594"/>
      <c r="AV100" s="594"/>
      <c r="AW100" s="594"/>
      <c r="AX100" s="594"/>
      <c r="AY100" s="594"/>
      <c r="AZ100" s="592"/>
      <c r="BA100" s="594"/>
      <c r="BB100" s="592"/>
      <c r="BC100" s="592"/>
    </row>
    <row r="101" spans="2:55" s="584" customFormat="1" ht="28.15" customHeight="1">
      <c r="B101" s="581" t="s">
        <v>2359</v>
      </c>
      <c r="C101" s="581"/>
      <c r="D101" s="582"/>
      <c r="E101" s="582"/>
      <c r="F101" s="582"/>
      <c r="G101" s="582"/>
      <c r="H101" s="624"/>
      <c r="I101" s="624"/>
      <c r="J101" s="583">
        <f>SUM(J102:J117)</f>
        <v>0</v>
      </c>
      <c r="N101" s="574" t="e">
        <f>SUM(#REF!)</f>
        <v>#REF!</v>
      </c>
      <c r="P101" s="574" t="e">
        <f>SUM(#REF!)</f>
        <v>#REF!</v>
      </c>
      <c r="AH101" s="584" t="s">
        <v>64</v>
      </c>
      <c r="AJ101" s="584" t="s">
        <v>2320</v>
      </c>
      <c r="AK101" s="584" t="s">
        <v>64</v>
      </c>
      <c r="AO101" s="584" t="s">
        <v>2336</v>
      </c>
      <c r="BA101" s="568" t="e">
        <f>SUM(#REF!)</f>
        <v>#REF!</v>
      </c>
    </row>
    <row r="102" spans="2:55" s="590" customFormat="1" ht="20.85" customHeight="1">
      <c r="B102" s="590">
        <v>17</v>
      </c>
      <c r="C102" s="590" t="s">
        <v>2338</v>
      </c>
      <c r="D102" s="591" t="s">
        <v>2360</v>
      </c>
      <c r="E102" s="592"/>
      <c r="F102" s="592" t="s">
        <v>507</v>
      </c>
      <c r="G102" s="593">
        <v>20</v>
      </c>
      <c r="H102" s="623"/>
      <c r="I102" s="623"/>
      <c r="J102" s="594">
        <f t="shared" ref="J102:J117" si="4">(G102*H102)+(G102*I102)</f>
        <v>0</v>
      </c>
      <c r="K102" s="592"/>
      <c r="L102" s="595"/>
      <c r="O102" s="596"/>
      <c r="P102" s="596"/>
      <c r="Q102" s="596"/>
      <c r="AH102" s="592"/>
      <c r="AJ102" s="592"/>
      <c r="AK102" s="592"/>
      <c r="AU102" s="594"/>
      <c r="AV102" s="594"/>
      <c r="AW102" s="594"/>
      <c r="AX102" s="594"/>
      <c r="AY102" s="594"/>
      <c r="AZ102" s="592"/>
      <c r="BA102" s="594"/>
      <c r="BB102" s="592"/>
      <c r="BC102" s="592"/>
    </row>
    <row r="103" spans="2:55" s="590" customFormat="1" ht="20.85" customHeight="1">
      <c r="B103" s="590">
        <v>18</v>
      </c>
      <c r="C103" s="590" t="s">
        <v>2338</v>
      </c>
      <c r="D103" s="591" t="s">
        <v>2361</v>
      </c>
      <c r="E103" s="592"/>
      <c r="F103" s="592" t="s">
        <v>507</v>
      </c>
      <c r="G103" s="593">
        <v>400</v>
      </c>
      <c r="H103" s="623"/>
      <c r="I103" s="623"/>
      <c r="J103" s="594">
        <f t="shared" si="4"/>
        <v>0</v>
      </c>
      <c r="K103" s="592"/>
      <c r="L103" s="595"/>
      <c r="O103" s="596"/>
      <c r="P103" s="596"/>
      <c r="Q103" s="596"/>
      <c r="AH103" s="592"/>
      <c r="AJ103" s="592"/>
      <c r="AK103" s="592"/>
      <c r="AU103" s="594"/>
      <c r="AV103" s="594"/>
      <c r="AW103" s="594"/>
      <c r="AX103" s="594"/>
      <c r="AY103" s="594"/>
      <c r="AZ103" s="592"/>
      <c r="BA103" s="594"/>
      <c r="BB103" s="592"/>
      <c r="BC103" s="592"/>
    </row>
    <row r="104" spans="2:55" s="590" customFormat="1" ht="20.85" customHeight="1">
      <c r="B104" s="590">
        <v>19</v>
      </c>
      <c r="C104" s="590" t="s">
        <v>2338</v>
      </c>
      <c r="D104" s="591" t="s">
        <v>2349</v>
      </c>
      <c r="E104" s="592"/>
      <c r="F104" s="592" t="s">
        <v>507</v>
      </c>
      <c r="G104" s="593">
        <v>40</v>
      </c>
      <c r="H104" s="623"/>
      <c r="I104" s="623"/>
      <c r="J104" s="594">
        <f t="shared" si="4"/>
        <v>0</v>
      </c>
      <c r="K104" s="592"/>
      <c r="L104" s="595"/>
      <c r="O104" s="596"/>
      <c r="P104" s="596"/>
      <c r="Q104" s="596"/>
      <c r="AH104" s="592"/>
      <c r="AJ104" s="592"/>
      <c r="AK104" s="592"/>
      <c r="AU104" s="594"/>
      <c r="AV104" s="594"/>
      <c r="AW104" s="594"/>
      <c r="AX104" s="594"/>
      <c r="AY104" s="594"/>
      <c r="AZ104" s="592"/>
      <c r="BA104" s="594"/>
      <c r="BB104" s="592"/>
      <c r="BC104" s="592"/>
    </row>
    <row r="105" spans="2:55" s="590" customFormat="1" ht="20.85" customHeight="1">
      <c r="B105" s="590">
        <v>20</v>
      </c>
      <c r="C105" s="590" t="s">
        <v>2338</v>
      </c>
      <c r="D105" s="591" t="s">
        <v>2362</v>
      </c>
      <c r="E105" s="592"/>
      <c r="F105" s="592" t="s">
        <v>507</v>
      </c>
      <c r="G105" s="593">
        <v>70</v>
      </c>
      <c r="H105" s="623"/>
      <c r="I105" s="623"/>
      <c r="J105" s="594">
        <f t="shared" si="4"/>
        <v>0</v>
      </c>
      <c r="K105" s="592"/>
      <c r="L105" s="595"/>
      <c r="O105" s="596"/>
      <c r="P105" s="596"/>
      <c r="Q105" s="596"/>
      <c r="AH105" s="592"/>
      <c r="AJ105" s="592"/>
      <c r="AK105" s="592"/>
      <c r="AU105" s="594"/>
      <c r="AV105" s="594"/>
      <c r="AW105" s="594"/>
      <c r="AX105" s="594"/>
      <c r="AY105" s="594"/>
      <c r="AZ105" s="592"/>
      <c r="BA105" s="594"/>
      <c r="BB105" s="592"/>
      <c r="BC105" s="592"/>
    </row>
    <row r="106" spans="2:55" s="590" customFormat="1" ht="20.85" customHeight="1">
      <c r="B106" s="590">
        <v>21</v>
      </c>
      <c r="C106" s="590" t="s">
        <v>2338</v>
      </c>
      <c r="D106" s="591" t="s">
        <v>2350</v>
      </c>
      <c r="E106" s="592"/>
      <c r="F106" s="592" t="s">
        <v>507</v>
      </c>
      <c r="G106" s="593">
        <v>170</v>
      </c>
      <c r="H106" s="623"/>
      <c r="I106" s="623"/>
      <c r="J106" s="594">
        <f t="shared" si="4"/>
        <v>0</v>
      </c>
      <c r="K106" s="592"/>
      <c r="L106" s="595"/>
      <c r="O106" s="596"/>
      <c r="P106" s="596"/>
      <c r="Q106" s="596"/>
      <c r="AH106" s="592"/>
      <c r="AJ106" s="592"/>
      <c r="AK106" s="592"/>
      <c r="AU106" s="594"/>
      <c r="AV106" s="594"/>
      <c r="AW106" s="594"/>
      <c r="AX106" s="594"/>
      <c r="AY106" s="594"/>
      <c r="AZ106" s="592"/>
      <c r="BA106" s="594"/>
      <c r="BB106" s="592"/>
      <c r="BC106" s="592"/>
    </row>
    <row r="107" spans="2:55" s="590" customFormat="1" ht="20.85" customHeight="1">
      <c r="B107" s="590">
        <v>22</v>
      </c>
      <c r="C107" s="590" t="s">
        <v>2338</v>
      </c>
      <c r="D107" s="591" t="s">
        <v>2351</v>
      </c>
      <c r="E107" s="592"/>
      <c r="F107" s="592" t="s">
        <v>507</v>
      </c>
      <c r="G107" s="593">
        <v>1030</v>
      </c>
      <c r="H107" s="623"/>
      <c r="I107" s="623"/>
      <c r="J107" s="594">
        <f t="shared" si="4"/>
        <v>0</v>
      </c>
      <c r="K107" s="592"/>
      <c r="L107" s="595"/>
      <c r="O107" s="596"/>
      <c r="P107" s="596"/>
      <c r="Q107" s="596"/>
      <c r="AH107" s="592"/>
      <c r="AJ107" s="592"/>
      <c r="AK107" s="592"/>
      <c r="AU107" s="594"/>
      <c r="AV107" s="594"/>
      <c r="AW107" s="594"/>
      <c r="AX107" s="594"/>
      <c r="AY107" s="594"/>
      <c r="AZ107" s="592"/>
      <c r="BA107" s="594"/>
      <c r="BB107" s="592"/>
      <c r="BC107" s="592"/>
    </row>
    <row r="108" spans="2:55" s="590" customFormat="1" ht="20.85" customHeight="1">
      <c r="B108" s="590">
        <v>23</v>
      </c>
      <c r="C108" s="590" t="s">
        <v>2338</v>
      </c>
      <c r="D108" s="591" t="s">
        <v>2352</v>
      </c>
      <c r="E108" s="592"/>
      <c r="F108" s="592" t="s">
        <v>507</v>
      </c>
      <c r="G108" s="593">
        <v>320</v>
      </c>
      <c r="H108" s="623"/>
      <c r="I108" s="623"/>
      <c r="J108" s="594">
        <f t="shared" si="4"/>
        <v>0</v>
      </c>
      <c r="K108" s="592"/>
      <c r="L108" s="595"/>
      <c r="O108" s="596"/>
      <c r="P108" s="596"/>
      <c r="Q108" s="596"/>
      <c r="AH108" s="592"/>
      <c r="AJ108" s="592"/>
      <c r="AK108" s="592"/>
      <c r="AU108" s="594"/>
      <c r="AV108" s="594"/>
      <c r="AW108" s="594"/>
      <c r="AX108" s="594"/>
      <c r="AY108" s="594"/>
      <c r="AZ108" s="592"/>
      <c r="BA108" s="594"/>
      <c r="BB108" s="592"/>
      <c r="BC108" s="592"/>
    </row>
    <row r="109" spans="2:55" s="590" customFormat="1" ht="20.85" customHeight="1">
      <c r="B109" s="590">
        <v>24</v>
      </c>
      <c r="C109" s="590" t="s">
        <v>2338</v>
      </c>
      <c r="D109" s="591" t="s">
        <v>2363</v>
      </c>
      <c r="E109" s="592"/>
      <c r="F109" s="592" t="s">
        <v>507</v>
      </c>
      <c r="G109" s="593">
        <v>60</v>
      </c>
      <c r="H109" s="623"/>
      <c r="I109" s="623"/>
      <c r="J109" s="594">
        <f t="shared" si="4"/>
        <v>0</v>
      </c>
      <c r="K109" s="592"/>
      <c r="L109" s="595"/>
      <c r="O109" s="596"/>
      <c r="P109" s="596"/>
      <c r="Q109" s="596"/>
      <c r="AH109" s="592"/>
      <c r="AJ109" s="592"/>
      <c r="AK109" s="592"/>
      <c r="AU109" s="594"/>
      <c r="AV109" s="594"/>
      <c r="AW109" s="594"/>
      <c r="AX109" s="594"/>
      <c r="AY109" s="594"/>
      <c r="AZ109" s="592"/>
      <c r="BA109" s="594"/>
      <c r="BB109" s="592"/>
      <c r="BC109" s="592"/>
    </row>
    <row r="110" spans="2:55" s="590" customFormat="1" ht="20.85" customHeight="1">
      <c r="B110" s="590">
        <v>25</v>
      </c>
      <c r="C110" s="590" t="s">
        <v>2338</v>
      </c>
      <c r="D110" s="591" t="s">
        <v>2364</v>
      </c>
      <c r="E110" s="592"/>
      <c r="F110" s="592" t="s">
        <v>507</v>
      </c>
      <c r="G110" s="593">
        <v>10</v>
      </c>
      <c r="H110" s="623"/>
      <c r="I110" s="623"/>
      <c r="J110" s="594">
        <f t="shared" si="4"/>
        <v>0</v>
      </c>
      <c r="K110" s="592"/>
      <c r="L110" s="595"/>
      <c r="O110" s="596"/>
      <c r="P110" s="596"/>
      <c r="Q110" s="596"/>
      <c r="AH110" s="592"/>
      <c r="AJ110" s="592"/>
      <c r="AK110" s="592"/>
      <c r="AU110" s="594"/>
      <c r="AV110" s="594"/>
      <c r="AW110" s="594"/>
      <c r="AX110" s="594"/>
      <c r="AY110" s="594"/>
      <c r="AZ110" s="592"/>
      <c r="BA110" s="594"/>
      <c r="BB110" s="592"/>
      <c r="BC110" s="592"/>
    </row>
    <row r="111" spans="2:55" s="590" customFormat="1" ht="20.85" customHeight="1">
      <c r="B111" s="590">
        <v>26</v>
      </c>
      <c r="C111" s="590" t="s">
        <v>2338</v>
      </c>
      <c r="D111" s="591" t="s">
        <v>2365</v>
      </c>
      <c r="E111" s="592"/>
      <c r="F111" s="592" t="s">
        <v>507</v>
      </c>
      <c r="G111" s="593">
        <v>50</v>
      </c>
      <c r="H111" s="623"/>
      <c r="I111" s="623"/>
      <c r="J111" s="594">
        <f t="shared" si="4"/>
        <v>0</v>
      </c>
      <c r="K111" s="592"/>
      <c r="L111" s="595"/>
      <c r="O111" s="596"/>
      <c r="P111" s="596"/>
      <c r="Q111" s="596"/>
      <c r="AH111" s="592"/>
      <c r="AJ111" s="592"/>
      <c r="AK111" s="592"/>
      <c r="AU111" s="594"/>
      <c r="AV111" s="594"/>
      <c r="AW111" s="594"/>
      <c r="AX111" s="594"/>
      <c r="AY111" s="594"/>
      <c r="AZ111" s="592"/>
      <c r="BA111" s="594"/>
      <c r="BB111" s="592"/>
      <c r="BC111" s="592"/>
    </row>
    <row r="112" spans="2:55" s="590" customFormat="1" ht="20.85" customHeight="1">
      <c r="B112" s="590">
        <v>27</v>
      </c>
      <c r="C112" s="590" t="s">
        <v>2338</v>
      </c>
      <c r="D112" s="591" t="s">
        <v>2354</v>
      </c>
      <c r="E112" s="592"/>
      <c r="F112" s="592" t="s">
        <v>507</v>
      </c>
      <c r="G112" s="593">
        <v>50</v>
      </c>
      <c r="H112" s="623"/>
      <c r="I112" s="623"/>
      <c r="J112" s="594">
        <f t="shared" si="4"/>
        <v>0</v>
      </c>
      <c r="K112" s="592"/>
      <c r="L112" s="595"/>
      <c r="O112" s="596"/>
      <c r="P112" s="596"/>
      <c r="Q112" s="596"/>
      <c r="AH112" s="592"/>
      <c r="AJ112" s="592"/>
      <c r="AK112" s="592"/>
      <c r="AU112" s="594"/>
      <c r="AV112" s="594"/>
      <c r="AW112" s="594"/>
      <c r="AX112" s="594"/>
      <c r="AY112" s="594"/>
      <c r="AZ112" s="592"/>
      <c r="BA112" s="594"/>
      <c r="BB112" s="592"/>
      <c r="BC112" s="592"/>
    </row>
    <row r="113" spans="2:55" s="590" customFormat="1" ht="20.85" customHeight="1">
      <c r="B113" s="590">
        <v>28</v>
      </c>
      <c r="C113" s="590" t="s">
        <v>2338</v>
      </c>
      <c r="D113" s="591" t="s">
        <v>2355</v>
      </c>
      <c r="E113" s="592"/>
      <c r="F113" s="592" t="s">
        <v>507</v>
      </c>
      <c r="G113" s="593">
        <v>2</v>
      </c>
      <c r="H113" s="623"/>
      <c r="I113" s="623"/>
      <c r="J113" s="594">
        <f t="shared" si="4"/>
        <v>0</v>
      </c>
      <c r="K113" s="592"/>
      <c r="L113" s="595"/>
      <c r="O113" s="596"/>
      <c r="P113" s="596"/>
      <c r="Q113" s="596"/>
      <c r="AH113" s="592"/>
      <c r="AJ113" s="592"/>
      <c r="AK113" s="592"/>
      <c r="AU113" s="594"/>
      <c r="AV113" s="594"/>
      <c r="AW113" s="594"/>
      <c r="AX113" s="594"/>
      <c r="AY113" s="594"/>
      <c r="AZ113" s="592"/>
      <c r="BA113" s="594"/>
      <c r="BB113" s="592"/>
      <c r="BC113" s="592"/>
    </row>
    <row r="114" spans="2:55" s="590" customFormat="1" ht="20.85" customHeight="1">
      <c r="B114" s="590">
        <v>29</v>
      </c>
      <c r="C114" s="590" t="s">
        <v>2338</v>
      </c>
      <c r="D114" s="597" t="s">
        <v>2366</v>
      </c>
      <c r="E114" s="592"/>
      <c r="F114" s="592" t="s">
        <v>507</v>
      </c>
      <c r="G114" s="593">
        <v>20</v>
      </c>
      <c r="H114" s="623"/>
      <c r="I114" s="623"/>
      <c r="J114" s="594">
        <f t="shared" si="4"/>
        <v>0</v>
      </c>
      <c r="K114" s="592"/>
      <c r="L114" s="595"/>
      <c r="O114" s="596"/>
      <c r="P114" s="596"/>
      <c r="Q114" s="596"/>
      <c r="AH114" s="592"/>
      <c r="AJ114" s="592"/>
      <c r="AK114" s="592"/>
      <c r="AU114" s="594"/>
      <c r="AV114" s="594"/>
      <c r="AW114" s="594"/>
      <c r="AX114" s="594"/>
      <c r="AY114" s="594"/>
      <c r="AZ114" s="592"/>
      <c r="BA114" s="594"/>
      <c r="BB114" s="592"/>
      <c r="BC114" s="592"/>
    </row>
    <row r="115" spans="2:55" s="590" customFormat="1" ht="20.85" customHeight="1">
      <c r="B115" s="590">
        <v>30</v>
      </c>
      <c r="C115" s="590" t="s">
        <v>2338</v>
      </c>
      <c r="D115" s="591" t="s">
        <v>2367</v>
      </c>
      <c r="E115" s="592"/>
      <c r="F115" s="592" t="s">
        <v>507</v>
      </c>
      <c r="G115" s="593">
        <v>40</v>
      </c>
      <c r="H115" s="623"/>
      <c r="I115" s="623"/>
      <c r="J115" s="594">
        <f t="shared" si="4"/>
        <v>0</v>
      </c>
      <c r="K115" s="592"/>
      <c r="L115" s="595"/>
      <c r="O115" s="596"/>
      <c r="P115" s="596"/>
      <c r="Q115" s="596"/>
      <c r="AH115" s="592"/>
      <c r="AJ115" s="592"/>
      <c r="AK115" s="592"/>
      <c r="AU115" s="594"/>
      <c r="AV115" s="594"/>
      <c r="AW115" s="594"/>
      <c r="AX115" s="594"/>
      <c r="AY115" s="594"/>
      <c r="AZ115" s="592"/>
      <c r="BA115" s="594"/>
      <c r="BB115" s="592"/>
      <c r="BC115" s="592"/>
    </row>
    <row r="116" spans="2:55" s="590" customFormat="1" ht="20.85" customHeight="1">
      <c r="B116" s="590">
        <v>31</v>
      </c>
      <c r="C116" s="590" t="s">
        <v>2338</v>
      </c>
      <c r="D116" s="591" t="s">
        <v>2357</v>
      </c>
      <c r="E116" s="592"/>
      <c r="F116" s="592" t="s">
        <v>507</v>
      </c>
      <c r="G116" s="593">
        <v>50</v>
      </c>
      <c r="H116" s="623"/>
      <c r="I116" s="623"/>
      <c r="J116" s="594">
        <f t="shared" si="4"/>
        <v>0</v>
      </c>
      <c r="K116" s="592"/>
      <c r="L116" s="595"/>
      <c r="O116" s="596"/>
      <c r="P116" s="596"/>
      <c r="Q116" s="596"/>
      <c r="AH116" s="592"/>
      <c r="AJ116" s="592"/>
      <c r="AK116" s="592"/>
      <c r="AU116" s="594"/>
      <c r="AV116" s="594"/>
      <c r="AW116" s="594"/>
      <c r="AX116" s="594"/>
      <c r="AY116" s="594"/>
      <c r="AZ116" s="592"/>
      <c r="BA116" s="594"/>
      <c r="BB116" s="592"/>
      <c r="BC116" s="592"/>
    </row>
    <row r="117" spans="2:55" s="590" customFormat="1" ht="20.85" customHeight="1">
      <c r="B117" s="590">
        <v>32</v>
      </c>
      <c r="C117" s="590" t="s">
        <v>2338</v>
      </c>
      <c r="D117" s="591" t="s">
        <v>2358</v>
      </c>
      <c r="E117" s="592"/>
      <c r="F117" s="592" t="s">
        <v>507</v>
      </c>
      <c r="G117" s="593">
        <v>100</v>
      </c>
      <c r="H117" s="623"/>
      <c r="I117" s="623"/>
      <c r="J117" s="594">
        <f t="shared" si="4"/>
        <v>0</v>
      </c>
      <c r="K117" s="592"/>
      <c r="L117" s="595"/>
      <c r="O117" s="596"/>
      <c r="P117" s="596"/>
      <c r="Q117" s="596"/>
      <c r="AH117" s="592"/>
      <c r="AJ117" s="592"/>
      <c r="AK117" s="592"/>
      <c r="AU117" s="594"/>
      <c r="AV117" s="594"/>
      <c r="AW117" s="594"/>
      <c r="AX117" s="594"/>
      <c r="AY117" s="594"/>
      <c r="AZ117" s="592"/>
      <c r="BA117" s="594"/>
      <c r="BB117" s="592"/>
      <c r="BC117" s="592"/>
    </row>
    <row r="118" spans="2:55" s="584" customFormat="1" ht="28.15" customHeight="1">
      <c r="B118" s="581" t="s">
        <v>2368</v>
      </c>
      <c r="C118" s="581"/>
      <c r="D118" s="582"/>
      <c r="E118" s="582"/>
      <c r="F118" s="582"/>
      <c r="G118" s="582"/>
      <c r="H118" s="624"/>
      <c r="I118" s="624"/>
      <c r="J118" s="583">
        <f>SUM(J119:J131)</f>
        <v>0</v>
      </c>
      <c r="N118" s="574" t="e">
        <f>SUM(#REF!)</f>
        <v>#REF!</v>
      </c>
      <c r="P118" s="574" t="e">
        <f>SUM(#REF!)</f>
        <v>#REF!</v>
      </c>
      <c r="AH118" s="584" t="s">
        <v>64</v>
      </c>
      <c r="AJ118" s="584" t="s">
        <v>2320</v>
      </c>
      <c r="AK118" s="584" t="s">
        <v>64</v>
      </c>
      <c r="AO118" s="584" t="s">
        <v>2336</v>
      </c>
      <c r="BA118" s="568" t="e">
        <f>SUM(#REF!)</f>
        <v>#REF!</v>
      </c>
    </row>
    <row r="119" spans="2:55" s="590" customFormat="1" ht="20.85" customHeight="1">
      <c r="B119" s="590">
        <v>33</v>
      </c>
      <c r="C119" s="590" t="s">
        <v>2338</v>
      </c>
      <c r="D119" s="591" t="s">
        <v>2350</v>
      </c>
      <c r="E119" s="592"/>
      <c r="F119" s="592" t="s">
        <v>507</v>
      </c>
      <c r="G119" s="593">
        <v>1895</v>
      </c>
      <c r="H119" s="623"/>
      <c r="I119" s="623"/>
      <c r="J119" s="594">
        <f t="shared" ref="J119:J131" si="5">(G119*H119)+(G119*I119)</f>
        <v>0</v>
      </c>
      <c r="K119" s="592"/>
      <c r="L119" s="595"/>
      <c r="O119" s="596"/>
      <c r="P119" s="596"/>
      <c r="Q119" s="596"/>
      <c r="AH119" s="592"/>
      <c r="AJ119" s="592"/>
      <c r="AK119" s="592"/>
      <c r="AU119" s="594"/>
      <c r="AV119" s="594"/>
      <c r="AW119" s="594"/>
      <c r="AX119" s="594"/>
      <c r="AY119" s="594"/>
      <c r="AZ119" s="592"/>
      <c r="BA119" s="594"/>
      <c r="BB119" s="592"/>
      <c r="BC119" s="592"/>
    </row>
    <row r="120" spans="2:55" s="590" customFormat="1" ht="20.85" customHeight="1">
      <c r="B120" s="590">
        <v>34</v>
      </c>
      <c r="C120" s="590" t="s">
        <v>2338</v>
      </c>
      <c r="D120" s="591" t="s">
        <v>2369</v>
      </c>
      <c r="E120" s="592"/>
      <c r="F120" s="592" t="s">
        <v>507</v>
      </c>
      <c r="G120" s="593">
        <v>110</v>
      </c>
      <c r="H120" s="623"/>
      <c r="I120" s="623"/>
      <c r="J120" s="594">
        <f t="shared" si="5"/>
        <v>0</v>
      </c>
      <c r="K120" s="592"/>
      <c r="L120" s="595"/>
      <c r="O120" s="596"/>
      <c r="P120" s="596"/>
      <c r="Q120" s="596"/>
      <c r="AH120" s="592"/>
      <c r="AJ120" s="592"/>
      <c r="AK120" s="592"/>
      <c r="AU120" s="594"/>
      <c r="AV120" s="594"/>
      <c r="AW120" s="594"/>
      <c r="AX120" s="594"/>
      <c r="AY120" s="594"/>
      <c r="AZ120" s="592"/>
      <c r="BA120" s="594"/>
      <c r="BB120" s="592"/>
      <c r="BC120" s="592"/>
    </row>
    <row r="121" spans="2:55" s="590" customFormat="1" ht="20.85" customHeight="1">
      <c r="B121" s="590">
        <v>35</v>
      </c>
      <c r="C121" s="590" t="s">
        <v>2338</v>
      </c>
      <c r="D121" s="591" t="s">
        <v>2363</v>
      </c>
      <c r="E121" s="592"/>
      <c r="F121" s="592" t="s">
        <v>507</v>
      </c>
      <c r="G121" s="593">
        <v>60</v>
      </c>
      <c r="H121" s="623"/>
      <c r="I121" s="623"/>
      <c r="J121" s="594">
        <f t="shared" si="5"/>
        <v>0</v>
      </c>
      <c r="K121" s="592"/>
      <c r="L121" s="595"/>
      <c r="O121" s="596"/>
      <c r="P121" s="596"/>
      <c r="Q121" s="596"/>
      <c r="AH121" s="592"/>
      <c r="AJ121" s="592"/>
      <c r="AK121" s="592"/>
      <c r="AU121" s="594"/>
      <c r="AV121" s="594"/>
      <c r="AW121" s="594"/>
      <c r="AX121" s="594"/>
      <c r="AY121" s="594"/>
      <c r="AZ121" s="592"/>
      <c r="BA121" s="594"/>
      <c r="BB121" s="592"/>
      <c r="BC121" s="592"/>
    </row>
    <row r="122" spans="2:55" s="590" customFormat="1" ht="20.85" customHeight="1">
      <c r="B122" s="590">
        <v>36</v>
      </c>
      <c r="C122" s="590" t="s">
        <v>2338</v>
      </c>
      <c r="D122" s="591" t="s">
        <v>2370</v>
      </c>
      <c r="E122" s="592"/>
      <c r="F122" s="592" t="s">
        <v>507</v>
      </c>
      <c r="G122" s="593">
        <v>265</v>
      </c>
      <c r="H122" s="623"/>
      <c r="I122" s="623"/>
      <c r="J122" s="594">
        <f t="shared" si="5"/>
        <v>0</v>
      </c>
      <c r="K122" s="592"/>
      <c r="L122" s="595"/>
      <c r="O122" s="596"/>
      <c r="P122" s="596"/>
      <c r="Q122" s="596"/>
      <c r="AH122" s="592"/>
      <c r="AJ122" s="592"/>
      <c r="AK122" s="592"/>
      <c r="AU122" s="594"/>
      <c r="AV122" s="594"/>
      <c r="AW122" s="594"/>
      <c r="AX122" s="594"/>
      <c r="AY122" s="594"/>
      <c r="AZ122" s="592"/>
      <c r="BA122" s="594"/>
      <c r="BB122" s="592"/>
      <c r="BC122" s="592"/>
    </row>
    <row r="123" spans="2:55" s="590" customFormat="1" ht="20.85" customHeight="1">
      <c r="B123" s="590">
        <v>37</v>
      </c>
      <c r="C123" s="590" t="s">
        <v>2338</v>
      </c>
      <c r="D123" s="591" t="s">
        <v>2348</v>
      </c>
      <c r="E123" s="592"/>
      <c r="F123" s="592" t="s">
        <v>507</v>
      </c>
      <c r="G123" s="593">
        <v>70</v>
      </c>
      <c r="H123" s="623"/>
      <c r="I123" s="623"/>
      <c r="J123" s="594">
        <f t="shared" si="5"/>
        <v>0</v>
      </c>
      <c r="K123" s="592"/>
      <c r="L123" s="595"/>
      <c r="O123" s="596"/>
      <c r="P123" s="596"/>
      <c r="Q123" s="596"/>
      <c r="AH123" s="592"/>
      <c r="AJ123" s="592"/>
      <c r="AK123" s="592"/>
      <c r="AU123" s="594"/>
      <c r="AV123" s="594"/>
      <c r="AW123" s="594"/>
      <c r="AX123" s="594"/>
      <c r="AY123" s="594"/>
      <c r="AZ123" s="592"/>
      <c r="BA123" s="594"/>
      <c r="BB123" s="592"/>
      <c r="BC123" s="592"/>
    </row>
    <row r="124" spans="2:55" s="590" customFormat="1" ht="20.85" customHeight="1">
      <c r="B124" s="590">
        <v>38</v>
      </c>
      <c r="C124" s="590" t="s">
        <v>2338</v>
      </c>
      <c r="D124" s="591" t="s">
        <v>2371</v>
      </c>
      <c r="E124" s="592"/>
      <c r="F124" s="592" t="s">
        <v>507</v>
      </c>
      <c r="G124" s="593">
        <v>130</v>
      </c>
      <c r="H124" s="623"/>
      <c r="I124" s="623"/>
      <c r="J124" s="594">
        <f t="shared" si="5"/>
        <v>0</v>
      </c>
      <c r="K124" s="592"/>
      <c r="L124" s="595"/>
      <c r="O124" s="596"/>
      <c r="P124" s="596"/>
      <c r="Q124" s="596"/>
      <c r="AH124" s="592"/>
      <c r="AJ124" s="592"/>
      <c r="AK124" s="592"/>
      <c r="AU124" s="594"/>
      <c r="AV124" s="594"/>
      <c r="AW124" s="594"/>
      <c r="AX124" s="594"/>
      <c r="AY124" s="594"/>
      <c r="AZ124" s="592"/>
      <c r="BA124" s="594"/>
      <c r="BB124" s="592"/>
      <c r="BC124" s="592"/>
    </row>
    <row r="125" spans="2:55" s="590" customFormat="1" ht="20.85" customHeight="1">
      <c r="B125" s="590">
        <v>39</v>
      </c>
      <c r="C125" s="590" t="s">
        <v>2338</v>
      </c>
      <c r="D125" s="591" t="s">
        <v>2349</v>
      </c>
      <c r="E125" s="592"/>
      <c r="F125" s="592" t="s">
        <v>507</v>
      </c>
      <c r="G125" s="593">
        <v>100</v>
      </c>
      <c r="H125" s="623"/>
      <c r="I125" s="623"/>
      <c r="J125" s="594">
        <f t="shared" si="5"/>
        <v>0</v>
      </c>
      <c r="K125" s="592"/>
      <c r="L125" s="595"/>
      <c r="O125" s="596"/>
      <c r="P125" s="596"/>
      <c r="Q125" s="596"/>
      <c r="AH125" s="592"/>
      <c r="AJ125" s="592"/>
      <c r="AK125" s="592"/>
      <c r="AU125" s="594"/>
      <c r="AV125" s="594"/>
      <c r="AW125" s="594"/>
      <c r="AX125" s="594"/>
      <c r="AY125" s="594"/>
      <c r="AZ125" s="592"/>
      <c r="BA125" s="594"/>
      <c r="BB125" s="592"/>
      <c r="BC125" s="592"/>
    </row>
    <row r="126" spans="2:55" s="590" customFormat="1" ht="20.85" customHeight="1">
      <c r="B126" s="590">
        <v>40</v>
      </c>
      <c r="C126" s="590" t="s">
        <v>2338</v>
      </c>
      <c r="D126" s="591" t="s">
        <v>2372</v>
      </c>
      <c r="E126" s="592"/>
      <c r="F126" s="592" t="s">
        <v>507</v>
      </c>
      <c r="G126" s="593">
        <v>12</v>
      </c>
      <c r="H126" s="623"/>
      <c r="I126" s="623"/>
      <c r="J126" s="594">
        <f t="shared" si="5"/>
        <v>0</v>
      </c>
      <c r="K126" s="592"/>
      <c r="L126" s="595"/>
      <c r="O126" s="596"/>
      <c r="P126" s="596"/>
      <c r="Q126" s="596"/>
      <c r="AH126" s="592"/>
      <c r="AJ126" s="592"/>
      <c r="AK126" s="592"/>
      <c r="AU126" s="594"/>
      <c r="AV126" s="594"/>
      <c r="AW126" s="594"/>
      <c r="AX126" s="594"/>
      <c r="AY126" s="594"/>
      <c r="AZ126" s="592"/>
      <c r="BA126" s="594"/>
      <c r="BB126" s="592"/>
      <c r="BC126" s="592"/>
    </row>
    <row r="127" spans="2:55" s="590" customFormat="1" ht="20.85" customHeight="1">
      <c r="B127" s="590">
        <v>41</v>
      </c>
      <c r="C127" s="590" t="s">
        <v>2338</v>
      </c>
      <c r="D127" s="591" t="s">
        <v>2373</v>
      </c>
      <c r="E127" s="592"/>
      <c r="F127" s="592" t="s">
        <v>507</v>
      </c>
      <c r="G127" s="593">
        <v>18</v>
      </c>
      <c r="H127" s="623"/>
      <c r="I127" s="623"/>
      <c r="J127" s="594">
        <f t="shared" si="5"/>
        <v>0</v>
      </c>
      <c r="K127" s="592"/>
      <c r="L127" s="595"/>
      <c r="O127" s="596"/>
      <c r="P127" s="596"/>
      <c r="Q127" s="596"/>
      <c r="AH127" s="592"/>
      <c r="AJ127" s="592"/>
      <c r="AK127" s="592"/>
      <c r="AU127" s="594"/>
      <c r="AV127" s="594"/>
      <c r="AW127" s="594"/>
      <c r="AX127" s="594"/>
      <c r="AY127" s="594"/>
      <c r="AZ127" s="592"/>
      <c r="BA127" s="594"/>
      <c r="BB127" s="592"/>
      <c r="BC127" s="592"/>
    </row>
    <row r="128" spans="2:55" s="590" customFormat="1" ht="20.85" customHeight="1">
      <c r="B128" s="590">
        <v>42</v>
      </c>
      <c r="C128" s="590" t="s">
        <v>2338</v>
      </c>
      <c r="D128" s="591" t="s">
        <v>2374</v>
      </c>
      <c r="E128" s="592"/>
      <c r="F128" s="592" t="s">
        <v>507</v>
      </c>
      <c r="G128" s="593">
        <v>6</v>
      </c>
      <c r="H128" s="623"/>
      <c r="I128" s="623"/>
      <c r="J128" s="594">
        <f t="shared" si="5"/>
        <v>0</v>
      </c>
      <c r="K128" s="592"/>
      <c r="L128" s="595"/>
      <c r="O128" s="596"/>
      <c r="P128" s="596"/>
      <c r="Q128" s="596"/>
      <c r="AH128" s="592"/>
      <c r="AJ128" s="592"/>
      <c r="AK128" s="592"/>
      <c r="AU128" s="594"/>
      <c r="AV128" s="594"/>
      <c r="AW128" s="594"/>
      <c r="AX128" s="594"/>
      <c r="AY128" s="594"/>
      <c r="AZ128" s="592"/>
      <c r="BA128" s="594"/>
      <c r="BB128" s="592"/>
      <c r="BC128" s="592"/>
    </row>
    <row r="129" spans="2:55" s="590" customFormat="1" ht="20.85" customHeight="1">
      <c r="B129" s="590">
        <v>43</v>
      </c>
      <c r="C129" s="590" t="s">
        <v>2338</v>
      </c>
      <c r="D129" s="591" t="s">
        <v>2375</v>
      </c>
      <c r="E129" s="592"/>
      <c r="F129" s="592" t="s">
        <v>507</v>
      </c>
      <c r="G129" s="593">
        <v>6</v>
      </c>
      <c r="H129" s="623"/>
      <c r="I129" s="623"/>
      <c r="J129" s="594">
        <f t="shared" si="5"/>
        <v>0</v>
      </c>
      <c r="K129" s="592"/>
      <c r="L129" s="595"/>
      <c r="O129" s="596"/>
      <c r="P129" s="596"/>
      <c r="Q129" s="596"/>
      <c r="AH129" s="592"/>
      <c r="AJ129" s="592"/>
      <c r="AK129" s="592"/>
      <c r="AU129" s="594"/>
      <c r="AV129" s="594"/>
      <c r="AW129" s="594"/>
      <c r="AX129" s="594"/>
      <c r="AY129" s="594"/>
      <c r="AZ129" s="592"/>
      <c r="BA129" s="594"/>
      <c r="BB129" s="592"/>
      <c r="BC129" s="592"/>
    </row>
    <row r="130" spans="2:55" s="590" customFormat="1" ht="20.85" customHeight="1">
      <c r="B130" s="590">
        <v>44</v>
      </c>
      <c r="C130" s="590" t="s">
        <v>2338</v>
      </c>
      <c r="D130" s="591" t="s">
        <v>2376</v>
      </c>
      <c r="E130" s="592"/>
      <c r="F130" s="592" t="s">
        <v>507</v>
      </c>
      <c r="G130" s="593">
        <v>6</v>
      </c>
      <c r="H130" s="623"/>
      <c r="I130" s="623"/>
      <c r="J130" s="594">
        <f t="shared" si="5"/>
        <v>0</v>
      </c>
      <c r="K130" s="592"/>
      <c r="L130" s="595"/>
      <c r="O130" s="596"/>
      <c r="P130" s="596"/>
      <c r="Q130" s="596"/>
      <c r="AH130" s="592"/>
      <c r="AJ130" s="592"/>
      <c r="AK130" s="592"/>
      <c r="AU130" s="594"/>
      <c r="AV130" s="594"/>
      <c r="AW130" s="594"/>
      <c r="AX130" s="594"/>
      <c r="AY130" s="594"/>
      <c r="AZ130" s="592"/>
      <c r="BA130" s="594"/>
      <c r="BB130" s="592"/>
      <c r="BC130" s="592"/>
    </row>
    <row r="131" spans="2:55" s="590" customFormat="1" ht="20.85" customHeight="1">
      <c r="B131" s="590">
        <v>45</v>
      </c>
      <c r="C131" s="590" t="s">
        <v>2338</v>
      </c>
      <c r="D131" s="591" t="s">
        <v>2377</v>
      </c>
      <c r="E131" s="592"/>
      <c r="F131" s="592" t="s">
        <v>507</v>
      </c>
      <c r="G131" s="593">
        <v>16</v>
      </c>
      <c r="H131" s="623"/>
      <c r="I131" s="623"/>
      <c r="J131" s="594">
        <f t="shared" si="5"/>
        <v>0</v>
      </c>
      <c r="K131" s="592"/>
      <c r="L131" s="595"/>
      <c r="O131" s="596"/>
      <c r="P131" s="596"/>
      <c r="Q131" s="596"/>
      <c r="AH131" s="592"/>
      <c r="AJ131" s="592"/>
      <c r="AK131" s="592"/>
      <c r="AU131" s="594"/>
      <c r="AV131" s="594"/>
      <c r="AW131" s="594"/>
      <c r="AX131" s="594"/>
      <c r="AY131" s="594"/>
      <c r="AZ131" s="592"/>
      <c r="BA131" s="594"/>
      <c r="BB131" s="592"/>
      <c r="BC131" s="592"/>
    </row>
    <row r="132" spans="2:55" s="584" customFormat="1" ht="28.15" customHeight="1">
      <c r="B132" s="581" t="s">
        <v>2378</v>
      </c>
      <c r="C132" s="581"/>
      <c r="D132" s="582"/>
      <c r="E132" s="582"/>
      <c r="F132" s="582"/>
      <c r="G132" s="582"/>
      <c r="H132" s="624"/>
      <c r="I132" s="624"/>
      <c r="J132" s="583">
        <f>SUM(J133:J143)</f>
        <v>0</v>
      </c>
      <c r="N132" s="574" t="e">
        <f>SUM(#REF!)</f>
        <v>#REF!</v>
      </c>
      <c r="P132" s="574" t="e">
        <f>SUM(#REF!)</f>
        <v>#REF!</v>
      </c>
      <c r="AH132" s="584" t="s">
        <v>64</v>
      </c>
      <c r="AJ132" s="584" t="s">
        <v>2320</v>
      </c>
      <c r="AK132" s="584" t="s">
        <v>64</v>
      </c>
      <c r="AO132" s="584" t="s">
        <v>2336</v>
      </c>
      <c r="BA132" s="568" t="e">
        <f>SUM(#REF!)</f>
        <v>#REF!</v>
      </c>
    </row>
    <row r="133" spans="2:55" s="584" customFormat="1" ht="21" customHeight="1">
      <c r="B133" s="598" t="s">
        <v>2379</v>
      </c>
      <c r="C133" s="598"/>
      <c r="F133" s="592" t="s">
        <v>1100</v>
      </c>
      <c r="G133" s="593">
        <v>1</v>
      </c>
      <c r="H133" s="623"/>
      <c r="I133" s="623"/>
      <c r="J133" s="594">
        <f>(G133*H133)+(G133*I133)</f>
        <v>0</v>
      </c>
      <c r="N133" s="574"/>
      <c r="P133" s="574"/>
      <c r="BA133" s="568"/>
    </row>
    <row r="134" spans="2:55" s="599" customFormat="1" ht="27.6" customHeight="1">
      <c r="B134" s="590">
        <v>46</v>
      </c>
      <c r="C134" s="590" t="s">
        <v>2338</v>
      </c>
      <c r="D134" s="599" t="s">
        <v>2380</v>
      </c>
      <c r="E134" s="600"/>
      <c r="F134" s="600"/>
      <c r="G134" s="601"/>
      <c r="H134" s="625"/>
      <c r="I134" s="626"/>
      <c r="J134" s="602"/>
      <c r="K134" s="600"/>
      <c r="L134" s="603"/>
      <c r="O134" s="604"/>
      <c r="P134" s="604"/>
      <c r="Q134" s="604"/>
      <c r="AH134" s="600"/>
      <c r="AJ134" s="600"/>
      <c r="AK134" s="600"/>
      <c r="AU134" s="605"/>
      <c r="AV134" s="605"/>
      <c r="AW134" s="605"/>
      <c r="AX134" s="605"/>
      <c r="AY134" s="605"/>
      <c r="AZ134" s="600"/>
      <c r="BA134" s="605"/>
      <c r="BB134" s="600"/>
      <c r="BC134" s="600"/>
    </row>
    <row r="135" spans="2:55" s="584" customFormat="1" ht="21" customHeight="1">
      <c r="B135" s="598" t="s">
        <v>2381</v>
      </c>
      <c r="C135" s="598"/>
      <c r="F135" s="592" t="s">
        <v>1100</v>
      </c>
      <c r="G135" s="593">
        <v>1</v>
      </c>
      <c r="H135" s="623"/>
      <c r="I135" s="623"/>
      <c r="J135" s="594">
        <f>(G135*H135)+(G135*I135)</f>
        <v>0</v>
      </c>
      <c r="N135" s="574"/>
      <c r="P135" s="574"/>
      <c r="BA135" s="568"/>
    </row>
    <row r="136" spans="2:55" s="599" customFormat="1" ht="27.6" customHeight="1">
      <c r="B136" s="590">
        <v>47</v>
      </c>
      <c r="C136" s="590" t="s">
        <v>2338</v>
      </c>
      <c r="D136" s="599" t="s">
        <v>2380</v>
      </c>
      <c r="E136" s="600"/>
      <c r="F136" s="600"/>
      <c r="G136" s="601"/>
      <c r="H136" s="625"/>
      <c r="I136" s="626"/>
      <c r="J136" s="602"/>
      <c r="K136" s="600"/>
      <c r="L136" s="603"/>
      <c r="O136" s="604"/>
      <c r="P136" s="604"/>
      <c r="Q136" s="604"/>
      <c r="AH136" s="600"/>
      <c r="AJ136" s="600"/>
      <c r="AK136" s="600"/>
      <c r="AU136" s="605"/>
      <c r="AV136" s="605"/>
      <c r="AW136" s="605"/>
      <c r="AX136" s="605"/>
      <c r="AY136" s="605"/>
      <c r="AZ136" s="600"/>
      <c r="BA136" s="605"/>
      <c r="BB136" s="600"/>
      <c r="BC136" s="600"/>
    </row>
    <row r="137" spans="2:55" s="584" customFormat="1" ht="21" customHeight="1">
      <c r="B137" s="598" t="s">
        <v>2382</v>
      </c>
      <c r="C137" s="598"/>
      <c r="F137" s="592" t="s">
        <v>1100</v>
      </c>
      <c r="G137" s="593">
        <v>1</v>
      </c>
      <c r="H137" s="623"/>
      <c r="I137" s="623"/>
      <c r="J137" s="594">
        <f>(G137*H137)+(G137*I137)</f>
        <v>0</v>
      </c>
      <c r="N137" s="574"/>
      <c r="P137" s="574"/>
      <c r="BA137" s="568"/>
    </row>
    <row r="138" spans="2:55" s="599" customFormat="1" ht="27.6" customHeight="1">
      <c r="B138" s="590">
        <v>48</v>
      </c>
      <c r="C138" s="590" t="s">
        <v>2338</v>
      </c>
      <c r="D138" s="599" t="s">
        <v>2380</v>
      </c>
      <c r="E138" s="600"/>
      <c r="F138" s="600"/>
      <c r="G138" s="601"/>
      <c r="H138" s="625"/>
      <c r="I138" s="626"/>
      <c r="J138" s="602"/>
      <c r="K138" s="600"/>
      <c r="L138" s="603"/>
      <c r="O138" s="604"/>
      <c r="P138" s="604"/>
      <c r="Q138" s="604"/>
      <c r="AH138" s="600"/>
      <c r="AJ138" s="600"/>
      <c r="AK138" s="600"/>
      <c r="AU138" s="605"/>
      <c r="AV138" s="605"/>
      <c r="AW138" s="605"/>
      <c r="AX138" s="605"/>
      <c r="AY138" s="605"/>
      <c r="AZ138" s="600"/>
      <c r="BA138" s="605"/>
      <c r="BB138" s="600"/>
      <c r="BC138" s="600"/>
    </row>
    <row r="139" spans="2:55" s="584" customFormat="1" ht="21" customHeight="1">
      <c r="B139" s="598" t="s">
        <v>2383</v>
      </c>
      <c r="C139" s="598"/>
      <c r="F139" s="592" t="s">
        <v>1100</v>
      </c>
      <c r="G139" s="593">
        <v>1</v>
      </c>
      <c r="H139" s="623"/>
      <c r="I139" s="623"/>
      <c r="J139" s="594">
        <f>(G139*H139)+(G139*I139)</f>
        <v>0</v>
      </c>
      <c r="N139" s="574"/>
      <c r="P139" s="574"/>
      <c r="BA139" s="568"/>
    </row>
    <row r="140" spans="2:55" s="599" customFormat="1" ht="27.6" customHeight="1">
      <c r="B140" s="590">
        <v>49</v>
      </c>
      <c r="C140" s="590" t="s">
        <v>2338</v>
      </c>
      <c r="D140" s="599" t="s">
        <v>2384</v>
      </c>
      <c r="E140" s="600"/>
      <c r="F140" s="600"/>
      <c r="G140" s="601"/>
      <c r="H140" s="625"/>
      <c r="I140" s="626"/>
      <c r="J140" s="602"/>
      <c r="K140" s="600"/>
      <c r="L140" s="603"/>
      <c r="O140" s="604"/>
      <c r="P140" s="604"/>
      <c r="Q140" s="604"/>
      <c r="AH140" s="600"/>
      <c r="AJ140" s="600"/>
      <c r="AK140" s="600"/>
      <c r="AU140" s="605"/>
      <c r="AV140" s="605"/>
      <c r="AW140" s="605"/>
      <c r="AX140" s="605"/>
      <c r="AY140" s="605"/>
      <c r="AZ140" s="600"/>
      <c r="BA140" s="605"/>
      <c r="BB140" s="600"/>
      <c r="BC140" s="600"/>
    </row>
    <row r="141" spans="2:55" s="584" customFormat="1" ht="21" customHeight="1">
      <c r="B141" s="598" t="s">
        <v>2385</v>
      </c>
      <c r="C141" s="598"/>
      <c r="F141" s="592" t="s">
        <v>1100</v>
      </c>
      <c r="G141" s="593">
        <v>1</v>
      </c>
      <c r="H141" s="623"/>
      <c r="I141" s="623"/>
      <c r="J141" s="594">
        <f>(G141*H141)+(G141*I141)</f>
        <v>0</v>
      </c>
      <c r="N141" s="574"/>
      <c r="P141" s="574"/>
      <c r="BA141" s="568"/>
    </row>
    <row r="142" spans="2:55" s="599" customFormat="1" ht="27.6" customHeight="1">
      <c r="B142" s="590">
        <v>50</v>
      </c>
      <c r="C142" s="590" t="s">
        <v>2338</v>
      </c>
      <c r="D142" s="599" t="s">
        <v>2386</v>
      </c>
      <c r="E142" s="600"/>
      <c r="F142" s="600"/>
      <c r="G142" s="601"/>
      <c r="H142" s="625"/>
      <c r="I142" s="626"/>
      <c r="J142" s="602"/>
      <c r="K142" s="600"/>
      <c r="L142" s="603"/>
      <c r="O142" s="604"/>
      <c r="P142" s="604"/>
      <c r="Q142" s="604"/>
      <c r="AH142" s="600"/>
      <c r="AJ142" s="600"/>
      <c r="AK142" s="600"/>
      <c r="AU142" s="605"/>
      <c r="AV142" s="605"/>
      <c r="AW142" s="605"/>
      <c r="AX142" s="605"/>
      <c r="AY142" s="605"/>
      <c r="AZ142" s="600"/>
      <c r="BA142" s="605"/>
      <c r="BB142" s="600"/>
      <c r="BC142" s="600"/>
    </row>
    <row r="143" spans="2:55" s="599" customFormat="1" ht="27.6" customHeight="1">
      <c r="B143" s="590">
        <v>51</v>
      </c>
      <c r="C143" s="590" t="s">
        <v>2387</v>
      </c>
      <c r="D143" s="599" t="s">
        <v>2388</v>
      </c>
      <c r="E143" s="600"/>
      <c r="F143" s="592" t="s">
        <v>1100</v>
      </c>
      <c r="G143" s="593">
        <v>1</v>
      </c>
      <c r="H143" s="623"/>
      <c r="I143" s="623"/>
      <c r="J143" s="594">
        <f>(G143*H143)+(G143*I143)</f>
        <v>0</v>
      </c>
      <c r="K143" s="600"/>
      <c r="L143" s="603"/>
      <c r="O143" s="604"/>
      <c r="P143" s="604"/>
      <c r="Q143" s="604"/>
      <c r="AH143" s="600"/>
      <c r="AJ143" s="600"/>
      <c r="AK143" s="600"/>
      <c r="AU143" s="605"/>
      <c r="AV143" s="605"/>
      <c r="AW143" s="605"/>
      <c r="AX143" s="605"/>
      <c r="AY143" s="605"/>
      <c r="AZ143" s="600"/>
      <c r="BA143" s="605"/>
      <c r="BB143" s="600"/>
      <c r="BC143" s="600"/>
    </row>
    <row r="144" spans="2:55" s="584" customFormat="1" ht="28.15" customHeight="1">
      <c r="B144" s="581" t="s">
        <v>2389</v>
      </c>
      <c r="C144" s="581"/>
      <c r="D144" s="582"/>
      <c r="E144" s="582"/>
      <c r="F144" s="582"/>
      <c r="G144" s="582"/>
      <c r="H144" s="624"/>
      <c r="I144" s="624"/>
      <c r="J144" s="583">
        <f>SUM(J145:J160)</f>
        <v>0</v>
      </c>
      <c r="N144" s="574" t="e">
        <f>SUM(#REF!)</f>
        <v>#REF!</v>
      </c>
      <c r="P144" s="574" t="e">
        <f>SUM(#REF!)</f>
        <v>#REF!</v>
      </c>
      <c r="AH144" s="584" t="s">
        <v>64</v>
      </c>
      <c r="AJ144" s="584" t="s">
        <v>2320</v>
      </c>
      <c r="AK144" s="584" t="s">
        <v>64</v>
      </c>
      <c r="AO144" s="584" t="s">
        <v>2336</v>
      </c>
      <c r="BA144" s="568" t="e">
        <f>SUM(#REF!)</f>
        <v>#REF!</v>
      </c>
    </row>
    <row r="145" spans="2:55" s="590" customFormat="1" ht="36.6" customHeight="1">
      <c r="B145" s="590">
        <v>52</v>
      </c>
      <c r="C145" s="590" t="s">
        <v>2338</v>
      </c>
      <c r="D145" s="591" t="s">
        <v>2390</v>
      </c>
      <c r="E145" s="592"/>
      <c r="F145" s="592" t="s">
        <v>1644</v>
      </c>
      <c r="G145" s="593">
        <v>2</v>
      </c>
      <c r="H145" s="627"/>
      <c r="I145" s="623"/>
      <c r="J145" s="606">
        <f t="shared" ref="J145:J160" si="6">(G145*H145)+(G145*I145)</f>
        <v>0</v>
      </c>
      <c r="K145" s="592"/>
      <c r="L145" s="595"/>
      <c r="O145" s="596"/>
      <c r="P145" s="596"/>
      <c r="Q145" s="596"/>
      <c r="AH145" s="592"/>
      <c r="AJ145" s="592"/>
      <c r="AK145" s="592"/>
      <c r="AU145" s="594"/>
      <c r="AV145" s="594"/>
      <c r="AW145" s="594"/>
      <c r="AX145" s="594"/>
      <c r="AY145" s="594"/>
      <c r="AZ145" s="592"/>
      <c r="BA145" s="594"/>
      <c r="BB145" s="592"/>
      <c r="BC145" s="592"/>
    </row>
    <row r="146" spans="2:55" s="590" customFormat="1" ht="76.349999999999994" customHeight="1">
      <c r="B146" s="590">
        <v>53</v>
      </c>
      <c r="C146" s="590" t="s">
        <v>2338</v>
      </c>
      <c r="D146" s="591" t="s">
        <v>2391</v>
      </c>
      <c r="E146" s="592" t="s">
        <v>2392</v>
      </c>
      <c r="F146" s="592" t="s">
        <v>1644</v>
      </c>
      <c r="G146" s="593">
        <v>1</v>
      </c>
      <c r="H146" s="627"/>
      <c r="I146" s="623"/>
      <c r="J146" s="606">
        <f t="shared" si="6"/>
        <v>0</v>
      </c>
      <c r="K146" s="592"/>
      <c r="L146" s="595"/>
      <c r="O146" s="596"/>
      <c r="P146" s="596"/>
      <c r="Q146" s="596"/>
      <c r="AH146" s="592"/>
      <c r="AJ146" s="592"/>
      <c r="AK146" s="592"/>
      <c r="AU146" s="594"/>
      <c r="AV146" s="594"/>
      <c r="AW146" s="594"/>
      <c r="AX146" s="594"/>
      <c r="AY146" s="594"/>
      <c r="AZ146" s="592"/>
      <c r="BA146" s="594"/>
      <c r="BB146" s="592"/>
      <c r="BC146" s="592"/>
    </row>
    <row r="147" spans="2:55" s="590" customFormat="1" ht="36.6" customHeight="1">
      <c r="B147" s="590">
        <v>54</v>
      </c>
      <c r="C147" s="590" t="s">
        <v>2338</v>
      </c>
      <c r="D147" s="591" t="s">
        <v>2393</v>
      </c>
      <c r="E147" s="592" t="s">
        <v>2394</v>
      </c>
      <c r="F147" s="592" t="s">
        <v>1644</v>
      </c>
      <c r="G147" s="593">
        <v>1</v>
      </c>
      <c r="H147" s="627"/>
      <c r="I147" s="623"/>
      <c r="J147" s="606">
        <f t="shared" si="6"/>
        <v>0</v>
      </c>
      <c r="K147" s="592"/>
      <c r="L147" s="595"/>
      <c r="O147" s="596"/>
      <c r="P147" s="596"/>
      <c r="Q147" s="596"/>
      <c r="AH147" s="592"/>
      <c r="AJ147" s="592"/>
      <c r="AK147" s="592"/>
      <c r="AU147" s="594"/>
      <c r="AV147" s="594"/>
      <c r="AW147" s="594"/>
      <c r="AX147" s="594"/>
      <c r="AY147" s="594"/>
      <c r="AZ147" s="592"/>
      <c r="BA147" s="594"/>
      <c r="BB147" s="592"/>
      <c r="BC147" s="592"/>
    </row>
    <row r="148" spans="2:55" s="590" customFormat="1" ht="36.6" customHeight="1">
      <c r="B148" s="590">
        <v>55</v>
      </c>
      <c r="C148" s="590" t="s">
        <v>2338</v>
      </c>
      <c r="D148" s="591" t="s">
        <v>2395</v>
      </c>
      <c r="E148" s="592"/>
      <c r="F148" s="592" t="s">
        <v>1644</v>
      </c>
      <c r="G148" s="593">
        <v>1</v>
      </c>
      <c r="H148" s="627"/>
      <c r="I148" s="623"/>
      <c r="J148" s="606">
        <f t="shared" si="6"/>
        <v>0</v>
      </c>
      <c r="K148" s="592">
        <f>(G148*H148)+(G148*J148)</f>
        <v>0</v>
      </c>
      <c r="L148" s="595"/>
      <c r="O148" s="596"/>
      <c r="P148" s="596"/>
      <c r="Q148" s="596"/>
      <c r="AH148" s="592"/>
      <c r="AJ148" s="592"/>
      <c r="AK148" s="592"/>
      <c r="AU148" s="594"/>
      <c r="AV148" s="594"/>
      <c r="AW148" s="594"/>
      <c r="AX148" s="594"/>
      <c r="AY148" s="594"/>
      <c r="AZ148" s="592"/>
      <c r="BA148" s="594"/>
      <c r="BB148" s="592"/>
      <c r="BC148" s="592"/>
    </row>
    <row r="149" spans="2:55" s="590" customFormat="1" ht="41.45" customHeight="1">
      <c r="B149" s="590">
        <v>56</v>
      </c>
      <c r="C149" s="590" t="s">
        <v>2338</v>
      </c>
      <c r="D149" s="591" t="s">
        <v>2396</v>
      </c>
      <c r="E149" s="592"/>
      <c r="F149" s="592" t="s">
        <v>1644</v>
      </c>
      <c r="G149" s="593">
        <v>32</v>
      </c>
      <c r="H149" s="627"/>
      <c r="I149" s="623"/>
      <c r="J149" s="606">
        <f t="shared" si="6"/>
        <v>0</v>
      </c>
      <c r="K149" s="592"/>
      <c r="L149" s="595"/>
      <c r="O149" s="596"/>
      <c r="P149" s="596"/>
      <c r="Q149" s="596"/>
      <c r="AH149" s="592"/>
      <c r="AJ149" s="592"/>
      <c r="AK149" s="592"/>
      <c r="AU149" s="594"/>
      <c r="AV149" s="594"/>
      <c r="AW149" s="594"/>
      <c r="AX149" s="594"/>
      <c r="AY149" s="594"/>
      <c r="AZ149" s="592"/>
      <c r="BA149" s="594"/>
      <c r="BB149" s="592"/>
      <c r="BC149" s="592"/>
    </row>
    <row r="150" spans="2:55" s="590" customFormat="1" ht="41.45" customHeight="1">
      <c r="B150" s="590">
        <v>57</v>
      </c>
      <c r="C150" s="590" t="s">
        <v>2338</v>
      </c>
      <c r="D150" s="591" t="s">
        <v>2397</v>
      </c>
      <c r="E150" s="592" t="s">
        <v>2398</v>
      </c>
      <c r="F150" s="592" t="s">
        <v>1644</v>
      </c>
      <c r="G150" s="593">
        <v>5</v>
      </c>
      <c r="H150" s="627"/>
      <c r="I150" s="623"/>
      <c r="J150" s="606">
        <f t="shared" si="6"/>
        <v>0</v>
      </c>
      <c r="K150" s="592"/>
      <c r="L150" s="595"/>
      <c r="O150" s="596"/>
      <c r="P150" s="596"/>
      <c r="Q150" s="596"/>
      <c r="AH150" s="592"/>
      <c r="AJ150" s="592"/>
      <c r="AK150" s="592"/>
      <c r="AU150" s="594"/>
      <c r="AV150" s="594"/>
      <c r="AW150" s="594"/>
      <c r="AX150" s="594"/>
      <c r="AY150" s="594"/>
      <c r="AZ150" s="592"/>
      <c r="BA150" s="594"/>
      <c r="BB150" s="592"/>
      <c r="BC150" s="592"/>
    </row>
    <row r="151" spans="2:55" s="590" customFormat="1" ht="36.6" customHeight="1">
      <c r="B151" s="590">
        <v>58</v>
      </c>
      <c r="C151" s="590" t="s">
        <v>2338</v>
      </c>
      <c r="D151" s="591" t="s">
        <v>2399</v>
      </c>
      <c r="E151" s="592" t="s">
        <v>2400</v>
      </c>
      <c r="F151" s="592" t="s">
        <v>1644</v>
      </c>
      <c r="G151" s="593">
        <v>1</v>
      </c>
      <c r="H151" s="627"/>
      <c r="I151" s="623"/>
      <c r="J151" s="606">
        <f t="shared" si="6"/>
        <v>0</v>
      </c>
      <c r="K151" s="592"/>
      <c r="L151" s="595"/>
      <c r="O151" s="596"/>
      <c r="P151" s="596"/>
      <c r="Q151" s="596"/>
      <c r="AH151" s="592"/>
      <c r="AJ151" s="592"/>
      <c r="AK151" s="592"/>
      <c r="AU151" s="594"/>
      <c r="AV151" s="594"/>
      <c r="AW151" s="594"/>
      <c r="AX151" s="594"/>
      <c r="AY151" s="594"/>
      <c r="AZ151" s="592"/>
      <c r="BA151" s="594"/>
      <c r="BB151" s="592"/>
      <c r="BC151" s="592"/>
    </row>
    <row r="152" spans="2:55" s="590" customFormat="1" ht="36.6" customHeight="1">
      <c r="B152" s="590">
        <v>59</v>
      </c>
      <c r="C152" s="590" t="s">
        <v>2338</v>
      </c>
      <c r="D152" s="591" t="s">
        <v>2401</v>
      </c>
      <c r="E152" s="592" t="s">
        <v>2402</v>
      </c>
      <c r="F152" s="592" t="s">
        <v>1644</v>
      </c>
      <c r="G152" s="593">
        <v>20</v>
      </c>
      <c r="H152" s="627"/>
      <c r="I152" s="623"/>
      <c r="J152" s="606">
        <f t="shared" si="6"/>
        <v>0</v>
      </c>
      <c r="K152" s="592">
        <f t="shared" ref="K152:K154" si="7">(G152*H152)+(G152*J152)</f>
        <v>0</v>
      </c>
      <c r="L152" s="595"/>
      <c r="O152" s="596"/>
      <c r="P152" s="596"/>
      <c r="Q152" s="596"/>
      <c r="AH152" s="592"/>
      <c r="AJ152" s="592"/>
      <c r="AK152" s="592"/>
      <c r="AU152" s="594"/>
      <c r="AV152" s="594"/>
      <c r="AW152" s="594"/>
      <c r="AX152" s="594"/>
      <c r="AY152" s="594"/>
      <c r="AZ152" s="592"/>
      <c r="BA152" s="594"/>
      <c r="BB152" s="592"/>
      <c r="BC152" s="592"/>
    </row>
    <row r="153" spans="2:55" s="590" customFormat="1" ht="36.6" customHeight="1">
      <c r="B153" s="590">
        <v>60</v>
      </c>
      <c r="C153" s="590" t="s">
        <v>2338</v>
      </c>
      <c r="D153" s="591" t="s">
        <v>2403</v>
      </c>
      <c r="E153" s="592" t="s">
        <v>2404</v>
      </c>
      <c r="F153" s="592" t="s">
        <v>1644</v>
      </c>
      <c r="G153" s="593">
        <v>25</v>
      </c>
      <c r="H153" s="627"/>
      <c r="I153" s="623"/>
      <c r="J153" s="606">
        <f t="shared" si="6"/>
        <v>0</v>
      </c>
      <c r="K153" s="592">
        <f t="shared" si="7"/>
        <v>0</v>
      </c>
      <c r="L153" s="595"/>
      <c r="O153" s="596"/>
      <c r="P153" s="596"/>
      <c r="Q153" s="596"/>
      <c r="AH153" s="592"/>
      <c r="AJ153" s="592"/>
      <c r="AK153" s="592"/>
      <c r="AU153" s="594"/>
      <c r="AV153" s="594"/>
      <c r="AW153" s="594"/>
      <c r="AX153" s="594"/>
      <c r="AY153" s="594"/>
      <c r="AZ153" s="592"/>
      <c r="BA153" s="594"/>
      <c r="BB153" s="592"/>
      <c r="BC153" s="592"/>
    </row>
    <row r="154" spans="2:55" s="590" customFormat="1" ht="36.6" customHeight="1">
      <c r="B154" s="590">
        <v>61</v>
      </c>
      <c r="C154" s="590" t="s">
        <v>2338</v>
      </c>
      <c r="D154" s="591" t="s">
        <v>2405</v>
      </c>
      <c r="E154" s="592" t="s">
        <v>2406</v>
      </c>
      <c r="F154" s="592" t="s">
        <v>1644</v>
      </c>
      <c r="G154" s="593">
        <v>8</v>
      </c>
      <c r="H154" s="627"/>
      <c r="I154" s="623"/>
      <c r="J154" s="606">
        <f t="shared" si="6"/>
        <v>0</v>
      </c>
      <c r="K154" s="592">
        <f t="shared" si="7"/>
        <v>0</v>
      </c>
      <c r="L154" s="595"/>
      <c r="O154" s="596"/>
      <c r="P154" s="596"/>
      <c r="Q154" s="596"/>
      <c r="AH154" s="592"/>
      <c r="AJ154" s="592"/>
      <c r="AK154" s="592"/>
      <c r="AU154" s="594"/>
      <c r="AV154" s="594"/>
      <c r="AW154" s="594"/>
      <c r="AX154" s="594"/>
      <c r="AY154" s="594"/>
      <c r="AZ154" s="592"/>
      <c r="BA154" s="594"/>
      <c r="BB154" s="592"/>
      <c r="BC154" s="592"/>
    </row>
    <row r="155" spans="2:55" s="590" customFormat="1" ht="36.6" customHeight="1">
      <c r="B155" s="590">
        <v>62</v>
      </c>
      <c r="C155" s="590" t="s">
        <v>2338</v>
      </c>
      <c r="D155" s="591" t="s">
        <v>2407</v>
      </c>
      <c r="E155" s="592" t="s">
        <v>2408</v>
      </c>
      <c r="F155" s="592" t="s">
        <v>1644</v>
      </c>
      <c r="G155" s="593">
        <v>1</v>
      </c>
      <c r="H155" s="627"/>
      <c r="I155" s="623"/>
      <c r="J155" s="606">
        <f t="shared" si="6"/>
        <v>0</v>
      </c>
      <c r="K155" s="592"/>
      <c r="L155" s="595"/>
      <c r="O155" s="596"/>
      <c r="P155" s="596"/>
      <c r="Q155" s="596"/>
      <c r="AH155" s="592"/>
      <c r="AJ155" s="592"/>
      <c r="AK155" s="592"/>
      <c r="AU155" s="594"/>
      <c r="AV155" s="594"/>
      <c r="AW155" s="594"/>
      <c r="AX155" s="594"/>
      <c r="AY155" s="594"/>
      <c r="AZ155" s="592"/>
      <c r="BA155" s="594"/>
      <c r="BB155" s="592"/>
      <c r="BC155" s="592"/>
    </row>
    <row r="156" spans="2:55" s="590" customFormat="1" ht="36.6" customHeight="1">
      <c r="B156" s="590">
        <v>63</v>
      </c>
      <c r="C156" s="590" t="s">
        <v>2338</v>
      </c>
      <c r="D156" s="591" t="s">
        <v>2409</v>
      </c>
      <c r="E156" s="592" t="s">
        <v>2409</v>
      </c>
      <c r="F156" s="592" t="s">
        <v>1644</v>
      </c>
      <c r="G156" s="593">
        <v>1</v>
      </c>
      <c r="H156" s="627"/>
      <c r="I156" s="623"/>
      <c r="J156" s="606">
        <f t="shared" si="6"/>
        <v>0</v>
      </c>
      <c r="K156" s="592"/>
      <c r="L156" s="595"/>
      <c r="O156" s="596"/>
      <c r="P156" s="596"/>
      <c r="Q156" s="596"/>
      <c r="AH156" s="592"/>
      <c r="AJ156" s="592"/>
      <c r="AK156" s="592"/>
      <c r="AU156" s="594"/>
      <c r="AV156" s="594"/>
      <c r="AW156" s="594"/>
      <c r="AX156" s="594"/>
      <c r="AY156" s="594"/>
      <c r="AZ156" s="592"/>
      <c r="BA156" s="594"/>
      <c r="BB156" s="592"/>
      <c r="BC156" s="592"/>
    </row>
    <row r="157" spans="2:55" s="590" customFormat="1" ht="36.6" customHeight="1">
      <c r="B157" s="590">
        <v>64</v>
      </c>
      <c r="C157" s="590" t="s">
        <v>2338</v>
      </c>
      <c r="D157" s="591" t="s">
        <v>2410</v>
      </c>
      <c r="E157" s="592"/>
      <c r="F157" s="592" t="s">
        <v>1100</v>
      </c>
      <c r="G157" s="593">
        <v>1</v>
      </c>
      <c r="H157" s="627"/>
      <c r="I157" s="623"/>
      <c r="J157" s="606">
        <f t="shared" si="6"/>
        <v>0</v>
      </c>
      <c r="K157" s="592">
        <f t="shared" ref="K157:K160" si="8">(G157*H157)+(G157*J157)</f>
        <v>0</v>
      </c>
      <c r="L157" s="595"/>
      <c r="O157" s="596"/>
      <c r="P157" s="596"/>
      <c r="Q157" s="596"/>
      <c r="AH157" s="592"/>
      <c r="AJ157" s="592"/>
      <c r="AK157" s="592"/>
      <c r="AU157" s="594"/>
      <c r="AV157" s="594"/>
      <c r="AW157" s="594"/>
      <c r="AX157" s="594"/>
      <c r="AY157" s="594"/>
      <c r="AZ157" s="592"/>
      <c r="BA157" s="594"/>
      <c r="BB157" s="592"/>
      <c r="BC157" s="592"/>
    </row>
    <row r="158" spans="2:55" s="590" customFormat="1" ht="36.6" customHeight="1">
      <c r="B158" s="590">
        <v>65</v>
      </c>
      <c r="C158" s="590" t="s">
        <v>2411</v>
      </c>
      <c r="D158" s="591" t="s">
        <v>2412</v>
      </c>
      <c r="E158" s="592"/>
      <c r="F158" s="592" t="s">
        <v>1100</v>
      </c>
      <c r="G158" s="593">
        <v>1</v>
      </c>
      <c r="H158" s="627"/>
      <c r="I158" s="623"/>
      <c r="J158" s="606">
        <f t="shared" si="6"/>
        <v>0</v>
      </c>
      <c r="K158" s="592">
        <f t="shared" si="8"/>
        <v>0</v>
      </c>
      <c r="L158" s="595"/>
      <c r="O158" s="596"/>
      <c r="P158" s="596"/>
      <c r="Q158" s="596"/>
      <c r="AH158" s="592"/>
      <c r="AJ158" s="592"/>
      <c r="AK158" s="592"/>
      <c r="AU158" s="594"/>
      <c r="AV158" s="594"/>
      <c r="AW158" s="594"/>
      <c r="AX158" s="594"/>
      <c r="AY158" s="594"/>
      <c r="AZ158" s="592"/>
      <c r="BA158" s="594"/>
      <c r="BB158" s="592"/>
      <c r="BC158" s="592"/>
    </row>
    <row r="159" spans="2:55" s="590" customFormat="1" ht="36.6" customHeight="1">
      <c r="B159" s="590">
        <v>66</v>
      </c>
      <c r="C159" s="590" t="s">
        <v>2411</v>
      </c>
      <c r="D159" s="591" t="s">
        <v>2413</v>
      </c>
      <c r="E159" s="592"/>
      <c r="F159" s="592" t="s">
        <v>1100</v>
      </c>
      <c r="G159" s="593">
        <v>1</v>
      </c>
      <c r="H159" s="627"/>
      <c r="I159" s="623"/>
      <c r="J159" s="606">
        <f t="shared" si="6"/>
        <v>0</v>
      </c>
      <c r="K159" s="592">
        <f t="shared" si="8"/>
        <v>0</v>
      </c>
      <c r="L159" s="595"/>
      <c r="O159" s="596"/>
      <c r="P159" s="596"/>
      <c r="Q159" s="596"/>
      <c r="AH159" s="592"/>
      <c r="AJ159" s="592"/>
      <c r="AK159" s="592"/>
      <c r="AU159" s="594"/>
      <c r="AV159" s="594"/>
      <c r="AW159" s="594"/>
      <c r="AX159" s="594"/>
      <c r="AY159" s="594"/>
      <c r="AZ159" s="592"/>
      <c r="BA159" s="594"/>
      <c r="BB159" s="592"/>
      <c r="BC159" s="592"/>
    </row>
    <row r="160" spans="2:55" s="590" customFormat="1" ht="36.6" customHeight="1">
      <c r="B160" s="590">
        <v>67</v>
      </c>
      <c r="C160" s="590" t="s">
        <v>2338</v>
      </c>
      <c r="D160" s="591" t="s">
        <v>2414</v>
      </c>
      <c r="E160" s="592"/>
      <c r="F160" s="592" t="s">
        <v>1100</v>
      </c>
      <c r="G160" s="593">
        <v>1</v>
      </c>
      <c r="H160" s="627"/>
      <c r="I160" s="623"/>
      <c r="J160" s="606">
        <f t="shared" si="6"/>
        <v>0</v>
      </c>
      <c r="K160" s="592">
        <f t="shared" si="8"/>
        <v>0</v>
      </c>
      <c r="L160" s="595"/>
      <c r="O160" s="596"/>
      <c r="P160" s="596"/>
      <c r="Q160" s="596"/>
      <c r="AH160" s="592"/>
      <c r="AJ160" s="592"/>
      <c r="AK160" s="592"/>
      <c r="AU160" s="594"/>
      <c r="AV160" s="594"/>
      <c r="AW160" s="594"/>
      <c r="AX160" s="594"/>
      <c r="AY160" s="594"/>
      <c r="AZ160" s="592"/>
      <c r="BA160" s="594"/>
      <c r="BB160" s="592"/>
      <c r="BC160" s="592"/>
    </row>
    <row r="161" spans="2:55" s="584" customFormat="1" ht="28.15" customHeight="1">
      <c r="B161" s="581" t="s">
        <v>2415</v>
      </c>
      <c r="C161" s="581"/>
      <c r="D161" s="582"/>
      <c r="E161" s="582"/>
      <c r="F161" s="582"/>
      <c r="G161" s="582"/>
      <c r="H161" s="624"/>
      <c r="I161" s="624"/>
      <c r="J161" s="583">
        <f>SUM(J162:J166)</f>
        <v>0</v>
      </c>
      <c r="N161" s="574" t="e">
        <f>SUM(#REF!)</f>
        <v>#REF!</v>
      </c>
      <c r="P161" s="574" t="e">
        <f>SUM(#REF!)</f>
        <v>#REF!</v>
      </c>
      <c r="AH161" s="584" t="s">
        <v>64</v>
      </c>
      <c r="AJ161" s="584" t="s">
        <v>2320</v>
      </c>
      <c r="AK161" s="584" t="s">
        <v>64</v>
      </c>
      <c r="AO161" s="584" t="s">
        <v>2336</v>
      </c>
      <c r="BA161" s="568" t="e">
        <f>SUM(#REF!)</f>
        <v>#REF!</v>
      </c>
    </row>
    <row r="162" spans="2:55" s="590" customFormat="1" ht="72.95" customHeight="1">
      <c r="B162" s="590">
        <v>68</v>
      </c>
      <c r="C162" s="590" t="s">
        <v>2338</v>
      </c>
      <c r="D162" s="592" t="s">
        <v>2416</v>
      </c>
      <c r="E162" s="592"/>
      <c r="F162" s="592" t="s">
        <v>1644</v>
      </c>
      <c r="G162" s="593">
        <v>5</v>
      </c>
      <c r="H162" s="627"/>
      <c r="I162" s="623"/>
      <c r="J162" s="606">
        <f t="shared" ref="J162:J166" si="9">(G162*H162)+(G162*I162)</f>
        <v>0</v>
      </c>
      <c r="K162" s="592"/>
      <c r="L162" s="595"/>
      <c r="O162" s="596"/>
      <c r="P162" s="596"/>
      <c r="Q162" s="596"/>
      <c r="AH162" s="592"/>
      <c r="AJ162" s="592"/>
      <c r="AK162" s="592"/>
      <c r="AU162" s="594"/>
      <c r="AV162" s="594"/>
      <c r="AW162" s="594"/>
      <c r="AX162" s="594"/>
      <c r="AY162" s="594"/>
      <c r="AZ162" s="592"/>
      <c r="BA162" s="594"/>
      <c r="BB162" s="592"/>
      <c r="BC162" s="592"/>
    </row>
    <row r="163" spans="2:55" s="590" customFormat="1" ht="68.099999999999994" customHeight="1">
      <c r="B163" s="590">
        <v>69</v>
      </c>
      <c r="C163" s="590" t="s">
        <v>2338</v>
      </c>
      <c r="D163" s="592" t="s">
        <v>2417</v>
      </c>
      <c r="E163" s="592"/>
      <c r="F163" s="592" t="s">
        <v>1644</v>
      </c>
      <c r="G163" s="593">
        <v>6</v>
      </c>
      <c r="H163" s="627"/>
      <c r="I163" s="623"/>
      <c r="J163" s="606">
        <f t="shared" si="9"/>
        <v>0</v>
      </c>
      <c r="K163" s="592"/>
      <c r="L163" s="595"/>
      <c r="O163" s="596"/>
      <c r="P163" s="596"/>
      <c r="Q163" s="596"/>
      <c r="AH163" s="592"/>
      <c r="AJ163" s="592"/>
      <c r="AK163" s="592"/>
      <c r="AU163" s="594"/>
      <c r="AV163" s="594"/>
      <c r="AW163" s="594"/>
      <c r="AX163" s="594"/>
      <c r="AY163" s="594"/>
      <c r="AZ163" s="592"/>
      <c r="BA163" s="594"/>
      <c r="BB163" s="592"/>
      <c r="BC163" s="592"/>
    </row>
    <row r="164" spans="2:55" s="590" customFormat="1" ht="68.45" customHeight="1">
      <c r="B164" s="590">
        <v>70</v>
      </c>
      <c r="C164" s="590" t="s">
        <v>2338</v>
      </c>
      <c r="D164" s="592" t="s">
        <v>2418</v>
      </c>
      <c r="E164" s="592"/>
      <c r="F164" s="592" t="s">
        <v>1644</v>
      </c>
      <c r="G164" s="593">
        <v>5</v>
      </c>
      <c r="H164" s="627"/>
      <c r="I164" s="623"/>
      <c r="J164" s="606">
        <f t="shared" si="9"/>
        <v>0</v>
      </c>
      <c r="K164" s="592"/>
      <c r="L164" s="595"/>
      <c r="O164" s="596"/>
      <c r="P164" s="596"/>
      <c r="Q164" s="596"/>
      <c r="AH164" s="592"/>
      <c r="AJ164" s="592"/>
      <c r="AK164" s="592"/>
      <c r="AU164" s="594"/>
      <c r="AV164" s="594"/>
      <c r="AW164" s="594"/>
      <c r="AX164" s="594"/>
      <c r="AY164" s="594"/>
      <c r="AZ164" s="592"/>
      <c r="BA164" s="594"/>
      <c r="BB164" s="592"/>
      <c r="BC164" s="592"/>
    </row>
    <row r="165" spans="2:55" s="590" customFormat="1" ht="41.45" customHeight="1">
      <c r="B165" s="590">
        <v>71</v>
      </c>
      <c r="C165" s="590" t="s">
        <v>2338</v>
      </c>
      <c r="D165" s="591" t="s">
        <v>2419</v>
      </c>
      <c r="E165" s="592" t="s">
        <v>2420</v>
      </c>
      <c r="F165" s="592" t="s">
        <v>1644</v>
      </c>
      <c r="G165" s="593">
        <v>35</v>
      </c>
      <c r="H165" s="627"/>
      <c r="I165" s="623"/>
      <c r="J165" s="606">
        <f t="shared" si="9"/>
        <v>0</v>
      </c>
      <c r="K165" s="592"/>
      <c r="L165" s="595"/>
      <c r="O165" s="596"/>
      <c r="P165" s="596"/>
      <c r="Q165" s="596"/>
      <c r="AH165" s="592"/>
      <c r="AJ165" s="592"/>
      <c r="AK165" s="592"/>
      <c r="AU165" s="594"/>
      <c r="AV165" s="594"/>
      <c r="AW165" s="594"/>
      <c r="AX165" s="594"/>
      <c r="AY165" s="594"/>
      <c r="AZ165" s="592"/>
      <c r="BA165" s="594"/>
      <c r="BB165" s="592"/>
      <c r="BC165" s="592"/>
    </row>
    <row r="166" spans="2:55" s="590" customFormat="1" ht="42.6" customHeight="1">
      <c r="B166" s="590">
        <v>72</v>
      </c>
      <c r="C166" s="590" t="s">
        <v>2338</v>
      </c>
      <c r="D166" s="591" t="s">
        <v>2393</v>
      </c>
      <c r="E166" s="592" t="s">
        <v>2421</v>
      </c>
      <c r="F166" s="592" t="s">
        <v>1644</v>
      </c>
      <c r="G166" s="593">
        <v>4</v>
      </c>
      <c r="H166" s="627"/>
      <c r="I166" s="623"/>
      <c r="J166" s="606">
        <f t="shared" si="9"/>
        <v>0</v>
      </c>
      <c r="K166" s="592"/>
      <c r="L166" s="595"/>
      <c r="O166" s="596"/>
      <c r="P166" s="596"/>
      <c r="Q166" s="596"/>
      <c r="AH166" s="592"/>
      <c r="AJ166" s="592"/>
      <c r="AK166" s="592"/>
      <c r="AU166" s="594"/>
      <c r="AV166" s="594"/>
      <c r="AW166" s="594"/>
      <c r="AX166" s="594"/>
      <c r="AY166" s="594"/>
      <c r="AZ166" s="592"/>
      <c r="BA166" s="594"/>
      <c r="BB166" s="592"/>
      <c r="BC166" s="592"/>
    </row>
    <row r="167" spans="2:55" s="584" customFormat="1" ht="28.15" customHeight="1">
      <c r="B167" s="581" t="s">
        <v>2422</v>
      </c>
      <c r="C167" s="581"/>
      <c r="D167" s="582"/>
      <c r="E167" s="582"/>
      <c r="F167" s="582"/>
      <c r="G167" s="582"/>
      <c r="H167" s="624"/>
      <c r="I167" s="624"/>
      <c r="J167" s="583">
        <f>SUM(J168:J183)</f>
        <v>0</v>
      </c>
      <c r="N167" s="574" t="e">
        <f>SUM(#REF!)</f>
        <v>#REF!</v>
      </c>
      <c r="P167" s="574" t="e">
        <f>SUM(#REF!)</f>
        <v>#REF!</v>
      </c>
      <c r="AH167" s="584" t="s">
        <v>64</v>
      </c>
      <c r="AJ167" s="584" t="s">
        <v>2320</v>
      </c>
      <c r="AK167" s="584" t="s">
        <v>64</v>
      </c>
      <c r="AO167" s="584" t="s">
        <v>2336</v>
      </c>
      <c r="BA167" s="568" t="e">
        <f>SUM(#REF!)</f>
        <v>#REF!</v>
      </c>
    </row>
    <row r="168" spans="2:55" s="590" customFormat="1" ht="36.6" customHeight="1">
      <c r="B168" s="590">
        <v>73</v>
      </c>
      <c r="C168" s="590" t="s">
        <v>2338</v>
      </c>
      <c r="D168" s="591" t="s">
        <v>2401</v>
      </c>
      <c r="E168" s="592" t="s">
        <v>2402</v>
      </c>
      <c r="F168" s="592" t="s">
        <v>1644</v>
      </c>
      <c r="G168" s="593">
        <v>12</v>
      </c>
      <c r="H168" s="627"/>
      <c r="I168" s="623"/>
      <c r="J168" s="606">
        <f t="shared" ref="J168:J183" si="10">(G168*H168)+(G168*I168)</f>
        <v>0</v>
      </c>
      <c r="K168" s="592">
        <f t="shared" ref="K168:K171" si="11">(G168*H168)+(G168*J168)</f>
        <v>0</v>
      </c>
      <c r="L168" s="595"/>
      <c r="O168" s="596"/>
      <c r="P168" s="596"/>
      <c r="Q168" s="596"/>
      <c r="AH168" s="592"/>
      <c r="AJ168" s="592"/>
      <c r="AK168" s="592"/>
      <c r="AU168" s="594"/>
      <c r="AV168" s="594"/>
      <c r="AW168" s="594"/>
      <c r="AX168" s="594"/>
      <c r="AY168" s="594"/>
      <c r="AZ168" s="592"/>
      <c r="BA168" s="594"/>
      <c r="BB168" s="592"/>
      <c r="BC168" s="592"/>
    </row>
    <row r="169" spans="2:55" s="590" customFormat="1" ht="36.6" customHeight="1">
      <c r="B169" s="590">
        <v>74</v>
      </c>
      <c r="C169" s="590" t="s">
        <v>2338</v>
      </c>
      <c r="D169" s="591" t="s">
        <v>2423</v>
      </c>
      <c r="E169" s="592" t="s">
        <v>2424</v>
      </c>
      <c r="F169" s="592" t="s">
        <v>1644</v>
      </c>
      <c r="G169" s="593">
        <v>1</v>
      </c>
      <c r="H169" s="627"/>
      <c r="I169" s="623"/>
      <c r="J169" s="606">
        <f t="shared" si="10"/>
        <v>0</v>
      </c>
      <c r="K169" s="592">
        <f t="shared" si="11"/>
        <v>0</v>
      </c>
      <c r="L169" s="595"/>
      <c r="O169" s="596"/>
      <c r="P169" s="596"/>
      <c r="Q169" s="596"/>
      <c r="AH169" s="592"/>
      <c r="AJ169" s="592"/>
      <c r="AK169" s="592"/>
      <c r="AU169" s="594"/>
      <c r="AV169" s="594"/>
      <c r="AW169" s="594"/>
      <c r="AX169" s="594"/>
      <c r="AY169" s="594"/>
      <c r="AZ169" s="592"/>
      <c r="BA169" s="594"/>
      <c r="BB169" s="592"/>
      <c r="BC169" s="592"/>
    </row>
    <row r="170" spans="2:55" s="590" customFormat="1" ht="36.6" customHeight="1">
      <c r="B170" s="590">
        <v>75</v>
      </c>
      <c r="C170" s="590" t="s">
        <v>2338</v>
      </c>
      <c r="D170" s="591" t="s">
        <v>2403</v>
      </c>
      <c r="E170" s="592" t="s">
        <v>2404</v>
      </c>
      <c r="F170" s="592" t="s">
        <v>1644</v>
      </c>
      <c r="G170" s="593">
        <v>30</v>
      </c>
      <c r="H170" s="627"/>
      <c r="I170" s="623"/>
      <c r="J170" s="606">
        <f t="shared" si="10"/>
        <v>0</v>
      </c>
      <c r="K170" s="592">
        <f t="shared" si="11"/>
        <v>0</v>
      </c>
      <c r="L170" s="595"/>
      <c r="O170" s="596"/>
      <c r="P170" s="596"/>
      <c r="Q170" s="596"/>
      <c r="AH170" s="592"/>
      <c r="AJ170" s="592"/>
      <c r="AK170" s="592"/>
      <c r="AU170" s="594"/>
      <c r="AV170" s="594"/>
      <c r="AW170" s="594"/>
      <c r="AX170" s="594"/>
      <c r="AY170" s="594"/>
      <c r="AZ170" s="592"/>
      <c r="BA170" s="594"/>
      <c r="BB170" s="592"/>
      <c r="BC170" s="592"/>
    </row>
    <row r="171" spans="2:55" s="590" customFormat="1" ht="36.6" customHeight="1">
      <c r="B171" s="590">
        <v>76</v>
      </c>
      <c r="C171" s="590" t="s">
        <v>2338</v>
      </c>
      <c r="D171" s="591" t="s">
        <v>2405</v>
      </c>
      <c r="E171" s="592" t="s">
        <v>2406</v>
      </c>
      <c r="F171" s="592" t="s">
        <v>1644</v>
      </c>
      <c r="G171" s="593">
        <v>9</v>
      </c>
      <c r="H171" s="627"/>
      <c r="I171" s="623"/>
      <c r="J171" s="606">
        <f t="shared" si="10"/>
        <v>0</v>
      </c>
      <c r="K171" s="592">
        <f t="shared" si="11"/>
        <v>0</v>
      </c>
      <c r="L171" s="595"/>
      <c r="O171" s="596"/>
      <c r="P171" s="596"/>
      <c r="Q171" s="596"/>
      <c r="AH171" s="592"/>
      <c r="AJ171" s="592"/>
      <c r="AK171" s="592"/>
      <c r="AU171" s="594"/>
      <c r="AV171" s="594"/>
      <c r="AW171" s="594"/>
      <c r="AX171" s="594"/>
      <c r="AY171" s="594"/>
      <c r="AZ171" s="592"/>
      <c r="BA171" s="594"/>
      <c r="BB171" s="592"/>
      <c r="BC171" s="592"/>
    </row>
    <row r="172" spans="2:55" s="590" customFormat="1" ht="36.6" customHeight="1">
      <c r="B172" s="590">
        <v>77</v>
      </c>
      <c r="C172" s="590" t="s">
        <v>2338</v>
      </c>
      <c r="D172" s="591" t="s">
        <v>2425</v>
      </c>
      <c r="E172" s="592" t="s">
        <v>2426</v>
      </c>
      <c r="F172" s="592" t="s">
        <v>1644</v>
      </c>
      <c r="G172" s="593">
        <v>1</v>
      </c>
      <c r="H172" s="627"/>
      <c r="I172" s="623"/>
      <c r="J172" s="606">
        <f t="shared" si="10"/>
        <v>0</v>
      </c>
      <c r="K172" s="592"/>
      <c r="L172" s="595"/>
      <c r="O172" s="596"/>
      <c r="P172" s="596"/>
      <c r="Q172" s="596"/>
      <c r="AH172" s="592"/>
      <c r="AJ172" s="592"/>
      <c r="AK172" s="592"/>
      <c r="AU172" s="594"/>
      <c r="AV172" s="594"/>
      <c r="AW172" s="594"/>
      <c r="AX172" s="594"/>
      <c r="AY172" s="594"/>
      <c r="AZ172" s="592"/>
      <c r="BA172" s="594"/>
      <c r="BB172" s="592"/>
      <c r="BC172" s="592"/>
    </row>
    <row r="173" spans="2:55" s="590" customFormat="1" ht="36.6" customHeight="1">
      <c r="B173" s="590">
        <v>78</v>
      </c>
      <c r="C173" s="590" t="s">
        <v>2338</v>
      </c>
      <c r="D173" s="591" t="s">
        <v>2427</v>
      </c>
      <c r="E173" s="592"/>
      <c r="F173" s="592" t="s">
        <v>1644</v>
      </c>
      <c r="G173" s="593">
        <v>31</v>
      </c>
      <c r="H173" s="627"/>
      <c r="I173" s="623"/>
      <c r="J173" s="606">
        <f t="shared" si="10"/>
        <v>0</v>
      </c>
      <c r="K173" s="592">
        <f t="shared" ref="K173:K174" si="12">(G173*H173)+(G173*J173)</f>
        <v>0</v>
      </c>
      <c r="L173" s="595"/>
      <c r="O173" s="596"/>
      <c r="P173" s="596"/>
      <c r="Q173" s="596"/>
      <c r="AH173" s="592"/>
      <c r="AJ173" s="592"/>
      <c r="AK173" s="592"/>
      <c r="AU173" s="594"/>
      <c r="AV173" s="594"/>
      <c r="AW173" s="594"/>
      <c r="AX173" s="594"/>
      <c r="AY173" s="594"/>
      <c r="AZ173" s="592"/>
      <c r="BA173" s="594"/>
      <c r="BB173" s="592"/>
      <c r="BC173" s="592"/>
    </row>
    <row r="174" spans="2:55" s="590" customFormat="1" ht="36.6" customHeight="1">
      <c r="B174" s="590">
        <v>79</v>
      </c>
      <c r="C174" s="590" t="s">
        <v>2338</v>
      </c>
      <c r="D174" s="591" t="s">
        <v>2395</v>
      </c>
      <c r="E174" s="592"/>
      <c r="F174" s="592" t="s">
        <v>1644</v>
      </c>
      <c r="G174" s="593">
        <v>1</v>
      </c>
      <c r="H174" s="627"/>
      <c r="I174" s="623"/>
      <c r="J174" s="606">
        <f t="shared" si="10"/>
        <v>0</v>
      </c>
      <c r="K174" s="592">
        <f t="shared" si="12"/>
        <v>0</v>
      </c>
      <c r="L174" s="595"/>
      <c r="O174" s="596"/>
      <c r="P174" s="596"/>
      <c r="Q174" s="596"/>
      <c r="AH174" s="592"/>
      <c r="AJ174" s="592"/>
      <c r="AK174" s="592"/>
      <c r="AU174" s="594"/>
      <c r="AV174" s="594"/>
      <c r="AW174" s="594"/>
      <c r="AX174" s="594"/>
      <c r="AY174" s="594"/>
      <c r="AZ174" s="592"/>
      <c r="BA174" s="594"/>
      <c r="BB174" s="592"/>
      <c r="BC174" s="592"/>
    </row>
    <row r="175" spans="2:55" s="590" customFormat="1" ht="36.6" customHeight="1">
      <c r="B175" s="590">
        <v>80</v>
      </c>
      <c r="C175" s="590" t="s">
        <v>2338</v>
      </c>
      <c r="D175" s="591" t="s">
        <v>2390</v>
      </c>
      <c r="E175" s="592"/>
      <c r="F175" s="592" t="s">
        <v>1644</v>
      </c>
      <c r="G175" s="593">
        <v>11</v>
      </c>
      <c r="H175" s="627"/>
      <c r="I175" s="623"/>
      <c r="J175" s="606">
        <f t="shared" si="10"/>
        <v>0</v>
      </c>
      <c r="K175" s="592"/>
      <c r="L175" s="595"/>
      <c r="O175" s="596"/>
      <c r="P175" s="596"/>
      <c r="Q175" s="596"/>
      <c r="AH175" s="592"/>
      <c r="AJ175" s="592"/>
      <c r="AK175" s="592"/>
      <c r="AU175" s="594"/>
      <c r="AV175" s="594"/>
      <c r="AW175" s="594"/>
      <c r="AX175" s="594"/>
      <c r="AY175" s="594"/>
      <c r="AZ175" s="592"/>
      <c r="BA175" s="594"/>
      <c r="BB175" s="592"/>
      <c r="BC175" s="592"/>
    </row>
    <row r="176" spans="2:55" s="590" customFormat="1" ht="36.6" customHeight="1">
      <c r="B176" s="590">
        <v>81</v>
      </c>
      <c r="C176" s="590" t="s">
        <v>2338</v>
      </c>
      <c r="D176" s="591" t="s">
        <v>2428</v>
      </c>
      <c r="E176" s="592" t="s">
        <v>2429</v>
      </c>
      <c r="F176" s="592" t="s">
        <v>1644</v>
      </c>
      <c r="G176" s="593">
        <v>1</v>
      </c>
      <c r="H176" s="627"/>
      <c r="I176" s="623"/>
      <c r="J176" s="606">
        <f t="shared" si="10"/>
        <v>0</v>
      </c>
      <c r="K176" s="592"/>
      <c r="L176" s="595"/>
      <c r="O176" s="596"/>
      <c r="P176" s="596"/>
      <c r="Q176" s="596"/>
      <c r="AH176" s="592"/>
      <c r="AJ176" s="592"/>
      <c r="AK176" s="592"/>
      <c r="AU176" s="594"/>
      <c r="AV176" s="594"/>
      <c r="AW176" s="594"/>
      <c r="AX176" s="594"/>
      <c r="AY176" s="594"/>
      <c r="AZ176" s="592"/>
      <c r="BA176" s="594"/>
      <c r="BB176" s="592"/>
      <c r="BC176" s="592"/>
    </row>
    <row r="177" spans="2:55" s="590" customFormat="1" ht="36.6" customHeight="1">
      <c r="B177" s="590">
        <v>82</v>
      </c>
      <c r="C177" s="590" t="s">
        <v>2338</v>
      </c>
      <c r="D177" s="591" t="s">
        <v>2430</v>
      </c>
      <c r="E177" s="592" t="s">
        <v>2431</v>
      </c>
      <c r="F177" s="592" t="s">
        <v>1644</v>
      </c>
      <c r="G177" s="593">
        <v>1</v>
      </c>
      <c r="H177" s="627"/>
      <c r="I177" s="623"/>
      <c r="J177" s="606">
        <f t="shared" si="10"/>
        <v>0</v>
      </c>
      <c r="K177" s="592"/>
      <c r="L177" s="595"/>
      <c r="O177" s="596"/>
      <c r="P177" s="596"/>
      <c r="Q177" s="596"/>
      <c r="AH177" s="592"/>
      <c r="AJ177" s="592"/>
      <c r="AK177" s="592"/>
      <c r="AU177" s="594"/>
      <c r="AV177" s="594"/>
      <c r="AW177" s="594"/>
      <c r="AX177" s="594"/>
      <c r="AY177" s="594"/>
      <c r="AZ177" s="592"/>
      <c r="BA177" s="594"/>
      <c r="BB177" s="592"/>
      <c r="BC177" s="592"/>
    </row>
    <row r="178" spans="2:55" s="590" customFormat="1" ht="36.6" customHeight="1">
      <c r="B178" s="590">
        <v>83</v>
      </c>
      <c r="C178" s="590" t="s">
        <v>2338</v>
      </c>
      <c r="D178" s="591" t="s">
        <v>2407</v>
      </c>
      <c r="E178" s="592" t="s">
        <v>2408</v>
      </c>
      <c r="F178" s="592" t="s">
        <v>1644</v>
      </c>
      <c r="G178" s="593">
        <v>1</v>
      </c>
      <c r="H178" s="627"/>
      <c r="I178" s="623"/>
      <c r="J178" s="606">
        <f t="shared" si="10"/>
        <v>0</v>
      </c>
      <c r="K178" s="592"/>
      <c r="L178" s="595"/>
      <c r="O178" s="596"/>
      <c r="P178" s="596"/>
      <c r="Q178" s="596"/>
      <c r="AH178" s="592"/>
      <c r="AJ178" s="592"/>
      <c r="AK178" s="592"/>
      <c r="AU178" s="594"/>
      <c r="AV178" s="594"/>
      <c r="AW178" s="594"/>
      <c r="AX178" s="594"/>
      <c r="AY178" s="594"/>
      <c r="AZ178" s="592"/>
      <c r="BA178" s="594"/>
      <c r="BB178" s="592"/>
      <c r="BC178" s="592"/>
    </row>
    <row r="179" spans="2:55" s="590" customFormat="1" ht="36.6" customHeight="1">
      <c r="B179" s="590">
        <v>84</v>
      </c>
      <c r="C179" s="590" t="s">
        <v>2338</v>
      </c>
      <c r="D179" s="591" t="s">
        <v>2409</v>
      </c>
      <c r="E179" s="592" t="s">
        <v>2409</v>
      </c>
      <c r="F179" s="592" t="s">
        <v>1644</v>
      </c>
      <c r="G179" s="593">
        <v>1</v>
      </c>
      <c r="H179" s="627"/>
      <c r="I179" s="623"/>
      <c r="J179" s="606">
        <f t="shared" si="10"/>
        <v>0</v>
      </c>
      <c r="K179" s="592"/>
      <c r="L179" s="595"/>
      <c r="O179" s="596"/>
      <c r="P179" s="596"/>
      <c r="Q179" s="596"/>
      <c r="AH179" s="592"/>
      <c r="AJ179" s="592"/>
      <c r="AK179" s="592"/>
      <c r="AU179" s="594"/>
      <c r="AV179" s="594"/>
      <c r="AW179" s="594"/>
      <c r="AX179" s="594"/>
      <c r="AY179" s="594"/>
      <c r="AZ179" s="592"/>
      <c r="BA179" s="594"/>
      <c r="BB179" s="592"/>
      <c r="BC179" s="592"/>
    </row>
    <row r="180" spans="2:55" s="590" customFormat="1" ht="36.6" customHeight="1">
      <c r="B180" s="590">
        <v>85</v>
      </c>
      <c r="C180" s="590" t="s">
        <v>2338</v>
      </c>
      <c r="D180" s="591" t="s">
        <v>2410</v>
      </c>
      <c r="E180" s="592"/>
      <c r="F180" s="592" t="s">
        <v>1100</v>
      </c>
      <c r="G180" s="593">
        <v>1</v>
      </c>
      <c r="H180" s="627"/>
      <c r="I180" s="623"/>
      <c r="J180" s="606">
        <f t="shared" si="10"/>
        <v>0</v>
      </c>
      <c r="K180" s="592">
        <f t="shared" ref="K180:K183" si="13">(G180*H180)+(G180*J180)</f>
        <v>0</v>
      </c>
      <c r="L180" s="595"/>
      <c r="O180" s="596"/>
      <c r="P180" s="596"/>
      <c r="Q180" s="596"/>
      <c r="AH180" s="592"/>
      <c r="AJ180" s="592"/>
      <c r="AK180" s="592"/>
      <c r="AU180" s="594"/>
      <c r="AV180" s="594"/>
      <c r="AW180" s="594"/>
      <c r="AX180" s="594"/>
      <c r="AY180" s="594"/>
      <c r="AZ180" s="592"/>
      <c r="BA180" s="594"/>
      <c r="BB180" s="592"/>
      <c r="BC180" s="592"/>
    </row>
    <row r="181" spans="2:55" s="590" customFormat="1" ht="36.6" customHeight="1">
      <c r="B181" s="590">
        <v>86</v>
      </c>
      <c r="C181" s="590" t="s">
        <v>2411</v>
      </c>
      <c r="D181" s="591" t="s">
        <v>2412</v>
      </c>
      <c r="E181" s="592"/>
      <c r="F181" s="592" t="s">
        <v>1100</v>
      </c>
      <c r="G181" s="593">
        <v>1</v>
      </c>
      <c r="H181" s="627"/>
      <c r="I181" s="623"/>
      <c r="J181" s="606">
        <f t="shared" si="10"/>
        <v>0</v>
      </c>
      <c r="K181" s="592">
        <f t="shared" si="13"/>
        <v>0</v>
      </c>
      <c r="L181" s="595"/>
      <c r="O181" s="596"/>
      <c r="P181" s="596"/>
      <c r="Q181" s="596"/>
      <c r="AH181" s="592"/>
      <c r="AJ181" s="592"/>
      <c r="AK181" s="592"/>
      <c r="AU181" s="594"/>
      <c r="AV181" s="594"/>
      <c r="AW181" s="594"/>
      <c r="AX181" s="594"/>
      <c r="AY181" s="594"/>
      <c r="AZ181" s="592"/>
      <c r="BA181" s="594"/>
      <c r="BB181" s="592"/>
      <c r="BC181" s="592"/>
    </row>
    <row r="182" spans="2:55" s="590" customFormat="1" ht="36.6" customHeight="1">
      <c r="B182" s="590">
        <v>87</v>
      </c>
      <c r="C182" s="590" t="s">
        <v>2411</v>
      </c>
      <c r="D182" s="591" t="s">
        <v>2413</v>
      </c>
      <c r="E182" s="592"/>
      <c r="F182" s="592" t="s">
        <v>1100</v>
      </c>
      <c r="G182" s="593">
        <v>1</v>
      </c>
      <c r="H182" s="627"/>
      <c r="I182" s="623"/>
      <c r="J182" s="606">
        <f t="shared" si="10"/>
        <v>0</v>
      </c>
      <c r="K182" s="592">
        <f t="shared" si="13"/>
        <v>0</v>
      </c>
      <c r="L182" s="595"/>
      <c r="O182" s="596"/>
      <c r="P182" s="596"/>
      <c r="Q182" s="596"/>
      <c r="AH182" s="592"/>
      <c r="AJ182" s="592"/>
      <c r="AK182" s="592"/>
      <c r="AU182" s="594"/>
      <c r="AV182" s="594"/>
      <c r="AW182" s="594"/>
      <c r="AX182" s="594"/>
      <c r="AY182" s="594"/>
      <c r="AZ182" s="592"/>
      <c r="BA182" s="594"/>
      <c r="BB182" s="592"/>
      <c r="BC182" s="592"/>
    </row>
    <row r="183" spans="2:55" s="590" customFormat="1" ht="36.6" customHeight="1">
      <c r="B183" s="590">
        <v>89</v>
      </c>
      <c r="C183" s="590" t="s">
        <v>2338</v>
      </c>
      <c r="D183" s="591" t="s">
        <v>2414</v>
      </c>
      <c r="E183" s="592"/>
      <c r="F183" s="592" t="s">
        <v>1100</v>
      </c>
      <c r="G183" s="593">
        <v>1</v>
      </c>
      <c r="H183" s="627"/>
      <c r="I183" s="623"/>
      <c r="J183" s="606">
        <f t="shared" si="10"/>
        <v>0</v>
      </c>
      <c r="K183" s="592">
        <f t="shared" si="13"/>
        <v>0</v>
      </c>
      <c r="L183" s="595"/>
      <c r="O183" s="596"/>
      <c r="P183" s="596"/>
      <c r="Q183" s="596"/>
      <c r="AH183" s="592"/>
      <c r="AJ183" s="592"/>
      <c r="AK183" s="592"/>
      <c r="AU183" s="594"/>
      <c r="AV183" s="594"/>
      <c r="AW183" s="594"/>
      <c r="AX183" s="594"/>
      <c r="AY183" s="594"/>
      <c r="AZ183" s="592"/>
      <c r="BA183" s="594"/>
      <c r="BB183" s="592"/>
      <c r="BC183" s="592"/>
    </row>
    <row r="184" spans="2:55" s="584" customFormat="1" ht="28.15" customHeight="1">
      <c r="B184" s="581" t="s">
        <v>2432</v>
      </c>
      <c r="C184" s="581"/>
      <c r="D184" s="582"/>
      <c r="E184" s="582"/>
      <c r="F184" s="582"/>
      <c r="G184" s="582"/>
      <c r="H184" s="624"/>
      <c r="I184" s="624"/>
      <c r="J184" s="583">
        <f>SUM(J185:J193)</f>
        <v>0</v>
      </c>
      <c r="N184" s="574"/>
      <c r="P184" s="574"/>
      <c r="BA184" s="568"/>
    </row>
    <row r="185" spans="2:55" s="590" customFormat="1" ht="15.75" customHeight="1">
      <c r="B185" s="607" t="s">
        <v>2433</v>
      </c>
      <c r="D185" s="591"/>
      <c r="E185" s="592"/>
      <c r="F185" s="592"/>
      <c r="G185" s="593"/>
      <c r="H185" s="627"/>
      <c r="I185" s="623"/>
      <c r="J185" s="606"/>
      <c r="K185" s="592"/>
      <c r="L185" s="595"/>
      <c r="O185" s="596"/>
      <c r="P185" s="596"/>
      <c r="Q185" s="596"/>
      <c r="AH185" s="592"/>
      <c r="AJ185" s="592"/>
      <c r="AK185" s="592"/>
      <c r="AU185" s="594"/>
      <c r="AV185" s="594"/>
      <c r="AW185" s="594"/>
      <c r="AX185" s="594"/>
      <c r="AY185" s="594"/>
      <c r="AZ185" s="592"/>
      <c r="BA185" s="594"/>
      <c r="BB185" s="592"/>
      <c r="BC185" s="592"/>
    </row>
    <row r="186" spans="2:55" s="590" customFormat="1" ht="36.6" customHeight="1">
      <c r="B186" s="590">
        <v>90</v>
      </c>
      <c r="C186" s="590" t="s">
        <v>2338</v>
      </c>
      <c r="D186" s="591" t="s">
        <v>2434</v>
      </c>
      <c r="E186" s="592"/>
      <c r="F186" s="592" t="s">
        <v>1644</v>
      </c>
      <c r="G186" s="608">
        <v>38</v>
      </c>
      <c r="H186" s="627"/>
      <c r="I186" s="623"/>
      <c r="J186" s="606">
        <f t="shared" ref="J186:J193" si="14">(G186*H186)+(G186*I186)</f>
        <v>0</v>
      </c>
      <c r="K186" s="592"/>
      <c r="L186" s="595"/>
      <c r="O186" s="596"/>
      <c r="P186" s="596"/>
      <c r="Q186" s="596"/>
      <c r="AH186" s="592"/>
      <c r="AJ186" s="592"/>
      <c r="AK186" s="592"/>
      <c r="AU186" s="594"/>
      <c r="AV186" s="594"/>
      <c r="AW186" s="594"/>
      <c r="AX186" s="594"/>
      <c r="AY186" s="594"/>
      <c r="AZ186" s="592"/>
      <c r="BA186" s="594"/>
      <c r="BB186" s="592"/>
      <c r="BC186" s="592"/>
    </row>
    <row r="187" spans="2:55" s="590" customFormat="1" ht="36.6" customHeight="1">
      <c r="B187" s="590">
        <v>91</v>
      </c>
      <c r="C187" s="590" t="s">
        <v>2338</v>
      </c>
      <c r="D187" s="591" t="s">
        <v>2435</v>
      </c>
      <c r="E187" s="592"/>
      <c r="F187" s="592" t="s">
        <v>1644</v>
      </c>
      <c r="G187" s="593">
        <v>12</v>
      </c>
      <c r="H187" s="627"/>
      <c r="I187" s="623"/>
      <c r="J187" s="606">
        <f t="shared" si="14"/>
        <v>0</v>
      </c>
      <c r="K187" s="592"/>
      <c r="L187" s="595"/>
      <c r="O187" s="596"/>
      <c r="P187" s="596"/>
      <c r="Q187" s="596"/>
      <c r="AH187" s="592"/>
      <c r="AJ187" s="592"/>
      <c r="AK187" s="592"/>
      <c r="AU187" s="594"/>
      <c r="AV187" s="594"/>
      <c r="AW187" s="594"/>
      <c r="AX187" s="594"/>
      <c r="AY187" s="594"/>
      <c r="AZ187" s="592"/>
      <c r="BA187" s="594"/>
      <c r="BB187" s="592"/>
      <c r="BC187" s="592"/>
    </row>
    <row r="188" spans="2:55" s="590" customFormat="1" ht="15.75" customHeight="1">
      <c r="B188" s="590">
        <v>92</v>
      </c>
      <c r="C188" s="590" t="s">
        <v>2338</v>
      </c>
      <c r="D188" s="591" t="s">
        <v>2436</v>
      </c>
      <c r="E188" s="592"/>
      <c r="F188" s="592" t="s">
        <v>1644</v>
      </c>
      <c r="G188" s="593">
        <v>24</v>
      </c>
      <c r="H188" s="627"/>
      <c r="I188" s="623"/>
      <c r="J188" s="606">
        <f t="shared" si="14"/>
        <v>0</v>
      </c>
      <c r="K188" s="592"/>
      <c r="L188" s="595"/>
      <c r="O188" s="596"/>
      <c r="P188" s="596"/>
      <c r="Q188" s="596"/>
      <c r="AH188" s="592"/>
      <c r="AJ188" s="592"/>
      <c r="AK188" s="592"/>
      <c r="AU188" s="594"/>
      <c r="AV188" s="594"/>
      <c r="AW188" s="594"/>
      <c r="AX188" s="594"/>
      <c r="AY188" s="594"/>
      <c r="AZ188" s="592"/>
      <c r="BA188" s="594"/>
      <c r="BB188" s="592"/>
      <c r="BC188" s="592"/>
    </row>
    <row r="189" spans="2:55" s="590" customFormat="1" ht="36.6" customHeight="1">
      <c r="B189" s="590">
        <v>93</v>
      </c>
      <c r="C189" s="590" t="s">
        <v>2338</v>
      </c>
      <c r="D189" s="591" t="s">
        <v>2437</v>
      </c>
      <c r="E189" s="592"/>
      <c r="F189" s="592" t="s">
        <v>1644</v>
      </c>
      <c r="G189" s="593">
        <v>15</v>
      </c>
      <c r="H189" s="627"/>
      <c r="I189" s="623"/>
      <c r="J189" s="606">
        <f t="shared" si="14"/>
        <v>0</v>
      </c>
      <c r="K189" s="592"/>
      <c r="L189" s="595"/>
      <c r="O189" s="596"/>
      <c r="P189" s="596"/>
      <c r="Q189" s="596"/>
      <c r="AH189" s="592"/>
      <c r="AJ189" s="592"/>
      <c r="AK189" s="592"/>
      <c r="AU189" s="594"/>
      <c r="AV189" s="594"/>
      <c r="AW189" s="594"/>
      <c r="AX189" s="594"/>
      <c r="AY189" s="594"/>
      <c r="AZ189" s="592"/>
      <c r="BA189" s="594"/>
      <c r="BB189" s="592"/>
      <c r="BC189" s="592"/>
    </row>
    <row r="190" spans="2:55" s="590" customFormat="1" ht="36.6" customHeight="1">
      <c r="B190" s="590">
        <v>94</v>
      </c>
      <c r="C190" s="590" t="s">
        <v>2338</v>
      </c>
      <c r="D190" s="591" t="s">
        <v>2438</v>
      </c>
      <c r="E190" s="592"/>
      <c r="F190" s="592" t="s">
        <v>1644</v>
      </c>
      <c r="G190" s="593">
        <v>9</v>
      </c>
      <c r="H190" s="627"/>
      <c r="I190" s="623"/>
      <c r="J190" s="606">
        <f t="shared" si="14"/>
        <v>0</v>
      </c>
      <c r="K190" s="592"/>
      <c r="L190" s="595"/>
      <c r="O190" s="596"/>
      <c r="P190" s="596"/>
      <c r="Q190" s="596"/>
      <c r="AH190" s="592"/>
      <c r="AJ190" s="592"/>
      <c r="AK190" s="592"/>
      <c r="AU190" s="594"/>
      <c r="AV190" s="594"/>
      <c r="AW190" s="594"/>
      <c r="AX190" s="594"/>
      <c r="AY190" s="594"/>
      <c r="AZ190" s="592"/>
      <c r="BA190" s="594"/>
      <c r="BB190" s="592"/>
      <c r="BC190" s="592"/>
    </row>
    <row r="191" spans="2:55" s="590" customFormat="1" ht="36.6" customHeight="1">
      <c r="B191" s="590">
        <v>95</v>
      </c>
      <c r="C191" s="590" t="s">
        <v>2338</v>
      </c>
      <c r="D191" s="591" t="s">
        <v>2439</v>
      </c>
      <c r="E191" s="592"/>
      <c r="F191" s="592" t="s">
        <v>1644</v>
      </c>
      <c r="G191" s="593">
        <v>22</v>
      </c>
      <c r="H191" s="627"/>
      <c r="I191" s="623"/>
      <c r="J191" s="606">
        <f t="shared" si="14"/>
        <v>0</v>
      </c>
      <c r="K191" s="592"/>
      <c r="L191" s="595"/>
      <c r="O191" s="596"/>
      <c r="P191" s="596"/>
      <c r="Q191" s="596"/>
      <c r="AH191" s="592"/>
      <c r="AJ191" s="592"/>
      <c r="AK191" s="592"/>
      <c r="AU191" s="594"/>
      <c r="AV191" s="594"/>
      <c r="AW191" s="594"/>
      <c r="AX191" s="594"/>
      <c r="AY191" s="594"/>
      <c r="AZ191" s="592"/>
      <c r="BA191" s="594"/>
      <c r="BB191" s="592"/>
      <c r="BC191" s="592"/>
    </row>
    <row r="192" spans="2:55" s="590" customFormat="1" ht="36.6" customHeight="1">
      <c r="B192" s="590">
        <v>96</v>
      </c>
      <c r="C192" s="590" t="s">
        <v>2338</v>
      </c>
      <c r="D192" s="591" t="s">
        <v>2440</v>
      </c>
      <c r="E192" s="592"/>
      <c r="F192" s="592" t="s">
        <v>1644</v>
      </c>
      <c r="G192" s="593">
        <v>1</v>
      </c>
      <c r="H192" s="627"/>
      <c r="I192" s="623"/>
      <c r="J192" s="606">
        <f t="shared" si="14"/>
        <v>0</v>
      </c>
      <c r="K192" s="592"/>
      <c r="L192" s="595"/>
      <c r="O192" s="596"/>
      <c r="P192" s="596"/>
      <c r="Q192" s="596"/>
      <c r="AH192" s="592"/>
      <c r="AJ192" s="592"/>
      <c r="AK192" s="592"/>
      <c r="AU192" s="594"/>
      <c r="AV192" s="594"/>
      <c r="AW192" s="594"/>
      <c r="AX192" s="594"/>
      <c r="AY192" s="594"/>
      <c r="AZ192" s="592"/>
      <c r="BA192" s="594"/>
      <c r="BB192" s="592"/>
      <c r="BC192" s="592"/>
    </row>
    <row r="193" spans="2:55" s="590" customFormat="1" ht="36.6" customHeight="1">
      <c r="B193" s="590">
        <v>97</v>
      </c>
      <c r="C193" s="590" t="s">
        <v>2338</v>
      </c>
      <c r="D193" s="591" t="s">
        <v>2441</v>
      </c>
      <c r="E193" s="592"/>
      <c r="F193" s="592" t="s">
        <v>1644</v>
      </c>
      <c r="G193" s="593">
        <v>1</v>
      </c>
      <c r="H193" s="627"/>
      <c r="I193" s="623"/>
      <c r="J193" s="606">
        <f t="shared" si="14"/>
        <v>0</v>
      </c>
      <c r="K193" s="592"/>
      <c r="L193" s="595"/>
      <c r="O193" s="596"/>
      <c r="P193" s="596"/>
      <c r="Q193" s="596"/>
      <c r="AH193" s="592"/>
      <c r="AJ193" s="592"/>
      <c r="AK193" s="592"/>
      <c r="AU193" s="594"/>
      <c r="AV193" s="594"/>
      <c r="AW193" s="594"/>
      <c r="AX193" s="594"/>
      <c r="AY193" s="594"/>
      <c r="AZ193" s="592"/>
      <c r="BA193" s="594"/>
      <c r="BB193" s="592"/>
      <c r="BC193" s="592"/>
    </row>
    <row r="194" spans="2:55" s="584" customFormat="1" ht="28.15" customHeight="1">
      <c r="B194" s="581" t="s">
        <v>2442</v>
      </c>
      <c r="C194" s="581"/>
      <c r="D194" s="582"/>
      <c r="E194" s="582"/>
      <c r="F194" s="582"/>
      <c r="G194" s="582"/>
      <c r="H194" s="624"/>
      <c r="I194" s="624"/>
      <c r="J194" s="583">
        <f>SUM(J195:J207)</f>
        <v>0</v>
      </c>
      <c r="N194" s="574"/>
      <c r="P194" s="574"/>
      <c r="BA194" s="568"/>
    </row>
    <row r="195" spans="2:55" s="590" customFormat="1" ht="15.75" customHeight="1">
      <c r="B195" s="607" t="s">
        <v>2433</v>
      </c>
      <c r="D195" s="591"/>
      <c r="E195" s="592"/>
      <c r="F195" s="592"/>
      <c r="G195" s="593"/>
      <c r="H195" s="627"/>
      <c r="I195" s="623"/>
      <c r="J195" s="606"/>
      <c r="K195" s="592"/>
      <c r="L195" s="595"/>
      <c r="O195" s="596"/>
      <c r="P195" s="596"/>
      <c r="Q195" s="596"/>
      <c r="AH195" s="592"/>
      <c r="AJ195" s="592"/>
      <c r="AK195" s="592"/>
      <c r="AU195" s="594"/>
      <c r="AV195" s="594"/>
      <c r="AW195" s="594"/>
      <c r="AX195" s="594"/>
      <c r="AY195" s="594"/>
      <c r="AZ195" s="592"/>
      <c r="BA195" s="594"/>
      <c r="BB195" s="592"/>
      <c r="BC195" s="592"/>
    </row>
    <row r="196" spans="2:55" s="590" customFormat="1" ht="36.6" customHeight="1">
      <c r="B196" s="590">
        <v>98</v>
      </c>
      <c r="C196" s="590" t="s">
        <v>2338</v>
      </c>
      <c r="D196" s="591" t="s">
        <v>2434</v>
      </c>
      <c r="E196" s="592"/>
      <c r="F196" s="592" t="s">
        <v>1644</v>
      </c>
      <c r="G196" s="608">
        <v>14</v>
      </c>
      <c r="H196" s="627"/>
      <c r="I196" s="623"/>
      <c r="J196" s="606">
        <f t="shared" ref="J196:J207" si="15">(G196*H196)+(G196*I196)</f>
        <v>0</v>
      </c>
      <c r="K196" s="592"/>
      <c r="L196" s="595"/>
      <c r="O196" s="596"/>
      <c r="P196" s="596"/>
      <c r="Q196" s="596"/>
      <c r="AH196" s="592"/>
      <c r="AJ196" s="592"/>
      <c r="AK196" s="592"/>
      <c r="AU196" s="594"/>
      <c r="AV196" s="594"/>
      <c r="AW196" s="594"/>
      <c r="AX196" s="594"/>
      <c r="AY196" s="594"/>
      <c r="AZ196" s="592"/>
      <c r="BA196" s="594"/>
      <c r="BB196" s="592"/>
      <c r="BC196" s="592"/>
    </row>
    <row r="197" spans="2:55" s="590" customFormat="1" ht="36.6" customHeight="1">
      <c r="B197" s="590">
        <v>99</v>
      </c>
      <c r="C197" s="590" t="s">
        <v>2338</v>
      </c>
      <c r="D197" s="591" t="s">
        <v>2443</v>
      </c>
      <c r="E197" s="592"/>
      <c r="F197" s="592" t="s">
        <v>1644</v>
      </c>
      <c r="G197" s="593">
        <v>6</v>
      </c>
      <c r="H197" s="627"/>
      <c r="I197" s="623"/>
      <c r="J197" s="606">
        <f t="shared" si="15"/>
        <v>0</v>
      </c>
      <c r="K197" s="592"/>
      <c r="L197" s="595"/>
      <c r="O197" s="596"/>
      <c r="P197" s="596"/>
      <c r="Q197" s="596"/>
      <c r="AH197" s="592"/>
      <c r="AJ197" s="592"/>
      <c r="AK197" s="592"/>
      <c r="AU197" s="594"/>
      <c r="AV197" s="594"/>
      <c r="AW197" s="594"/>
      <c r="AX197" s="594"/>
      <c r="AY197" s="594"/>
      <c r="AZ197" s="592"/>
      <c r="BA197" s="594"/>
      <c r="BB197" s="592"/>
      <c r="BC197" s="592"/>
    </row>
    <row r="198" spans="2:55" s="590" customFormat="1" ht="36.6" customHeight="1">
      <c r="B198" s="590">
        <v>100</v>
      </c>
      <c r="C198" s="590" t="s">
        <v>2338</v>
      </c>
      <c r="D198" s="591" t="s">
        <v>2444</v>
      </c>
      <c r="E198" s="592"/>
      <c r="F198" s="592" t="s">
        <v>1644</v>
      </c>
      <c r="G198" s="593">
        <v>3</v>
      </c>
      <c r="H198" s="627"/>
      <c r="I198" s="623"/>
      <c r="J198" s="606">
        <f t="shared" si="15"/>
        <v>0</v>
      </c>
      <c r="K198" s="592"/>
      <c r="L198" s="595"/>
      <c r="O198" s="596"/>
      <c r="P198" s="596"/>
      <c r="Q198" s="596"/>
      <c r="AH198" s="592"/>
      <c r="AJ198" s="592"/>
      <c r="AK198" s="592"/>
      <c r="AU198" s="594"/>
      <c r="AV198" s="594"/>
      <c r="AW198" s="594"/>
      <c r="AX198" s="594"/>
      <c r="AY198" s="594"/>
      <c r="AZ198" s="592"/>
      <c r="BA198" s="594"/>
      <c r="BB198" s="592"/>
      <c r="BC198" s="592"/>
    </row>
    <row r="199" spans="2:55" s="590" customFormat="1" ht="15.75" customHeight="1">
      <c r="B199" s="590">
        <v>101</v>
      </c>
      <c r="C199" s="590" t="s">
        <v>2338</v>
      </c>
      <c r="D199" s="591" t="s">
        <v>2436</v>
      </c>
      <c r="E199" s="592"/>
      <c r="F199" s="592" t="s">
        <v>1644</v>
      </c>
      <c r="G199" s="593">
        <v>31</v>
      </c>
      <c r="H199" s="627"/>
      <c r="I199" s="623"/>
      <c r="J199" s="606">
        <f t="shared" si="15"/>
        <v>0</v>
      </c>
      <c r="K199" s="592"/>
      <c r="L199" s="595"/>
      <c r="O199" s="596"/>
      <c r="P199" s="596"/>
      <c r="Q199" s="596"/>
      <c r="AH199" s="592"/>
      <c r="AJ199" s="592"/>
      <c r="AK199" s="592"/>
      <c r="AU199" s="594"/>
      <c r="AV199" s="594"/>
      <c r="AW199" s="594"/>
      <c r="AX199" s="594"/>
      <c r="AY199" s="594"/>
      <c r="AZ199" s="592"/>
      <c r="BA199" s="594"/>
      <c r="BB199" s="592"/>
      <c r="BC199" s="592"/>
    </row>
    <row r="200" spans="2:55" s="590" customFormat="1" ht="36.6" customHeight="1">
      <c r="B200" s="590">
        <v>102</v>
      </c>
      <c r="C200" s="590" t="s">
        <v>2338</v>
      </c>
      <c r="D200" s="591" t="s">
        <v>2445</v>
      </c>
      <c r="E200" s="592"/>
      <c r="F200" s="592" t="s">
        <v>1644</v>
      </c>
      <c r="G200" s="593">
        <v>36</v>
      </c>
      <c r="H200" s="627"/>
      <c r="I200" s="623"/>
      <c r="J200" s="606">
        <f t="shared" si="15"/>
        <v>0</v>
      </c>
      <c r="K200" s="592"/>
      <c r="L200" s="595"/>
      <c r="O200" s="596"/>
      <c r="P200" s="596"/>
      <c r="Q200" s="596"/>
      <c r="AH200" s="592"/>
      <c r="AJ200" s="592"/>
      <c r="AK200" s="592"/>
      <c r="AU200" s="594"/>
      <c r="AV200" s="594"/>
      <c r="AW200" s="594"/>
      <c r="AX200" s="594"/>
      <c r="AY200" s="594"/>
      <c r="AZ200" s="592"/>
      <c r="BA200" s="594"/>
      <c r="BB200" s="592"/>
      <c r="BC200" s="592"/>
    </row>
    <row r="201" spans="2:55" s="590" customFormat="1" ht="36.6" customHeight="1">
      <c r="B201" s="590">
        <v>103</v>
      </c>
      <c r="C201" s="590" t="s">
        <v>2338</v>
      </c>
      <c r="D201" s="591" t="s">
        <v>2437</v>
      </c>
      <c r="E201" s="592"/>
      <c r="F201" s="592" t="s">
        <v>1644</v>
      </c>
      <c r="G201" s="593">
        <v>18</v>
      </c>
      <c r="H201" s="627"/>
      <c r="I201" s="623"/>
      <c r="J201" s="606">
        <f t="shared" si="15"/>
        <v>0</v>
      </c>
      <c r="K201" s="592"/>
      <c r="L201" s="595"/>
      <c r="O201" s="596"/>
      <c r="P201" s="596"/>
      <c r="Q201" s="596"/>
      <c r="AH201" s="592"/>
      <c r="AJ201" s="592"/>
      <c r="AK201" s="592"/>
      <c r="AU201" s="594"/>
      <c r="AV201" s="594"/>
      <c r="AW201" s="594"/>
      <c r="AX201" s="594"/>
      <c r="AY201" s="594"/>
      <c r="AZ201" s="592"/>
      <c r="BA201" s="594"/>
      <c r="BB201" s="592"/>
      <c r="BC201" s="592"/>
    </row>
    <row r="202" spans="2:55" s="590" customFormat="1" ht="36.6" customHeight="1">
      <c r="B202" s="590">
        <v>104</v>
      </c>
      <c r="C202" s="590" t="s">
        <v>2338</v>
      </c>
      <c r="D202" s="591" t="s">
        <v>2438</v>
      </c>
      <c r="E202" s="592"/>
      <c r="F202" s="592" t="s">
        <v>1644</v>
      </c>
      <c r="G202" s="593">
        <v>10</v>
      </c>
      <c r="H202" s="627"/>
      <c r="I202" s="623"/>
      <c r="J202" s="606">
        <f t="shared" si="15"/>
        <v>0</v>
      </c>
      <c r="K202" s="592"/>
      <c r="L202" s="595"/>
      <c r="O202" s="596"/>
      <c r="P202" s="596"/>
      <c r="Q202" s="596"/>
      <c r="AH202" s="592"/>
      <c r="AJ202" s="592"/>
      <c r="AK202" s="592"/>
      <c r="AU202" s="594"/>
      <c r="AV202" s="594"/>
      <c r="AW202" s="594"/>
      <c r="AX202" s="594"/>
      <c r="AY202" s="594"/>
      <c r="AZ202" s="592"/>
      <c r="BA202" s="594"/>
      <c r="BB202" s="592"/>
      <c r="BC202" s="592"/>
    </row>
    <row r="203" spans="2:55" s="590" customFormat="1" ht="36.6" customHeight="1">
      <c r="B203" s="590">
        <v>105</v>
      </c>
      <c r="C203" s="590" t="s">
        <v>2338</v>
      </c>
      <c r="D203" s="591" t="s">
        <v>2439</v>
      </c>
      <c r="E203" s="592"/>
      <c r="F203" s="592" t="s">
        <v>1644</v>
      </c>
      <c r="G203" s="593">
        <v>18</v>
      </c>
      <c r="H203" s="627"/>
      <c r="I203" s="623"/>
      <c r="J203" s="606">
        <f t="shared" si="15"/>
        <v>0</v>
      </c>
      <c r="K203" s="592"/>
      <c r="L203" s="595"/>
      <c r="O203" s="596"/>
      <c r="P203" s="596"/>
      <c r="Q203" s="596"/>
      <c r="AH203" s="592"/>
      <c r="AJ203" s="592"/>
      <c r="AK203" s="592"/>
      <c r="AU203" s="594"/>
      <c r="AV203" s="594"/>
      <c r="AW203" s="594"/>
      <c r="AX203" s="594"/>
      <c r="AY203" s="594"/>
      <c r="AZ203" s="592"/>
      <c r="BA203" s="594"/>
      <c r="BB203" s="592"/>
      <c r="BC203" s="592"/>
    </row>
    <row r="204" spans="2:55" s="590" customFormat="1" ht="36.6" customHeight="1">
      <c r="B204" s="590">
        <v>106</v>
      </c>
      <c r="C204" s="590" t="s">
        <v>2338</v>
      </c>
      <c r="D204" s="591" t="s">
        <v>2440</v>
      </c>
      <c r="E204" s="592"/>
      <c r="F204" s="592" t="s">
        <v>1644</v>
      </c>
      <c r="G204" s="593">
        <v>4</v>
      </c>
      <c r="H204" s="627"/>
      <c r="I204" s="623"/>
      <c r="J204" s="606">
        <f t="shared" si="15"/>
        <v>0</v>
      </c>
      <c r="K204" s="592"/>
      <c r="L204" s="595"/>
      <c r="O204" s="596"/>
      <c r="P204" s="596"/>
      <c r="Q204" s="596"/>
      <c r="AH204" s="592"/>
      <c r="AJ204" s="592"/>
      <c r="AK204" s="592"/>
      <c r="AU204" s="594"/>
      <c r="AV204" s="594"/>
      <c r="AW204" s="594"/>
      <c r="AX204" s="594"/>
      <c r="AY204" s="594"/>
      <c r="AZ204" s="592"/>
      <c r="BA204" s="594"/>
      <c r="BB204" s="592"/>
      <c r="BC204" s="592"/>
    </row>
    <row r="205" spans="2:55" s="590" customFormat="1" ht="36.6" customHeight="1">
      <c r="B205" s="590">
        <v>107</v>
      </c>
      <c r="C205" s="590" t="s">
        <v>2338</v>
      </c>
      <c r="D205" s="591" t="s">
        <v>2441</v>
      </c>
      <c r="E205" s="592"/>
      <c r="F205" s="592" t="s">
        <v>1644</v>
      </c>
      <c r="G205" s="593">
        <v>4</v>
      </c>
      <c r="H205" s="627"/>
      <c r="I205" s="623"/>
      <c r="J205" s="606">
        <f t="shared" si="15"/>
        <v>0</v>
      </c>
      <c r="K205" s="592"/>
      <c r="L205" s="595"/>
      <c r="O205" s="596"/>
      <c r="P205" s="596"/>
      <c r="Q205" s="596"/>
      <c r="AH205" s="592"/>
      <c r="AJ205" s="592"/>
      <c r="AK205" s="592"/>
      <c r="AU205" s="594"/>
      <c r="AV205" s="594"/>
      <c r="AW205" s="594"/>
      <c r="AX205" s="594"/>
      <c r="AY205" s="594"/>
      <c r="AZ205" s="592"/>
      <c r="BA205" s="594"/>
      <c r="BB205" s="592"/>
      <c r="BC205" s="592"/>
    </row>
    <row r="206" spans="2:55" s="590" customFormat="1" ht="36.6" customHeight="1">
      <c r="B206" s="590">
        <v>108</v>
      </c>
      <c r="C206" s="590" t="s">
        <v>2338</v>
      </c>
      <c r="D206" s="591" t="s">
        <v>2446</v>
      </c>
      <c r="E206" s="592" t="s">
        <v>2447</v>
      </c>
      <c r="F206" s="592" t="s">
        <v>1644</v>
      </c>
      <c r="G206" s="593">
        <v>3</v>
      </c>
      <c r="H206" s="627"/>
      <c r="I206" s="623"/>
      <c r="J206" s="606">
        <f t="shared" si="15"/>
        <v>0</v>
      </c>
      <c r="K206" s="592"/>
      <c r="L206" s="595"/>
      <c r="O206" s="596"/>
      <c r="P206" s="596"/>
      <c r="Q206" s="596"/>
      <c r="AH206" s="592"/>
      <c r="AJ206" s="592"/>
      <c r="AK206" s="592"/>
      <c r="AU206" s="594"/>
      <c r="AV206" s="594"/>
      <c r="AW206" s="594"/>
      <c r="AX206" s="594"/>
      <c r="AY206" s="594"/>
      <c r="AZ206" s="592"/>
      <c r="BA206" s="594"/>
      <c r="BB206" s="592"/>
      <c r="BC206" s="592"/>
    </row>
    <row r="207" spans="2:55" s="590" customFormat="1" ht="36.6" customHeight="1">
      <c r="B207" s="590">
        <v>109</v>
      </c>
      <c r="C207" s="590" t="s">
        <v>2338</v>
      </c>
      <c r="D207" s="591" t="s">
        <v>2448</v>
      </c>
      <c r="E207" s="592" t="s">
        <v>2447</v>
      </c>
      <c r="F207" s="592" t="s">
        <v>1644</v>
      </c>
      <c r="G207" s="593">
        <v>7</v>
      </c>
      <c r="H207" s="627"/>
      <c r="I207" s="623"/>
      <c r="J207" s="606">
        <f t="shared" si="15"/>
        <v>0</v>
      </c>
      <c r="K207" s="592"/>
      <c r="L207" s="595"/>
      <c r="O207" s="596"/>
      <c r="P207" s="596"/>
      <c r="Q207" s="596"/>
      <c r="AH207" s="592"/>
      <c r="AJ207" s="592"/>
      <c r="AK207" s="592"/>
      <c r="AU207" s="594"/>
      <c r="AV207" s="594"/>
      <c r="AW207" s="594"/>
      <c r="AX207" s="594"/>
      <c r="AY207" s="594"/>
      <c r="AZ207" s="592"/>
      <c r="BA207" s="594"/>
      <c r="BB207" s="592"/>
      <c r="BC207" s="592"/>
    </row>
    <row r="208" spans="2:55" s="584" customFormat="1" ht="28.15" customHeight="1">
      <c r="B208" s="581" t="s">
        <v>2449</v>
      </c>
      <c r="C208" s="581"/>
      <c r="D208" s="582"/>
      <c r="E208" s="582"/>
      <c r="F208" s="582"/>
      <c r="G208" s="582"/>
      <c r="H208" s="624"/>
      <c r="I208" s="624"/>
      <c r="J208" s="583">
        <f>SUM(J209:J212)</f>
        <v>0</v>
      </c>
      <c r="N208" s="574" t="e">
        <f>SUM(#REF!)</f>
        <v>#REF!</v>
      </c>
      <c r="P208" s="574" t="e">
        <f>SUM(#REF!)</f>
        <v>#REF!</v>
      </c>
      <c r="AH208" s="584" t="s">
        <v>64</v>
      </c>
      <c r="AJ208" s="584" t="s">
        <v>2320</v>
      </c>
      <c r="AK208" s="584" t="s">
        <v>64</v>
      </c>
      <c r="AO208" s="584" t="s">
        <v>2336</v>
      </c>
      <c r="BA208" s="568" t="e">
        <f>SUM(#REF!)</f>
        <v>#REF!</v>
      </c>
    </row>
    <row r="209" spans="2:55" s="590" customFormat="1" ht="22.9" customHeight="1">
      <c r="B209" s="590">
        <v>110</v>
      </c>
      <c r="C209" s="590" t="s">
        <v>2338</v>
      </c>
      <c r="D209" s="591" t="s">
        <v>2450</v>
      </c>
      <c r="E209" s="592"/>
      <c r="F209" s="592" t="s">
        <v>1644</v>
      </c>
      <c r="G209" s="593">
        <v>4</v>
      </c>
      <c r="H209" s="627"/>
      <c r="I209" s="623"/>
      <c r="J209" s="606">
        <f t="shared" ref="J209:J212" si="16">(G209*H209)+(G209*I209)</f>
        <v>0</v>
      </c>
      <c r="K209" s="592"/>
      <c r="L209" s="595"/>
      <c r="O209" s="596"/>
      <c r="P209" s="596"/>
      <c r="Q209" s="596"/>
      <c r="AH209" s="592"/>
      <c r="AJ209" s="592"/>
      <c r="AK209" s="592"/>
      <c r="AU209" s="594"/>
      <c r="AV209" s="594"/>
      <c r="AW209" s="594"/>
      <c r="AX209" s="594"/>
      <c r="AY209" s="594"/>
      <c r="AZ209" s="592"/>
      <c r="BA209" s="594"/>
      <c r="BB209" s="592"/>
      <c r="BC209" s="592"/>
    </row>
    <row r="210" spans="2:55" s="590" customFormat="1" ht="22.9" customHeight="1">
      <c r="B210" s="590">
        <v>111</v>
      </c>
      <c r="C210" s="590" t="s">
        <v>2338</v>
      </c>
      <c r="D210" s="591" t="s">
        <v>2451</v>
      </c>
      <c r="E210" s="592"/>
      <c r="F210" s="592" t="s">
        <v>1644</v>
      </c>
      <c r="G210" s="593">
        <v>1</v>
      </c>
      <c r="H210" s="627"/>
      <c r="I210" s="623"/>
      <c r="J210" s="606">
        <f t="shared" si="16"/>
        <v>0</v>
      </c>
      <c r="K210" s="592"/>
      <c r="L210" s="595"/>
      <c r="O210" s="596"/>
      <c r="P210" s="596"/>
      <c r="Q210" s="596"/>
      <c r="AH210" s="592"/>
      <c r="AJ210" s="592"/>
      <c r="AK210" s="592"/>
      <c r="AU210" s="594"/>
      <c r="AV210" s="594"/>
      <c r="AW210" s="594"/>
      <c r="AX210" s="594"/>
      <c r="AY210" s="594"/>
      <c r="AZ210" s="592"/>
      <c r="BA210" s="594"/>
      <c r="BB210" s="592"/>
      <c r="BC210" s="592"/>
    </row>
    <row r="211" spans="2:55" s="590" customFormat="1" ht="22.9" customHeight="1">
      <c r="B211" s="590">
        <v>112</v>
      </c>
      <c r="C211" s="590" t="s">
        <v>2338</v>
      </c>
      <c r="D211" s="591" t="s">
        <v>2452</v>
      </c>
      <c r="E211" s="592" t="s">
        <v>2453</v>
      </c>
      <c r="F211" s="592" t="s">
        <v>2454</v>
      </c>
      <c r="G211" s="593">
        <v>2</v>
      </c>
      <c r="H211" s="627"/>
      <c r="I211" s="623"/>
      <c r="J211" s="606">
        <f t="shared" si="16"/>
        <v>0</v>
      </c>
      <c r="K211" s="592"/>
      <c r="L211" s="595"/>
      <c r="O211" s="596"/>
      <c r="P211" s="596"/>
      <c r="Q211" s="596"/>
      <c r="AH211" s="592"/>
      <c r="AJ211" s="592"/>
      <c r="AK211" s="592"/>
      <c r="AU211" s="594"/>
      <c r="AV211" s="594"/>
      <c r="AW211" s="594"/>
      <c r="AX211" s="594"/>
      <c r="AY211" s="594"/>
      <c r="AZ211" s="592"/>
      <c r="BA211" s="594"/>
      <c r="BB211" s="592"/>
      <c r="BC211" s="592"/>
    </row>
    <row r="212" spans="2:55" s="590" customFormat="1" ht="45.2" customHeight="1">
      <c r="B212" s="590">
        <v>113</v>
      </c>
      <c r="C212" s="590" t="s">
        <v>2338</v>
      </c>
      <c r="D212" s="591" t="s">
        <v>2455</v>
      </c>
      <c r="E212" s="592" t="s">
        <v>2456</v>
      </c>
      <c r="F212" s="592" t="s">
        <v>507</v>
      </c>
      <c r="G212" s="593">
        <v>200</v>
      </c>
      <c r="H212" s="627"/>
      <c r="I212" s="623"/>
      <c r="J212" s="606">
        <f t="shared" si="16"/>
        <v>0</v>
      </c>
      <c r="K212" s="592"/>
      <c r="L212" s="595"/>
      <c r="O212" s="596"/>
      <c r="P212" s="596"/>
      <c r="Q212" s="596"/>
      <c r="AH212" s="592"/>
      <c r="AJ212" s="592"/>
      <c r="AK212" s="592"/>
      <c r="AU212" s="594"/>
      <c r="AV212" s="594"/>
      <c r="AW212" s="594"/>
      <c r="AX212" s="594"/>
      <c r="AY212" s="594"/>
      <c r="AZ212" s="592"/>
      <c r="BA212" s="594"/>
      <c r="BB212" s="592"/>
      <c r="BC212" s="592"/>
    </row>
    <row r="213" spans="2:55" s="584" customFormat="1" ht="28.15" customHeight="1">
      <c r="B213" s="581" t="s">
        <v>2457</v>
      </c>
      <c r="C213" s="581"/>
      <c r="D213" s="582"/>
      <c r="E213" s="582"/>
      <c r="F213" s="582"/>
      <c r="G213" s="582"/>
      <c r="H213" s="624"/>
      <c r="I213" s="624"/>
      <c r="J213" s="583">
        <f>SUM(J214:J221)</f>
        <v>0</v>
      </c>
      <c r="N213" s="574"/>
      <c r="P213" s="574"/>
      <c r="BA213" s="568"/>
    </row>
    <row r="214" spans="2:55" s="590" customFormat="1" ht="55.35" customHeight="1">
      <c r="B214" s="590">
        <v>114</v>
      </c>
      <c r="C214" s="590" t="s">
        <v>2338</v>
      </c>
      <c r="D214" s="591" t="s">
        <v>2458</v>
      </c>
      <c r="E214" s="592"/>
      <c r="F214" s="592" t="s">
        <v>1644</v>
      </c>
      <c r="G214" s="593">
        <v>1</v>
      </c>
      <c r="H214" s="627"/>
      <c r="I214" s="623"/>
      <c r="J214" s="606">
        <f t="shared" ref="J214:J221" si="17">(G214*H214)+(G214*I214)</f>
        <v>0</v>
      </c>
      <c r="K214" s="592"/>
      <c r="L214" s="595"/>
      <c r="O214" s="596"/>
      <c r="P214" s="596"/>
      <c r="Q214" s="596"/>
      <c r="AH214" s="592"/>
      <c r="AJ214" s="592"/>
      <c r="AK214" s="592"/>
      <c r="AU214" s="594"/>
      <c r="AV214" s="594"/>
      <c r="AW214" s="594"/>
      <c r="AX214" s="594"/>
      <c r="AY214" s="594"/>
      <c r="AZ214" s="592"/>
      <c r="BA214" s="594"/>
      <c r="BB214" s="592"/>
      <c r="BC214" s="592"/>
    </row>
    <row r="215" spans="2:55" s="590" customFormat="1" ht="30.6" customHeight="1">
      <c r="B215" s="590">
        <v>115</v>
      </c>
      <c r="C215" s="590" t="s">
        <v>2338</v>
      </c>
      <c r="D215" s="591" t="s">
        <v>2459</v>
      </c>
      <c r="E215" s="592"/>
      <c r="F215" s="592" t="s">
        <v>1644</v>
      </c>
      <c r="G215" s="593">
        <v>1</v>
      </c>
      <c r="H215" s="627"/>
      <c r="I215" s="623"/>
      <c r="J215" s="606">
        <f t="shared" si="17"/>
        <v>0</v>
      </c>
      <c r="K215" s="592"/>
      <c r="L215" s="595"/>
      <c r="O215" s="596"/>
      <c r="P215" s="596"/>
      <c r="Q215" s="596"/>
      <c r="AH215" s="592"/>
      <c r="AJ215" s="592"/>
      <c r="AK215" s="592"/>
      <c r="AU215" s="594"/>
      <c r="AV215" s="594"/>
      <c r="AW215" s="594"/>
      <c r="AX215" s="594"/>
      <c r="AY215" s="594"/>
      <c r="AZ215" s="592"/>
      <c r="BA215" s="594"/>
      <c r="BB215" s="592"/>
      <c r="BC215" s="592"/>
    </row>
    <row r="216" spans="2:55" s="590" customFormat="1" ht="22.9" customHeight="1">
      <c r="B216" s="590">
        <v>116</v>
      </c>
      <c r="C216" s="590" t="s">
        <v>2338</v>
      </c>
      <c r="D216" s="591" t="s">
        <v>2460</v>
      </c>
      <c r="E216" s="592"/>
      <c r="F216" s="592" t="s">
        <v>1644</v>
      </c>
      <c r="G216" s="593">
        <v>2</v>
      </c>
      <c r="H216" s="627"/>
      <c r="I216" s="623"/>
      <c r="J216" s="606">
        <f t="shared" si="17"/>
        <v>0</v>
      </c>
      <c r="K216" s="592"/>
      <c r="L216" s="595"/>
      <c r="O216" s="596"/>
      <c r="P216" s="596"/>
      <c r="Q216" s="596"/>
      <c r="AH216" s="592"/>
      <c r="AJ216" s="592"/>
      <c r="AK216" s="592"/>
      <c r="AU216" s="594"/>
      <c r="AV216" s="594"/>
      <c r="AW216" s="594"/>
      <c r="AX216" s="594"/>
      <c r="AY216" s="594"/>
      <c r="AZ216" s="592"/>
      <c r="BA216" s="594"/>
      <c r="BB216" s="592"/>
      <c r="BC216" s="592"/>
    </row>
    <row r="217" spans="2:55" s="590" customFormat="1" ht="32.1" customHeight="1">
      <c r="B217" s="590">
        <v>117</v>
      </c>
      <c r="C217" s="590" t="s">
        <v>2338</v>
      </c>
      <c r="D217" s="591" t="s">
        <v>2461</v>
      </c>
      <c r="E217" s="592"/>
      <c r="F217" s="592" t="s">
        <v>1644</v>
      </c>
      <c r="G217" s="593">
        <v>10</v>
      </c>
      <c r="H217" s="627"/>
      <c r="I217" s="623"/>
      <c r="J217" s="606">
        <f t="shared" si="17"/>
        <v>0</v>
      </c>
      <c r="K217" s="592"/>
      <c r="L217" s="595"/>
      <c r="O217" s="596"/>
      <c r="P217" s="596"/>
      <c r="Q217" s="596"/>
      <c r="AH217" s="592"/>
      <c r="AJ217" s="592"/>
      <c r="AK217" s="592"/>
      <c r="AU217" s="594"/>
      <c r="AV217" s="594"/>
      <c r="AW217" s="594"/>
      <c r="AX217" s="594"/>
      <c r="AY217" s="594"/>
      <c r="AZ217" s="592"/>
      <c r="BA217" s="594"/>
      <c r="BB217" s="592"/>
      <c r="BC217" s="592"/>
    </row>
    <row r="218" spans="2:55" s="590" customFormat="1" ht="22.9" customHeight="1">
      <c r="B218" s="590">
        <v>118</v>
      </c>
      <c r="C218" s="590" t="s">
        <v>2338</v>
      </c>
      <c r="D218" s="591" t="s">
        <v>2451</v>
      </c>
      <c r="E218" s="592"/>
      <c r="F218" s="592" t="s">
        <v>1644</v>
      </c>
      <c r="G218" s="593">
        <v>3</v>
      </c>
      <c r="H218" s="627"/>
      <c r="I218" s="623"/>
      <c r="J218" s="606">
        <f t="shared" si="17"/>
        <v>0</v>
      </c>
      <c r="K218" s="592"/>
      <c r="L218" s="595"/>
      <c r="O218" s="596"/>
      <c r="P218" s="596"/>
      <c r="Q218" s="596"/>
      <c r="AH218" s="592"/>
      <c r="AJ218" s="592"/>
      <c r="AK218" s="592"/>
      <c r="AU218" s="594"/>
      <c r="AV218" s="594"/>
      <c r="AW218" s="594"/>
      <c r="AX218" s="594"/>
      <c r="AY218" s="594"/>
      <c r="AZ218" s="592"/>
      <c r="BA218" s="594"/>
      <c r="BB218" s="592"/>
      <c r="BC218" s="592"/>
    </row>
    <row r="219" spans="2:55" s="590" customFormat="1" ht="21" customHeight="1">
      <c r="B219" s="590">
        <v>119</v>
      </c>
      <c r="C219" s="590" t="s">
        <v>2338</v>
      </c>
      <c r="D219" s="591" t="s">
        <v>2462</v>
      </c>
      <c r="E219" s="592"/>
      <c r="F219" s="592" t="s">
        <v>1644</v>
      </c>
      <c r="G219" s="593">
        <v>1</v>
      </c>
      <c r="H219" s="627"/>
      <c r="I219" s="623"/>
      <c r="J219" s="606">
        <f t="shared" si="17"/>
        <v>0</v>
      </c>
      <c r="K219" s="592"/>
      <c r="L219" s="595"/>
      <c r="O219" s="596"/>
      <c r="P219" s="596"/>
      <c r="Q219" s="596"/>
      <c r="AH219" s="592"/>
      <c r="AJ219" s="592"/>
      <c r="AK219" s="592"/>
      <c r="AU219" s="594"/>
      <c r="AV219" s="594"/>
      <c r="AW219" s="594"/>
      <c r="AX219" s="594"/>
      <c r="AY219" s="594"/>
      <c r="AZ219" s="592"/>
      <c r="BA219" s="594"/>
      <c r="BB219" s="592"/>
      <c r="BC219" s="592"/>
    </row>
    <row r="220" spans="2:55" s="590" customFormat="1" ht="21" customHeight="1">
      <c r="B220" s="590">
        <v>120</v>
      </c>
      <c r="C220" s="590" t="s">
        <v>2338</v>
      </c>
      <c r="D220" s="591" t="s">
        <v>2452</v>
      </c>
      <c r="E220" s="592" t="s">
        <v>2453</v>
      </c>
      <c r="F220" s="592" t="s">
        <v>2454</v>
      </c>
      <c r="G220" s="593">
        <v>2</v>
      </c>
      <c r="H220" s="627"/>
      <c r="I220" s="623"/>
      <c r="J220" s="606">
        <f t="shared" si="17"/>
        <v>0</v>
      </c>
      <c r="K220" s="592"/>
      <c r="L220" s="595"/>
      <c r="O220" s="596"/>
      <c r="P220" s="596"/>
      <c r="Q220" s="596"/>
      <c r="AH220" s="592"/>
      <c r="AJ220" s="592"/>
      <c r="AK220" s="592"/>
      <c r="AU220" s="594"/>
      <c r="AV220" s="594"/>
      <c r="AW220" s="594"/>
      <c r="AX220" s="594"/>
      <c r="AY220" s="594"/>
      <c r="AZ220" s="592"/>
      <c r="BA220" s="594"/>
      <c r="BB220" s="592"/>
      <c r="BC220" s="592"/>
    </row>
    <row r="221" spans="2:55" s="590" customFormat="1" ht="42" customHeight="1">
      <c r="B221" s="590">
        <v>121</v>
      </c>
      <c r="C221" s="590" t="s">
        <v>2338</v>
      </c>
      <c r="D221" s="591" t="s">
        <v>2463</v>
      </c>
      <c r="E221" s="592" t="s">
        <v>2456</v>
      </c>
      <c r="F221" s="592" t="s">
        <v>507</v>
      </c>
      <c r="G221" s="593">
        <v>200</v>
      </c>
      <c r="H221" s="627"/>
      <c r="I221" s="623"/>
      <c r="J221" s="606">
        <f t="shared" si="17"/>
        <v>0</v>
      </c>
      <c r="K221" s="592"/>
      <c r="L221" s="595"/>
      <c r="O221" s="596"/>
      <c r="P221" s="596"/>
      <c r="Q221" s="596"/>
      <c r="AH221" s="592"/>
      <c r="AJ221" s="592"/>
      <c r="AK221" s="592"/>
      <c r="AU221" s="594"/>
      <c r="AV221" s="594"/>
      <c r="AW221" s="594"/>
      <c r="AX221" s="594"/>
      <c r="AY221" s="594"/>
      <c r="AZ221" s="592"/>
      <c r="BA221" s="594"/>
      <c r="BB221" s="592"/>
      <c r="BC221" s="592"/>
    </row>
    <row r="222" spans="2:55" s="584" customFormat="1" ht="28.15" customHeight="1">
      <c r="B222" s="581" t="s">
        <v>2464</v>
      </c>
      <c r="C222" s="581"/>
      <c r="D222" s="582"/>
      <c r="E222" s="582"/>
      <c r="F222" s="582"/>
      <c r="G222" s="582"/>
      <c r="H222" s="624"/>
      <c r="I222" s="624"/>
      <c r="J222" s="583">
        <f>SUM(J223:J231)</f>
        <v>0</v>
      </c>
      <c r="N222" s="574" t="e">
        <f>SUM(#REF!)</f>
        <v>#REF!</v>
      </c>
      <c r="P222" s="574" t="e">
        <f>SUM(#REF!)</f>
        <v>#REF!</v>
      </c>
      <c r="AH222" s="584" t="s">
        <v>64</v>
      </c>
      <c r="AJ222" s="584" t="s">
        <v>2320</v>
      </c>
      <c r="AK222" s="584" t="s">
        <v>64</v>
      </c>
      <c r="AO222" s="584" t="s">
        <v>2336</v>
      </c>
      <c r="BA222" s="568" t="e">
        <f>SUM(#REF!)</f>
        <v>#REF!</v>
      </c>
    </row>
    <row r="223" spans="2:55" s="590" customFormat="1" ht="26.25" customHeight="1">
      <c r="B223" s="590">
        <v>122</v>
      </c>
      <c r="C223" s="590" t="s">
        <v>2338</v>
      </c>
      <c r="D223" s="591" t="s">
        <v>2465</v>
      </c>
      <c r="E223" s="592" t="s">
        <v>2466</v>
      </c>
      <c r="F223" s="592" t="s">
        <v>1644</v>
      </c>
      <c r="G223" s="593">
        <v>1</v>
      </c>
      <c r="H223" s="627"/>
      <c r="I223" s="623"/>
      <c r="J223" s="606">
        <f t="shared" ref="J223:J231" si="18">(G223*H223)+(G223*I223)</f>
        <v>0</v>
      </c>
      <c r="K223" s="592"/>
      <c r="L223" s="595"/>
      <c r="O223" s="596"/>
      <c r="P223" s="596"/>
      <c r="Q223" s="596"/>
      <c r="AH223" s="592"/>
      <c r="AJ223" s="592"/>
      <c r="AK223" s="592"/>
      <c r="AU223" s="594"/>
      <c r="AV223" s="594"/>
      <c r="AW223" s="594"/>
      <c r="AX223" s="594"/>
      <c r="AY223" s="594"/>
      <c r="AZ223" s="592"/>
      <c r="BA223" s="594"/>
      <c r="BB223" s="592"/>
      <c r="BC223" s="592"/>
    </row>
    <row r="224" spans="2:55" s="590" customFormat="1" ht="26.25" customHeight="1">
      <c r="B224" s="590">
        <v>123</v>
      </c>
      <c r="C224" s="590" t="s">
        <v>2338</v>
      </c>
      <c r="D224" s="591" t="s">
        <v>2467</v>
      </c>
      <c r="E224" s="592" t="s">
        <v>2466</v>
      </c>
      <c r="F224" s="592" t="s">
        <v>1644</v>
      </c>
      <c r="G224" s="593">
        <v>2</v>
      </c>
      <c r="H224" s="627"/>
      <c r="I224" s="623"/>
      <c r="J224" s="606">
        <f t="shared" si="18"/>
        <v>0</v>
      </c>
      <c r="K224" s="592"/>
      <c r="L224" s="595"/>
      <c r="O224" s="596"/>
      <c r="P224" s="596"/>
      <c r="Q224" s="596"/>
      <c r="AH224" s="592"/>
      <c r="AJ224" s="592"/>
      <c r="AK224" s="592"/>
      <c r="AU224" s="594"/>
      <c r="AV224" s="594"/>
      <c r="AW224" s="594"/>
      <c r="AX224" s="594"/>
      <c r="AY224" s="594"/>
      <c r="AZ224" s="592"/>
      <c r="BA224" s="594"/>
      <c r="BB224" s="592"/>
      <c r="BC224" s="592"/>
    </row>
    <row r="225" spans="2:55" s="590" customFormat="1" ht="31.9" customHeight="1">
      <c r="B225" s="590">
        <v>124</v>
      </c>
      <c r="C225" s="590" t="s">
        <v>2338</v>
      </c>
      <c r="D225" s="591" t="s">
        <v>2468</v>
      </c>
      <c r="E225" s="592"/>
      <c r="F225" s="592" t="s">
        <v>1644</v>
      </c>
      <c r="G225" s="593">
        <v>1</v>
      </c>
      <c r="H225" s="627"/>
      <c r="I225" s="623"/>
      <c r="J225" s="606">
        <f t="shared" si="18"/>
        <v>0</v>
      </c>
      <c r="K225" s="592"/>
      <c r="L225" s="595"/>
      <c r="O225" s="596"/>
      <c r="P225" s="596"/>
      <c r="Q225" s="596"/>
      <c r="AH225" s="592"/>
      <c r="AJ225" s="592"/>
      <c r="AK225" s="592"/>
      <c r="AU225" s="594"/>
      <c r="AV225" s="594"/>
      <c r="AW225" s="594"/>
      <c r="AX225" s="594"/>
      <c r="AY225" s="594"/>
      <c r="AZ225" s="592"/>
      <c r="BA225" s="594"/>
      <c r="BB225" s="592"/>
      <c r="BC225" s="592"/>
    </row>
    <row r="226" spans="2:55" s="590" customFormat="1" ht="31.9" customHeight="1">
      <c r="B226" s="590">
        <v>125</v>
      </c>
      <c r="C226" s="590" t="s">
        <v>2338</v>
      </c>
      <c r="D226" s="591" t="s">
        <v>2469</v>
      </c>
      <c r="E226" s="592"/>
      <c r="F226" s="592" t="s">
        <v>1644</v>
      </c>
      <c r="G226" s="593">
        <v>1</v>
      </c>
      <c r="H226" s="627"/>
      <c r="I226" s="623"/>
      <c r="J226" s="606">
        <f t="shared" si="18"/>
        <v>0</v>
      </c>
      <c r="K226" s="592"/>
      <c r="L226" s="595"/>
      <c r="O226" s="596"/>
      <c r="P226" s="596"/>
      <c r="Q226" s="596"/>
      <c r="AH226" s="592"/>
      <c r="AJ226" s="592"/>
      <c r="AK226" s="592"/>
      <c r="AU226" s="594"/>
      <c r="AV226" s="594"/>
      <c r="AW226" s="594"/>
      <c r="AX226" s="594"/>
      <c r="AY226" s="594"/>
      <c r="AZ226" s="592"/>
      <c r="BA226" s="594"/>
      <c r="BB226" s="592"/>
      <c r="BC226" s="592"/>
    </row>
    <row r="227" spans="2:55" s="590" customFormat="1" ht="31.9" customHeight="1">
      <c r="B227" s="590">
        <v>126</v>
      </c>
      <c r="C227" s="590" t="s">
        <v>2338</v>
      </c>
      <c r="D227" s="591" t="s">
        <v>2470</v>
      </c>
      <c r="E227" s="592"/>
      <c r="F227" s="592" t="s">
        <v>1644</v>
      </c>
      <c r="G227" s="593">
        <v>1</v>
      </c>
      <c r="H227" s="627"/>
      <c r="I227" s="623"/>
      <c r="J227" s="606">
        <f t="shared" si="18"/>
        <v>0</v>
      </c>
      <c r="K227" s="592"/>
      <c r="L227" s="595"/>
      <c r="O227" s="596"/>
      <c r="P227" s="596"/>
      <c r="Q227" s="596"/>
      <c r="AH227" s="592"/>
      <c r="AJ227" s="592"/>
      <c r="AK227" s="592"/>
      <c r="AU227" s="594"/>
      <c r="AV227" s="594"/>
      <c r="AW227" s="594"/>
      <c r="AX227" s="594"/>
      <c r="AY227" s="594"/>
      <c r="AZ227" s="592"/>
      <c r="BA227" s="594"/>
      <c r="BB227" s="592"/>
      <c r="BC227" s="592"/>
    </row>
    <row r="228" spans="2:55" s="590" customFormat="1" ht="21" customHeight="1">
      <c r="B228" s="590">
        <v>127</v>
      </c>
      <c r="C228" s="590" t="s">
        <v>2338</v>
      </c>
      <c r="D228" s="591" t="s">
        <v>2471</v>
      </c>
      <c r="E228" s="592"/>
      <c r="F228" s="592" t="s">
        <v>1644</v>
      </c>
      <c r="G228" s="593">
        <v>8</v>
      </c>
      <c r="H228" s="627"/>
      <c r="I228" s="623"/>
      <c r="J228" s="606">
        <f t="shared" si="18"/>
        <v>0</v>
      </c>
      <c r="K228" s="592"/>
      <c r="L228" s="595"/>
      <c r="O228" s="596"/>
      <c r="P228" s="596"/>
      <c r="Q228" s="596"/>
      <c r="AH228" s="592"/>
      <c r="AJ228" s="592"/>
      <c r="AK228" s="592"/>
      <c r="AU228" s="594"/>
      <c r="AV228" s="594"/>
      <c r="AW228" s="594"/>
      <c r="AX228" s="594"/>
      <c r="AY228" s="594"/>
      <c r="AZ228" s="592"/>
      <c r="BA228" s="594"/>
      <c r="BB228" s="592"/>
      <c r="BC228" s="592"/>
    </row>
    <row r="229" spans="2:55" s="590" customFormat="1" ht="31.9" customHeight="1">
      <c r="B229" s="590">
        <v>128</v>
      </c>
      <c r="C229" s="590" t="s">
        <v>2338</v>
      </c>
      <c r="D229" s="591" t="s">
        <v>2472</v>
      </c>
      <c r="E229" s="592" t="s">
        <v>2473</v>
      </c>
      <c r="F229" s="592" t="s">
        <v>1644</v>
      </c>
      <c r="G229" s="593">
        <v>4</v>
      </c>
      <c r="H229" s="627"/>
      <c r="I229" s="623"/>
      <c r="J229" s="606">
        <f t="shared" si="18"/>
        <v>0</v>
      </c>
      <c r="K229" s="592"/>
      <c r="L229" s="595"/>
      <c r="O229" s="596"/>
      <c r="P229" s="596"/>
      <c r="Q229" s="596"/>
      <c r="AH229" s="592"/>
      <c r="AJ229" s="592"/>
      <c r="AK229" s="592"/>
      <c r="AU229" s="594"/>
      <c r="AV229" s="594"/>
      <c r="AW229" s="594"/>
      <c r="AX229" s="594"/>
      <c r="AY229" s="594"/>
      <c r="AZ229" s="592"/>
      <c r="BA229" s="594"/>
      <c r="BB229" s="592"/>
      <c r="BC229" s="592"/>
    </row>
    <row r="230" spans="2:55" s="590" customFormat="1" ht="31.9" customHeight="1">
      <c r="B230" s="590">
        <v>129</v>
      </c>
      <c r="C230" s="590" t="s">
        <v>2338</v>
      </c>
      <c r="D230" s="591" t="s">
        <v>2474</v>
      </c>
      <c r="E230" s="592"/>
      <c r="F230" s="592" t="s">
        <v>507</v>
      </c>
      <c r="G230" s="593">
        <v>250</v>
      </c>
      <c r="H230" s="627"/>
      <c r="I230" s="623"/>
      <c r="J230" s="606">
        <f t="shared" si="18"/>
        <v>0</v>
      </c>
      <c r="K230" s="592"/>
      <c r="L230" s="595"/>
      <c r="O230" s="596"/>
      <c r="P230" s="596"/>
      <c r="Q230" s="596"/>
      <c r="AH230" s="592"/>
      <c r="AJ230" s="592"/>
      <c r="AK230" s="592"/>
      <c r="AU230" s="594"/>
      <c r="AV230" s="594"/>
      <c r="AW230" s="594"/>
      <c r="AX230" s="594"/>
      <c r="AY230" s="594"/>
      <c r="AZ230" s="592"/>
      <c r="BA230" s="594"/>
      <c r="BB230" s="592"/>
      <c r="BC230" s="592"/>
    </row>
    <row r="231" spans="2:55" s="590" customFormat="1" ht="31.9" customHeight="1">
      <c r="B231" s="590">
        <v>130</v>
      </c>
      <c r="C231" s="590" t="s">
        <v>2338</v>
      </c>
      <c r="D231" s="591" t="s">
        <v>2463</v>
      </c>
      <c r="E231" s="592" t="s">
        <v>2456</v>
      </c>
      <c r="F231" s="592" t="s">
        <v>507</v>
      </c>
      <c r="G231" s="593">
        <v>250</v>
      </c>
      <c r="H231" s="627"/>
      <c r="I231" s="623"/>
      <c r="J231" s="606">
        <f t="shared" si="18"/>
        <v>0</v>
      </c>
      <c r="K231" s="592"/>
      <c r="L231" s="595"/>
      <c r="O231" s="596"/>
      <c r="P231" s="596"/>
      <c r="Q231" s="596"/>
      <c r="AH231" s="592"/>
      <c r="AJ231" s="592"/>
      <c r="AK231" s="592"/>
      <c r="AU231" s="594"/>
      <c r="AV231" s="594"/>
      <c r="AW231" s="594"/>
      <c r="AX231" s="594"/>
      <c r="AY231" s="594"/>
      <c r="AZ231" s="592"/>
      <c r="BA231" s="594"/>
      <c r="BB231" s="592"/>
      <c r="BC231" s="592"/>
    </row>
    <row r="232" spans="2:55" s="584" customFormat="1" ht="28.15" customHeight="1">
      <c r="B232" s="581" t="s">
        <v>2475</v>
      </c>
      <c r="C232" s="581"/>
      <c r="D232" s="582"/>
      <c r="E232" s="582"/>
      <c r="F232" s="582"/>
      <c r="G232" s="582"/>
      <c r="H232" s="624"/>
      <c r="I232" s="624"/>
      <c r="J232" s="583">
        <f>SUM(J233:J239)</f>
        <v>0</v>
      </c>
      <c r="N232" s="574" t="e">
        <f>SUM(#REF!)</f>
        <v>#REF!</v>
      </c>
      <c r="P232" s="574" t="e">
        <f>SUM(#REF!)</f>
        <v>#REF!</v>
      </c>
      <c r="AH232" s="584" t="s">
        <v>64</v>
      </c>
      <c r="AJ232" s="584" t="s">
        <v>2320</v>
      </c>
      <c r="AK232" s="584" t="s">
        <v>64</v>
      </c>
      <c r="AO232" s="584" t="s">
        <v>2336</v>
      </c>
      <c r="BA232" s="568" t="e">
        <f>SUM(#REF!)</f>
        <v>#REF!</v>
      </c>
    </row>
    <row r="233" spans="2:55" s="590" customFormat="1" ht="26.25" customHeight="1">
      <c r="B233" s="590">
        <v>131</v>
      </c>
      <c r="C233" s="590" t="s">
        <v>2338</v>
      </c>
      <c r="D233" s="591" t="s">
        <v>2465</v>
      </c>
      <c r="E233" s="592" t="s">
        <v>2466</v>
      </c>
      <c r="F233" s="592" t="s">
        <v>1644</v>
      </c>
      <c r="G233" s="593">
        <v>3</v>
      </c>
      <c r="H233" s="627"/>
      <c r="I233" s="623"/>
      <c r="J233" s="606">
        <f t="shared" ref="J233:J239" si="19">(G233*H233)+(G233*I233)</f>
        <v>0</v>
      </c>
      <c r="K233" s="592"/>
      <c r="L233" s="595"/>
      <c r="O233" s="596"/>
      <c r="P233" s="596"/>
      <c r="Q233" s="596"/>
      <c r="AH233" s="592"/>
      <c r="AJ233" s="592"/>
      <c r="AK233" s="592"/>
      <c r="AU233" s="594"/>
      <c r="AV233" s="594"/>
      <c r="AW233" s="594"/>
      <c r="AX233" s="594"/>
      <c r="AY233" s="594"/>
      <c r="AZ233" s="592"/>
      <c r="BA233" s="594"/>
      <c r="BB233" s="592"/>
      <c r="BC233" s="592"/>
    </row>
    <row r="234" spans="2:55" s="590" customFormat="1" ht="26.25" customHeight="1">
      <c r="B234" s="590">
        <v>132</v>
      </c>
      <c r="C234" s="590" t="s">
        <v>2338</v>
      </c>
      <c r="D234" s="591" t="s">
        <v>2467</v>
      </c>
      <c r="E234" s="592" t="s">
        <v>2466</v>
      </c>
      <c r="F234" s="592" t="s">
        <v>1644</v>
      </c>
      <c r="G234" s="593">
        <v>2</v>
      </c>
      <c r="H234" s="627"/>
      <c r="I234" s="623"/>
      <c r="J234" s="606">
        <f t="shared" si="19"/>
        <v>0</v>
      </c>
      <c r="K234" s="592"/>
      <c r="L234" s="595"/>
      <c r="O234" s="596"/>
      <c r="P234" s="596"/>
      <c r="Q234" s="596"/>
      <c r="AH234" s="592"/>
      <c r="AJ234" s="592"/>
      <c r="AK234" s="592"/>
      <c r="AU234" s="594"/>
      <c r="AV234" s="594"/>
      <c r="AW234" s="594"/>
      <c r="AX234" s="594"/>
      <c r="AY234" s="594"/>
      <c r="AZ234" s="592"/>
      <c r="BA234" s="594"/>
      <c r="BB234" s="592"/>
      <c r="BC234" s="592"/>
    </row>
    <row r="235" spans="2:55" s="590" customFormat="1" ht="21" customHeight="1">
      <c r="B235" s="590">
        <v>133</v>
      </c>
      <c r="C235" s="590" t="s">
        <v>2338</v>
      </c>
      <c r="D235" s="591" t="s">
        <v>2471</v>
      </c>
      <c r="E235" s="592"/>
      <c r="F235" s="592" t="s">
        <v>1644</v>
      </c>
      <c r="G235" s="593">
        <v>16</v>
      </c>
      <c r="H235" s="627"/>
      <c r="I235" s="623"/>
      <c r="J235" s="606">
        <f t="shared" si="19"/>
        <v>0</v>
      </c>
      <c r="K235" s="592"/>
      <c r="L235" s="595"/>
      <c r="O235" s="596"/>
      <c r="P235" s="596"/>
      <c r="Q235" s="596"/>
      <c r="AH235" s="592"/>
      <c r="AJ235" s="592"/>
      <c r="AK235" s="592"/>
      <c r="AU235" s="594"/>
      <c r="AV235" s="594"/>
      <c r="AW235" s="594"/>
      <c r="AX235" s="594"/>
      <c r="AY235" s="594"/>
      <c r="AZ235" s="592"/>
      <c r="BA235" s="594"/>
      <c r="BB235" s="592"/>
      <c r="BC235" s="592"/>
    </row>
    <row r="236" spans="2:55" s="590" customFormat="1" ht="31.9" customHeight="1">
      <c r="B236" s="590">
        <v>134</v>
      </c>
      <c r="C236" s="590" t="s">
        <v>2338</v>
      </c>
      <c r="D236" s="591" t="s">
        <v>2472</v>
      </c>
      <c r="E236" s="592" t="s">
        <v>2473</v>
      </c>
      <c r="F236" s="592" t="s">
        <v>1644</v>
      </c>
      <c r="G236" s="593">
        <v>8</v>
      </c>
      <c r="H236" s="627"/>
      <c r="I236" s="623"/>
      <c r="J236" s="606">
        <f t="shared" si="19"/>
        <v>0</v>
      </c>
      <c r="K236" s="592"/>
      <c r="L236" s="595"/>
      <c r="O236" s="596"/>
      <c r="P236" s="596"/>
      <c r="Q236" s="596"/>
      <c r="AH236" s="592"/>
      <c r="AJ236" s="592"/>
      <c r="AK236" s="592"/>
      <c r="AU236" s="594"/>
      <c r="AV236" s="594"/>
      <c r="AW236" s="594"/>
      <c r="AX236" s="594"/>
      <c r="AY236" s="594"/>
      <c r="AZ236" s="592"/>
      <c r="BA236" s="594"/>
      <c r="BB236" s="592"/>
      <c r="BC236" s="592"/>
    </row>
    <row r="237" spans="2:55" s="590" customFormat="1" ht="31.9" customHeight="1">
      <c r="B237" s="590">
        <v>135</v>
      </c>
      <c r="C237" s="590" t="s">
        <v>2338</v>
      </c>
      <c r="D237" s="591" t="s">
        <v>2474</v>
      </c>
      <c r="E237" s="592"/>
      <c r="F237" s="592" t="s">
        <v>507</v>
      </c>
      <c r="G237" s="593">
        <v>500</v>
      </c>
      <c r="H237" s="627"/>
      <c r="I237" s="623"/>
      <c r="J237" s="606">
        <f t="shared" si="19"/>
        <v>0</v>
      </c>
      <c r="K237" s="592"/>
      <c r="L237" s="595"/>
      <c r="O237" s="596"/>
      <c r="P237" s="596"/>
      <c r="Q237" s="596"/>
      <c r="AH237" s="592"/>
      <c r="AJ237" s="592"/>
      <c r="AK237" s="592"/>
      <c r="AU237" s="594"/>
      <c r="AV237" s="594"/>
      <c r="AW237" s="594"/>
      <c r="AX237" s="594"/>
      <c r="AY237" s="594"/>
      <c r="AZ237" s="592"/>
      <c r="BA237" s="594"/>
      <c r="BB237" s="592"/>
      <c r="BC237" s="592"/>
    </row>
    <row r="238" spans="2:55" s="590" customFormat="1" ht="31.9" customHeight="1">
      <c r="B238" s="590">
        <v>136</v>
      </c>
      <c r="C238" s="590" t="s">
        <v>2338</v>
      </c>
      <c r="D238" s="591" t="s">
        <v>2476</v>
      </c>
      <c r="E238" s="592" t="s">
        <v>2477</v>
      </c>
      <c r="F238" s="592" t="s">
        <v>507</v>
      </c>
      <c r="G238" s="593">
        <v>200</v>
      </c>
      <c r="H238" s="627"/>
      <c r="I238" s="623"/>
      <c r="J238" s="606">
        <f t="shared" si="19"/>
        <v>0</v>
      </c>
      <c r="K238" s="592"/>
      <c r="L238" s="595"/>
      <c r="O238" s="596"/>
      <c r="P238" s="596"/>
      <c r="Q238" s="596"/>
      <c r="AH238" s="592"/>
      <c r="AJ238" s="592"/>
      <c r="AK238" s="592"/>
      <c r="AU238" s="594"/>
      <c r="AV238" s="594"/>
      <c r="AW238" s="594"/>
      <c r="AX238" s="594"/>
      <c r="AY238" s="594"/>
      <c r="AZ238" s="592"/>
      <c r="BA238" s="594"/>
      <c r="BB238" s="592"/>
      <c r="BC238" s="592"/>
    </row>
    <row r="239" spans="2:55" s="590" customFormat="1" ht="31.9" customHeight="1">
      <c r="B239" s="590">
        <v>137</v>
      </c>
      <c r="C239" s="590" t="s">
        <v>2338</v>
      </c>
      <c r="D239" s="591" t="s">
        <v>2478</v>
      </c>
      <c r="E239" s="592" t="s">
        <v>2456</v>
      </c>
      <c r="F239" s="592" t="s">
        <v>507</v>
      </c>
      <c r="G239" s="593">
        <v>500</v>
      </c>
      <c r="H239" s="627"/>
      <c r="I239" s="623"/>
      <c r="J239" s="606">
        <f t="shared" si="19"/>
        <v>0</v>
      </c>
      <c r="K239" s="592"/>
      <c r="L239" s="595"/>
      <c r="O239" s="596"/>
      <c r="P239" s="596"/>
      <c r="Q239" s="596"/>
      <c r="AH239" s="592"/>
      <c r="AJ239" s="592"/>
      <c r="AK239" s="592"/>
      <c r="AU239" s="594"/>
      <c r="AV239" s="594"/>
      <c r="AW239" s="594"/>
      <c r="AX239" s="594"/>
      <c r="AY239" s="594"/>
      <c r="AZ239" s="592"/>
      <c r="BA239" s="594"/>
      <c r="BB239" s="592"/>
      <c r="BC239" s="592"/>
    </row>
    <row r="240" spans="2:55" s="584" customFormat="1" ht="28.15" customHeight="1">
      <c r="B240" s="581" t="s">
        <v>2479</v>
      </c>
      <c r="C240" s="581"/>
      <c r="D240" s="582"/>
      <c r="E240" s="582"/>
      <c r="F240" s="582"/>
      <c r="G240" s="582"/>
      <c r="H240" s="624"/>
      <c r="I240" s="624"/>
      <c r="J240" s="583">
        <f>SUM(J241:J242)</f>
        <v>0</v>
      </c>
      <c r="N240" s="574" t="e">
        <f>SUM(#REF!)</f>
        <v>#REF!</v>
      </c>
      <c r="P240" s="574" t="e">
        <f>SUM(#REF!)</f>
        <v>#REF!</v>
      </c>
      <c r="AH240" s="584" t="s">
        <v>64</v>
      </c>
      <c r="AJ240" s="584" t="s">
        <v>2320</v>
      </c>
      <c r="AK240" s="584" t="s">
        <v>64</v>
      </c>
      <c r="AO240" s="584" t="s">
        <v>2336</v>
      </c>
      <c r="BA240" s="568" t="e">
        <f>SUM(#REF!)</f>
        <v>#REF!</v>
      </c>
    </row>
    <row r="241" spans="2:55" s="590" customFormat="1" ht="36.950000000000003" customHeight="1">
      <c r="B241" s="590">
        <v>138</v>
      </c>
      <c r="C241" s="590" t="s">
        <v>2338</v>
      </c>
      <c r="D241" s="591" t="s">
        <v>2480</v>
      </c>
      <c r="E241" s="592"/>
      <c r="F241" s="592" t="s">
        <v>1644</v>
      </c>
      <c r="G241" s="593">
        <v>1</v>
      </c>
      <c r="H241" s="627"/>
      <c r="I241" s="623"/>
      <c r="J241" s="606">
        <f t="shared" ref="J241:J242" si="20">(G241*H241)+(G241*I241)</f>
        <v>0</v>
      </c>
      <c r="K241" s="592"/>
      <c r="L241" s="595"/>
      <c r="O241" s="596"/>
      <c r="P241" s="596"/>
      <c r="Q241" s="596"/>
      <c r="AH241" s="592"/>
      <c r="AJ241" s="592"/>
      <c r="AK241" s="592"/>
      <c r="AU241" s="594"/>
      <c r="AV241" s="594"/>
      <c r="AW241" s="594"/>
      <c r="AX241" s="594"/>
      <c r="AY241" s="594"/>
      <c r="AZ241" s="592"/>
      <c r="BA241" s="594"/>
      <c r="BB241" s="592"/>
      <c r="BC241" s="592"/>
    </row>
    <row r="242" spans="2:55" s="590" customFormat="1" ht="43.7" customHeight="1">
      <c r="B242" s="590">
        <v>139</v>
      </c>
      <c r="C242" s="590" t="s">
        <v>2338</v>
      </c>
      <c r="D242" s="591" t="s">
        <v>2481</v>
      </c>
      <c r="E242" s="592" t="s">
        <v>2482</v>
      </c>
      <c r="F242" s="592" t="s">
        <v>1644</v>
      </c>
      <c r="G242" s="593">
        <v>6</v>
      </c>
      <c r="H242" s="627"/>
      <c r="I242" s="623"/>
      <c r="J242" s="606">
        <f t="shared" si="20"/>
        <v>0</v>
      </c>
      <c r="K242" s="592"/>
      <c r="L242" s="595"/>
      <c r="O242" s="596"/>
      <c r="P242" s="596"/>
      <c r="Q242" s="596"/>
      <c r="AH242" s="592"/>
      <c r="AJ242" s="592"/>
      <c r="AK242" s="592"/>
      <c r="AU242" s="594"/>
      <c r="AV242" s="594"/>
      <c r="AW242" s="594"/>
      <c r="AX242" s="594"/>
      <c r="AY242" s="594"/>
      <c r="AZ242" s="592"/>
      <c r="BA242" s="594"/>
      <c r="BB242" s="592"/>
      <c r="BC242" s="592"/>
    </row>
    <row r="243" spans="2:55" s="584" customFormat="1" ht="28.15" customHeight="1">
      <c r="B243" s="581" t="s">
        <v>2483</v>
      </c>
      <c r="C243" s="581"/>
      <c r="D243" s="582"/>
      <c r="E243" s="582"/>
      <c r="F243" s="582"/>
      <c r="G243" s="582"/>
      <c r="H243" s="624"/>
      <c r="I243" s="624"/>
      <c r="J243" s="583">
        <f>SUM(J244:J255)</f>
        <v>0</v>
      </c>
      <c r="N243" s="574" t="e">
        <f>SUM(#REF!)</f>
        <v>#REF!</v>
      </c>
      <c r="P243" s="574" t="e">
        <f>SUM(#REF!)</f>
        <v>#REF!</v>
      </c>
      <c r="AH243" s="584" t="s">
        <v>64</v>
      </c>
      <c r="AJ243" s="584" t="s">
        <v>2320</v>
      </c>
      <c r="AK243" s="584" t="s">
        <v>64</v>
      </c>
      <c r="AO243" s="584" t="s">
        <v>2336</v>
      </c>
      <c r="BA243" s="568" t="e">
        <f>SUM(#REF!)</f>
        <v>#REF!</v>
      </c>
    </row>
    <row r="244" spans="2:55" s="590" customFormat="1" ht="22.9" customHeight="1">
      <c r="B244" s="590">
        <v>140</v>
      </c>
      <c r="C244" s="590" t="s">
        <v>2411</v>
      </c>
      <c r="D244" s="591" t="s">
        <v>2484</v>
      </c>
      <c r="E244" s="592" t="s">
        <v>2485</v>
      </c>
      <c r="F244" s="592" t="s">
        <v>1279</v>
      </c>
      <c r="G244" s="593">
        <v>2</v>
      </c>
      <c r="H244" s="627"/>
      <c r="I244" s="623"/>
      <c r="J244" s="606">
        <f t="shared" ref="J244:J255" si="21">(G244*H244)+(G244*I244)</f>
        <v>0</v>
      </c>
      <c r="K244" s="592"/>
      <c r="L244" s="595"/>
      <c r="O244" s="596"/>
      <c r="P244" s="596"/>
      <c r="Q244" s="596"/>
      <c r="AH244" s="592"/>
      <c r="AJ244" s="592"/>
      <c r="AK244" s="592"/>
      <c r="AU244" s="594"/>
      <c r="AV244" s="594"/>
      <c r="AW244" s="594"/>
      <c r="AX244" s="594"/>
      <c r="AY244" s="594"/>
      <c r="AZ244" s="592"/>
      <c r="BA244" s="594"/>
      <c r="BB244" s="592"/>
      <c r="BC244" s="592"/>
    </row>
    <row r="245" spans="2:55" s="590" customFormat="1" ht="22.9" customHeight="1">
      <c r="B245" s="590">
        <v>141</v>
      </c>
      <c r="C245" s="590" t="s">
        <v>2411</v>
      </c>
      <c r="D245" s="591" t="s">
        <v>2486</v>
      </c>
      <c r="E245" s="592"/>
      <c r="F245" s="592" t="s">
        <v>1644</v>
      </c>
      <c r="G245" s="593">
        <v>3</v>
      </c>
      <c r="H245" s="627"/>
      <c r="I245" s="623"/>
      <c r="J245" s="606">
        <f t="shared" si="21"/>
        <v>0</v>
      </c>
      <c r="K245" s="592"/>
      <c r="L245" s="595"/>
      <c r="O245" s="596"/>
      <c r="P245" s="596"/>
      <c r="Q245" s="596"/>
      <c r="AH245" s="592"/>
      <c r="AJ245" s="592"/>
      <c r="AK245" s="592"/>
      <c r="AU245" s="594"/>
      <c r="AV245" s="594"/>
      <c r="AW245" s="594"/>
      <c r="AX245" s="594"/>
      <c r="AY245" s="594"/>
      <c r="AZ245" s="592"/>
      <c r="BA245" s="594"/>
      <c r="BB245" s="592"/>
      <c r="BC245" s="592"/>
    </row>
    <row r="246" spans="2:55" s="590" customFormat="1" ht="22.9" customHeight="1">
      <c r="B246" s="590">
        <v>142</v>
      </c>
      <c r="C246" s="590" t="s">
        <v>2411</v>
      </c>
      <c r="D246" s="591" t="s">
        <v>2487</v>
      </c>
      <c r="E246" s="592"/>
      <c r="F246" s="592" t="s">
        <v>1644</v>
      </c>
      <c r="G246" s="593">
        <v>2</v>
      </c>
      <c r="H246" s="627"/>
      <c r="I246" s="623"/>
      <c r="J246" s="606">
        <f t="shared" si="21"/>
        <v>0</v>
      </c>
      <c r="K246" s="592"/>
      <c r="L246" s="595"/>
      <c r="O246" s="596"/>
      <c r="P246" s="596"/>
      <c r="Q246" s="596"/>
      <c r="AH246" s="592"/>
      <c r="AJ246" s="592"/>
      <c r="AK246" s="592"/>
      <c r="AU246" s="594"/>
      <c r="AV246" s="594"/>
      <c r="AW246" s="594"/>
      <c r="AX246" s="594"/>
      <c r="AY246" s="594"/>
      <c r="AZ246" s="592"/>
      <c r="BA246" s="594"/>
      <c r="BB246" s="592"/>
      <c r="BC246" s="592"/>
    </row>
    <row r="247" spans="2:55" s="590" customFormat="1" ht="22.9" customHeight="1">
      <c r="B247" s="590">
        <v>143</v>
      </c>
      <c r="C247" s="590" t="s">
        <v>2411</v>
      </c>
      <c r="D247" s="591" t="s">
        <v>2488</v>
      </c>
      <c r="E247" s="592"/>
      <c r="F247" s="592" t="s">
        <v>1644</v>
      </c>
      <c r="G247" s="593">
        <v>4</v>
      </c>
      <c r="H247" s="627"/>
      <c r="I247" s="623"/>
      <c r="J247" s="606">
        <f t="shared" si="21"/>
        <v>0</v>
      </c>
      <c r="K247" s="592"/>
      <c r="L247" s="595"/>
      <c r="O247" s="596"/>
      <c r="P247" s="596"/>
      <c r="Q247" s="596"/>
      <c r="AH247" s="592"/>
      <c r="AJ247" s="592"/>
      <c r="AK247" s="592"/>
      <c r="AU247" s="594"/>
      <c r="AV247" s="594"/>
      <c r="AW247" s="594"/>
      <c r="AX247" s="594"/>
      <c r="AY247" s="594"/>
      <c r="AZ247" s="592"/>
      <c r="BA247" s="594"/>
      <c r="BB247" s="592"/>
      <c r="BC247" s="592"/>
    </row>
    <row r="248" spans="2:55" s="590" customFormat="1" ht="22.9" customHeight="1">
      <c r="B248" s="590">
        <v>144</v>
      </c>
      <c r="C248" s="590" t="s">
        <v>2411</v>
      </c>
      <c r="D248" s="591" t="s">
        <v>2489</v>
      </c>
      <c r="E248" s="592"/>
      <c r="F248" s="592" t="s">
        <v>1644</v>
      </c>
      <c r="G248" s="593">
        <v>4</v>
      </c>
      <c r="H248" s="627"/>
      <c r="I248" s="623"/>
      <c r="J248" s="606">
        <f t="shared" si="21"/>
        <v>0</v>
      </c>
      <c r="K248" s="592"/>
      <c r="L248" s="595"/>
      <c r="O248" s="596"/>
      <c r="P248" s="596"/>
      <c r="Q248" s="596"/>
      <c r="AH248" s="592"/>
      <c r="AJ248" s="592"/>
      <c r="AK248" s="592"/>
      <c r="AU248" s="594"/>
      <c r="AV248" s="594"/>
      <c r="AW248" s="594"/>
      <c r="AX248" s="594"/>
      <c r="AY248" s="594"/>
      <c r="AZ248" s="592"/>
      <c r="BA248" s="594"/>
      <c r="BB248" s="592"/>
      <c r="BC248" s="592"/>
    </row>
    <row r="249" spans="2:55" s="590" customFormat="1" ht="22.9" customHeight="1">
      <c r="B249" s="590">
        <v>145</v>
      </c>
      <c r="C249" s="590" t="s">
        <v>2411</v>
      </c>
      <c r="D249" s="591" t="s">
        <v>2490</v>
      </c>
      <c r="E249" s="592"/>
      <c r="F249" s="592" t="s">
        <v>1644</v>
      </c>
      <c r="G249" s="593">
        <v>2</v>
      </c>
      <c r="H249" s="627"/>
      <c r="I249" s="623"/>
      <c r="J249" s="606">
        <f t="shared" si="21"/>
        <v>0</v>
      </c>
      <c r="K249" s="592"/>
      <c r="L249" s="595"/>
      <c r="O249" s="596"/>
      <c r="P249" s="596"/>
      <c r="Q249" s="596"/>
      <c r="AH249" s="592"/>
      <c r="AJ249" s="592"/>
      <c r="AK249" s="592"/>
      <c r="AU249" s="594"/>
      <c r="AV249" s="594"/>
      <c r="AW249" s="594"/>
      <c r="AX249" s="594"/>
      <c r="AY249" s="594"/>
      <c r="AZ249" s="592"/>
      <c r="BA249" s="594"/>
      <c r="BB249" s="592"/>
      <c r="BC249" s="592"/>
    </row>
    <row r="250" spans="2:55" s="590" customFormat="1" ht="22.9" customHeight="1">
      <c r="B250" s="590">
        <v>146</v>
      </c>
      <c r="C250" s="590" t="s">
        <v>2411</v>
      </c>
      <c r="D250" s="591" t="s">
        <v>2491</v>
      </c>
      <c r="E250" s="592"/>
      <c r="F250" s="592" t="s">
        <v>1644</v>
      </c>
      <c r="G250" s="593">
        <v>6</v>
      </c>
      <c r="H250" s="627"/>
      <c r="I250" s="623"/>
      <c r="J250" s="606">
        <f t="shared" si="21"/>
        <v>0</v>
      </c>
      <c r="K250" s="592"/>
      <c r="L250" s="595"/>
      <c r="O250" s="596"/>
      <c r="P250" s="596"/>
      <c r="Q250" s="596"/>
      <c r="AH250" s="592"/>
      <c r="AJ250" s="592"/>
      <c r="AK250" s="592"/>
      <c r="AU250" s="594"/>
      <c r="AV250" s="594"/>
      <c r="AW250" s="594"/>
      <c r="AX250" s="594"/>
      <c r="AY250" s="594"/>
      <c r="AZ250" s="592"/>
      <c r="BA250" s="594"/>
      <c r="BB250" s="592"/>
      <c r="BC250" s="592"/>
    </row>
    <row r="251" spans="2:55" s="590" customFormat="1" ht="42.6" customHeight="1">
      <c r="B251" s="590">
        <v>147</v>
      </c>
      <c r="C251" s="590" t="s">
        <v>2338</v>
      </c>
      <c r="D251" s="609" t="s">
        <v>2492</v>
      </c>
      <c r="E251" s="592" t="s">
        <v>2493</v>
      </c>
      <c r="F251" s="592" t="s">
        <v>1644</v>
      </c>
      <c r="G251" s="593">
        <v>5</v>
      </c>
      <c r="H251" s="627"/>
      <c r="I251" s="623"/>
      <c r="J251" s="606">
        <f t="shared" si="21"/>
        <v>0</v>
      </c>
      <c r="K251" s="592"/>
      <c r="L251" s="595"/>
      <c r="O251" s="596"/>
      <c r="P251" s="596"/>
      <c r="Q251" s="596"/>
      <c r="AH251" s="592"/>
      <c r="AJ251" s="592"/>
      <c r="AK251" s="592"/>
      <c r="AU251" s="594"/>
      <c r="AV251" s="594"/>
      <c r="AW251" s="594"/>
      <c r="AX251" s="594"/>
      <c r="AY251" s="594"/>
      <c r="AZ251" s="592"/>
      <c r="BA251" s="594"/>
      <c r="BB251" s="592"/>
      <c r="BC251" s="592"/>
    </row>
    <row r="252" spans="2:55" s="590" customFormat="1" ht="22.9" customHeight="1">
      <c r="B252" s="590">
        <v>148</v>
      </c>
      <c r="C252" s="590" t="s">
        <v>2411</v>
      </c>
      <c r="D252" s="591" t="s">
        <v>2494</v>
      </c>
      <c r="E252" s="592"/>
      <c r="F252" s="592" t="s">
        <v>1100</v>
      </c>
      <c r="G252" s="593">
        <v>1</v>
      </c>
      <c r="H252" s="627"/>
      <c r="I252" s="623"/>
      <c r="J252" s="606">
        <f t="shared" si="21"/>
        <v>0</v>
      </c>
      <c r="K252" s="592"/>
      <c r="L252" s="595"/>
      <c r="O252" s="596"/>
      <c r="P252" s="596"/>
      <c r="Q252" s="596"/>
      <c r="AH252" s="592"/>
      <c r="AJ252" s="592"/>
      <c r="AK252" s="592"/>
      <c r="AU252" s="594"/>
      <c r="AV252" s="594"/>
      <c r="AW252" s="594"/>
      <c r="AX252" s="594"/>
      <c r="AY252" s="594"/>
      <c r="AZ252" s="592"/>
      <c r="BA252" s="594"/>
      <c r="BB252" s="592"/>
      <c r="BC252" s="592"/>
    </row>
    <row r="253" spans="2:55" s="590" customFormat="1" ht="22.9" customHeight="1">
      <c r="B253" s="590">
        <v>149</v>
      </c>
      <c r="C253" s="590" t="s">
        <v>2387</v>
      </c>
      <c r="D253" s="591" t="s">
        <v>2495</v>
      </c>
      <c r="E253" s="592"/>
      <c r="F253" s="592" t="s">
        <v>1100</v>
      </c>
      <c r="G253" s="593">
        <v>1</v>
      </c>
      <c r="H253" s="627"/>
      <c r="I253" s="623"/>
      <c r="J253" s="606">
        <f t="shared" si="21"/>
        <v>0</v>
      </c>
      <c r="K253" s="592"/>
      <c r="L253" s="595"/>
      <c r="O253" s="596"/>
      <c r="P253" s="596"/>
      <c r="Q253" s="596"/>
      <c r="AH253" s="592"/>
      <c r="AJ253" s="592"/>
      <c r="AK253" s="592"/>
      <c r="AU253" s="594"/>
      <c r="AV253" s="594"/>
      <c r="AW253" s="594"/>
      <c r="AX253" s="594"/>
      <c r="AY253" s="594"/>
      <c r="AZ253" s="592"/>
      <c r="BA253" s="594"/>
      <c r="BB253" s="592"/>
      <c r="BC253" s="592"/>
    </row>
    <row r="254" spans="2:55" s="590" customFormat="1" ht="22.9" customHeight="1">
      <c r="B254" s="590">
        <v>150</v>
      </c>
      <c r="C254" s="590" t="s">
        <v>2387</v>
      </c>
      <c r="D254" s="591" t="s">
        <v>2496</v>
      </c>
      <c r="E254" s="592"/>
      <c r="F254" s="592" t="s">
        <v>1100</v>
      </c>
      <c r="G254" s="593">
        <v>1</v>
      </c>
      <c r="H254" s="627"/>
      <c r="I254" s="623"/>
      <c r="J254" s="606">
        <f t="shared" si="21"/>
        <v>0</v>
      </c>
      <c r="K254" s="592"/>
      <c r="L254" s="595"/>
      <c r="O254" s="596"/>
      <c r="P254" s="596"/>
      <c r="Q254" s="596"/>
      <c r="AH254" s="592"/>
      <c r="AJ254" s="592"/>
      <c r="AK254" s="592"/>
      <c r="AU254" s="594"/>
      <c r="AV254" s="594"/>
      <c r="AW254" s="594"/>
      <c r="AX254" s="594"/>
      <c r="AY254" s="594"/>
      <c r="AZ254" s="592"/>
      <c r="BA254" s="594"/>
      <c r="BB254" s="592"/>
      <c r="BC254" s="592"/>
    </row>
    <row r="255" spans="2:55" s="590" customFormat="1" ht="22.9" customHeight="1">
      <c r="B255" s="590">
        <v>151</v>
      </c>
      <c r="C255" s="590" t="s">
        <v>2387</v>
      </c>
      <c r="D255" s="591" t="s">
        <v>2497</v>
      </c>
      <c r="E255" s="592"/>
      <c r="F255" s="592" t="s">
        <v>1100</v>
      </c>
      <c r="G255" s="593">
        <v>1</v>
      </c>
      <c r="H255" s="627"/>
      <c r="I255" s="623"/>
      <c r="J255" s="606">
        <f t="shared" si="21"/>
        <v>0</v>
      </c>
      <c r="K255" s="592"/>
      <c r="L255" s="595"/>
      <c r="O255" s="596"/>
      <c r="P255" s="596"/>
      <c r="Q255" s="596"/>
      <c r="AH255" s="592"/>
      <c r="AJ255" s="592"/>
      <c r="AK255" s="592"/>
      <c r="AU255" s="594"/>
      <c r="AV255" s="594"/>
      <c r="AW255" s="594"/>
      <c r="AX255" s="594"/>
      <c r="AY255" s="594"/>
      <c r="AZ255" s="592"/>
      <c r="BA255" s="594"/>
      <c r="BB255" s="592"/>
      <c r="BC255" s="592"/>
    </row>
    <row r="256" spans="2:55" s="584" customFormat="1" ht="28.15" customHeight="1">
      <c r="B256" s="581" t="s">
        <v>2498</v>
      </c>
      <c r="C256" s="581"/>
      <c r="D256" s="582"/>
      <c r="E256" s="582"/>
      <c r="F256" s="582"/>
      <c r="G256" s="582"/>
      <c r="H256" s="624"/>
      <c r="I256" s="624"/>
      <c r="J256" s="583">
        <f>SUM(J257:J276)</f>
        <v>0</v>
      </c>
      <c r="N256" s="574" t="e">
        <f>SUM(#REF!)</f>
        <v>#REF!</v>
      </c>
      <c r="P256" s="574" t="e">
        <f>SUM(#REF!)</f>
        <v>#REF!</v>
      </c>
      <c r="AH256" s="584" t="s">
        <v>64</v>
      </c>
      <c r="AJ256" s="584" t="s">
        <v>2320</v>
      </c>
      <c r="AK256" s="584" t="s">
        <v>64</v>
      </c>
      <c r="AO256" s="584" t="s">
        <v>2336</v>
      </c>
      <c r="BA256" s="568" t="e">
        <f>SUM(#REF!)</f>
        <v>#REF!</v>
      </c>
    </row>
    <row r="257" spans="2:55" s="590" customFormat="1" ht="22.9" customHeight="1">
      <c r="B257" s="590">
        <v>152</v>
      </c>
      <c r="C257" s="590" t="s">
        <v>2387</v>
      </c>
      <c r="D257" s="591" t="s">
        <v>2499</v>
      </c>
      <c r="E257" s="592"/>
      <c r="F257" s="592" t="s">
        <v>1100</v>
      </c>
      <c r="G257" s="593">
        <v>1</v>
      </c>
      <c r="H257" s="627"/>
      <c r="I257" s="623"/>
      <c r="J257" s="606">
        <f t="shared" ref="J257:J265" si="22">(G257*H257)+(G257*I257)</f>
        <v>0</v>
      </c>
      <c r="K257" s="592"/>
      <c r="L257" s="595"/>
      <c r="O257" s="596"/>
      <c r="P257" s="596"/>
      <c r="Q257" s="596"/>
      <c r="AH257" s="592"/>
      <c r="AJ257" s="592"/>
      <c r="AK257" s="592"/>
      <c r="AU257" s="594"/>
      <c r="AV257" s="594"/>
      <c r="AW257" s="594"/>
      <c r="AX257" s="594"/>
      <c r="AY257" s="594"/>
      <c r="AZ257" s="592"/>
      <c r="BA257" s="594"/>
      <c r="BB257" s="592"/>
      <c r="BC257" s="592"/>
    </row>
    <row r="258" spans="2:55" s="590" customFormat="1" ht="22.9" customHeight="1">
      <c r="B258" s="590">
        <v>153</v>
      </c>
      <c r="C258" s="590" t="s">
        <v>2387</v>
      </c>
      <c r="D258" s="591" t="s">
        <v>2500</v>
      </c>
      <c r="E258" s="592"/>
      <c r="F258" s="592" t="s">
        <v>1100</v>
      </c>
      <c r="G258" s="593">
        <v>1</v>
      </c>
      <c r="H258" s="627"/>
      <c r="I258" s="623"/>
      <c r="J258" s="606">
        <f t="shared" si="22"/>
        <v>0</v>
      </c>
      <c r="K258" s="592"/>
      <c r="L258" s="595"/>
      <c r="O258" s="596"/>
      <c r="P258" s="596"/>
      <c r="Q258" s="596"/>
      <c r="AH258" s="592"/>
      <c r="AJ258" s="592"/>
      <c r="AK258" s="592"/>
      <c r="AU258" s="594"/>
      <c r="AV258" s="594"/>
      <c r="AW258" s="594"/>
      <c r="AX258" s="594"/>
      <c r="AY258" s="594"/>
      <c r="AZ258" s="592"/>
      <c r="BA258" s="594"/>
      <c r="BB258" s="592"/>
      <c r="BC258" s="592"/>
    </row>
    <row r="259" spans="2:55" s="590" customFormat="1" ht="22.9" customHeight="1">
      <c r="B259" s="590">
        <v>154</v>
      </c>
      <c r="C259" s="590" t="s">
        <v>2387</v>
      </c>
      <c r="D259" s="591" t="s">
        <v>2501</v>
      </c>
      <c r="E259" s="592"/>
      <c r="F259" s="592" t="s">
        <v>1100</v>
      </c>
      <c r="G259" s="593">
        <v>1</v>
      </c>
      <c r="H259" s="627"/>
      <c r="I259" s="623"/>
      <c r="J259" s="606">
        <f t="shared" si="22"/>
        <v>0</v>
      </c>
      <c r="K259" s="592"/>
      <c r="L259" s="595"/>
      <c r="O259" s="596"/>
      <c r="P259" s="596"/>
      <c r="Q259" s="596"/>
      <c r="AH259" s="592"/>
      <c r="AJ259" s="592"/>
      <c r="AK259" s="592"/>
      <c r="AU259" s="594"/>
      <c r="AV259" s="594"/>
      <c r="AW259" s="594"/>
      <c r="AX259" s="594"/>
      <c r="AY259" s="594"/>
      <c r="AZ259" s="592"/>
      <c r="BA259" s="594"/>
      <c r="BB259" s="592"/>
      <c r="BC259" s="592"/>
    </row>
    <row r="260" spans="2:55" s="590" customFormat="1" ht="22.9" customHeight="1">
      <c r="B260" s="590">
        <v>155</v>
      </c>
      <c r="C260" s="590" t="s">
        <v>2387</v>
      </c>
      <c r="D260" s="591" t="s">
        <v>2502</v>
      </c>
      <c r="E260" s="592"/>
      <c r="F260" s="592" t="s">
        <v>1100</v>
      </c>
      <c r="G260" s="593">
        <v>1</v>
      </c>
      <c r="H260" s="627"/>
      <c r="I260" s="623"/>
      <c r="J260" s="606">
        <f t="shared" si="22"/>
        <v>0</v>
      </c>
      <c r="K260" s="592"/>
      <c r="L260" s="595"/>
      <c r="O260" s="596"/>
      <c r="P260" s="596"/>
      <c r="Q260" s="596"/>
      <c r="AH260" s="592"/>
      <c r="AJ260" s="592"/>
      <c r="AK260" s="592"/>
      <c r="AU260" s="594"/>
      <c r="AV260" s="594"/>
      <c r="AW260" s="594"/>
      <c r="AX260" s="594"/>
      <c r="AY260" s="594"/>
      <c r="AZ260" s="592"/>
      <c r="BA260" s="594"/>
      <c r="BB260" s="592"/>
      <c r="BC260" s="592"/>
    </row>
    <row r="261" spans="2:55" s="590" customFormat="1" ht="35.1" customHeight="1">
      <c r="B261" s="590">
        <v>156</v>
      </c>
      <c r="C261" s="590" t="s">
        <v>2387</v>
      </c>
      <c r="D261" s="591" t="s">
        <v>2503</v>
      </c>
      <c r="E261" s="592"/>
      <c r="F261" s="592" t="s">
        <v>1100</v>
      </c>
      <c r="G261" s="593">
        <v>1</v>
      </c>
      <c r="H261" s="627"/>
      <c r="I261" s="623"/>
      <c r="J261" s="606">
        <f t="shared" si="22"/>
        <v>0</v>
      </c>
      <c r="K261" s="592"/>
      <c r="L261" s="595"/>
      <c r="O261" s="596"/>
      <c r="P261" s="596"/>
      <c r="Q261" s="596"/>
      <c r="AH261" s="592"/>
      <c r="AJ261" s="592"/>
      <c r="AK261" s="592"/>
      <c r="AU261" s="594"/>
      <c r="AV261" s="594"/>
      <c r="AW261" s="594"/>
      <c r="AX261" s="594"/>
      <c r="AY261" s="594"/>
      <c r="AZ261" s="592"/>
      <c r="BA261" s="594"/>
      <c r="BB261" s="592"/>
      <c r="BC261" s="592"/>
    </row>
    <row r="262" spans="2:55" s="590" customFormat="1" ht="21" customHeight="1">
      <c r="B262" s="590">
        <v>157</v>
      </c>
      <c r="C262" s="590" t="s">
        <v>2387</v>
      </c>
      <c r="D262" s="591" t="s">
        <v>2504</v>
      </c>
      <c r="E262" s="592"/>
      <c r="F262" s="592" t="s">
        <v>1100</v>
      </c>
      <c r="G262" s="593">
        <v>1</v>
      </c>
      <c r="H262" s="627"/>
      <c r="I262" s="623"/>
      <c r="J262" s="606">
        <f t="shared" si="22"/>
        <v>0</v>
      </c>
      <c r="K262" s="592"/>
      <c r="L262" s="595"/>
      <c r="O262" s="596"/>
      <c r="P262" s="596"/>
      <c r="Q262" s="596"/>
      <c r="AH262" s="592"/>
      <c r="AJ262" s="592"/>
      <c r="AK262" s="592"/>
      <c r="AU262" s="594"/>
      <c r="AV262" s="594"/>
      <c r="AW262" s="594"/>
      <c r="AX262" s="594"/>
      <c r="AY262" s="594"/>
      <c r="AZ262" s="592"/>
      <c r="BA262" s="594"/>
      <c r="BB262" s="592"/>
      <c r="BC262" s="592"/>
    </row>
    <row r="263" spans="2:55" s="590" customFormat="1" ht="22.9" customHeight="1">
      <c r="B263" s="590">
        <v>158</v>
      </c>
      <c r="C263" s="590" t="s">
        <v>2387</v>
      </c>
      <c r="D263" s="591" t="s">
        <v>2505</v>
      </c>
      <c r="E263" s="592"/>
      <c r="F263" s="592" t="s">
        <v>1100</v>
      </c>
      <c r="G263" s="593">
        <v>1</v>
      </c>
      <c r="H263" s="627"/>
      <c r="I263" s="623"/>
      <c r="J263" s="606">
        <f t="shared" si="22"/>
        <v>0</v>
      </c>
      <c r="K263" s="592"/>
      <c r="L263" s="595"/>
      <c r="O263" s="596"/>
      <c r="P263" s="596"/>
      <c r="Q263" s="596"/>
      <c r="AH263" s="592"/>
      <c r="AJ263" s="592"/>
      <c r="AK263" s="592"/>
      <c r="AU263" s="594"/>
      <c r="AV263" s="594"/>
      <c r="AW263" s="594"/>
      <c r="AX263" s="594"/>
      <c r="AY263" s="594"/>
      <c r="AZ263" s="592"/>
      <c r="BA263" s="594"/>
      <c r="BB263" s="592"/>
      <c r="BC263" s="592"/>
    </row>
    <row r="264" spans="2:55" s="590" customFormat="1" ht="22.9" customHeight="1">
      <c r="B264" s="590">
        <v>159</v>
      </c>
      <c r="C264" s="590" t="s">
        <v>2387</v>
      </c>
      <c r="D264" s="591" t="s">
        <v>2506</v>
      </c>
      <c r="E264" s="592"/>
      <c r="F264" s="592" t="s">
        <v>1100</v>
      </c>
      <c r="G264" s="593">
        <v>1</v>
      </c>
      <c r="H264" s="627"/>
      <c r="I264" s="623"/>
      <c r="J264" s="606">
        <f t="shared" si="22"/>
        <v>0</v>
      </c>
      <c r="K264" s="592"/>
      <c r="L264" s="595"/>
      <c r="O264" s="596"/>
      <c r="P264" s="596"/>
      <c r="Q264" s="596"/>
      <c r="AH264" s="592"/>
      <c r="AJ264" s="592"/>
      <c r="AK264" s="592"/>
      <c r="AU264" s="594"/>
      <c r="AV264" s="594"/>
      <c r="AW264" s="594"/>
      <c r="AX264" s="594"/>
      <c r="AY264" s="594"/>
      <c r="AZ264" s="592"/>
      <c r="BA264" s="594"/>
      <c r="BB264" s="592"/>
      <c r="BC264" s="592"/>
    </row>
    <row r="265" spans="2:55" s="590" customFormat="1" ht="22.9" customHeight="1">
      <c r="B265" s="590">
        <v>160</v>
      </c>
      <c r="C265" s="590" t="s">
        <v>2387</v>
      </c>
      <c r="D265" s="591" t="s">
        <v>2507</v>
      </c>
      <c r="E265" s="592"/>
      <c r="F265" s="592" t="s">
        <v>1100</v>
      </c>
      <c r="G265" s="593">
        <v>1</v>
      </c>
      <c r="H265" s="627"/>
      <c r="I265" s="623"/>
      <c r="J265" s="606">
        <f t="shared" si="22"/>
        <v>0</v>
      </c>
      <c r="K265" s="592"/>
      <c r="L265" s="595"/>
      <c r="O265" s="596"/>
      <c r="P265" s="596"/>
      <c r="Q265" s="596"/>
      <c r="AH265" s="592"/>
      <c r="AJ265" s="592"/>
      <c r="AK265" s="592"/>
      <c r="AU265" s="594"/>
      <c r="AV265" s="594"/>
      <c r="AW265" s="594"/>
      <c r="AX265" s="594"/>
      <c r="AY265" s="594"/>
      <c r="AZ265" s="592"/>
      <c r="BA265" s="594"/>
      <c r="BB265" s="592"/>
      <c r="BC265" s="592"/>
    </row>
    <row r="266" spans="2:55" s="590" customFormat="1" ht="15.75" customHeight="1">
      <c r="B266" s="610" t="s">
        <v>2508</v>
      </c>
      <c r="C266" s="611"/>
      <c r="D266" s="612"/>
      <c r="E266" s="613"/>
      <c r="F266" s="613"/>
      <c r="G266" s="614"/>
      <c r="H266" s="628"/>
      <c r="I266" s="629"/>
      <c r="J266" s="615"/>
      <c r="K266" s="592"/>
      <c r="L266" s="595"/>
      <c r="O266" s="596"/>
      <c r="P266" s="596"/>
      <c r="Q266" s="596"/>
      <c r="AH266" s="592"/>
      <c r="AJ266" s="592"/>
      <c r="AK266" s="592"/>
      <c r="AU266" s="594"/>
      <c r="AV266" s="594"/>
      <c r="AW266" s="594"/>
      <c r="AX266" s="594"/>
      <c r="AY266" s="594"/>
      <c r="AZ266" s="592"/>
      <c r="BA266" s="594"/>
      <c r="BB266" s="592"/>
      <c r="BC266" s="592"/>
    </row>
    <row r="267" spans="2:55" s="590" customFormat="1" ht="58.5" customHeight="1">
      <c r="B267" s="590">
        <v>161</v>
      </c>
      <c r="C267" s="590" t="s">
        <v>2387</v>
      </c>
      <c r="D267" s="591" t="s">
        <v>2509</v>
      </c>
      <c r="E267" s="592"/>
      <c r="F267" s="592" t="s">
        <v>1100</v>
      </c>
      <c r="G267" s="593">
        <v>1</v>
      </c>
      <c r="H267" s="627"/>
      <c r="I267" s="623"/>
      <c r="J267" s="606">
        <f t="shared" ref="J267:J270" si="23">(G267*H267)+(G267*I267)</f>
        <v>0</v>
      </c>
      <c r="K267" s="592"/>
      <c r="L267" s="595"/>
      <c r="O267" s="596"/>
      <c r="P267" s="596"/>
      <c r="Q267" s="596"/>
      <c r="AH267" s="592"/>
      <c r="AJ267" s="592"/>
      <c r="AK267" s="592"/>
      <c r="AU267" s="594"/>
      <c r="AV267" s="594"/>
      <c r="AW267" s="594"/>
      <c r="AX267" s="594"/>
      <c r="AY267" s="594"/>
      <c r="AZ267" s="592"/>
      <c r="BA267" s="594"/>
      <c r="BB267" s="592"/>
      <c r="BC267" s="592"/>
    </row>
    <row r="268" spans="2:55" s="590" customFormat="1" ht="21" customHeight="1">
      <c r="B268" s="590">
        <v>162</v>
      </c>
      <c r="C268" s="590" t="s">
        <v>2387</v>
      </c>
      <c r="D268" s="591" t="s">
        <v>2510</v>
      </c>
      <c r="E268" s="592"/>
      <c r="F268" s="592" t="s">
        <v>1100</v>
      </c>
      <c r="G268" s="593">
        <v>1</v>
      </c>
      <c r="H268" s="627"/>
      <c r="I268" s="623"/>
      <c r="J268" s="606">
        <f t="shared" si="23"/>
        <v>0</v>
      </c>
      <c r="K268" s="592"/>
      <c r="L268" s="595"/>
      <c r="O268" s="596"/>
      <c r="P268" s="596"/>
      <c r="Q268" s="596"/>
      <c r="AH268" s="592"/>
      <c r="AJ268" s="592"/>
      <c r="AK268" s="592"/>
      <c r="AU268" s="594"/>
      <c r="AV268" s="594"/>
      <c r="AW268" s="594"/>
      <c r="AX268" s="594"/>
      <c r="AY268" s="594"/>
      <c r="AZ268" s="592"/>
      <c r="BA268" s="594"/>
      <c r="BB268" s="592"/>
      <c r="BC268" s="592"/>
    </row>
    <row r="269" spans="2:55" s="590" customFormat="1" ht="28.15" customHeight="1">
      <c r="B269" s="590">
        <v>163</v>
      </c>
      <c r="C269" s="590" t="s">
        <v>2387</v>
      </c>
      <c r="D269" s="591" t="s">
        <v>2511</v>
      </c>
      <c r="E269" s="592"/>
      <c r="F269" s="592" t="s">
        <v>1100</v>
      </c>
      <c r="G269" s="593">
        <v>1</v>
      </c>
      <c r="H269" s="627"/>
      <c r="I269" s="623"/>
      <c r="J269" s="606">
        <f t="shared" si="23"/>
        <v>0</v>
      </c>
      <c r="K269" s="592"/>
      <c r="L269" s="595"/>
      <c r="O269" s="596"/>
      <c r="P269" s="596"/>
      <c r="Q269" s="596"/>
      <c r="AH269" s="592"/>
      <c r="AJ269" s="592"/>
      <c r="AK269" s="592"/>
      <c r="AU269" s="594"/>
      <c r="AV269" s="594"/>
      <c r="AW269" s="594"/>
      <c r="AX269" s="594"/>
      <c r="AY269" s="594"/>
      <c r="AZ269" s="592"/>
      <c r="BA269" s="594"/>
      <c r="BB269" s="592"/>
      <c r="BC269" s="592"/>
    </row>
    <row r="270" spans="2:55" s="590" customFormat="1" ht="21" customHeight="1">
      <c r="B270" s="590">
        <v>164</v>
      </c>
      <c r="C270" s="590" t="s">
        <v>2387</v>
      </c>
      <c r="D270" s="591" t="s">
        <v>2512</v>
      </c>
      <c r="E270" s="592"/>
      <c r="F270" s="592" t="s">
        <v>1100</v>
      </c>
      <c r="G270" s="593">
        <v>1</v>
      </c>
      <c r="H270" s="627"/>
      <c r="I270" s="623"/>
      <c r="J270" s="606">
        <f t="shared" si="23"/>
        <v>0</v>
      </c>
      <c r="K270" s="592"/>
      <c r="L270" s="595"/>
      <c r="O270" s="596"/>
      <c r="P270" s="596"/>
      <c r="Q270" s="596"/>
      <c r="AH270" s="592"/>
      <c r="AJ270" s="592"/>
      <c r="AK270" s="592"/>
      <c r="AU270" s="594"/>
      <c r="AV270" s="594"/>
      <c r="AW270" s="594"/>
      <c r="AX270" s="594"/>
      <c r="AY270" s="594"/>
      <c r="AZ270" s="592"/>
      <c r="BA270" s="594"/>
      <c r="BB270" s="592"/>
      <c r="BC270" s="592"/>
    </row>
    <row r="271" spans="2:55" s="590" customFormat="1" ht="15.75" customHeight="1">
      <c r="B271" s="610" t="s">
        <v>2513</v>
      </c>
      <c r="C271" s="611"/>
      <c r="D271" s="612"/>
      <c r="E271" s="613"/>
      <c r="F271" s="613"/>
      <c r="G271" s="614"/>
      <c r="H271" s="628"/>
      <c r="I271" s="629"/>
      <c r="J271" s="615"/>
      <c r="K271" s="592"/>
      <c r="L271" s="595"/>
      <c r="O271" s="596"/>
      <c r="P271" s="596"/>
      <c r="Q271" s="596"/>
      <c r="AH271" s="592"/>
      <c r="AJ271" s="592"/>
      <c r="AK271" s="592"/>
      <c r="AU271" s="594"/>
      <c r="AV271" s="594"/>
      <c r="AW271" s="594"/>
      <c r="AX271" s="594"/>
      <c r="AY271" s="594"/>
      <c r="AZ271" s="592"/>
      <c r="BA271" s="594"/>
      <c r="BB271" s="592"/>
      <c r="BC271" s="592"/>
    </row>
    <row r="272" spans="2:55" s="590" customFormat="1" ht="38.450000000000003" customHeight="1">
      <c r="B272" s="590">
        <v>165</v>
      </c>
      <c r="C272" s="590" t="s">
        <v>2387</v>
      </c>
      <c r="D272" s="591" t="s">
        <v>2514</v>
      </c>
      <c r="E272" s="592"/>
      <c r="F272" s="592" t="s">
        <v>1100</v>
      </c>
      <c r="G272" s="593">
        <v>1</v>
      </c>
      <c r="H272" s="627"/>
      <c r="I272" s="623"/>
      <c r="J272" s="606">
        <f t="shared" ref="J272:J276" si="24">(G272*H272)+(G272*I272)</f>
        <v>0</v>
      </c>
      <c r="K272" s="592"/>
      <c r="L272" s="595"/>
      <c r="O272" s="596"/>
      <c r="P272" s="596"/>
      <c r="Q272" s="596"/>
      <c r="AH272" s="592"/>
      <c r="AJ272" s="592"/>
      <c r="AK272" s="592"/>
      <c r="AU272" s="594"/>
      <c r="AV272" s="594"/>
      <c r="AW272" s="594"/>
      <c r="AX272" s="594"/>
      <c r="AY272" s="594"/>
      <c r="AZ272" s="592"/>
      <c r="BA272" s="594"/>
      <c r="BB272" s="592"/>
      <c r="BC272" s="592"/>
    </row>
    <row r="273" spans="2:55" s="590" customFormat="1" ht="21" customHeight="1">
      <c r="B273" s="590">
        <v>166</v>
      </c>
      <c r="C273" s="590" t="s">
        <v>2387</v>
      </c>
      <c r="D273" s="591" t="s">
        <v>2515</v>
      </c>
      <c r="E273" s="592"/>
      <c r="F273" s="592" t="s">
        <v>1100</v>
      </c>
      <c r="G273" s="593">
        <v>1</v>
      </c>
      <c r="H273" s="627"/>
      <c r="I273" s="623"/>
      <c r="J273" s="606">
        <f t="shared" si="24"/>
        <v>0</v>
      </c>
      <c r="K273" s="592"/>
      <c r="L273" s="595"/>
      <c r="O273" s="596"/>
      <c r="P273" s="596"/>
      <c r="Q273" s="596"/>
      <c r="AH273" s="592"/>
      <c r="AJ273" s="592"/>
      <c r="AK273" s="592"/>
      <c r="AU273" s="594"/>
      <c r="AV273" s="594"/>
      <c r="AW273" s="594"/>
      <c r="AX273" s="594"/>
      <c r="AY273" s="594"/>
      <c r="AZ273" s="592"/>
      <c r="BA273" s="594"/>
      <c r="BB273" s="592"/>
      <c r="BC273" s="592"/>
    </row>
    <row r="274" spans="2:55" s="590" customFormat="1" ht="27.95" customHeight="1">
      <c r="B274" s="590">
        <v>167</v>
      </c>
      <c r="C274" s="590" t="s">
        <v>2387</v>
      </c>
      <c r="D274" s="591" t="s">
        <v>2511</v>
      </c>
      <c r="E274" s="592"/>
      <c r="F274" s="592" t="s">
        <v>1100</v>
      </c>
      <c r="G274" s="593">
        <v>1</v>
      </c>
      <c r="H274" s="627"/>
      <c r="I274" s="623"/>
      <c r="J274" s="606">
        <f t="shared" si="24"/>
        <v>0</v>
      </c>
      <c r="K274" s="592"/>
      <c r="L274" s="595"/>
      <c r="O274" s="596"/>
      <c r="P274" s="596"/>
      <c r="Q274" s="596"/>
      <c r="AH274" s="592"/>
      <c r="AJ274" s="592"/>
      <c r="AK274" s="592"/>
      <c r="AU274" s="594"/>
      <c r="AV274" s="594"/>
      <c r="AW274" s="594"/>
      <c r="AX274" s="594"/>
      <c r="AY274" s="594"/>
      <c r="AZ274" s="592"/>
      <c r="BA274" s="594"/>
      <c r="BB274" s="592"/>
      <c r="BC274" s="592"/>
    </row>
    <row r="275" spans="2:55" s="590" customFormat="1" ht="21" customHeight="1">
      <c r="B275" s="590">
        <v>168</v>
      </c>
      <c r="C275" s="590" t="s">
        <v>2387</v>
      </c>
      <c r="D275" s="591" t="s">
        <v>2512</v>
      </c>
      <c r="E275" s="592"/>
      <c r="F275" s="592" t="s">
        <v>1100</v>
      </c>
      <c r="G275" s="593">
        <v>1</v>
      </c>
      <c r="H275" s="627"/>
      <c r="I275" s="623"/>
      <c r="J275" s="606">
        <f t="shared" si="24"/>
        <v>0</v>
      </c>
      <c r="K275" s="592"/>
      <c r="L275" s="595"/>
      <c r="O275" s="596"/>
      <c r="P275" s="596"/>
      <c r="Q275" s="596"/>
      <c r="AH275" s="592"/>
      <c r="AJ275" s="592"/>
      <c r="AK275" s="592"/>
      <c r="AU275" s="594"/>
      <c r="AV275" s="594"/>
      <c r="AW275" s="594"/>
      <c r="AX275" s="594"/>
      <c r="AY275" s="594"/>
      <c r="AZ275" s="592"/>
      <c r="BA275" s="594"/>
      <c r="BB275" s="592"/>
      <c r="BC275" s="592"/>
    </row>
    <row r="276" spans="2:55" s="590" customFormat="1" ht="21" customHeight="1">
      <c r="B276" s="616">
        <v>169</v>
      </c>
      <c r="C276" s="616" t="s">
        <v>2387</v>
      </c>
      <c r="D276" s="597" t="s">
        <v>2516</v>
      </c>
      <c r="E276" s="617"/>
      <c r="F276" s="617" t="s">
        <v>1100</v>
      </c>
      <c r="G276" s="608">
        <v>1</v>
      </c>
      <c r="H276" s="630"/>
      <c r="I276" s="631"/>
      <c r="J276" s="618">
        <f t="shared" si="24"/>
        <v>0</v>
      </c>
      <c r="K276" s="592">
        <f>(G276*H276)+(G276*J276)</f>
        <v>0</v>
      </c>
      <c r="L276" s="595"/>
      <c r="O276" s="596"/>
      <c r="P276" s="596"/>
      <c r="Q276" s="596"/>
      <c r="AH276" s="592"/>
      <c r="AJ276" s="592"/>
      <c r="AK276" s="592"/>
      <c r="AU276" s="594"/>
      <c r="AV276" s="594"/>
      <c r="AW276" s="594"/>
      <c r="AX276" s="594"/>
      <c r="AY276" s="594"/>
      <c r="AZ276" s="592"/>
      <c r="BA276" s="594"/>
      <c r="BB276" s="592"/>
      <c r="BC276" s="592"/>
    </row>
    <row r="277" spans="2:55" s="584" customFormat="1" ht="28.15" customHeight="1">
      <c r="B277" s="619" t="s">
        <v>2517</v>
      </c>
      <c r="C277" s="619"/>
      <c r="D277" s="620"/>
      <c r="E277" s="620"/>
      <c r="F277" s="620"/>
      <c r="G277" s="620"/>
      <c r="H277" s="620"/>
      <c r="I277" s="620"/>
      <c r="J277" s="621"/>
      <c r="N277" s="574"/>
      <c r="P277" s="574"/>
      <c r="BA277" s="568"/>
    </row>
    <row r="278" spans="2:55" s="555" customFormat="1" ht="14.25" customHeight="1">
      <c r="B278" s="622" t="s">
        <v>2518</v>
      </c>
      <c r="J278" s="558"/>
    </row>
    <row r="279" spans="2:55" s="555" customFormat="1" ht="14.25" customHeight="1">
      <c r="B279" s="622" t="s">
        <v>2519</v>
      </c>
      <c r="C279" s="622"/>
      <c r="J279" s="558"/>
    </row>
    <row r="280" spans="2:55" s="555" customFormat="1" ht="14.25" customHeight="1">
      <c r="B280" s="622" t="s">
        <v>2520</v>
      </c>
      <c r="C280" s="622"/>
      <c r="J280" s="558"/>
    </row>
    <row r="281" spans="2:55" s="555" customFormat="1" ht="14.25" customHeight="1">
      <c r="B281" s="622" t="s">
        <v>2521</v>
      </c>
      <c r="C281" s="622"/>
      <c r="J281" s="558"/>
    </row>
    <row r="282" spans="2:55" s="555" customFormat="1" ht="14.25" customHeight="1">
      <c r="B282" s="622" t="s">
        <v>2522</v>
      </c>
      <c r="C282" s="622"/>
      <c r="J282" s="558"/>
    </row>
    <row r="65493" spans="10:10" s="555" customFormat="1" ht="12.75" customHeight="1">
      <c r="J65493" s="558"/>
    </row>
    <row r="65494" spans="10:10" s="555" customFormat="1" ht="12.75" customHeight="1">
      <c r="J65494" s="558"/>
    </row>
    <row r="65495" spans="10:10" s="555" customFormat="1" ht="12.75" customHeight="1">
      <c r="J65495" s="558"/>
    </row>
    <row r="65496" spans="10:10" s="555" customFormat="1" ht="12.75" customHeight="1">
      <c r="J65496" s="558"/>
    </row>
    <row r="65497" spans="10:10" s="555" customFormat="1" ht="12.75" customHeight="1">
      <c r="J65497" s="558"/>
    </row>
    <row r="65498" spans="10:10" s="555" customFormat="1" ht="12.75" customHeight="1">
      <c r="J65498" s="558"/>
    </row>
    <row r="65499" spans="10:10" s="555" customFormat="1" ht="12.75" customHeight="1">
      <c r="J65499" s="558"/>
    </row>
    <row r="65500" spans="10:10" s="555" customFormat="1" ht="12.75" customHeight="1">
      <c r="J65500" s="558"/>
    </row>
    <row r="65501" spans="10:10" s="555" customFormat="1" ht="12.75" customHeight="1">
      <c r="J65501" s="558"/>
    </row>
    <row r="65502" spans="10:10" s="555" customFormat="1" ht="12.75" customHeight="1">
      <c r="J65502" s="558"/>
    </row>
    <row r="65503" spans="10:10" s="555" customFormat="1" ht="12.75" customHeight="1">
      <c r="J65503" s="558"/>
    </row>
    <row r="65504" spans="10:10" s="555" customFormat="1" ht="12.75" customHeight="1">
      <c r="J65504" s="558"/>
    </row>
    <row r="65505" spans="10:10" s="555" customFormat="1" ht="12.75" customHeight="1">
      <c r="J65505" s="558"/>
    </row>
    <row r="65506" spans="10:10" s="555" customFormat="1" ht="12.75" customHeight="1">
      <c r="J65506" s="558"/>
    </row>
    <row r="65507" spans="10:10" s="555" customFormat="1" ht="12.75" customHeight="1">
      <c r="J65507" s="558"/>
    </row>
    <row r="65508" spans="10:10" s="555" customFormat="1" ht="12.75" customHeight="1">
      <c r="J65508" s="558"/>
    </row>
    <row r="65509" spans="10:10" s="555" customFormat="1" ht="12.75" customHeight="1">
      <c r="J65509" s="558"/>
    </row>
    <row r="65510" spans="10:10" s="555" customFormat="1" ht="12.75" customHeight="1">
      <c r="J65510" s="558"/>
    </row>
    <row r="65511" spans="10:10" s="555" customFormat="1" ht="12.75" customHeight="1">
      <c r="J65511" s="558"/>
    </row>
    <row r="65512" spans="10:10" s="555" customFormat="1" ht="12.75" customHeight="1">
      <c r="J65512" s="558"/>
    </row>
    <row r="65513" spans="10:10" s="555" customFormat="1" ht="12.75" customHeight="1">
      <c r="J65513" s="558"/>
    </row>
    <row r="65514" spans="10:10" s="555" customFormat="1" ht="12.75" customHeight="1">
      <c r="J65514" s="558"/>
    </row>
    <row r="65515" spans="10:10" s="555" customFormat="1" ht="12.75" customHeight="1">
      <c r="J65515" s="558"/>
    </row>
    <row r="65516" spans="10:10" s="555" customFormat="1" ht="12.75" customHeight="1">
      <c r="J65516" s="558"/>
    </row>
    <row r="65517" spans="10:10" s="555" customFormat="1" ht="12.75" customHeight="1">
      <c r="J65517" s="558"/>
    </row>
    <row r="65518" spans="10:10" s="555" customFormat="1" ht="12.75" customHeight="1">
      <c r="J65518" s="558"/>
    </row>
    <row r="65519" spans="10:10" s="555" customFormat="1" ht="12.75" customHeight="1">
      <c r="J65519" s="558"/>
    </row>
    <row r="65520" spans="10:10" s="555" customFormat="1" ht="12.75" customHeight="1">
      <c r="J65520" s="558"/>
    </row>
    <row r="65521" spans="10:10" s="555" customFormat="1" ht="12.75" customHeight="1">
      <c r="J65521" s="558"/>
    </row>
    <row r="65522" spans="10:10" s="555" customFormat="1" ht="12.75" customHeight="1">
      <c r="J65522" s="558"/>
    </row>
    <row r="65523" spans="10:10" s="555" customFormat="1" ht="12.75" customHeight="1">
      <c r="J65523" s="558"/>
    </row>
    <row r="65524" spans="10:10" s="555" customFormat="1" ht="12.75" customHeight="1">
      <c r="J65524" s="558"/>
    </row>
    <row r="65525" spans="10:10" s="555" customFormat="1" ht="12.75" customHeight="1">
      <c r="J65525" s="558"/>
    </row>
    <row r="65526" spans="10:10" s="555" customFormat="1" ht="12.75" customHeight="1">
      <c r="J65526" s="558"/>
    </row>
    <row r="65527" spans="10:10" s="555" customFormat="1" ht="12.75" customHeight="1">
      <c r="J65527" s="558"/>
    </row>
    <row r="65528" spans="10:10" s="555" customFormat="1" ht="12.75" customHeight="1">
      <c r="J65528" s="558"/>
    </row>
    <row r="65529" spans="10:10" s="555" customFormat="1" ht="12.75" customHeight="1">
      <c r="J65529" s="558"/>
    </row>
    <row r="65530" spans="10:10" s="555" customFormat="1" ht="12.75" customHeight="1">
      <c r="J65530" s="558"/>
    </row>
    <row r="65531" spans="10:10" s="555" customFormat="1" ht="12.75" customHeight="1">
      <c r="J65531" s="558"/>
    </row>
    <row r="65532" spans="10:10" s="555" customFormat="1" ht="12.75" customHeight="1">
      <c r="J65532" s="558"/>
    </row>
    <row r="65533" spans="10:10" s="555" customFormat="1" ht="12.75" customHeight="1">
      <c r="J65533" s="558"/>
    </row>
    <row r="65534" spans="10:10" s="555" customFormat="1" ht="12.75" customHeight="1">
      <c r="J65534" s="558"/>
    </row>
    <row r="65535" spans="10:10" s="555" customFormat="1" ht="12.75" customHeight="1">
      <c r="J65535" s="558"/>
    </row>
    <row r="65536" spans="10:10" s="555" customFormat="1" ht="12.75" customHeight="1">
      <c r="J65536" s="558"/>
    </row>
  </sheetData>
  <sheetProtection algorithmName="SHA-512" hashValue="ZCCj9iESKLWYYw1fuWUkLG+MZJ4j585cE958NWo1pk4+0WNrllUnwu8tR2xM2RXZP5F5s/gZqQjOPNmZuakLpg==" saltValue="EYJOzCKLlNzIrrJDR72ptA==" spinCount="100000" sheet="1"/>
  <mergeCells count="4">
    <mergeCell ref="B1:J1"/>
    <mergeCell ref="D17:J17"/>
    <mergeCell ref="B25:J25"/>
    <mergeCell ref="B62:J62"/>
  </mergeCells>
  <pageMargins left="0.59027777777777779" right="0.59027777777777779" top="0.59027777777777779" bottom="0.59027777777777779" header="0.51180555555555551" footer="0"/>
  <pageSetup paperSize="9" scale="54" firstPageNumber="0" orientation="landscape" r:id="rId1"/>
  <headerFooter alignWithMargins="0">
    <oddFooter>&amp;CStrana &amp;P z &amp;N</oddFooter>
  </headerFooter>
  <rowBreaks count="4" manualBreakCount="4">
    <brk id="117" max="16383" man="1"/>
    <brk id="131" max="16383" man="1"/>
    <brk id="166" max="16383" man="1"/>
    <brk id="2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1946E-2BBD-40C4-B759-7F56A8A4D2D1}">
  <dimension ref="A1:L25"/>
  <sheetViews>
    <sheetView view="pageBreakPreview" zoomScaleNormal="100" zoomScaleSheetLayoutView="100" workbookViewId="0">
      <selection activeCell="C15" sqref="C15"/>
    </sheetView>
  </sheetViews>
  <sheetFormatPr defaultRowHeight="15"/>
  <cols>
    <col min="1" max="1" width="7" style="394" customWidth="1"/>
    <col min="2" max="2" width="12.140625" style="394" customWidth="1"/>
    <col min="3" max="3" width="33.42578125" style="394" customWidth="1"/>
    <col min="4" max="4" width="9.140625" style="394"/>
    <col min="5" max="5" width="12.85546875" style="394" customWidth="1"/>
    <col min="6" max="6" width="13.85546875" style="394" customWidth="1"/>
    <col min="7" max="7" width="14.140625" style="394" customWidth="1"/>
    <col min="8" max="8" width="10.42578125" style="394" customWidth="1"/>
    <col min="9" max="16384" width="9.140625" style="394"/>
  </cols>
  <sheetData>
    <row r="1" spans="1:12">
      <c r="A1" s="394" t="s">
        <v>2523</v>
      </c>
    </row>
    <row r="2" spans="1:12">
      <c r="A2" s="394" t="s">
        <v>2524</v>
      </c>
    </row>
    <row r="3" spans="1:12" ht="27.6" customHeight="1">
      <c r="A3" s="395" t="s">
        <v>2525</v>
      </c>
      <c r="B3" s="395" t="s">
        <v>2526</v>
      </c>
      <c r="C3" s="396" t="s">
        <v>6</v>
      </c>
      <c r="D3" s="396" t="s">
        <v>1598</v>
      </c>
      <c r="E3" s="396" t="s">
        <v>2527</v>
      </c>
      <c r="F3" s="396" t="s">
        <v>2528</v>
      </c>
      <c r="G3" s="397" t="s">
        <v>2529</v>
      </c>
    </row>
    <row r="4" spans="1:12">
      <c r="A4" s="398"/>
      <c r="B4" s="398"/>
      <c r="C4" s="399"/>
      <c r="D4" s="400"/>
      <c r="E4" s="399"/>
      <c r="F4" s="399"/>
      <c r="G4" s="401"/>
    </row>
    <row r="5" spans="1:12" ht="30">
      <c r="A5" s="402">
        <v>1</v>
      </c>
      <c r="B5" s="402" t="s">
        <v>2530</v>
      </c>
      <c r="C5" s="403" t="s">
        <v>2531</v>
      </c>
      <c r="D5" s="402">
        <v>1</v>
      </c>
      <c r="E5" s="549"/>
      <c r="F5" s="404">
        <f t="shared" ref="F5:F12" si="0">D5*E5</f>
        <v>0</v>
      </c>
      <c r="G5" s="404">
        <f>F5*1.21</f>
        <v>0</v>
      </c>
    </row>
    <row r="6" spans="1:12" ht="45">
      <c r="A6" s="402">
        <v>2</v>
      </c>
      <c r="B6" s="402" t="s">
        <v>2532</v>
      </c>
      <c r="C6" s="403" t="s">
        <v>2533</v>
      </c>
      <c r="D6" s="405">
        <v>10</v>
      </c>
      <c r="E6" s="549"/>
      <c r="F6" s="404">
        <f t="shared" si="0"/>
        <v>0</v>
      </c>
      <c r="G6" s="404">
        <f t="shared" ref="G6:G18" si="1">F6*1.21</f>
        <v>0</v>
      </c>
    </row>
    <row r="7" spans="1:12">
      <c r="A7" s="402">
        <v>3</v>
      </c>
      <c r="B7" s="402" t="s">
        <v>2534</v>
      </c>
      <c r="C7" s="401" t="s">
        <v>2535</v>
      </c>
      <c r="D7" s="402">
        <v>1</v>
      </c>
      <c r="E7" s="549"/>
      <c r="F7" s="404">
        <f>D7*E7</f>
        <v>0</v>
      </c>
      <c r="G7" s="404">
        <f t="shared" si="1"/>
        <v>0</v>
      </c>
    </row>
    <row r="8" spans="1:12" ht="30">
      <c r="A8" s="402">
        <v>4</v>
      </c>
      <c r="B8" s="402" t="s">
        <v>2536</v>
      </c>
      <c r="C8" s="403" t="s">
        <v>2537</v>
      </c>
      <c r="D8" s="402">
        <v>1</v>
      </c>
      <c r="E8" s="549"/>
      <c r="F8" s="404">
        <f t="shared" si="0"/>
        <v>0</v>
      </c>
      <c r="G8" s="404">
        <f t="shared" si="1"/>
        <v>0</v>
      </c>
    </row>
    <row r="9" spans="1:12">
      <c r="A9" s="406">
        <v>5</v>
      </c>
      <c r="B9" s="406" t="s">
        <v>2538</v>
      </c>
      <c r="C9" s="407" t="s">
        <v>2539</v>
      </c>
      <c r="D9" s="406">
        <v>1</v>
      </c>
      <c r="E9" s="550"/>
      <c r="F9" s="408">
        <f t="shared" si="0"/>
        <v>0</v>
      </c>
      <c r="G9" s="408">
        <f t="shared" si="1"/>
        <v>0</v>
      </c>
    </row>
    <row r="10" spans="1:12" ht="21" customHeight="1">
      <c r="A10" s="409"/>
      <c r="B10" s="409"/>
      <c r="C10" s="410" t="s">
        <v>2540</v>
      </c>
      <c r="D10" s="409"/>
      <c r="E10" s="551"/>
      <c r="F10" s="411"/>
      <c r="G10" s="411"/>
      <c r="H10" s="412"/>
      <c r="I10" s="412"/>
    </row>
    <row r="11" spans="1:12" ht="45">
      <c r="A11" s="413"/>
      <c r="B11" s="413"/>
      <c r="C11" s="414" t="s">
        <v>2541</v>
      </c>
      <c r="D11" s="413"/>
      <c r="E11" s="552"/>
      <c r="F11" s="415"/>
      <c r="G11" s="415"/>
    </row>
    <row r="12" spans="1:12" ht="31.7" customHeight="1">
      <c r="A12" s="402">
        <v>6</v>
      </c>
      <c r="B12" s="413" t="s">
        <v>2542</v>
      </c>
      <c r="C12" s="414" t="s">
        <v>2543</v>
      </c>
      <c r="D12" s="413">
        <v>3</v>
      </c>
      <c r="E12" s="552"/>
      <c r="F12" s="415">
        <f t="shared" si="0"/>
        <v>0</v>
      </c>
      <c r="G12" s="415">
        <f t="shared" si="1"/>
        <v>0</v>
      </c>
      <c r="H12" s="876"/>
      <c r="I12" s="877"/>
      <c r="J12" s="416"/>
      <c r="K12" s="416"/>
      <c r="L12" s="412"/>
    </row>
    <row r="13" spans="1:12" ht="30">
      <c r="A13" s="402">
        <v>7</v>
      </c>
      <c r="B13" s="402" t="s">
        <v>2544</v>
      </c>
      <c r="C13" s="403" t="s">
        <v>2545</v>
      </c>
      <c r="D13" s="402">
        <v>1</v>
      </c>
      <c r="E13" s="553"/>
      <c r="F13" s="417">
        <f>D13*E13</f>
        <v>0</v>
      </c>
      <c r="G13" s="404">
        <f t="shared" si="1"/>
        <v>0</v>
      </c>
    </row>
    <row r="14" spans="1:12">
      <c r="A14" s="402">
        <v>8</v>
      </c>
      <c r="B14" s="402" t="s">
        <v>2546</v>
      </c>
      <c r="C14" s="403" t="s">
        <v>2547</v>
      </c>
      <c r="D14" s="402">
        <v>1</v>
      </c>
      <c r="E14" s="553"/>
      <c r="F14" s="417">
        <f>D14*E14</f>
        <v>0</v>
      </c>
      <c r="G14" s="404">
        <f>F14*1.21</f>
        <v>0</v>
      </c>
    </row>
    <row r="15" spans="1:12" ht="45">
      <c r="A15" s="402">
        <v>9</v>
      </c>
      <c r="B15" s="402" t="s">
        <v>2548</v>
      </c>
      <c r="C15" s="403" t="s">
        <v>2549</v>
      </c>
      <c r="D15" s="402">
        <v>1</v>
      </c>
      <c r="E15" s="554"/>
      <c r="F15" s="418">
        <f>D15*E15</f>
        <v>0</v>
      </c>
      <c r="G15" s="404">
        <f t="shared" si="1"/>
        <v>0</v>
      </c>
      <c r="H15" s="412"/>
      <c r="I15" s="412"/>
    </row>
    <row r="16" spans="1:12">
      <c r="A16" s="402">
        <v>10</v>
      </c>
      <c r="B16" s="402" t="s">
        <v>2550</v>
      </c>
      <c r="C16" s="403" t="s">
        <v>2551</v>
      </c>
      <c r="D16" s="402">
        <v>1</v>
      </c>
      <c r="E16" s="549"/>
      <c r="F16" s="417">
        <f t="shared" ref="F16:F17" si="2">D16*E16</f>
        <v>0</v>
      </c>
      <c r="G16" s="404">
        <f t="shared" si="1"/>
        <v>0</v>
      </c>
    </row>
    <row r="17" spans="1:7" ht="30">
      <c r="A17" s="402">
        <v>11</v>
      </c>
      <c r="B17" s="402" t="s">
        <v>28</v>
      </c>
      <c r="C17" s="403" t="s">
        <v>2552</v>
      </c>
      <c r="D17" s="402">
        <v>1</v>
      </c>
      <c r="E17" s="554"/>
      <c r="F17" s="418">
        <f t="shared" si="2"/>
        <v>0</v>
      </c>
      <c r="G17" s="404">
        <f t="shared" si="1"/>
        <v>0</v>
      </c>
    </row>
    <row r="18" spans="1:7">
      <c r="A18" s="419" t="s">
        <v>2553</v>
      </c>
      <c r="B18" s="420"/>
      <c r="C18" s="421"/>
      <c r="D18" s="420"/>
      <c r="E18" s="422"/>
      <c r="F18" s="423">
        <f>SUM(F5:F17)</f>
        <v>0</v>
      </c>
      <c r="G18" s="424">
        <f t="shared" si="1"/>
        <v>0</v>
      </c>
    </row>
    <row r="20" spans="1:7">
      <c r="B20" s="425" t="s">
        <v>2554</v>
      </c>
      <c r="C20" s="425"/>
      <c r="D20" s="425"/>
      <c r="E20" s="425"/>
      <c r="F20" s="425"/>
      <c r="G20" s="425"/>
    </row>
    <row r="21" spans="1:7">
      <c r="B21" s="425" t="s">
        <v>2555</v>
      </c>
      <c r="C21" s="425"/>
      <c r="D21" s="425"/>
      <c r="E21" s="425"/>
      <c r="F21" s="425"/>
      <c r="G21" s="425"/>
    </row>
    <row r="22" spans="1:7">
      <c r="C22" s="425"/>
      <c r="D22" s="425"/>
      <c r="E22" s="425"/>
      <c r="F22" s="425"/>
      <c r="G22" s="425"/>
    </row>
    <row r="25" spans="1:7">
      <c r="C25" s="425"/>
    </row>
  </sheetData>
  <sheetProtection algorithmName="SHA-512" hashValue="OxNCr2iZ5B19mIfAWldiCjCQKv5I1ev2ICFS5kDIKgxKLUOceAT/wUJFgcazk43YThJdKGUFVTC1Z3WEs7nyzQ==" saltValue="YTayRgrjKzhgMx4uSDVPlQ==" spinCount="100000" sheet="1" objects="1" scenarios="1"/>
  <mergeCells count="1">
    <mergeCell ref="H12:I12"/>
  </mergeCells>
  <pageMargins left="0.70866141732283472" right="0.70866141732283472" top="0.98425196850393704" bottom="0.78740157480314965" header="0.31496062992125984" footer="0.31496062992125984"/>
  <pageSetup paperSize="9" scale="95" orientation="landscape" r:id="rId1"/>
  <headerFooter>
    <oddHeader>&amp;LZákladní škola 
Stravovací provoz
bratří Venclíků 1075
Praha 9&amp;CSystém Sicotronic - regulace spotřeby elektrické energie - CN114024&amp;R11. 4. 2023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DD762-7FCE-4783-8693-919795E1AD74}">
  <sheetPr>
    <pageSetUpPr fitToPage="1"/>
  </sheetPr>
  <dimension ref="A1:T44"/>
  <sheetViews>
    <sheetView showGridLines="0" view="pageBreakPreview" zoomScaleNormal="115" zoomScaleSheetLayoutView="100" workbookViewId="0">
      <selection activeCell="G25" sqref="G25"/>
    </sheetView>
  </sheetViews>
  <sheetFormatPr defaultRowHeight="12.75"/>
  <cols>
    <col min="1" max="1" width="5.28515625" style="461" customWidth="1"/>
    <col min="2" max="2" width="2.85546875" customWidth="1"/>
    <col min="3" max="3" width="93.28515625" customWidth="1"/>
    <col min="4" max="4" width="17.28515625" bestFit="1" customWidth="1"/>
    <col min="5" max="5" width="9.7109375" customWidth="1"/>
    <col min="6" max="6" width="7.42578125" customWidth="1"/>
    <col min="7" max="7" width="12" customWidth="1"/>
    <col min="8" max="8" width="13.5703125" style="462" bestFit="1" customWidth="1"/>
    <col min="9" max="9" width="12" customWidth="1"/>
    <col min="10" max="10" width="11.5703125" style="462" customWidth="1"/>
    <col min="11" max="11" width="13.42578125" style="462" customWidth="1"/>
    <col min="12" max="12" width="12" hidden="1" customWidth="1"/>
    <col min="13" max="20" width="9.140625" hidden="1" customWidth="1"/>
  </cols>
  <sheetData>
    <row r="1" spans="1:12" ht="56.25" customHeight="1">
      <c r="A1" s="426" t="s">
        <v>2556</v>
      </c>
      <c r="B1" s="427" t="s">
        <v>2557</v>
      </c>
      <c r="C1" s="428" t="s">
        <v>2558</v>
      </c>
      <c r="D1" s="429" t="s">
        <v>2559</v>
      </c>
      <c r="E1" s="426" t="s">
        <v>2560</v>
      </c>
      <c r="F1" s="429" t="s">
        <v>2561</v>
      </c>
      <c r="G1" s="429" t="s">
        <v>2562</v>
      </c>
      <c r="H1" s="430" t="s">
        <v>2563</v>
      </c>
      <c r="I1" s="429" t="s">
        <v>2564</v>
      </c>
      <c r="J1" s="430" t="s">
        <v>2565</v>
      </c>
      <c r="K1" s="430" t="s">
        <v>2566</v>
      </c>
    </row>
    <row r="2" spans="1:12">
      <c r="A2" s="431"/>
      <c r="B2" s="432"/>
      <c r="C2" s="433" t="s">
        <v>2567</v>
      </c>
      <c r="D2" s="433"/>
      <c r="E2" s="434"/>
      <c r="F2" s="435"/>
      <c r="G2" s="436"/>
      <c r="H2" s="437"/>
      <c r="I2" s="438"/>
      <c r="J2" s="437"/>
      <c r="K2" s="437"/>
    </row>
    <row r="3" spans="1:12" ht="15.6" customHeight="1">
      <c r="A3" s="439">
        <v>1</v>
      </c>
      <c r="B3" s="440"/>
      <c r="C3" s="441" t="s">
        <v>2568</v>
      </c>
      <c r="D3" s="441"/>
      <c r="E3" s="440" t="s">
        <v>1644</v>
      </c>
      <c r="F3" s="442">
        <v>1</v>
      </c>
      <c r="G3" s="545"/>
      <c r="H3" s="444">
        <f>G3*F3</f>
        <v>0</v>
      </c>
      <c r="I3" s="545"/>
      <c r="J3" s="444">
        <f>I3*F3</f>
        <v>0</v>
      </c>
      <c r="K3" s="444">
        <f>H3+J3</f>
        <v>0</v>
      </c>
      <c r="L3" s="440"/>
    </row>
    <row r="4" spans="1:12">
      <c r="A4" s="439">
        <f>A3+1</f>
        <v>2</v>
      </c>
      <c r="B4" s="440"/>
      <c r="C4" s="441" t="s">
        <v>2569</v>
      </c>
      <c r="D4" s="441"/>
      <c r="E4" s="440" t="s">
        <v>1644</v>
      </c>
      <c r="F4" s="442">
        <v>2</v>
      </c>
      <c r="G4" s="545"/>
      <c r="H4" s="444">
        <f t="shared" ref="H4:H19" si="0">G4*F4</f>
        <v>0</v>
      </c>
      <c r="I4" s="545"/>
      <c r="J4" s="444">
        <f t="shared" ref="J4:J19" si="1">I4*F4</f>
        <v>0</v>
      </c>
      <c r="K4" s="444">
        <f t="shared" ref="K4:K19" si="2">H4+J4</f>
        <v>0</v>
      </c>
      <c r="L4" s="440"/>
    </row>
    <row r="5" spans="1:12">
      <c r="A5" s="439">
        <f>A4+1</f>
        <v>3</v>
      </c>
      <c r="B5" s="440"/>
      <c r="C5" s="441" t="s">
        <v>2570</v>
      </c>
      <c r="D5" s="441"/>
      <c r="E5" s="440" t="s">
        <v>1644</v>
      </c>
      <c r="F5" s="442">
        <v>1</v>
      </c>
      <c r="G5" s="545"/>
      <c r="H5" s="444">
        <f t="shared" si="0"/>
        <v>0</v>
      </c>
      <c r="I5" s="545"/>
      <c r="J5" s="444">
        <f t="shared" si="1"/>
        <v>0</v>
      </c>
      <c r="K5" s="444">
        <f t="shared" si="2"/>
        <v>0</v>
      </c>
      <c r="L5" s="440"/>
    </row>
    <row r="6" spans="1:12">
      <c r="A6" s="439">
        <f t="shared" ref="A6:A19" si="3">A5+1</f>
        <v>4</v>
      </c>
      <c r="B6" s="440"/>
      <c r="C6" s="441" t="s">
        <v>2571</v>
      </c>
      <c r="D6" s="441"/>
      <c r="E6" s="440" t="s">
        <v>1644</v>
      </c>
      <c r="F6" s="442">
        <v>1</v>
      </c>
      <c r="G6" s="545"/>
      <c r="H6" s="444">
        <f t="shared" si="0"/>
        <v>0</v>
      </c>
      <c r="I6" s="545"/>
      <c r="J6" s="444">
        <f t="shared" si="1"/>
        <v>0</v>
      </c>
      <c r="K6" s="444">
        <f t="shared" si="2"/>
        <v>0</v>
      </c>
      <c r="L6" s="440"/>
    </row>
    <row r="7" spans="1:12">
      <c r="A7" s="439">
        <f t="shared" si="3"/>
        <v>5</v>
      </c>
      <c r="B7" s="440"/>
      <c r="C7" s="441" t="s">
        <v>2572</v>
      </c>
      <c r="D7" s="441"/>
      <c r="E7" s="440" t="s">
        <v>1644</v>
      </c>
      <c r="F7" s="442">
        <v>1</v>
      </c>
      <c r="G7" s="545"/>
      <c r="H7" s="444">
        <f>G7*F7</f>
        <v>0</v>
      </c>
      <c r="I7" s="545"/>
      <c r="J7" s="444">
        <f>I7*F7</f>
        <v>0</v>
      </c>
      <c r="K7" s="444">
        <f>H7+J7</f>
        <v>0</v>
      </c>
      <c r="L7" s="440"/>
    </row>
    <row r="8" spans="1:12">
      <c r="A8" s="439">
        <f t="shared" si="3"/>
        <v>6</v>
      </c>
      <c r="B8" s="440"/>
      <c r="C8" s="441" t="s">
        <v>2573</v>
      </c>
      <c r="D8" s="441"/>
      <c r="E8" s="440" t="s">
        <v>1644</v>
      </c>
      <c r="F8" s="442">
        <v>8</v>
      </c>
      <c r="G8" s="545"/>
      <c r="H8" s="444">
        <f t="shared" si="0"/>
        <v>0</v>
      </c>
      <c r="I8" s="545"/>
      <c r="J8" s="444">
        <f t="shared" si="1"/>
        <v>0</v>
      </c>
      <c r="K8" s="444">
        <f t="shared" si="2"/>
        <v>0</v>
      </c>
      <c r="L8" s="440"/>
    </row>
    <row r="9" spans="1:12">
      <c r="A9" s="439">
        <f t="shared" si="3"/>
        <v>7</v>
      </c>
      <c r="B9" s="440"/>
      <c r="C9" s="441" t="s">
        <v>2574</v>
      </c>
      <c r="D9" s="441"/>
      <c r="E9" s="440" t="s">
        <v>1644</v>
      </c>
      <c r="F9" s="445">
        <v>1</v>
      </c>
      <c r="G9" s="545"/>
      <c r="H9" s="444">
        <f>G9*F9</f>
        <v>0</v>
      </c>
      <c r="I9" s="545"/>
      <c r="J9" s="444">
        <f>I9*F9</f>
        <v>0</v>
      </c>
      <c r="K9" s="444">
        <f>H9+J9</f>
        <v>0</v>
      </c>
      <c r="L9" s="440"/>
    </row>
    <row r="10" spans="1:12">
      <c r="A10" s="439">
        <f t="shared" si="3"/>
        <v>8</v>
      </c>
      <c r="B10" s="440"/>
      <c r="C10" s="446" t="s">
        <v>2575</v>
      </c>
      <c r="D10" s="446"/>
      <c r="E10" s="440" t="s">
        <v>1644</v>
      </c>
      <c r="F10" s="445">
        <v>8</v>
      </c>
      <c r="G10" s="545"/>
      <c r="H10" s="444">
        <f t="shared" si="0"/>
        <v>0</v>
      </c>
      <c r="I10" s="545"/>
      <c r="J10" s="444">
        <f t="shared" si="1"/>
        <v>0</v>
      </c>
      <c r="K10" s="444">
        <f t="shared" si="2"/>
        <v>0</v>
      </c>
      <c r="L10" s="440"/>
    </row>
    <row r="11" spans="1:12">
      <c r="A11" s="439">
        <f t="shared" si="3"/>
        <v>9</v>
      </c>
      <c r="B11" s="440"/>
      <c r="C11" s="446" t="s">
        <v>2576</v>
      </c>
      <c r="D11" s="446"/>
      <c r="E11" s="440" t="s">
        <v>1644</v>
      </c>
      <c r="F11" s="445">
        <v>37</v>
      </c>
      <c r="G11" s="545"/>
      <c r="H11" s="444">
        <f>G11*F11</f>
        <v>0</v>
      </c>
      <c r="I11" s="545"/>
      <c r="J11" s="444">
        <f>I11*F11</f>
        <v>0</v>
      </c>
      <c r="K11" s="444">
        <f>H11+J11</f>
        <v>0</v>
      </c>
      <c r="L11" s="440"/>
    </row>
    <row r="12" spans="1:12">
      <c r="A12" s="439">
        <f t="shared" si="3"/>
        <v>10</v>
      </c>
      <c r="B12" s="440"/>
      <c r="C12" s="446" t="s">
        <v>2577</v>
      </c>
      <c r="D12" s="446"/>
      <c r="E12" s="440" t="s">
        <v>1644</v>
      </c>
      <c r="F12" s="445">
        <v>10</v>
      </c>
      <c r="G12" s="545"/>
      <c r="H12" s="444">
        <f>G12*F12</f>
        <v>0</v>
      </c>
      <c r="I12" s="545"/>
      <c r="J12" s="444">
        <f>I12*F12</f>
        <v>0</v>
      </c>
      <c r="K12" s="444">
        <f>H12+J12</f>
        <v>0</v>
      </c>
      <c r="L12" s="440"/>
    </row>
    <row r="13" spans="1:12">
      <c r="A13" s="439">
        <f t="shared" si="3"/>
        <v>11</v>
      </c>
      <c r="B13" s="440"/>
      <c r="C13" s="446" t="s">
        <v>2578</v>
      </c>
      <c r="D13" s="446"/>
      <c r="E13" s="440" t="s">
        <v>1644</v>
      </c>
      <c r="F13" s="445">
        <f>F11+F12-F14</f>
        <v>41</v>
      </c>
      <c r="G13" s="545"/>
      <c r="H13" s="444">
        <f>G13*F13</f>
        <v>0</v>
      </c>
      <c r="I13" s="545"/>
      <c r="J13" s="444">
        <f>I13*F13</f>
        <v>0</v>
      </c>
      <c r="K13" s="444">
        <f>H13+J13</f>
        <v>0</v>
      </c>
      <c r="L13" s="440"/>
    </row>
    <row r="14" spans="1:12">
      <c r="A14" s="439">
        <f t="shared" si="3"/>
        <v>12</v>
      </c>
      <c r="B14" s="440"/>
      <c r="C14" s="446" t="s">
        <v>2579</v>
      </c>
      <c r="D14" s="446"/>
      <c r="E14" s="440" t="s">
        <v>1644</v>
      </c>
      <c r="F14" s="445">
        <v>6</v>
      </c>
      <c r="G14" s="545"/>
      <c r="H14" s="444">
        <f>G14*F14</f>
        <v>0</v>
      </c>
      <c r="I14" s="545"/>
      <c r="J14" s="444">
        <f>I14*F14</f>
        <v>0</v>
      </c>
      <c r="K14" s="444">
        <f>H14+J14</f>
        <v>0</v>
      </c>
      <c r="L14" s="440"/>
    </row>
    <row r="15" spans="1:12">
      <c r="A15" s="439">
        <f t="shared" si="3"/>
        <v>13</v>
      </c>
      <c r="B15" s="440"/>
      <c r="C15" s="446" t="s">
        <v>2580</v>
      </c>
      <c r="D15" s="446"/>
      <c r="E15" s="440" t="s">
        <v>1644</v>
      </c>
      <c r="F15" s="445">
        <v>3</v>
      </c>
      <c r="G15" s="545"/>
      <c r="H15" s="444">
        <f>G15*F15</f>
        <v>0</v>
      </c>
      <c r="I15" s="545"/>
      <c r="J15" s="444">
        <f>I15*F15</f>
        <v>0</v>
      </c>
      <c r="K15" s="444">
        <f>H15+J15</f>
        <v>0</v>
      </c>
      <c r="L15" s="440"/>
    </row>
    <row r="16" spans="1:12">
      <c r="A16" s="439">
        <f t="shared" si="3"/>
        <v>14</v>
      </c>
      <c r="B16" s="440"/>
      <c r="C16" s="441" t="s">
        <v>2581</v>
      </c>
      <c r="D16" s="441"/>
      <c r="E16" s="440" t="s">
        <v>1644</v>
      </c>
      <c r="F16" s="442">
        <v>5</v>
      </c>
      <c r="G16" s="545"/>
      <c r="H16" s="444">
        <f t="shared" si="0"/>
        <v>0</v>
      </c>
      <c r="I16" s="545"/>
      <c r="J16" s="444">
        <f t="shared" si="1"/>
        <v>0</v>
      </c>
      <c r="K16" s="444">
        <f t="shared" si="2"/>
        <v>0</v>
      </c>
      <c r="L16" s="440"/>
    </row>
    <row r="17" spans="1:12">
      <c r="A17" s="439">
        <f t="shared" si="3"/>
        <v>15</v>
      </c>
      <c r="B17" s="440"/>
      <c r="C17" s="441" t="s">
        <v>2582</v>
      </c>
      <c r="D17" s="441"/>
      <c r="E17" s="440" t="s">
        <v>1644</v>
      </c>
      <c r="F17" s="442">
        <v>2</v>
      </c>
      <c r="G17" s="545"/>
      <c r="H17" s="444">
        <f t="shared" si="0"/>
        <v>0</v>
      </c>
      <c r="I17" s="545"/>
      <c r="J17" s="444">
        <f t="shared" si="1"/>
        <v>0</v>
      </c>
      <c r="K17" s="444">
        <f t="shared" si="2"/>
        <v>0</v>
      </c>
      <c r="L17" s="440"/>
    </row>
    <row r="18" spans="1:12">
      <c r="A18" s="439">
        <f t="shared" si="3"/>
        <v>16</v>
      </c>
      <c r="B18" s="440"/>
      <c r="C18" s="441" t="s">
        <v>2583</v>
      </c>
      <c r="D18" s="441"/>
      <c r="E18" s="440" t="s">
        <v>1644</v>
      </c>
      <c r="F18" s="442">
        <v>1</v>
      </c>
      <c r="G18" s="545"/>
      <c r="H18" s="444">
        <f t="shared" si="0"/>
        <v>0</v>
      </c>
      <c r="I18" s="545"/>
      <c r="J18" s="444">
        <f t="shared" si="1"/>
        <v>0</v>
      </c>
      <c r="K18" s="444">
        <f t="shared" si="2"/>
        <v>0</v>
      </c>
      <c r="L18" s="440"/>
    </row>
    <row r="19" spans="1:12">
      <c r="A19" s="439">
        <f t="shared" si="3"/>
        <v>17</v>
      </c>
      <c r="B19" s="440"/>
      <c r="C19" s="441" t="s">
        <v>2569</v>
      </c>
      <c r="D19" s="441"/>
      <c r="E19" s="440" t="s">
        <v>1644</v>
      </c>
      <c r="F19" s="442">
        <v>2</v>
      </c>
      <c r="G19" s="545"/>
      <c r="H19" s="444">
        <f t="shared" si="0"/>
        <v>0</v>
      </c>
      <c r="I19" s="545"/>
      <c r="J19" s="444">
        <f t="shared" si="1"/>
        <v>0</v>
      </c>
      <c r="K19" s="444">
        <f t="shared" si="2"/>
        <v>0</v>
      </c>
      <c r="L19" s="440"/>
    </row>
    <row r="20" spans="1:12">
      <c r="A20" s="439"/>
      <c r="B20" s="447"/>
      <c r="C20" s="448"/>
      <c r="D20" s="448"/>
      <c r="E20" s="440"/>
      <c r="F20" s="449"/>
      <c r="G20" s="545"/>
      <c r="H20" s="444"/>
      <c r="I20" s="545"/>
      <c r="J20" s="444"/>
      <c r="K20" s="444"/>
      <c r="L20" s="440"/>
    </row>
    <row r="21" spans="1:12">
      <c r="A21" s="450"/>
      <c r="B21" s="432"/>
      <c r="C21" s="451" t="s">
        <v>2584</v>
      </c>
      <c r="D21" s="433"/>
      <c r="E21" s="434"/>
      <c r="F21" s="435"/>
      <c r="G21" s="546"/>
      <c r="H21" s="437"/>
      <c r="I21" s="547"/>
      <c r="J21" s="437"/>
      <c r="K21" s="437"/>
      <c r="L21" s="434"/>
    </row>
    <row r="22" spans="1:12">
      <c r="A22" s="439">
        <f>A19+1</f>
        <v>18</v>
      </c>
      <c r="B22" s="440"/>
      <c r="C22" s="446" t="s">
        <v>2585</v>
      </c>
      <c r="D22" s="441"/>
      <c r="E22" s="440" t="s">
        <v>507</v>
      </c>
      <c r="F22" s="442">
        <v>560</v>
      </c>
      <c r="G22" s="545"/>
      <c r="H22" s="444">
        <f>G22*F22</f>
        <v>0</v>
      </c>
      <c r="I22" s="545"/>
      <c r="J22" s="444">
        <f t="shared" ref="J22:J32" si="4">I22*F22</f>
        <v>0</v>
      </c>
      <c r="K22" s="444">
        <f>H22+J22</f>
        <v>0</v>
      </c>
      <c r="L22" s="440"/>
    </row>
    <row r="23" spans="1:12">
      <c r="A23" s="439">
        <f>A22+1</f>
        <v>19</v>
      </c>
      <c r="B23" s="440"/>
      <c r="C23" s="446" t="s">
        <v>2586</v>
      </c>
      <c r="D23" s="441"/>
      <c r="E23" s="440" t="s">
        <v>507</v>
      </c>
      <c r="F23" s="442">
        <v>80</v>
      </c>
      <c r="G23" s="545"/>
      <c r="H23" s="444">
        <f t="shared" ref="H23:H32" si="5">G23*F23</f>
        <v>0</v>
      </c>
      <c r="I23" s="545"/>
      <c r="J23" s="444">
        <f t="shared" si="4"/>
        <v>0</v>
      </c>
      <c r="K23" s="444">
        <f t="shared" ref="K23:K32" si="6">H23+J23</f>
        <v>0</v>
      </c>
      <c r="L23" s="440"/>
    </row>
    <row r="24" spans="1:12">
      <c r="A24" s="439">
        <f>A23+1</f>
        <v>20</v>
      </c>
      <c r="B24" s="447"/>
      <c r="C24" s="446" t="s">
        <v>2587</v>
      </c>
      <c r="D24" s="441"/>
      <c r="E24" s="440" t="s">
        <v>507</v>
      </c>
      <c r="F24" s="442">
        <v>170</v>
      </c>
      <c r="G24" s="545"/>
      <c r="H24" s="444">
        <f>G24*F24</f>
        <v>0</v>
      </c>
      <c r="I24" s="545"/>
      <c r="J24" s="444">
        <f>I24*F24</f>
        <v>0</v>
      </c>
      <c r="K24" s="444">
        <f>H24+J24</f>
        <v>0</v>
      </c>
      <c r="L24" s="440"/>
    </row>
    <row r="25" spans="1:12" ht="25.5">
      <c r="A25" s="439">
        <f t="shared" ref="A25:A31" si="7">A24+1</f>
        <v>21</v>
      </c>
      <c r="B25" s="447"/>
      <c r="C25" s="446" t="s">
        <v>2588</v>
      </c>
      <c r="D25" s="441"/>
      <c r="E25" s="440" t="s">
        <v>507</v>
      </c>
      <c r="F25" s="442">
        <f>CEILING(30*1.3,10)</f>
        <v>40</v>
      </c>
      <c r="G25" s="545"/>
      <c r="H25" s="444">
        <f t="shared" ref="H25:H27" si="8">G25*F25</f>
        <v>0</v>
      </c>
      <c r="I25" s="545"/>
      <c r="J25" s="444">
        <f t="shared" ref="J25:J27" si="9">I25*F25</f>
        <v>0</v>
      </c>
      <c r="K25" s="444">
        <f t="shared" ref="K25:K27" si="10">H25+J25</f>
        <v>0</v>
      </c>
      <c r="L25" s="440"/>
    </row>
    <row r="26" spans="1:12">
      <c r="A26" s="439">
        <f t="shared" si="7"/>
        <v>22</v>
      </c>
      <c r="B26" s="447"/>
      <c r="C26" s="446" t="s">
        <v>2589</v>
      </c>
      <c r="D26" s="441"/>
      <c r="E26" s="440" t="s">
        <v>507</v>
      </c>
      <c r="F26" s="442">
        <f>CEILING(35*1.3,10)</f>
        <v>50</v>
      </c>
      <c r="G26" s="545"/>
      <c r="H26" s="444">
        <f t="shared" si="8"/>
        <v>0</v>
      </c>
      <c r="I26" s="545"/>
      <c r="J26" s="444">
        <f t="shared" si="9"/>
        <v>0</v>
      </c>
      <c r="K26" s="444">
        <f t="shared" si="10"/>
        <v>0</v>
      </c>
      <c r="L26" s="440"/>
    </row>
    <row r="27" spans="1:12">
      <c r="A27" s="439">
        <f t="shared" si="7"/>
        <v>23</v>
      </c>
      <c r="B27" s="447"/>
      <c r="C27" s="452" t="s">
        <v>2590</v>
      </c>
      <c r="D27" s="448"/>
      <c r="E27" s="440" t="s">
        <v>1644</v>
      </c>
      <c r="F27" s="442">
        <f>(F23+F24+F25+F26)*0.5/0.25</f>
        <v>680</v>
      </c>
      <c r="G27" s="545"/>
      <c r="H27" s="444">
        <f t="shared" si="8"/>
        <v>0</v>
      </c>
      <c r="I27" s="545"/>
      <c r="J27" s="444">
        <f t="shared" si="9"/>
        <v>0</v>
      </c>
      <c r="K27" s="444">
        <f t="shared" si="10"/>
        <v>0</v>
      </c>
      <c r="L27" s="440"/>
    </row>
    <row r="28" spans="1:12">
      <c r="A28" s="439">
        <f t="shared" si="7"/>
        <v>24</v>
      </c>
      <c r="B28" s="447"/>
      <c r="C28" s="452" t="s">
        <v>2591</v>
      </c>
      <c r="D28" s="448"/>
      <c r="E28" s="440" t="s">
        <v>1644</v>
      </c>
      <c r="F28" s="442">
        <v>830</v>
      </c>
      <c r="G28" s="545"/>
      <c r="H28" s="444">
        <f t="shared" si="5"/>
        <v>0</v>
      </c>
      <c r="I28" s="545"/>
      <c r="J28" s="444">
        <f t="shared" si="4"/>
        <v>0</v>
      </c>
      <c r="K28" s="444">
        <f t="shared" si="6"/>
        <v>0</v>
      </c>
      <c r="L28" s="440"/>
    </row>
    <row r="29" spans="1:12">
      <c r="A29" s="439">
        <f t="shared" si="7"/>
        <v>25</v>
      </c>
      <c r="B29" s="447"/>
      <c r="C29" s="452" t="s">
        <v>2592</v>
      </c>
      <c r="D29" s="448"/>
      <c r="E29" s="440" t="s">
        <v>507</v>
      </c>
      <c r="F29" s="442">
        <f>F22*0.5</f>
        <v>280</v>
      </c>
      <c r="G29" s="545"/>
      <c r="H29" s="444">
        <f t="shared" si="5"/>
        <v>0</v>
      </c>
      <c r="I29" s="545"/>
      <c r="J29" s="444">
        <f t="shared" si="4"/>
        <v>0</v>
      </c>
      <c r="K29" s="444">
        <f t="shared" si="6"/>
        <v>0</v>
      </c>
      <c r="L29" s="440"/>
    </row>
    <row r="30" spans="1:12">
      <c r="A30" s="439">
        <f t="shared" si="7"/>
        <v>26</v>
      </c>
      <c r="B30" s="447"/>
      <c r="C30" s="452" t="s">
        <v>2593</v>
      </c>
      <c r="D30" s="453"/>
      <c r="E30" s="440" t="s">
        <v>507</v>
      </c>
      <c r="F30" s="442">
        <f>F22*0.5</f>
        <v>280</v>
      </c>
      <c r="G30" s="545"/>
      <c r="H30" s="444">
        <f t="shared" si="5"/>
        <v>0</v>
      </c>
      <c r="I30" s="545"/>
      <c r="J30" s="444">
        <f t="shared" si="4"/>
        <v>0</v>
      </c>
      <c r="K30" s="444">
        <f t="shared" si="6"/>
        <v>0</v>
      </c>
      <c r="L30" s="440"/>
    </row>
    <row r="31" spans="1:12">
      <c r="A31" s="439">
        <f t="shared" si="7"/>
        <v>27</v>
      </c>
      <c r="B31" s="447"/>
      <c r="C31" s="452" t="s">
        <v>2594</v>
      </c>
      <c r="D31" s="453"/>
      <c r="E31" s="440" t="s">
        <v>1644</v>
      </c>
      <c r="F31" s="442">
        <f>F30*3</f>
        <v>840</v>
      </c>
      <c r="G31" s="545"/>
      <c r="H31" s="444">
        <f t="shared" si="5"/>
        <v>0</v>
      </c>
      <c r="I31" s="545"/>
      <c r="J31" s="444">
        <f t="shared" si="4"/>
        <v>0</v>
      </c>
      <c r="K31" s="444">
        <f t="shared" si="6"/>
        <v>0</v>
      </c>
      <c r="L31" s="440"/>
    </row>
    <row r="32" spans="1:12">
      <c r="A32" s="439">
        <f>A31+1</f>
        <v>28</v>
      </c>
      <c r="B32" s="447"/>
      <c r="C32" s="441" t="s">
        <v>2595</v>
      </c>
      <c r="D32" s="453"/>
      <c r="E32" s="440" t="s">
        <v>1644</v>
      </c>
      <c r="F32" s="442">
        <v>5</v>
      </c>
      <c r="G32" s="545"/>
      <c r="H32" s="444">
        <f t="shared" si="5"/>
        <v>0</v>
      </c>
      <c r="I32" s="545"/>
      <c r="J32" s="444">
        <f t="shared" si="4"/>
        <v>0</v>
      </c>
      <c r="K32" s="444">
        <f t="shared" si="6"/>
        <v>0</v>
      </c>
      <c r="L32" s="440"/>
    </row>
    <row r="33" spans="1:12">
      <c r="A33" s="439"/>
      <c r="B33" s="447"/>
      <c r="C33" s="448"/>
      <c r="D33" s="448"/>
      <c r="E33" s="440"/>
      <c r="F33" s="449"/>
      <c r="G33" s="545"/>
      <c r="H33" s="444"/>
      <c r="I33" s="545"/>
      <c r="J33" s="444"/>
      <c r="K33" s="444"/>
      <c r="L33" s="440"/>
    </row>
    <row r="34" spans="1:12">
      <c r="A34" s="450"/>
      <c r="B34" s="432"/>
      <c r="C34" s="451" t="s">
        <v>2596</v>
      </c>
      <c r="D34" s="433"/>
      <c r="E34" s="434"/>
      <c r="F34" s="435"/>
      <c r="G34" s="546"/>
      <c r="H34" s="437"/>
      <c r="I34" s="548"/>
      <c r="J34" s="437"/>
      <c r="K34" s="437"/>
      <c r="L34" s="434"/>
    </row>
    <row r="35" spans="1:12">
      <c r="A35" s="439">
        <f>A32+1</f>
        <v>29</v>
      </c>
      <c r="B35" s="447"/>
      <c r="C35" s="448" t="s">
        <v>2597</v>
      </c>
      <c r="D35" s="448"/>
      <c r="E35" s="440" t="s">
        <v>1100</v>
      </c>
      <c r="F35" s="449">
        <v>1</v>
      </c>
      <c r="G35" s="545"/>
      <c r="H35" s="444">
        <f t="shared" ref="H35:H42" si="11">G35*F35</f>
        <v>0</v>
      </c>
      <c r="I35" s="545"/>
      <c r="J35" s="444">
        <f>I35*F35</f>
        <v>0</v>
      </c>
      <c r="K35" s="444">
        <f>H35+J35</f>
        <v>0</v>
      </c>
      <c r="L35" s="440"/>
    </row>
    <row r="36" spans="1:12">
      <c r="A36" s="439">
        <f>A35+1</f>
        <v>30</v>
      </c>
      <c r="B36" s="447"/>
      <c r="C36" s="448" t="s">
        <v>2598</v>
      </c>
      <c r="D36" s="448"/>
      <c r="E36" s="440" t="s">
        <v>1100</v>
      </c>
      <c r="F36" s="449">
        <v>1</v>
      </c>
      <c r="G36" s="545"/>
      <c r="H36" s="444">
        <f t="shared" si="11"/>
        <v>0</v>
      </c>
      <c r="I36" s="545"/>
      <c r="J36" s="444">
        <f>I36*F36</f>
        <v>0</v>
      </c>
      <c r="K36" s="444">
        <f>H36+J36</f>
        <v>0</v>
      </c>
      <c r="L36" s="440"/>
    </row>
    <row r="37" spans="1:12">
      <c r="A37" s="439">
        <f t="shared" ref="A37:A42" si="12">A36+1</f>
        <v>31</v>
      </c>
      <c r="B37" s="447"/>
      <c r="C37" s="454" t="s">
        <v>2599</v>
      </c>
      <c r="D37" s="454"/>
      <c r="E37" s="440" t="s">
        <v>1100</v>
      </c>
      <c r="F37" s="455">
        <v>1</v>
      </c>
      <c r="G37" s="545"/>
      <c r="H37" s="444">
        <f t="shared" si="11"/>
        <v>0</v>
      </c>
      <c r="I37" s="545"/>
      <c r="J37" s="444">
        <f t="shared" ref="J37:J42" si="13">I37*F37</f>
        <v>0</v>
      </c>
      <c r="K37" s="444">
        <f t="shared" ref="K37:K42" si="14">H37+J37</f>
        <v>0</v>
      </c>
      <c r="L37" s="440"/>
    </row>
    <row r="38" spans="1:12">
      <c r="A38" s="439">
        <f t="shared" si="12"/>
        <v>32</v>
      </c>
      <c r="B38" s="447"/>
      <c r="C38" s="452" t="s">
        <v>2600</v>
      </c>
      <c r="D38" s="452"/>
      <c r="E38" s="440" t="s">
        <v>1100</v>
      </c>
      <c r="F38" s="455">
        <v>1</v>
      </c>
      <c r="G38" s="545"/>
      <c r="H38" s="444">
        <f t="shared" si="11"/>
        <v>0</v>
      </c>
      <c r="I38" s="545"/>
      <c r="J38" s="444">
        <f t="shared" si="13"/>
        <v>0</v>
      </c>
      <c r="K38" s="444">
        <f t="shared" si="14"/>
        <v>0</v>
      </c>
      <c r="L38" s="440"/>
    </row>
    <row r="39" spans="1:12">
      <c r="A39" s="439">
        <f t="shared" si="12"/>
        <v>33</v>
      </c>
      <c r="B39" s="447"/>
      <c r="C39" s="448" t="s">
        <v>2601</v>
      </c>
      <c r="D39" s="448"/>
      <c r="E39" s="440" t="s">
        <v>1100</v>
      </c>
      <c r="F39" s="455">
        <v>1</v>
      </c>
      <c r="G39" s="545"/>
      <c r="H39" s="444">
        <f t="shared" si="11"/>
        <v>0</v>
      </c>
      <c r="I39" s="545"/>
      <c r="J39" s="444">
        <f t="shared" si="13"/>
        <v>0</v>
      </c>
      <c r="K39" s="444">
        <f t="shared" si="14"/>
        <v>0</v>
      </c>
      <c r="L39" s="440"/>
    </row>
    <row r="40" spans="1:12">
      <c r="A40" s="439">
        <f t="shared" si="12"/>
        <v>34</v>
      </c>
      <c r="B40" s="447"/>
      <c r="C40" s="448" t="s">
        <v>2602</v>
      </c>
      <c r="D40" s="448"/>
      <c r="E40" s="440" t="s">
        <v>1100</v>
      </c>
      <c r="F40" s="455">
        <v>1</v>
      </c>
      <c r="G40" s="545"/>
      <c r="H40" s="444">
        <f t="shared" si="11"/>
        <v>0</v>
      </c>
      <c r="I40" s="545"/>
      <c r="J40" s="444">
        <f t="shared" si="13"/>
        <v>0</v>
      </c>
      <c r="K40" s="444">
        <f t="shared" si="14"/>
        <v>0</v>
      </c>
      <c r="L40" s="440"/>
    </row>
    <row r="41" spans="1:12">
      <c r="A41" s="439">
        <f t="shared" si="12"/>
        <v>35</v>
      </c>
      <c r="B41" s="447"/>
      <c r="C41" s="448" t="s">
        <v>2603</v>
      </c>
      <c r="D41" s="448"/>
      <c r="E41" s="440" t="s">
        <v>1100</v>
      </c>
      <c r="F41" s="455">
        <v>1</v>
      </c>
      <c r="G41" s="545"/>
      <c r="H41" s="444">
        <f t="shared" si="11"/>
        <v>0</v>
      </c>
      <c r="I41" s="545"/>
      <c r="J41" s="444">
        <f t="shared" si="13"/>
        <v>0</v>
      </c>
      <c r="K41" s="444">
        <f t="shared" si="14"/>
        <v>0</v>
      </c>
      <c r="L41" s="440"/>
    </row>
    <row r="42" spans="1:12">
      <c r="A42" s="439">
        <f t="shared" si="12"/>
        <v>36</v>
      </c>
      <c r="B42" s="447"/>
      <c r="C42" s="448" t="s">
        <v>2507</v>
      </c>
      <c r="D42" s="448"/>
      <c r="E42" s="440" t="s">
        <v>1100</v>
      </c>
      <c r="F42" s="455">
        <v>1</v>
      </c>
      <c r="G42" s="545"/>
      <c r="H42" s="444">
        <f t="shared" si="11"/>
        <v>0</v>
      </c>
      <c r="I42" s="545"/>
      <c r="J42" s="444">
        <f t="shared" si="13"/>
        <v>0</v>
      </c>
      <c r="K42" s="444">
        <f t="shared" si="14"/>
        <v>0</v>
      </c>
      <c r="L42" s="440"/>
    </row>
    <row r="43" spans="1:12">
      <c r="A43" s="456"/>
      <c r="B43" s="447"/>
      <c r="C43" s="448"/>
      <c r="D43" s="448"/>
      <c r="E43" s="440"/>
      <c r="F43" s="455"/>
      <c r="G43" s="443"/>
      <c r="H43" s="444"/>
      <c r="I43" s="443"/>
      <c r="J43" s="444"/>
      <c r="K43" s="444"/>
      <c r="L43" s="440"/>
    </row>
    <row r="44" spans="1:12">
      <c r="A44" s="431"/>
      <c r="B44" s="432"/>
      <c r="C44" s="457" t="s">
        <v>1</v>
      </c>
      <c r="D44" s="457"/>
      <c r="E44" s="434"/>
      <c r="F44" s="458"/>
      <c r="G44" s="459">
        <f>SUM(G2:G43)</f>
        <v>0</v>
      </c>
      <c r="H44" s="460">
        <f>SUM(H2:H43)</f>
        <v>0</v>
      </c>
      <c r="I44" s="459">
        <f>SUM(I2:I43)</f>
        <v>0</v>
      </c>
      <c r="J44" s="460">
        <f>SUM(J2:J43)</f>
        <v>0</v>
      </c>
      <c r="K44" s="460">
        <f>SUM(K2:K43)</f>
        <v>0</v>
      </c>
    </row>
  </sheetData>
  <sheetProtection algorithmName="SHA-512" hashValue="kJdClagdts+95FJ+rFJxcmtHBI3VTQf0YSMhjixflPJ94INz4ycU0ZnrVjqKEgQmx1FW8K2X7U8ZcnK+KckhKQ==" saltValue="MRMko0uFhSx+JOeqMGWmZA==" spinCount="100000" sheet="1" objects="1" scenarios="1"/>
  <pageMargins left="0.70866141732283472" right="0.70866141732283472" top="1.0629921259842521" bottom="0.51181102362204722" header="0.78740157480314965" footer="0.31496062992125984"/>
  <pageSetup paperSize="9" scale="67" fitToHeight="0" orientation="landscape" r:id="rId1"/>
  <headerFooter alignWithMargins="0">
    <oddHeader>&amp;C&amp;"Arial CE,Tučné"&amp;12&amp;A</oddHeader>
    <oddFooter>&amp;L&amp;8&amp;F / &amp;A &amp;C&amp;8&amp;D / &amp;T&amp;R&amp;8List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D888E-EC5E-4406-9269-5D50F41FD01D}">
  <dimension ref="A1:J223"/>
  <sheetViews>
    <sheetView view="pageBreakPreview" zoomScaleNormal="75" zoomScaleSheetLayoutView="100" workbookViewId="0">
      <pane ySplit="4" topLeftCell="A206" activePane="bottomLeft" state="frozen"/>
      <selection activeCell="D11" sqref="D11:G11"/>
      <selection pane="bottomLeft" activeCell="H211" sqref="H211"/>
    </sheetView>
  </sheetViews>
  <sheetFormatPr defaultRowHeight="12.75"/>
  <cols>
    <col min="1" max="1" width="7.5703125" style="463" customWidth="1"/>
    <col min="2" max="2" width="55.7109375" style="537" customWidth="1"/>
    <col min="3" max="3" width="32.5703125" style="468" customWidth="1"/>
    <col min="4" max="4" width="10.85546875" style="468" customWidth="1"/>
    <col min="5" max="5" width="4.7109375" style="466" bestFit="1" customWidth="1"/>
    <col min="6" max="9" width="14.140625" style="463" bestFit="1" customWidth="1"/>
    <col min="10" max="10" width="15" style="463" customWidth="1"/>
    <col min="11" max="256" width="9.140625" style="463"/>
    <col min="257" max="257" width="7.5703125" style="463" customWidth="1"/>
    <col min="258" max="258" width="55.7109375" style="463" customWidth="1"/>
    <col min="259" max="259" width="32.5703125" style="463" customWidth="1"/>
    <col min="260" max="260" width="10.85546875" style="463" customWidth="1"/>
    <col min="261" max="261" width="4.7109375" style="463" bestFit="1" customWidth="1"/>
    <col min="262" max="265" width="14.140625" style="463" bestFit="1" customWidth="1"/>
    <col min="266" max="266" width="15" style="463" customWidth="1"/>
    <col min="267" max="512" width="9.140625" style="463"/>
    <col min="513" max="513" width="7.5703125" style="463" customWidth="1"/>
    <col min="514" max="514" width="55.7109375" style="463" customWidth="1"/>
    <col min="515" max="515" width="32.5703125" style="463" customWidth="1"/>
    <col min="516" max="516" width="10.85546875" style="463" customWidth="1"/>
    <col min="517" max="517" width="4.7109375" style="463" bestFit="1" customWidth="1"/>
    <col min="518" max="521" width="14.140625" style="463" bestFit="1" customWidth="1"/>
    <col min="522" max="522" width="15" style="463" customWidth="1"/>
    <col min="523" max="768" width="9.140625" style="463"/>
    <col min="769" max="769" width="7.5703125" style="463" customWidth="1"/>
    <col min="770" max="770" width="55.7109375" style="463" customWidth="1"/>
    <col min="771" max="771" width="32.5703125" style="463" customWidth="1"/>
    <col min="772" max="772" width="10.85546875" style="463" customWidth="1"/>
    <col min="773" max="773" width="4.7109375" style="463" bestFit="1" customWidth="1"/>
    <col min="774" max="777" width="14.140625" style="463" bestFit="1" customWidth="1"/>
    <col min="778" max="778" width="15" style="463" customWidth="1"/>
    <col min="779" max="1024" width="9.140625" style="463"/>
    <col min="1025" max="1025" width="7.5703125" style="463" customWidth="1"/>
    <col min="1026" max="1026" width="55.7109375" style="463" customWidth="1"/>
    <col min="1027" max="1027" width="32.5703125" style="463" customWidth="1"/>
    <col min="1028" max="1028" width="10.85546875" style="463" customWidth="1"/>
    <col min="1029" max="1029" width="4.7109375" style="463" bestFit="1" customWidth="1"/>
    <col min="1030" max="1033" width="14.140625" style="463" bestFit="1" customWidth="1"/>
    <col min="1034" max="1034" width="15" style="463" customWidth="1"/>
    <col min="1035" max="1280" width="9.140625" style="463"/>
    <col min="1281" max="1281" width="7.5703125" style="463" customWidth="1"/>
    <col min="1282" max="1282" width="55.7109375" style="463" customWidth="1"/>
    <col min="1283" max="1283" width="32.5703125" style="463" customWidth="1"/>
    <col min="1284" max="1284" width="10.85546875" style="463" customWidth="1"/>
    <col min="1285" max="1285" width="4.7109375" style="463" bestFit="1" customWidth="1"/>
    <col min="1286" max="1289" width="14.140625" style="463" bestFit="1" customWidth="1"/>
    <col min="1290" max="1290" width="15" style="463" customWidth="1"/>
    <col min="1291" max="1536" width="9.140625" style="463"/>
    <col min="1537" max="1537" width="7.5703125" style="463" customWidth="1"/>
    <col min="1538" max="1538" width="55.7109375" style="463" customWidth="1"/>
    <col min="1539" max="1539" width="32.5703125" style="463" customWidth="1"/>
    <col min="1540" max="1540" width="10.85546875" style="463" customWidth="1"/>
    <col min="1541" max="1541" width="4.7109375" style="463" bestFit="1" customWidth="1"/>
    <col min="1542" max="1545" width="14.140625" style="463" bestFit="1" customWidth="1"/>
    <col min="1546" max="1546" width="15" style="463" customWidth="1"/>
    <col min="1547" max="1792" width="9.140625" style="463"/>
    <col min="1793" max="1793" width="7.5703125" style="463" customWidth="1"/>
    <col min="1794" max="1794" width="55.7109375" style="463" customWidth="1"/>
    <col min="1795" max="1795" width="32.5703125" style="463" customWidth="1"/>
    <col min="1796" max="1796" width="10.85546875" style="463" customWidth="1"/>
    <col min="1797" max="1797" width="4.7109375" style="463" bestFit="1" customWidth="1"/>
    <col min="1798" max="1801" width="14.140625" style="463" bestFit="1" customWidth="1"/>
    <col min="1802" max="1802" width="15" style="463" customWidth="1"/>
    <col min="1803" max="2048" width="9.140625" style="463"/>
    <col min="2049" max="2049" width="7.5703125" style="463" customWidth="1"/>
    <col min="2050" max="2050" width="55.7109375" style="463" customWidth="1"/>
    <col min="2051" max="2051" width="32.5703125" style="463" customWidth="1"/>
    <col min="2052" max="2052" width="10.85546875" style="463" customWidth="1"/>
    <col min="2053" max="2053" width="4.7109375" style="463" bestFit="1" customWidth="1"/>
    <col min="2054" max="2057" width="14.140625" style="463" bestFit="1" customWidth="1"/>
    <col min="2058" max="2058" width="15" style="463" customWidth="1"/>
    <col min="2059" max="2304" width="9.140625" style="463"/>
    <col min="2305" max="2305" width="7.5703125" style="463" customWidth="1"/>
    <col min="2306" max="2306" width="55.7109375" style="463" customWidth="1"/>
    <col min="2307" max="2307" width="32.5703125" style="463" customWidth="1"/>
    <col min="2308" max="2308" width="10.85546875" style="463" customWidth="1"/>
    <col min="2309" max="2309" width="4.7109375" style="463" bestFit="1" customWidth="1"/>
    <col min="2310" max="2313" width="14.140625" style="463" bestFit="1" customWidth="1"/>
    <col min="2314" max="2314" width="15" style="463" customWidth="1"/>
    <col min="2315" max="2560" width="9.140625" style="463"/>
    <col min="2561" max="2561" width="7.5703125" style="463" customWidth="1"/>
    <col min="2562" max="2562" width="55.7109375" style="463" customWidth="1"/>
    <col min="2563" max="2563" width="32.5703125" style="463" customWidth="1"/>
    <col min="2564" max="2564" width="10.85546875" style="463" customWidth="1"/>
    <col min="2565" max="2565" width="4.7109375" style="463" bestFit="1" customWidth="1"/>
    <col min="2566" max="2569" width="14.140625" style="463" bestFit="1" customWidth="1"/>
    <col min="2570" max="2570" width="15" style="463" customWidth="1"/>
    <col min="2571" max="2816" width="9.140625" style="463"/>
    <col min="2817" max="2817" width="7.5703125" style="463" customWidth="1"/>
    <col min="2818" max="2818" width="55.7109375" style="463" customWidth="1"/>
    <col min="2819" max="2819" width="32.5703125" style="463" customWidth="1"/>
    <col min="2820" max="2820" width="10.85546875" style="463" customWidth="1"/>
    <col min="2821" max="2821" width="4.7109375" style="463" bestFit="1" customWidth="1"/>
    <col min="2822" max="2825" width="14.140625" style="463" bestFit="1" customWidth="1"/>
    <col min="2826" max="2826" width="15" style="463" customWidth="1"/>
    <col min="2827" max="3072" width="9.140625" style="463"/>
    <col min="3073" max="3073" width="7.5703125" style="463" customWidth="1"/>
    <col min="3074" max="3074" width="55.7109375" style="463" customWidth="1"/>
    <col min="3075" max="3075" width="32.5703125" style="463" customWidth="1"/>
    <col min="3076" max="3076" width="10.85546875" style="463" customWidth="1"/>
    <col min="3077" max="3077" width="4.7109375" style="463" bestFit="1" customWidth="1"/>
    <col min="3078" max="3081" width="14.140625" style="463" bestFit="1" customWidth="1"/>
    <col min="3082" max="3082" width="15" style="463" customWidth="1"/>
    <col min="3083" max="3328" width="9.140625" style="463"/>
    <col min="3329" max="3329" width="7.5703125" style="463" customWidth="1"/>
    <col min="3330" max="3330" width="55.7109375" style="463" customWidth="1"/>
    <col min="3331" max="3331" width="32.5703125" style="463" customWidth="1"/>
    <col min="3332" max="3332" width="10.85546875" style="463" customWidth="1"/>
    <col min="3333" max="3333" width="4.7109375" style="463" bestFit="1" customWidth="1"/>
    <col min="3334" max="3337" width="14.140625" style="463" bestFit="1" customWidth="1"/>
    <col min="3338" max="3338" width="15" style="463" customWidth="1"/>
    <col min="3339" max="3584" width="9.140625" style="463"/>
    <col min="3585" max="3585" width="7.5703125" style="463" customWidth="1"/>
    <col min="3586" max="3586" width="55.7109375" style="463" customWidth="1"/>
    <col min="3587" max="3587" width="32.5703125" style="463" customWidth="1"/>
    <col min="3588" max="3588" width="10.85546875" style="463" customWidth="1"/>
    <col min="3589" max="3589" width="4.7109375" style="463" bestFit="1" customWidth="1"/>
    <col min="3590" max="3593" width="14.140625" style="463" bestFit="1" customWidth="1"/>
    <col min="3594" max="3594" width="15" style="463" customWidth="1"/>
    <col min="3595" max="3840" width="9.140625" style="463"/>
    <col min="3841" max="3841" width="7.5703125" style="463" customWidth="1"/>
    <col min="3842" max="3842" width="55.7109375" style="463" customWidth="1"/>
    <col min="3843" max="3843" width="32.5703125" style="463" customWidth="1"/>
    <col min="3844" max="3844" width="10.85546875" style="463" customWidth="1"/>
    <col min="3845" max="3845" width="4.7109375" style="463" bestFit="1" customWidth="1"/>
    <col min="3846" max="3849" width="14.140625" style="463" bestFit="1" customWidth="1"/>
    <col min="3850" max="3850" width="15" style="463" customWidth="1"/>
    <col min="3851" max="4096" width="9.140625" style="463"/>
    <col min="4097" max="4097" width="7.5703125" style="463" customWidth="1"/>
    <col min="4098" max="4098" width="55.7109375" style="463" customWidth="1"/>
    <col min="4099" max="4099" width="32.5703125" style="463" customWidth="1"/>
    <col min="4100" max="4100" width="10.85546875" style="463" customWidth="1"/>
    <col min="4101" max="4101" width="4.7109375" style="463" bestFit="1" customWidth="1"/>
    <col min="4102" max="4105" width="14.140625" style="463" bestFit="1" customWidth="1"/>
    <col min="4106" max="4106" width="15" style="463" customWidth="1"/>
    <col min="4107" max="4352" width="9.140625" style="463"/>
    <col min="4353" max="4353" width="7.5703125" style="463" customWidth="1"/>
    <col min="4354" max="4354" width="55.7109375" style="463" customWidth="1"/>
    <col min="4355" max="4355" width="32.5703125" style="463" customWidth="1"/>
    <col min="4356" max="4356" width="10.85546875" style="463" customWidth="1"/>
    <col min="4357" max="4357" width="4.7109375" style="463" bestFit="1" customWidth="1"/>
    <col min="4358" max="4361" width="14.140625" style="463" bestFit="1" customWidth="1"/>
    <col min="4362" max="4362" width="15" style="463" customWidth="1"/>
    <col min="4363" max="4608" width="9.140625" style="463"/>
    <col min="4609" max="4609" width="7.5703125" style="463" customWidth="1"/>
    <col min="4610" max="4610" width="55.7109375" style="463" customWidth="1"/>
    <col min="4611" max="4611" width="32.5703125" style="463" customWidth="1"/>
    <col min="4612" max="4612" width="10.85546875" style="463" customWidth="1"/>
    <col min="4613" max="4613" width="4.7109375" style="463" bestFit="1" customWidth="1"/>
    <col min="4614" max="4617" width="14.140625" style="463" bestFit="1" customWidth="1"/>
    <col min="4618" max="4618" width="15" style="463" customWidth="1"/>
    <col min="4619" max="4864" width="9.140625" style="463"/>
    <col min="4865" max="4865" width="7.5703125" style="463" customWidth="1"/>
    <col min="4866" max="4866" width="55.7109375" style="463" customWidth="1"/>
    <col min="4867" max="4867" width="32.5703125" style="463" customWidth="1"/>
    <col min="4868" max="4868" width="10.85546875" style="463" customWidth="1"/>
    <col min="4869" max="4869" width="4.7109375" style="463" bestFit="1" customWidth="1"/>
    <col min="4870" max="4873" width="14.140625" style="463" bestFit="1" customWidth="1"/>
    <col min="4874" max="4874" width="15" style="463" customWidth="1"/>
    <col min="4875" max="5120" width="9.140625" style="463"/>
    <col min="5121" max="5121" width="7.5703125" style="463" customWidth="1"/>
    <col min="5122" max="5122" width="55.7109375" style="463" customWidth="1"/>
    <col min="5123" max="5123" width="32.5703125" style="463" customWidth="1"/>
    <col min="5124" max="5124" width="10.85546875" style="463" customWidth="1"/>
    <col min="5125" max="5125" width="4.7109375" style="463" bestFit="1" customWidth="1"/>
    <col min="5126" max="5129" width="14.140625" style="463" bestFit="1" customWidth="1"/>
    <col min="5130" max="5130" width="15" style="463" customWidth="1"/>
    <col min="5131" max="5376" width="9.140625" style="463"/>
    <col min="5377" max="5377" width="7.5703125" style="463" customWidth="1"/>
    <col min="5378" max="5378" width="55.7109375" style="463" customWidth="1"/>
    <col min="5379" max="5379" width="32.5703125" style="463" customWidth="1"/>
    <col min="5380" max="5380" width="10.85546875" style="463" customWidth="1"/>
    <col min="5381" max="5381" width="4.7109375" style="463" bestFit="1" customWidth="1"/>
    <col min="5382" max="5385" width="14.140625" style="463" bestFit="1" customWidth="1"/>
    <col min="5386" max="5386" width="15" style="463" customWidth="1"/>
    <col min="5387" max="5632" width="9.140625" style="463"/>
    <col min="5633" max="5633" width="7.5703125" style="463" customWidth="1"/>
    <col min="5634" max="5634" width="55.7109375" style="463" customWidth="1"/>
    <col min="5635" max="5635" width="32.5703125" style="463" customWidth="1"/>
    <col min="5636" max="5636" width="10.85546875" style="463" customWidth="1"/>
    <col min="5637" max="5637" width="4.7109375" style="463" bestFit="1" customWidth="1"/>
    <col min="5638" max="5641" width="14.140625" style="463" bestFit="1" customWidth="1"/>
    <col min="5642" max="5642" width="15" style="463" customWidth="1"/>
    <col min="5643" max="5888" width="9.140625" style="463"/>
    <col min="5889" max="5889" width="7.5703125" style="463" customWidth="1"/>
    <col min="5890" max="5890" width="55.7109375" style="463" customWidth="1"/>
    <col min="5891" max="5891" width="32.5703125" style="463" customWidth="1"/>
    <col min="5892" max="5892" width="10.85546875" style="463" customWidth="1"/>
    <col min="5893" max="5893" width="4.7109375" style="463" bestFit="1" customWidth="1"/>
    <col min="5894" max="5897" width="14.140625" style="463" bestFit="1" customWidth="1"/>
    <col min="5898" max="5898" width="15" style="463" customWidth="1"/>
    <col min="5899" max="6144" width="9.140625" style="463"/>
    <col min="6145" max="6145" width="7.5703125" style="463" customWidth="1"/>
    <col min="6146" max="6146" width="55.7109375" style="463" customWidth="1"/>
    <col min="6147" max="6147" width="32.5703125" style="463" customWidth="1"/>
    <col min="6148" max="6148" width="10.85546875" style="463" customWidth="1"/>
    <col min="6149" max="6149" width="4.7109375" style="463" bestFit="1" customWidth="1"/>
    <col min="6150" max="6153" width="14.140625" style="463" bestFit="1" customWidth="1"/>
    <col min="6154" max="6154" width="15" style="463" customWidth="1"/>
    <col min="6155" max="6400" width="9.140625" style="463"/>
    <col min="6401" max="6401" width="7.5703125" style="463" customWidth="1"/>
    <col min="6402" max="6402" width="55.7109375" style="463" customWidth="1"/>
    <col min="6403" max="6403" width="32.5703125" style="463" customWidth="1"/>
    <col min="6404" max="6404" width="10.85546875" style="463" customWidth="1"/>
    <col min="6405" max="6405" width="4.7109375" style="463" bestFit="1" customWidth="1"/>
    <col min="6406" max="6409" width="14.140625" style="463" bestFit="1" customWidth="1"/>
    <col min="6410" max="6410" width="15" style="463" customWidth="1"/>
    <col min="6411" max="6656" width="9.140625" style="463"/>
    <col min="6657" max="6657" width="7.5703125" style="463" customWidth="1"/>
    <col min="6658" max="6658" width="55.7109375" style="463" customWidth="1"/>
    <col min="6659" max="6659" width="32.5703125" style="463" customWidth="1"/>
    <col min="6660" max="6660" width="10.85546875" style="463" customWidth="1"/>
    <col min="6661" max="6661" width="4.7109375" style="463" bestFit="1" customWidth="1"/>
    <col min="6662" max="6665" width="14.140625" style="463" bestFit="1" customWidth="1"/>
    <col min="6666" max="6666" width="15" style="463" customWidth="1"/>
    <col min="6667" max="6912" width="9.140625" style="463"/>
    <col min="6913" max="6913" width="7.5703125" style="463" customWidth="1"/>
    <col min="6914" max="6914" width="55.7109375" style="463" customWidth="1"/>
    <col min="6915" max="6915" width="32.5703125" style="463" customWidth="1"/>
    <col min="6916" max="6916" width="10.85546875" style="463" customWidth="1"/>
    <col min="6917" max="6917" width="4.7109375" style="463" bestFit="1" customWidth="1"/>
    <col min="6918" max="6921" width="14.140625" style="463" bestFit="1" customWidth="1"/>
    <col min="6922" max="6922" width="15" style="463" customWidth="1"/>
    <col min="6923" max="7168" width="9.140625" style="463"/>
    <col min="7169" max="7169" width="7.5703125" style="463" customWidth="1"/>
    <col min="7170" max="7170" width="55.7109375" style="463" customWidth="1"/>
    <col min="7171" max="7171" width="32.5703125" style="463" customWidth="1"/>
    <col min="7172" max="7172" width="10.85546875" style="463" customWidth="1"/>
    <col min="7173" max="7173" width="4.7109375" style="463" bestFit="1" customWidth="1"/>
    <col min="7174" max="7177" width="14.140625" style="463" bestFit="1" customWidth="1"/>
    <col min="7178" max="7178" width="15" style="463" customWidth="1"/>
    <col min="7179" max="7424" width="9.140625" style="463"/>
    <col min="7425" max="7425" width="7.5703125" style="463" customWidth="1"/>
    <col min="7426" max="7426" width="55.7109375" style="463" customWidth="1"/>
    <col min="7427" max="7427" width="32.5703125" style="463" customWidth="1"/>
    <col min="7428" max="7428" width="10.85546875" style="463" customWidth="1"/>
    <col min="7429" max="7429" width="4.7109375" style="463" bestFit="1" customWidth="1"/>
    <col min="7430" max="7433" width="14.140625" style="463" bestFit="1" customWidth="1"/>
    <col min="7434" max="7434" width="15" style="463" customWidth="1"/>
    <col min="7435" max="7680" width="9.140625" style="463"/>
    <col min="7681" max="7681" width="7.5703125" style="463" customWidth="1"/>
    <col min="7682" max="7682" width="55.7109375" style="463" customWidth="1"/>
    <col min="7683" max="7683" width="32.5703125" style="463" customWidth="1"/>
    <col min="7684" max="7684" width="10.85546875" style="463" customWidth="1"/>
    <col min="7685" max="7685" width="4.7109375" style="463" bestFit="1" customWidth="1"/>
    <col min="7686" max="7689" width="14.140625" style="463" bestFit="1" customWidth="1"/>
    <col min="7690" max="7690" width="15" style="463" customWidth="1"/>
    <col min="7691" max="7936" width="9.140625" style="463"/>
    <col min="7937" max="7937" width="7.5703125" style="463" customWidth="1"/>
    <col min="7938" max="7938" width="55.7109375" style="463" customWidth="1"/>
    <col min="7939" max="7939" width="32.5703125" style="463" customWidth="1"/>
    <col min="7940" max="7940" width="10.85546875" style="463" customWidth="1"/>
    <col min="7941" max="7941" width="4.7109375" style="463" bestFit="1" customWidth="1"/>
    <col min="7942" max="7945" width="14.140625" style="463" bestFit="1" customWidth="1"/>
    <col min="7946" max="7946" width="15" style="463" customWidth="1"/>
    <col min="7947" max="8192" width="9.140625" style="463"/>
    <col min="8193" max="8193" width="7.5703125" style="463" customWidth="1"/>
    <col min="8194" max="8194" width="55.7109375" style="463" customWidth="1"/>
    <col min="8195" max="8195" width="32.5703125" style="463" customWidth="1"/>
    <col min="8196" max="8196" width="10.85546875" style="463" customWidth="1"/>
    <col min="8197" max="8197" width="4.7109375" style="463" bestFit="1" customWidth="1"/>
    <col min="8198" max="8201" width="14.140625" style="463" bestFit="1" customWidth="1"/>
    <col min="8202" max="8202" width="15" style="463" customWidth="1"/>
    <col min="8203" max="8448" width="9.140625" style="463"/>
    <col min="8449" max="8449" width="7.5703125" style="463" customWidth="1"/>
    <col min="8450" max="8450" width="55.7109375" style="463" customWidth="1"/>
    <col min="8451" max="8451" width="32.5703125" style="463" customWidth="1"/>
    <col min="8452" max="8452" width="10.85546875" style="463" customWidth="1"/>
    <col min="8453" max="8453" width="4.7109375" style="463" bestFit="1" customWidth="1"/>
    <col min="8454" max="8457" width="14.140625" style="463" bestFit="1" customWidth="1"/>
    <col min="8458" max="8458" width="15" style="463" customWidth="1"/>
    <col min="8459" max="8704" width="9.140625" style="463"/>
    <col min="8705" max="8705" width="7.5703125" style="463" customWidth="1"/>
    <col min="8706" max="8706" width="55.7109375" style="463" customWidth="1"/>
    <col min="8707" max="8707" width="32.5703125" style="463" customWidth="1"/>
    <col min="8708" max="8708" width="10.85546875" style="463" customWidth="1"/>
    <col min="8709" max="8709" width="4.7109375" style="463" bestFit="1" customWidth="1"/>
    <col min="8710" max="8713" width="14.140625" style="463" bestFit="1" customWidth="1"/>
    <col min="8714" max="8714" width="15" style="463" customWidth="1"/>
    <col min="8715" max="8960" width="9.140625" style="463"/>
    <col min="8961" max="8961" width="7.5703125" style="463" customWidth="1"/>
    <col min="8962" max="8962" width="55.7109375" style="463" customWidth="1"/>
    <col min="8963" max="8963" width="32.5703125" style="463" customWidth="1"/>
    <col min="8964" max="8964" width="10.85546875" style="463" customWidth="1"/>
    <col min="8965" max="8965" width="4.7109375" style="463" bestFit="1" customWidth="1"/>
    <col min="8966" max="8969" width="14.140625" style="463" bestFit="1" customWidth="1"/>
    <col min="8970" max="8970" width="15" style="463" customWidth="1"/>
    <col min="8971" max="9216" width="9.140625" style="463"/>
    <col min="9217" max="9217" width="7.5703125" style="463" customWidth="1"/>
    <col min="9218" max="9218" width="55.7109375" style="463" customWidth="1"/>
    <col min="9219" max="9219" width="32.5703125" style="463" customWidth="1"/>
    <col min="9220" max="9220" width="10.85546875" style="463" customWidth="1"/>
    <col min="9221" max="9221" width="4.7109375" style="463" bestFit="1" customWidth="1"/>
    <col min="9222" max="9225" width="14.140625" style="463" bestFit="1" customWidth="1"/>
    <col min="9226" max="9226" width="15" style="463" customWidth="1"/>
    <col min="9227" max="9472" width="9.140625" style="463"/>
    <col min="9473" max="9473" width="7.5703125" style="463" customWidth="1"/>
    <col min="9474" max="9474" width="55.7109375" style="463" customWidth="1"/>
    <col min="9475" max="9475" width="32.5703125" style="463" customWidth="1"/>
    <col min="9476" max="9476" width="10.85546875" style="463" customWidth="1"/>
    <col min="9477" max="9477" width="4.7109375" style="463" bestFit="1" customWidth="1"/>
    <col min="9478" max="9481" width="14.140625" style="463" bestFit="1" customWidth="1"/>
    <col min="9482" max="9482" width="15" style="463" customWidth="1"/>
    <col min="9483" max="9728" width="9.140625" style="463"/>
    <col min="9729" max="9729" width="7.5703125" style="463" customWidth="1"/>
    <col min="9730" max="9730" width="55.7109375" style="463" customWidth="1"/>
    <col min="9731" max="9731" width="32.5703125" style="463" customWidth="1"/>
    <col min="9732" max="9732" width="10.85546875" style="463" customWidth="1"/>
    <col min="9733" max="9733" width="4.7109375" style="463" bestFit="1" customWidth="1"/>
    <col min="9734" max="9737" width="14.140625" style="463" bestFit="1" customWidth="1"/>
    <col min="9738" max="9738" width="15" style="463" customWidth="1"/>
    <col min="9739" max="9984" width="9.140625" style="463"/>
    <col min="9985" max="9985" width="7.5703125" style="463" customWidth="1"/>
    <col min="9986" max="9986" width="55.7109375" style="463" customWidth="1"/>
    <col min="9987" max="9987" width="32.5703125" style="463" customWidth="1"/>
    <col min="9988" max="9988" width="10.85546875" style="463" customWidth="1"/>
    <col min="9989" max="9989" width="4.7109375" style="463" bestFit="1" customWidth="1"/>
    <col min="9990" max="9993" width="14.140625" style="463" bestFit="1" customWidth="1"/>
    <col min="9994" max="9994" width="15" style="463" customWidth="1"/>
    <col min="9995" max="10240" width="9.140625" style="463"/>
    <col min="10241" max="10241" width="7.5703125" style="463" customWidth="1"/>
    <col min="10242" max="10242" width="55.7109375" style="463" customWidth="1"/>
    <col min="10243" max="10243" width="32.5703125" style="463" customWidth="1"/>
    <col min="10244" max="10244" width="10.85546875" style="463" customWidth="1"/>
    <col min="10245" max="10245" width="4.7109375" style="463" bestFit="1" customWidth="1"/>
    <col min="10246" max="10249" width="14.140625" style="463" bestFit="1" customWidth="1"/>
    <col min="10250" max="10250" width="15" style="463" customWidth="1"/>
    <col min="10251" max="10496" width="9.140625" style="463"/>
    <col min="10497" max="10497" width="7.5703125" style="463" customWidth="1"/>
    <col min="10498" max="10498" width="55.7109375" style="463" customWidth="1"/>
    <col min="10499" max="10499" width="32.5703125" style="463" customWidth="1"/>
    <col min="10500" max="10500" width="10.85546875" style="463" customWidth="1"/>
    <col min="10501" max="10501" width="4.7109375" style="463" bestFit="1" customWidth="1"/>
    <col min="10502" max="10505" width="14.140625" style="463" bestFit="1" customWidth="1"/>
    <col min="10506" max="10506" width="15" style="463" customWidth="1"/>
    <col min="10507" max="10752" width="9.140625" style="463"/>
    <col min="10753" max="10753" width="7.5703125" style="463" customWidth="1"/>
    <col min="10754" max="10754" width="55.7109375" style="463" customWidth="1"/>
    <col min="10755" max="10755" width="32.5703125" style="463" customWidth="1"/>
    <col min="10756" max="10756" width="10.85546875" style="463" customWidth="1"/>
    <col min="10757" max="10757" width="4.7109375" style="463" bestFit="1" customWidth="1"/>
    <col min="10758" max="10761" width="14.140625" style="463" bestFit="1" customWidth="1"/>
    <col min="10762" max="10762" width="15" style="463" customWidth="1"/>
    <col min="10763" max="11008" width="9.140625" style="463"/>
    <col min="11009" max="11009" width="7.5703125" style="463" customWidth="1"/>
    <col min="11010" max="11010" width="55.7109375" style="463" customWidth="1"/>
    <col min="11011" max="11011" width="32.5703125" style="463" customWidth="1"/>
    <col min="11012" max="11012" width="10.85546875" style="463" customWidth="1"/>
    <col min="11013" max="11013" width="4.7109375" style="463" bestFit="1" customWidth="1"/>
    <col min="11014" max="11017" width="14.140625" style="463" bestFit="1" customWidth="1"/>
    <col min="11018" max="11018" width="15" style="463" customWidth="1"/>
    <col min="11019" max="11264" width="9.140625" style="463"/>
    <col min="11265" max="11265" width="7.5703125" style="463" customWidth="1"/>
    <col min="11266" max="11266" width="55.7109375" style="463" customWidth="1"/>
    <col min="11267" max="11267" width="32.5703125" style="463" customWidth="1"/>
    <col min="11268" max="11268" width="10.85546875" style="463" customWidth="1"/>
    <col min="11269" max="11269" width="4.7109375" style="463" bestFit="1" customWidth="1"/>
    <col min="11270" max="11273" width="14.140625" style="463" bestFit="1" customWidth="1"/>
    <col min="11274" max="11274" width="15" style="463" customWidth="1"/>
    <col min="11275" max="11520" width="9.140625" style="463"/>
    <col min="11521" max="11521" width="7.5703125" style="463" customWidth="1"/>
    <col min="11522" max="11522" width="55.7109375" style="463" customWidth="1"/>
    <col min="11523" max="11523" width="32.5703125" style="463" customWidth="1"/>
    <col min="11524" max="11524" width="10.85546875" style="463" customWidth="1"/>
    <col min="11525" max="11525" width="4.7109375" style="463" bestFit="1" customWidth="1"/>
    <col min="11526" max="11529" width="14.140625" style="463" bestFit="1" customWidth="1"/>
    <col min="11530" max="11530" width="15" style="463" customWidth="1"/>
    <col min="11531" max="11776" width="9.140625" style="463"/>
    <col min="11777" max="11777" width="7.5703125" style="463" customWidth="1"/>
    <col min="11778" max="11778" width="55.7109375" style="463" customWidth="1"/>
    <col min="11779" max="11779" width="32.5703125" style="463" customWidth="1"/>
    <col min="11780" max="11780" width="10.85546875" style="463" customWidth="1"/>
    <col min="11781" max="11781" width="4.7109375" style="463" bestFit="1" customWidth="1"/>
    <col min="11782" max="11785" width="14.140625" style="463" bestFit="1" customWidth="1"/>
    <col min="11786" max="11786" width="15" style="463" customWidth="1"/>
    <col min="11787" max="12032" width="9.140625" style="463"/>
    <col min="12033" max="12033" width="7.5703125" style="463" customWidth="1"/>
    <col min="12034" max="12034" width="55.7109375" style="463" customWidth="1"/>
    <col min="12035" max="12035" width="32.5703125" style="463" customWidth="1"/>
    <col min="12036" max="12036" width="10.85546875" style="463" customWidth="1"/>
    <col min="12037" max="12037" width="4.7109375" style="463" bestFit="1" customWidth="1"/>
    <col min="12038" max="12041" width="14.140625" style="463" bestFit="1" customWidth="1"/>
    <col min="12042" max="12042" width="15" style="463" customWidth="1"/>
    <col min="12043" max="12288" width="9.140625" style="463"/>
    <col min="12289" max="12289" width="7.5703125" style="463" customWidth="1"/>
    <col min="12290" max="12290" width="55.7109375" style="463" customWidth="1"/>
    <col min="12291" max="12291" width="32.5703125" style="463" customWidth="1"/>
    <col min="12292" max="12292" width="10.85546875" style="463" customWidth="1"/>
    <col min="12293" max="12293" width="4.7109375" style="463" bestFit="1" customWidth="1"/>
    <col min="12294" max="12297" width="14.140625" style="463" bestFit="1" customWidth="1"/>
    <col min="12298" max="12298" width="15" style="463" customWidth="1"/>
    <col min="12299" max="12544" width="9.140625" style="463"/>
    <col min="12545" max="12545" width="7.5703125" style="463" customWidth="1"/>
    <col min="12546" max="12546" width="55.7109375" style="463" customWidth="1"/>
    <col min="12547" max="12547" width="32.5703125" style="463" customWidth="1"/>
    <col min="12548" max="12548" width="10.85546875" style="463" customWidth="1"/>
    <col min="12549" max="12549" width="4.7109375" style="463" bestFit="1" customWidth="1"/>
    <col min="12550" max="12553" width="14.140625" style="463" bestFit="1" customWidth="1"/>
    <col min="12554" max="12554" width="15" style="463" customWidth="1"/>
    <col min="12555" max="12800" width="9.140625" style="463"/>
    <col min="12801" max="12801" width="7.5703125" style="463" customWidth="1"/>
    <col min="12802" max="12802" width="55.7109375" style="463" customWidth="1"/>
    <col min="12803" max="12803" width="32.5703125" style="463" customWidth="1"/>
    <col min="12804" max="12804" width="10.85546875" style="463" customWidth="1"/>
    <col min="12805" max="12805" width="4.7109375" style="463" bestFit="1" customWidth="1"/>
    <col min="12806" max="12809" width="14.140625" style="463" bestFit="1" customWidth="1"/>
    <col min="12810" max="12810" width="15" style="463" customWidth="1"/>
    <col min="12811" max="13056" width="9.140625" style="463"/>
    <col min="13057" max="13057" width="7.5703125" style="463" customWidth="1"/>
    <col min="13058" max="13058" width="55.7109375" style="463" customWidth="1"/>
    <col min="13059" max="13059" width="32.5703125" style="463" customWidth="1"/>
    <col min="13060" max="13060" width="10.85546875" style="463" customWidth="1"/>
    <col min="13061" max="13061" width="4.7109375" style="463" bestFit="1" customWidth="1"/>
    <col min="13062" max="13065" width="14.140625" style="463" bestFit="1" customWidth="1"/>
    <col min="13066" max="13066" width="15" style="463" customWidth="1"/>
    <col min="13067" max="13312" width="9.140625" style="463"/>
    <col min="13313" max="13313" width="7.5703125" style="463" customWidth="1"/>
    <col min="13314" max="13314" width="55.7109375" style="463" customWidth="1"/>
    <col min="13315" max="13315" width="32.5703125" style="463" customWidth="1"/>
    <col min="13316" max="13316" width="10.85546875" style="463" customWidth="1"/>
    <col min="13317" max="13317" width="4.7109375" style="463" bestFit="1" customWidth="1"/>
    <col min="13318" max="13321" width="14.140625" style="463" bestFit="1" customWidth="1"/>
    <col min="13322" max="13322" width="15" style="463" customWidth="1"/>
    <col min="13323" max="13568" width="9.140625" style="463"/>
    <col min="13569" max="13569" width="7.5703125" style="463" customWidth="1"/>
    <col min="13570" max="13570" width="55.7109375" style="463" customWidth="1"/>
    <col min="13571" max="13571" width="32.5703125" style="463" customWidth="1"/>
    <col min="13572" max="13572" width="10.85546875" style="463" customWidth="1"/>
    <col min="13573" max="13573" width="4.7109375" style="463" bestFit="1" customWidth="1"/>
    <col min="13574" max="13577" width="14.140625" style="463" bestFit="1" customWidth="1"/>
    <col min="13578" max="13578" width="15" style="463" customWidth="1"/>
    <col min="13579" max="13824" width="9.140625" style="463"/>
    <col min="13825" max="13825" width="7.5703125" style="463" customWidth="1"/>
    <col min="13826" max="13826" width="55.7109375" style="463" customWidth="1"/>
    <col min="13827" max="13827" width="32.5703125" style="463" customWidth="1"/>
    <col min="13828" max="13828" width="10.85546875" style="463" customWidth="1"/>
    <col min="13829" max="13829" width="4.7109375" style="463" bestFit="1" customWidth="1"/>
    <col min="13830" max="13833" width="14.140625" style="463" bestFit="1" customWidth="1"/>
    <col min="13834" max="13834" width="15" style="463" customWidth="1"/>
    <col min="13835" max="14080" width="9.140625" style="463"/>
    <col min="14081" max="14081" width="7.5703125" style="463" customWidth="1"/>
    <col min="14082" max="14082" width="55.7109375" style="463" customWidth="1"/>
    <col min="14083" max="14083" width="32.5703125" style="463" customWidth="1"/>
    <col min="14084" max="14084" width="10.85546875" style="463" customWidth="1"/>
    <col min="14085" max="14085" width="4.7109375" style="463" bestFit="1" customWidth="1"/>
    <col min="14086" max="14089" width="14.140625" style="463" bestFit="1" customWidth="1"/>
    <col min="14090" max="14090" width="15" style="463" customWidth="1"/>
    <col min="14091" max="14336" width="9.140625" style="463"/>
    <col min="14337" max="14337" width="7.5703125" style="463" customWidth="1"/>
    <col min="14338" max="14338" width="55.7109375" style="463" customWidth="1"/>
    <col min="14339" max="14339" width="32.5703125" style="463" customWidth="1"/>
    <col min="14340" max="14340" width="10.85546875" style="463" customWidth="1"/>
    <col min="14341" max="14341" width="4.7109375" style="463" bestFit="1" customWidth="1"/>
    <col min="14342" max="14345" width="14.140625" style="463" bestFit="1" customWidth="1"/>
    <col min="14346" max="14346" width="15" style="463" customWidth="1"/>
    <col min="14347" max="14592" width="9.140625" style="463"/>
    <col min="14593" max="14593" width="7.5703125" style="463" customWidth="1"/>
    <col min="14594" max="14594" width="55.7109375" style="463" customWidth="1"/>
    <col min="14595" max="14595" width="32.5703125" style="463" customWidth="1"/>
    <col min="14596" max="14596" width="10.85546875" style="463" customWidth="1"/>
    <col min="14597" max="14597" width="4.7109375" style="463" bestFit="1" customWidth="1"/>
    <col min="14598" max="14601" width="14.140625" style="463" bestFit="1" customWidth="1"/>
    <col min="14602" max="14602" width="15" style="463" customWidth="1"/>
    <col min="14603" max="14848" width="9.140625" style="463"/>
    <col min="14849" max="14849" width="7.5703125" style="463" customWidth="1"/>
    <col min="14850" max="14850" width="55.7109375" style="463" customWidth="1"/>
    <col min="14851" max="14851" width="32.5703125" style="463" customWidth="1"/>
    <col min="14852" max="14852" width="10.85546875" style="463" customWidth="1"/>
    <col min="14853" max="14853" width="4.7109375" style="463" bestFit="1" customWidth="1"/>
    <col min="14854" max="14857" width="14.140625" style="463" bestFit="1" customWidth="1"/>
    <col min="14858" max="14858" width="15" style="463" customWidth="1"/>
    <col min="14859" max="15104" width="9.140625" style="463"/>
    <col min="15105" max="15105" width="7.5703125" style="463" customWidth="1"/>
    <col min="15106" max="15106" width="55.7109375" style="463" customWidth="1"/>
    <col min="15107" max="15107" width="32.5703125" style="463" customWidth="1"/>
    <col min="15108" max="15108" width="10.85546875" style="463" customWidth="1"/>
    <col min="15109" max="15109" width="4.7109375" style="463" bestFit="1" customWidth="1"/>
    <col min="15110" max="15113" width="14.140625" style="463" bestFit="1" customWidth="1"/>
    <col min="15114" max="15114" width="15" style="463" customWidth="1"/>
    <col min="15115" max="15360" width="9.140625" style="463"/>
    <col min="15361" max="15361" width="7.5703125" style="463" customWidth="1"/>
    <col min="15362" max="15362" width="55.7109375" style="463" customWidth="1"/>
    <col min="15363" max="15363" width="32.5703125" style="463" customWidth="1"/>
    <col min="15364" max="15364" width="10.85546875" style="463" customWidth="1"/>
    <col min="15365" max="15365" width="4.7109375" style="463" bestFit="1" customWidth="1"/>
    <col min="15366" max="15369" width="14.140625" style="463" bestFit="1" customWidth="1"/>
    <col min="15370" max="15370" width="15" style="463" customWidth="1"/>
    <col min="15371" max="15616" width="9.140625" style="463"/>
    <col min="15617" max="15617" width="7.5703125" style="463" customWidth="1"/>
    <col min="15618" max="15618" width="55.7109375" style="463" customWidth="1"/>
    <col min="15619" max="15619" width="32.5703125" style="463" customWidth="1"/>
    <col min="15620" max="15620" width="10.85546875" style="463" customWidth="1"/>
    <col min="15621" max="15621" width="4.7109375" style="463" bestFit="1" customWidth="1"/>
    <col min="15622" max="15625" width="14.140625" style="463" bestFit="1" customWidth="1"/>
    <col min="15626" max="15626" width="15" style="463" customWidth="1"/>
    <col min="15627" max="15872" width="9.140625" style="463"/>
    <col min="15873" max="15873" width="7.5703125" style="463" customWidth="1"/>
    <col min="15874" max="15874" width="55.7109375" style="463" customWidth="1"/>
    <col min="15875" max="15875" width="32.5703125" style="463" customWidth="1"/>
    <col min="15876" max="15876" width="10.85546875" style="463" customWidth="1"/>
    <col min="15877" max="15877" width="4.7109375" style="463" bestFit="1" customWidth="1"/>
    <col min="15878" max="15881" width="14.140625" style="463" bestFit="1" customWidth="1"/>
    <col min="15882" max="15882" width="15" style="463" customWidth="1"/>
    <col min="15883" max="16128" width="9.140625" style="463"/>
    <col min="16129" max="16129" width="7.5703125" style="463" customWidth="1"/>
    <col min="16130" max="16130" width="55.7109375" style="463" customWidth="1"/>
    <col min="16131" max="16131" width="32.5703125" style="463" customWidth="1"/>
    <col min="16132" max="16132" width="10.85546875" style="463" customWidth="1"/>
    <col min="16133" max="16133" width="4.7109375" style="463" bestFit="1" customWidth="1"/>
    <col min="16134" max="16137" width="14.140625" style="463" bestFit="1" customWidth="1"/>
    <col min="16138" max="16138" width="15" style="463" customWidth="1"/>
    <col min="16139" max="16384" width="9.140625" style="463"/>
  </cols>
  <sheetData>
    <row r="1" spans="1:10" ht="27.75" customHeight="1">
      <c r="B1" s="464" t="s">
        <v>2604</v>
      </c>
      <c r="C1" s="465"/>
      <c r="D1" s="465"/>
    </row>
    <row r="2" spans="1:10" ht="20.25" customHeight="1" thickBot="1">
      <c r="B2" s="467" t="s">
        <v>2605</v>
      </c>
    </row>
    <row r="3" spans="1:10" ht="12.75" customHeight="1">
      <c r="A3" s="880" t="s">
        <v>2606</v>
      </c>
      <c r="B3" s="882" t="s">
        <v>2607</v>
      </c>
      <c r="C3" s="884" t="s">
        <v>2608</v>
      </c>
      <c r="D3" s="469" t="s">
        <v>2609</v>
      </c>
      <c r="E3" s="886" t="s">
        <v>1597</v>
      </c>
      <c r="F3" s="888" t="s">
        <v>2610</v>
      </c>
      <c r="G3" s="889"/>
      <c r="H3" s="888" t="s">
        <v>33</v>
      </c>
      <c r="I3" s="889"/>
      <c r="J3" s="878" t="s">
        <v>2611</v>
      </c>
    </row>
    <row r="4" spans="1:10" ht="16.5" thickBot="1">
      <c r="A4" s="881"/>
      <c r="B4" s="883"/>
      <c r="C4" s="885"/>
      <c r="D4" s="471"/>
      <c r="E4" s="887"/>
      <c r="F4" s="472" t="s">
        <v>2612</v>
      </c>
      <c r="G4" s="473" t="s">
        <v>2613</v>
      </c>
      <c r="H4" s="474" t="s">
        <v>2614</v>
      </c>
      <c r="I4" s="475" t="s">
        <v>2615</v>
      </c>
      <c r="J4" s="879"/>
    </row>
    <row r="5" spans="1:10" ht="13.5" thickBot="1">
      <c r="A5" s="476"/>
      <c r="B5" s="477"/>
      <c r="C5" s="478"/>
      <c r="D5" s="478"/>
      <c r="E5" s="479"/>
      <c r="F5" s="480"/>
      <c r="G5" s="480"/>
      <c r="H5" s="480"/>
      <c r="I5" s="480"/>
      <c r="J5" s="481"/>
    </row>
    <row r="6" spans="1:10">
      <c r="A6" s="482"/>
      <c r="B6" s="483" t="s">
        <v>2616</v>
      </c>
      <c r="C6" s="484"/>
      <c r="D6" s="484"/>
      <c r="E6" s="485"/>
      <c r="F6" s="486"/>
      <c r="G6" s="486"/>
      <c r="H6" s="486"/>
      <c r="I6" s="486"/>
      <c r="J6" s="486"/>
    </row>
    <row r="7" spans="1:10">
      <c r="A7" s="487"/>
      <c r="B7" s="488" t="s">
        <v>2617</v>
      </c>
      <c r="C7" s="484"/>
      <c r="D7" s="484"/>
      <c r="E7" s="485"/>
      <c r="F7" s="486"/>
      <c r="G7" s="486"/>
      <c r="H7" s="486"/>
      <c r="I7" s="486"/>
      <c r="J7" s="486"/>
    </row>
    <row r="8" spans="1:10" ht="63.75">
      <c r="A8" s="487" t="s">
        <v>2618</v>
      </c>
      <c r="B8" s="489" t="s">
        <v>2619</v>
      </c>
      <c r="C8" s="490" t="s">
        <v>2620</v>
      </c>
      <c r="D8" s="491">
        <v>1</v>
      </c>
      <c r="E8" s="491" t="s">
        <v>1644</v>
      </c>
      <c r="F8" s="538"/>
      <c r="G8" s="492">
        <f t="shared" ref="G8:G56" si="0">D8*F8</f>
        <v>0</v>
      </c>
      <c r="H8" s="538"/>
      <c r="I8" s="492">
        <f t="shared" ref="I8:I56" si="1">D8*H8</f>
        <v>0</v>
      </c>
      <c r="J8" s="493">
        <f t="shared" ref="J8:J56" si="2">D8*(F8+H8)</f>
        <v>0</v>
      </c>
    </row>
    <row r="9" spans="1:10" ht="41.25" customHeight="1">
      <c r="A9" s="487" t="s">
        <v>2621</v>
      </c>
      <c r="B9" s="490" t="s">
        <v>2622</v>
      </c>
      <c r="C9" s="490"/>
      <c r="D9" s="491">
        <v>1</v>
      </c>
      <c r="E9" s="491" t="s">
        <v>1100</v>
      </c>
      <c r="F9" s="538"/>
      <c r="G9" s="492">
        <f t="shared" si="0"/>
        <v>0</v>
      </c>
      <c r="H9" s="538"/>
      <c r="I9" s="492">
        <f t="shared" si="1"/>
        <v>0</v>
      </c>
      <c r="J9" s="493">
        <f t="shared" si="2"/>
        <v>0</v>
      </c>
    </row>
    <row r="10" spans="1:10" ht="36.75" customHeight="1">
      <c r="A10" s="487" t="s">
        <v>2623</v>
      </c>
      <c r="B10" s="494" t="s">
        <v>2624</v>
      </c>
      <c r="C10" s="490" t="s">
        <v>2620</v>
      </c>
      <c r="D10" s="491">
        <v>3</v>
      </c>
      <c r="E10" s="491" t="s">
        <v>1644</v>
      </c>
      <c r="F10" s="538"/>
      <c r="G10" s="492">
        <f t="shared" si="0"/>
        <v>0</v>
      </c>
      <c r="H10" s="538"/>
      <c r="I10" s="492">
        <f t="shared" si="1"/>
        <v>0</v>
      </c>
      <c r="J10" s="493">
        <f t="shared" si="2"/>
        <v>0</v>
      </c>
    </row>
    <row r="11" spans="1:10" ht="48" customHeight="1">
      <c r="A11" s="487" t="s">
        <v>2625</v>
      </c>
      <c r="B11" s="495" t="s">
        <v>2626</v>
      </c>
      <c r="C11" s="490"/>
      <c r="D11" s="491">
        <v>3</v>
      </c>
      <c r="E11" s="491" t="s">
        <v>1100</v>
      </c>
      <c r="F11" s="538"/>
      <c r="G11" s="492">
        <f t="shared" si="0"/>
        <v>0</v>
      </c>
      <c r="H11" s="538"/>
      <c r="I11" s="492">
        <f t="shared" si="1"/>
        <v>0</v>
      </c>
      <c r="J11" s="493">
        <f t="shared" si="2"/>
        <v>0</v>
      </c>
    </row>
    <row r="12" spans="1:10">
      <c r="A12" s="487" t="s">
        <v>2627</v>
      </c>
      <c r="B12" s="496" t="s">
        <v>2628</v>
      </c>
      <c r="C12" s="490"/>
      <c r="D12" s="491">
        <v>36</v>
      </c>
      <c r="E12" s="491" t="s">
        <v>1644</v>
      </c>
      <c r="F12" s="538"/>
      <c r="G12" s="492">
        <f t="shared" si="0"/>
        <v>0</v>
      </c>
      <c r="H12" s="538"/>
      <c r="I12" s="492">
        <f t="shared" si="1"/>
        <v>0</v>
      </c>
      <c r="J12" s="493">
        <f t="shared" si="2"/>
        <v>0</v>
      </c>
    </row>
    <row r="13" spans="1:10">
      <c r="A13" s="487" t="s">
        <v>2629</v>
      </c>
      <c r="B13" s="496" t="s">
        <v>2630</v>
      </c>
      <c r="C13" s="490"/>
      <c r="D13" s="491">
        <v>42</v>
      </c>
      <c r="E13" s="491" t="s">
        <v>1644</v>
      </c>
      <c r="F13" s="538"/>
      <c r="G13" s="492">
        <f t="shared" si="0"/>
        <v>0</v>
      </c>
      <c r="H13" s="538"/>
      <c r="I13" s="492">
        <f t="shared" si="1"/>
        <v>0</v>
      </c>
      <c r="J13" s="493">
        <f t="shared" si="2"/>
        <v>0</v>
      </c>
    </row>
    <row r="14" spans="1:10">
      <c r="A14" s="487" t="s">
        <v>2631</v>
      </c>
      <c r="B14" s="496" t="s">
        <v>2632</v>
      </c>
      <c r="C14" s="490"/>
      <c r="D14" s="491">
        <v>14</v>
      </c>
      <c r="E14" s="491" t="s">
        <v>1644</v>
      </c>
      <c r="F14" s="538"/>
      <c r="G14" s="492">
        <f t="shared" si="0"/>
        <v>0</v>
      </c>
      <c r="H14" s="538"/>
      <c r="I14" s="492">
        <f t="shared" si="1"/>
        <v>0</v>
      </c>
      <c r="J14" s="493">
        <f t="shared" si="2"/>
        <v>0</v>
      </c>
    </row>
    <row r="15" spans="1:10">
      <c r="A15" s="487" t="s">
        <v>2633</v>
      </c>
      <c r="B15" s="497" t="s">
        <v>2634</v>
      </c>
      <c r="C15" s="490"/>
      <c r="D15" s="491">
        <v>1</v>
      </c>
      <c r="E15" s="491" t="s">
        <v>1644</v>
      </c>
      <c r="F15" s="538"/>
      <c r="G15" s="492">
        <f t="shared" si="0"/>
        <v>0</v>
      </c>
      <c r="H15" s="538"/>
      <c r="I15" s="492">
        <f t="shared" si="1"/>
        <v>0</v>
      </c>
      <c r="J15" s="493">
        <f t="shared" si="2"/>
        <v>0</v>
      </c>
    </row>
    <row r="16" spans="1:10">
      <c r="A16" s="487" t="s">
        <v>2635</v>
      </c>
      <c r="B16" s="497" t="s">
        <v>2636</v>
      </c>
      <c r="C16" s="490"/>
      <c r="D16" s="491">
        <v>1</v>
      </c>
      <c r="E16" s="491" t="s">
        <v>1644</v>
      </c>
      <c r="F16" s="538"/>
      <c r="G16" s="492">
        <f t="shared" si="0"/>
        <v>0</v>
      </c>
      <c r="H16" s="538"/>
      <c r="I16" s="492">
        <f t="shared" si="1"/>
        <v>0</v>
      </c>
      <c r="J16" s="493">
        <f t="shared" si="2"/>
        <v>0</v>
      </c>
    </row>
    <row r="17" spans="1:10">
      <c r="A17" s="487" t="s">
        <v>2637</v>
      </c>
      <c r="B17" s="497" t="s">
        <v>2638</v>
      </c>
      <c r="C17" s="490"/>
      <c r="D17" s="491">
        <v>1</v>
      </c>
      <c r="E17" s="491" t="s">
        <v>1644</v>
      </c>
      <c r="F17" s="538"/>
      <c r="G17" s="492">
        <f t="shared" si="0"/>
        <v>0</v>
      </c>
      <c r="H17" s="538"/>
      <c r="I17" s="492">
        <f t="shared" si="1"/>
        <v>0</v>
      </c>
      <c r="J17" s="493">
        <f t="shared" si="2"/>
        <v>0</v>
      </c>
    </row>
    <row r="18" spans="1:10">
      <c r="A18" s="487" t="s">
        <v>2639</v>
      </c>
      <c r="B18" s="497" t="s">
        <v>2640</v>
      </c>
      <c r="C18" s="490"/>
      <c r="D18" s="491">
        <v>1</v>
      </c>
      <c r="E18" s="491" t="s">
        <v>1644</v>
      </c>
      <c r="F18" s="538"/>
      <c r="G18" s="492">
        <f t="shared" si="0"/>
        <v>0</v>
      </c>
      <c r="H18" s="538"/>
      <c r="I18" s="492">
        <f t="shared" si="1"/>
        <v>0</v>
      </c>
      <c r="J18" s="493">
        <f t="shared" si="2"/>
        <v>0</v>
      </c>
    </row>
    <row r="19" spans="1:10">
      <c r="A19" s="487" t="s">
        <v>2641</v>
      </c>
      <c r="B19" s="497" t="s">
        <v>2642</v>
      </c>
      <c r="C19" s="490"/>
      <c r="D19" s="491">
        <v>1</v>
      </c>
      <c r="E19" s="491" t="s">
        <v>1644</v>
      </c>
      <c r="F19" s="538"/>
      <c r="G19" s="492">
        <f t="shared" si="0"/>
        <v>0</v>
      </c>
      <c r="H19" s="538"/>
      <c r="I19" s="492">
        <f t="shared" si="1"/>
        <v>0</v>
      </c>
      <c r="J19" s="493">
        <f t="shared" si="2"/>
        <v>0</v>
      </c>
    </row>
    <row r="20" spans="1:10">
      <c r="A20" s="487" t="s">
        <v>2643</v>
      </c>
      <c r="B20" s="497" t="s">
        <v>2644</v>
      </c>
      <c r="C20" s="490"/>
      <c r="D20" s="491">
        <v>1</v>
      </c>
      <c r="E20" s="491" t="s">
        <v>1644</v>
      </c>
      <c r="F20" s="538"/>
      <c r="G20" s="492">
        <f t="shared" si="0"/>
        <v>0</v>
      </c>
      <c r="H20" s="538"/>
      <c r="I20" s="492">
        <f t="shared" si="1"/>
        <v>0</v>
      </c>
      <c r="J20" s="493">
        <f t="shared" si="2"/>
        <v>0</v>
      </c>
    </row>
    <row r="21" spans="1:10">
      <c r="A21" s="487" t="s">
        <v>2645</v>
      </c>
      <c r="B21" s="497" t="s">
        <v>2646</v>
      </c>
      <c r="C21" s="490"/>
      <c r="D21" s="491">
        <v>1</v>
      </c>
      <c r="E21" s="491" t="s">
        <v>1644</v>
      </c>
      <c r="F21" s="538"/>
      <c r="G21" s="492">
        <f t="shared" si="0"/>
        <v>0</v>
      </c>
      <c r="H21" s="538"/>
      <c r="I21" s="492">
        <f t="shared" si="1"/>
        <v>0</v>
      </c>
      <c r="J21" s="493">
        <f t="shared" si="2"/>
        <v>0</v>
      </c>
    </row>
    <row r="22" spans="1:10">
      <c r="A22" s="487" t="s">
        <v>2647</v>
      </c>
      <c r="B22" s="497" t="s">
        <v>2648</v>
      </c>
      <c r="C22" s="490"/>
      <c r="D22" s="491">
        <v>1</v>
      </c>
      <c r="E22" s="491" t="s">
        <v>1644</v>
      </c>
      <c r="F22" s="538"/>
      <c r="G22" s="492">
        <f t="shared" si="0"/>
        <v>0</v>
      </c>
      <c r="H22" s="538"/>
      <c r="I22" s="492">
        <f t="shared" si="1"/>
        <v>0</v>
      </c>
      <c r="J22" s="493">
        <f t="shared" si="2"/>
        <v>0</v>
      </c>
    </row>
    <row r="23" spans="1:10">
      <c r="A23" s="487" t="s">
        <v>2649</v>
      </c>
      <c r="B23" s="497" t="s">
        <v>2650</v>
      </c>
      <c r="C23" s="490"/>
      <c r="D23" s="491">
        <v>1</v>
      </c>
      <c r="E23" s="491" t="s">
        <v>1644</v>
      </c>
      <c r="F23" s="538"/>
      <c r="G23" s="492">
        <f t="shared" si="0"/>
        <v>0</v>
      </c>
      <c r="H23" s="538"/>
      <c r="I23" s="492">
        <f t="shared" si="1"/>
        <v>0</v>
      </c>
      <c r="J23" s="493">
        <f t="shared" si="2"/>
        <v>0</v>
      </c>
    </row>
    <row r="24" spans="1:10">
      <c r="A24" s="487" t="s">
        <v>2651</v>
      </c>
      <c r="B24" s="497" t="s">
        <v>2652</v>
      </c>
      <c r="C24" s="490"/>
      <c r="D24" s="491">
        <v>1</v>
      </c>
      <c r="E24" s="491" t="s">
        <v>1644</v>
      </c>
      <c r="F24" s="538"/>
      <c r="G24" s="492">
        <f t="shared" si="0"/>
        <v>0</v>
      </c>
      <c r="H24" s="538"/>
      <c r="I24" s="492">
        <f t="shared" si="1"/>
        <v>0</v>
      </c>
      <c r="J24" s="493">
        <f t="shared" si="2"/>
        <v>0</v>
      </c>
    </row>
    <row r="25" spans="1:10">
      <c r="A25" s="487" t="s">
        <v>2653</v>
      </c>
      <c r="B25" s="497" t="s">
        <v>2654</v>
      </c>
      <c r="C25" s="490"/>
      <c r="D25" s="491">
        <v>3</v>
      </c>
      <c r="E25" s="491" t="s">
        <v>1644</v>
      </c>
      <c r="F25" s="538"/>
      <c r="G25" s="492">
        <f t="shared" si="0"/>
        <v>0</v>
      </c>
      <c r="H25" s="538"/>
      <c r="I25" s="492">
        <f t="shared" si="1"/>
        <v>0</v>
      </c>
      <c r="J25" s="493">
        <f t="shared" si="2"/>
        <v>0</v>
      </c>
    </row>
    <row r="26" spans="1:10" ht="14.25" customHeight="1">
      <c r="A26" s="487" t="s">
        <v>2655</v>
      </c>
      <c r="B26" s="491" t="s">
        <v>2656</v>
      </c>
      <c r="C26" s="490"/>
      <c r="D26" s="491">
        <v>2</v>
      </c>
      <c r="E26" s="491" t="s">
        <v>1644</v>
      </c>
      <c r="F26" s="538"/>
      <c r="G26" s="492">
        <f t="shared" si="0"/>
        <v>0</v>
      </c>
      <c r="H26" s="538"/>
      <c r="I26" s="492">
        <f t="shared" si="1"/>
        <v>0</v>
      </c>
      <c r="J26" s="493">
        <f t="shared" si="2"/>
        <v>0</v>
      </c>
    </row>
    <row r="27" spans="1:10" ht="14.25" customHeight="1">
      <c r="A27" s="487" t="s">
        <v>2657</v>
      </c>
      <c r="B27" s="491" t="s">
        <v>2658</v>
      </c>
      <c r="C27" s="490"/>
      <c r="D27" s="491">
        <v>1</v>
      </c>
      <c r="E27" s="491" t="s">
        <v>1644</v>
      </c>
      <c r="F27" s="538"/>
      <c r="G27" s="492">
        <f t="shared" si="0"/>
        <v>0</v>
      </c>
      <c r="H27" s="538"/>
      <c r="I27" s="492">
        <f t="shared" si="1"/>
        <v>0</v>
      </c>
      <c r="J27" s="493">
        <f t="shared" si="2"/>
        <v>0</v>
      </c>
    </row>
    <row r="28" spans="1:10" ht="40.5" customHeight="1">
      <c r="A28" s="487" t="s">
        <v>2659</v>
      </c>
      <c r="B28" s="498" t="s">
        <v>2660</v>
      </c>
      <c r="C28" s="490"/>
      <c r="D28" s="491">
        <v>1</v>
      </c>
      <c r="E28" s="491" t="s">
        <v>1644</v>
      </c>
      <c r="F28" s="538"/>
      <c r="G28" s="492">
        <f t="shared" si="0"/>
        <v>0</v>
      </c>
      <c r="H28" s="538"/>
      <c r="I28" s="492">
        <f t="shared" si="1"/>
        <v>0</v>
      </c>
      <c r="J28" s="493">
        <f t="shared" si="2"/>
        <v>0</v>
      </c>
    </row>
    <row r="29" spans="1:10" ht="40.5" customHeight="1">
      <c r="A29" s="487" t="s">
        <v>2661</v>
      </c>
      <c r="B29" s="498" t="s">
        <v>2662</v>
      </c>
      <c r="C29" s="490"/>
      <c r="D29" s="491">
        <v>16</v>
      </c>
      <c r="E29" s="491" t="s">
        <v>1644</v>
      </c>
      <c r="F29" s="538"/>
      <c r="G29" s="492">
        <f t="shared" si="0"/>
        <v>0</v>
      </c>
      <c r="H29" s="538"/>
      <c r="I29" s="492">
        <f t="shared" si="1"/>
        <v>0</v>
      </c>
      <c r="J29" s="493">
        <f t="shared" si="2"/>
        <v>0</v>
      </c>
    </row>
    <row r="30" spans="1:10" ht="40.5" customHeight="1">
      <c r="A30" s="487" t="s">
        <v>2663</v>
      </c>
      <c r="B30" s="498" t="s">
        <v>2664</v>
      </c>
      <c r="C30" s="490"/>
      <c r="D30" s="491">
        <v>3</v>
      </c>
      <c r="E30" s="491" t="s">
        <v>1644</v>
      </c>
      <c r="F30" s="538"/>
      <c r="G30" s="492">
        <f t="shared" si="0"/>
        <v>0</v>
      </c>
      <c r="H30" s="538"/>
      <c r="I30" s="492">
        <f t="shared" si="1"/>
        <v>0</v>
      </c>
      <c r="J30" s="493">
        <f t="shared" si="2"/>
        <v>0</v>
      </c>
    </row>
    <row r="31" spans="1:10" ht="39" customHeight="1">
      <c r="A31" s="487" t="s">
        <v>2665</v>
      </c>
      <c r="B31" s="498" t="s">
        <v>2666</v>
      </c>
      <c r="C31" s="490"/>
      <c r="D31" s="491">
        <v>1</v>
      </c>
      <c r="E31" s="491" t="s">
        <v>1644</v>
      </c>
      <c r="F31" s="538"/>
      <c r="G31" s="492">
        <f t="shared" si="0"/>
        <v>0</v>
      </c>
      <c r="H31" s="538"/>
      <c r="I31" s="492">
        <f t="shared" si="1"/>
        <v>0</v>
      </c>
      <c r="J31" s="493">
        <f t="shared" si="2"/>
        <v>0</v>
      </c>
    </row>
    <row r="32" spans="1:10" ht="27" customHeight="1">
      <c r="A32" s="487" t="s">
        <v>2667</v>
      </c>
      <c r="B32" s="498" t="s">
        <v>2668</v>
      </c>
      <c r="C32" s="490"/>
      <c r="D32" s="491">
        <v>3</v>
      </c>
      <c r="E32" s="491" t="s">
        <v>1644</v>
      </c>
      <c r="F32" s="538"/>
      <c r="G32" s="492">
        <f t="shared" si="0"/>
        <v>0</v>
      </c>
      <c r="H32" s="538"/>
      <c r="I32" s="492">
        <f t="shared" si="1"/>
        <v>0</v>
      </c>
      <c r="J32" s="493">
        <f t="shared" si="2"/>
        <v>0</v>
      </c>
    </row>
    <row r="33" spans="1:10" ht="16.5" customHeight="1">
      <c r="A33" s="487" t="s">
        <v>2669</v>
      </c>
      <c r="B33" s="499" t="s">
        <v>2670</v>
      </c>
      <c r="C33" s="490"/>
      <c r="D33" s="491">
        <v>3</v>
      </c>
      <c r="E33" s="491" t="s">
        <v>1644</v>
      </c>
      <c r="F33" s="538"/>
      <c r="G33" s="492">
        <f t="shared" si="0"/>
        <v>0</v>
      </c>
      <c r="H33" s="538"/>
      <c r="I33" s="492">
        <f t="shared" si="1"/>
        <v>0</v>
      </c>
      <c r="J33" s="493">
        <f t="shared" si="2"/>
        <v>0</v>
      </c>
    </row>
    <row r="34" spans="1:10" ht="16.5" customHeight="1">
      <c r="A34" s="487" t="s">
        <v>2671</v>
      </c>
      <c r="B34" s="499" t="s">
        <v>2672</v>
      </c>
      <c r="C34" s="490"/>
      <c r="D34" s="491">
        <v>1</v>
      </c>
      <c r="E34" s="491" t="s">
        <v>1644</v>
      </c>
      <c r="F34" s="538"/>
      <c r="G34" s="492">
        <f t="shared" si="0"/>
        <v>0</v>
      </c>
      <c r="H34" s="538"/>
      <c r="I34" s="492">
        <f t="shared" si="1"/>
        <v>0</v>
      </c>
      <c r="J34" s="493">
        <f t="shared" si="2"/>
        <v>0</v>
      </c>
    </row>
    <row r="35" spans="1:10" ht="16.5" customHeight="1">
      <c r="A35" s="487" t="s">
        <v>2673</v>
      </c>
      <c r="B35" s="499" t="s">
        <v>2674</v>
      </c>
      <c r="C35" s="490"/>
      <c r="D35" s="491">
        <v>1</v>
      </c>
      <c r="E35" s="491" t="s">
        <v>1644</v>
      </c>
      <c r="F35" s="538"/>
      <c r="G35" s="492">
        <f t="shared" si="0"/>
        <v>0</v>
      </c>
      <c r="H35" s="538"/>
      <c r="I35" s="492">
        <f t="shared" si="1"/>
        <v>0</v>
      </c>
      <c r="J35" s="493">
        <f t="shared" si="2"/>
        <v>0</v>
      </c>
    </row>
    <row r="36" spans="1:10" ht="27" customHeight="1">
      <c r="A36" s="487" t="s">
        <v>2675</v>
      </c>
      <c r="B36" s="490" t="s">
        <v>2676</v>
      </c>
      <c r="C36" s="490"/>
      <c r="D36" s="491">
        <v>1</v>
      </c>
      <c r="E36" s="491" t="s">
        <v>1644</v>
      </c>
      <c r="F36" s="538"/>
      <c r="G36" s="492">
        <f t="shared" si="0"/>
        <v>0</v>
      </c>
      <c r="H36" s="538"/>
      <c r="I36" s="492">
        <f t="shared" si="1"/>
        <v>0</v>
      </c>
      <c r="J36" s="493">
        <f t="shared" si="2"/>
        <v>0</v>
      </c>
    </row>
    <row r="37" spans="1:10" ht="27" customHeight="1">
      <c r="A37" s="487" t="s">
        <v>2677</v>
      </c>
      <c r="B37" s="490" t="s">
        <v>2678</v>
      </c>
      <c r="C37" s="490"/>
      <c r="D37" s="491">
        <v>1</v>
      </c>
      <c r="E37" s="491" t="s">
        <v>1644</v>
      </c>
      <c r="F37" s="538"/>
      <c r="G37" s="492">
        <f t="shared" si="0"/>
        <v>0</v>
      </c>
      <c r="H37" s="538"/>
      <c r="I37" s="492">
        <f t="shared" si="1"/>
        <v>0</v>
      </c>
      <c r="J37" s="493">
        <f t="shared" si="2"/>
        <v>0</v>
      </c>
    </row>
    <row r="38" spans="1:10" ht="29.25" customHeight="1">
      <c r="A38" s="487" t="s">
        <v>2679</v>
      </c>
      <c r="B38" s="490" t="s">
        <v>2680</v>
      </c>
      <c r="C38" s="490"/>
      <c r="D38" s="491">
        <v>1</v>
      </c>
      <c r="E38" s="491" t="s">
        <v>1644</v>
      </c>
      <c r="F38" s="538"/>
      <c r="G38" s="492">
        <f t="shared" si="0"/>
        <v>0</v>
      </c>
      <c r="H38" s="538"/>
      <c r="I38" s="492">
        <f t="shared" si="1"/>
        <v>0</v>
      </c>
      <c r="J38" s="493">
        <f t="shared" si="2"/>
        <v>0</v>
      </c>
    </row>
    <row r="39" spans="1:10" ht="29.25" customHeight="1">
      <c r="A39" s="487" t="s">
        <v>2681</v>
      </c>
      <c r="B39" s="490" t="s">
        <v>2682</v>
      </c>
      <c r="C39" s="490"/>
      <c r="D39" s="491">
        <v>1</v>
      </c>
      <c r="E39" s="491" t="s">
        <v>1644</v>
      </c>
      <c r="F39" s="538"/>
      <c r="G39" s="492">
        <f t="shared" si="0"/>
        <v>0</v>
      </c>
      <c r="H39" s="538"/>
      <c r="I39" s="492">
        <f t="shared" si="1"/>
        <v>0</v>
      </c>
      <c r="J39" s="493">
        <f t="shared" si="2"/>
        <v>0</v>
      </c>
    </row>
    <row r="40" spans="1:10" ht="29.25" customHeight="1">
      <c r="A40" s="487" t="s">
        <v>2683</v>
      </c>
      <c r="B40" s="490" t="s">
        <v>2684</v>
      </c>
      <c r="C40" s="490"/>
      <c r="D40" s="491">
        <v>1</v>
      </c>
      <c r="E40" s="491" t="s">
        <v>1644</v>
      </c>
      <c r="F40" s="538"/>
      <c r="G40" s="492">
        <f t="shared" si="0"/>
        <v>0</v>
      </c>
      <c r="H40" s="538"/>
      <c r="I40" s="492">
        <f t="shared" si="1"/>
        <v>0</v>
      </c>
      <c r="J40" s="493">
        <f t="shared" si="2"/>
        <v>0</v>
      </c>
    </row>
    <row r="41" spans="1:10" ht="29.25" customHeight="1">
      <c r="A41" s="487" t="s">
        <v>2685</v>
      </c>
      <c r="B41" s="490" t="s">
        <v>2686</v>
      </c>
      <c r="C41" s="490"/>
      <c r="D41" s="491">
        <v>2</v>
      </c>
      <c r="E41" s="491" t="s">
        <v>1644</v>
      </c>
      <c r="F41" s="538"/>
      <c r="G41" s="492">
        <f t="shared" si="0"/>
        <v>0</v>
      </c>
      <c r="H41" s="538"/>
      <c r="I41" s="492">
        <f t="shared" si="1"/>
        <v>0</v>
      </c>
      <c r="J41" s="493">
        <f t="shared" si="2"/>
        <v>0</v>
      </c>
    </row>
    <row r="42" spans="1:10" ht="16.5" customHeight="1">
      <c r="A42" s="487" t="s">
        <v>2687</v>
      </c>
      <c r="B42" s="499" t="s">
        <v>2688</v>
      </c>
      <c r="C42" s="490"/>
      <c r="D42" s="491">
        <v>1</v>
      </c>
      <c r="E42" s="491" t="s">
        <v>1644</v>
      </c>
      <c r="F42" s="538"/>
      <c r="G42" s="492">
        <f t="shared" si="0"/>
        <v>0</v>
      </c>
      <c r="H42" s="538"/>
      <c r="I42" s="492">
        <f t="shared" si="1"/>
        <v>0</v>
      </c>
      <c r="J42" s="493">
        <f t="shared" si="2"/>
        <v>0</v>
      </c>
    </row>
    <row r="43" spans="1:10" ht="16.5" customHeight="1">
      <c r="A43" s="487" t="s">
        <v>2689</v>
      </c>
      <c r="B43" s="499" t="s">
        <v>2690</v>
      </c>
      <c r="C43" s="490"/>
      <c r="D43" s="491">
        <v>4</v>
      </c>
      <c r="E43" s="491" t="s">
        <v>1644</v>
      </c>
      <c r="F43" s="538"/>
      <c r="G43" s="492">
        <f t="shared" si="0"/>
        <v>0</v>
      </c>
      <c r="H43" s="538"/>
      <c r="I43" s="492">
        <f t="shared" si="1"/>
        <v>0</v>
      </c>
      <c r="J43" s="493">
        <f t="shared" si="2"/>
        <v>0</v>
      </c>
    </row>
    <row r="44" spans="1:10" ht="16.5" customHeight="1">
      <c r="A44" s="487" t="s">
        <v>2691</v>
      </c>
      <c r="B44" s="499" t="s">
        <v>2692</v>
      </c>
      <c r="C44" s="490"/>
      <c r="D44" s="491">
        <v>1</v>
      </c>
      <c r="E44" s="491" t="s">
        <v>1644</v>
      </c>
      <c r="F44" s="538"/>
      <c r="G44" s="492">
        <f t="shared" si="0"/>
        <v>0</v>
      </c>
      <c r="H44" s="538"/>
      <c r="I44" s="492">
        <f t="shared" si="1"/>
        <v>0</v>
      </c>
      <c r="J44" s="493">
        <f t="shared" si="2"/>
        <v>0</v>
      </c>
    </row>
    <row r="45" spans="1:10" ht="16.5" customHeight="1">
      <c r="A45" s="487" t="s">
        <v>2693</v>
      </c>
      <c r="B45" s="499" t="s">
        <v>2694</v>
      </c>
      <c r="C45" s="490"/>
      <c r="D45" s="491">
        <v>4</v>
      </c>
      <c r="E45" s="491" t="s">
        <v>1644</v>
      </c>
      <c r="F45" s="538"/>
      <c r="G45" s="492">
        <f t="shared" si="0"/>
        <v>0</v>
      </c>
      <c r="H45" s="538"/>
      <c r="I45" s="492">
        <f t="shared" si="1"/>
        <v>0</v>
      </c>
      <c r="J45" s="493">
        <f t="shared" si="2"/>
        <v>0</v>
      </c>
    </row>
    <row r="46" spans="1:10" ht="16.5" customHeight="1">
      <c r="A46" s="487" t="s">
        <v>2695</v>
      </c>
      <c r="B46" s="499" t="s">
        <v>2696</v>
      </c>
      <c r="C46" s="490"/>
      <c r="D46" s="491">
        <v>1</v>
      </c>
      <c r="E46" s="491" t="s">
        <v>1644</v>
      </c>
      <c r="F46" s="538"/>
      <c r="G46" s="492">
        <f t="shared" si="0"/>
        <v>0</v>
      </c>
      <c r="H46" s="538"/>
      <c r="I46" s="492">
        <f t="shared" si="1"/>
        <v>0</v>
      </c>
      <c r="J46" s="493">
        <f t="shared" si="2"/>
        <v>0</v>
      </c>
    </row>
    <row r="47" spans="1:10" ht="14.25" customHeight="1">
      <c r="A47" s="487" t="s">
        <v>2697</v>
      </c>
      <c r="B47" s="491" t="s">
        <v>2698</v>
      </c>
      <c r="C47" s="490"/>
      <c r="D47" s="491">
        <v>1</v>
      </c>
      <c r="E47" s="491" t="s">
        <v>1644</v>
      </c>
      <c r="F47" s="538"/>
      <c r="G47" s="492">
        <f t="shared" si="0"/>
        <v>0</v>
      </c>
      <c r="H47" s="538"/>
      <c r="I47" s="492">
        <f t="shared" si="1"/>
        <v>0</v>
      </c>
      <c r="J47" s="493">
        <f t="shared" si="2"/>
        <v>0</v>
      </c>
    </row>
    <row r="48" spans="1:10" ht="15" customHeight="1">
      <c r="A48" s="487" t="s">
        <v>2699</v>
      </c>
      <c r="B48" s="491" t="s">
        <v>2700</v>
      </c>
      <c r="C48" s="490"/>
      <c r="D48" s="491">
        <v>2</v>
      </c>
      <c r="E48" s="491" t="s">
        <v>1644</v>
      </c>
      <c r="F48" s="538"/>
      <c r="G48" s="492">
        <f t="shared" si="0"/>
        <v>0</v>
      </c>
      <c r="H48" s="538"/>
      <c r="I48" s="492">
        <f t="shared" si="1"/>
        <v>0</v>
      </c>
      <c r="J48" s="493">
        <f t="shared" si="2"/>
        <v>0</v>
      </c>
    </row>
    <row r="49" spans="1:10" ht="15" customHeight="1">
      <c r="A49" s="487" t="s">
        <v>2701</v>
      </c>
      <c r="B49" s="498" t="s">
        <v>2702</v>
      </c>
      <c r="C49" s="490"/>
      <c r="D49" s="491">
        <v>3</v>
      </c>
      <c r="E49" s="491" t="s">
        <v>1644</v>
      </c>
      <c r="F49" s="538"/>
      <c r="G49" s="492">
        <f t="shared" si="0"/>
        <v>0</v>
      </c>
      <c r="H49" s="538"/>
      <c r="I49" s="492">
        <f t="shared" si="1"/>
        <v>0</v>
      </c>
      <c r="J49" s="493">
        <f t="shared" si="2"/>
        <v>0</v>
      </c>
    </row>
    <row r="50" spans="1:10" ht="15" customHeight="1">
      <c r="A50" s="487" t="s">
        <v>2703</v>
      </c>
      <c r="B50" s="498" t="s">
        <v>2702</v>
      </c>
      <c r="C50" s="490"/>
      <c r="D50" s="491">
        <v>3</v>
      </c>
      <c r="E50" s="491" t="s">
        <v>1644</v>
      </c>
      <c r="F50" s="538"/>
      <c r="G50" s="492">
        <f t="shared" si="0"/>
        <v>0</v>
      </c>
      <c r="H50" s="538"/>
      <c r="I50" s="492">
        <f t="shared" si="1"/>
        <v>0</v>
      </c>
      <c r="J50" s="493">
        <f t="shared" si="2"/>
        <v>0</v>
      </c>
    </row>
    <row r="51" spans="1:10">
      <c r="A51" s="487" t="s">
        <v>2704</v>
      </c>
      <c r="B51" s="490" t="s">
        <v>2705</v>
      </c>
      <c r="C51" s="491"/>
      <c r="D51" s="500">
        <v>8</v>
      </c>
      <c r="E51" s="491" t="s">
        <v>1644</v>
      </c>
      <c r="F51" s="538"/>
      <c r="G51" s="492">
        <f t="shared" si="0"/>
        <v>0</v>
      </c>
      <c r="H51" s="538"/>
      <c r="I51" s="492">
        <f t="shared" si="1"/>
        <v>0</v>
      </c>
      <c r="J51" s="493">
        <f t="shared" si="2"/>
        <v>0</v>
      </c>
    </row>
    <row r="52" spans="1:10">
      <c r="A52" s="487" t="s">
        <v>2706</v>
      </c>
      <c r="B52" s="501" t="s">
        <v>2707</v>
      </c>
      <c r="C52" s="490"/>
      <c r="D52" s="491">
        <v>10</v>
      </c>
      <c r="E52" s="491" t="s">
        <v>1644</v>
      </c>
      <c r="F52" s="538"/>
      <c r="G52" s="492">
        <f t="shared" si="0"/>
        <v>0</v>
      </c>
      <c r="H52" s="538"/>
      <c r="I52" s="492">
        <f t="shared" si="1"/>
        <v>0</v>
      </c>
      <c r="J52" s="493">
        <f t="shared" si="2"/>
        <v>0</v>
      </c>
    </row>
    <row r="53" spans="1:10">
      <c r="A53" s="487" t="s">
        <v>2708</v>
      </c>
      <c r="B53" s="501" t="s">
        <v>2709</v>
      </c>
      <c r="C53" s="490"/>
      <c r="D53" s="491">
        <v>2</v>
      </c>
      <c r="E53" s="491" t="s">
        <v>1644</v>
      </c>
      <c r="F53" s="538"/>
      <c r="G53" s="492">
        <f t="shared" si="0"/>
        <v>0</v>
      </c>
      <c r="H53" s="538"/>
      <c r="I53" s="492">
        <f t="shared" si="1"/>
        <v>0</v>
      </c>
      <c r="J53" s="493">
        <f t="shared" si="2"/>
        <v>0</v>
      </c>
    </row>
    <row r="54" spans="1:10">
      <c r="A54" s="487" t="s">
        <v>2710</v>
      </c>
      <c r="B54" s="501" t="s">
        <v>2711</v>
      </c>
      <c r="C54" s="490"/>
      <c r="D54" s="491">
        <v>5</v>
      </c>
      <c r="E54" s="491" t="s">
        <v>1644</v>
      </c>
      <c r="F54" s="538"/>
      <c r="G54" s="492">
        <f t="shared" si="0"/>
        <v>0</v>
      </c>
      <c r="H54" s="538"/>
      <c r="I54" s="492">
        <f t="shared" si="1"/>
        <v>0</v>
      </c>
      <c r="J54" s="493">
        <f t="shared" si="2"/>
        <v>0</v>
      </c>
    </row>
    <row r="55" spans="1:10">
      <c r="A55" s="487" t="s">
        <v>2712</v>
      </c>
      <c r="B55" s="501" t="s">
        <v>2713</v>
      </c>
      <c r="C55" s="490"/>
      <c r="D55" s="491">
        <v>3</v>
      </c>
      <c r="E55" s="491" t="s">
        <v>1644</v>
      </c>
      <c r="F55" s="538"/>
      <c r="G55" s="492">
        <f t="shared" si="0"/>
        <v>0</v>
      </c>
      <c r="H55" s="538"/>
      <c r="I55" s="492">
        <f t="shared" si="1"/>
        <v>0</v>
      </c>
      <c r="J55" s="493">
        <f t="shared" si="2"/>
        <v>0</v>
      </c>
    </row>
    <row r="56" spans="1:10">
      <c r="A56" s="487" t="s">
        <v>2714</v>
      </c>
      <c r="B56" s="501" t="s">
        <v>2715</v>
      </c>
      <c r="C56" s="490"/>
      <c r="D56" s="491">
        <v>3</v>
      </c>
      <c r="E56" s="491" t="s">
        <v>1644</v>
      </c>
      <c r="F56" s="538"/>
      <c r="G56" s="492">
        <f t="shared" si="0"/>
        <v>0</v>
      </c>
      <c r="H56" s="538"/>
      <c r="I56" s="492">
        <f t="shared" si="1"/>
        <v>0</v>
      </c>
      <c r="J56" s="493">
        <f t="shared" si="2"/>
        <v>0</v>
      </c>
    </row>
    <row r="57" spans="1:10" s="503" customFormat="1" ht="15.75">
      <c r="A57" s="487" t="s">
        <v>2716</v>
      </c>
      <c r="B57" s="502"/>
      <c r="C57" s="490"/>
      <c r="D57" s="491"/>
      <c r="E57" s="491"/>
      <c r="F57" s="538"/>
      <c r="G57" s="492"/>
      <c r="H57" s="538"/>
      <c r="I57" s="492"/>
      <c r="J57" s="493"/>
    </row>
    <row r="58" spans="1:10" s="503" customFormat="1" ht="15.75">
      <c r="A58" s="487" t="s">
        <v>2717</v>
      </c>
      <c r="B58" s="502" t="s">
        <v>2718</v>
      </c>
      <c r="C58" s="490"/>
      <c r="D58" s="491"/>
      <c r="E58" s="491"/>
      <c r="F58" s="538"/>
      <c r="G58" s="492"/>
      <c r="H58" s="538"/>
      <c r="I58" s="492"/>
      <c r="J58" s="493"/>
    </row>
    <row r="59" spans="1:10">
      <c r="A59" s="487" t="s">
        <v>2719</v>
      </c>
      <c r="B59" s="504"/>
      <c r="C59" s="490"/>
      <c r="D59" s="491"/>
      <c r="E59" s="491"/>
      <c r="F59" s="538"/>
      <c r="G59" s="492"/>
      <c r="H59" s="538"/>
      <c r="I59" s="492"/>
      <c r="J59" s="493"/>
    </row>
    <row r="60" spans="1:10" ht="51" customHeight="1">
      <c r="A60" s="487" t="s">
        <v>2720</v>
      </c>
      <c r="B60" s="490" t="s">
        <v>2721</v>
      </c>
      <c r="C60" s="490"/>
      <c r="D60" s="491">
        <v>950</v>
      </c>
      <c r="E60" s="491" t="s">
        <v>182</v>
      </c>
      <c r="F60" s="538"/>
      <c r="G60" s="492">
        <f>D60*F60</f>
        <v>0</v>
      </c>
      <c r="H60" s="538"/>
      <c r="I60" s="492">
        <f>D60*H60</f>
        <v>0</v>
      </c>
      <c r="J60" s="493">
        <f>D60*(F60+H60)</f>
        <v>0</v>
      </c>
    </row>
    <row r="61" spans="1:10" s="503" customFormat="1" ht="25.5">
      <c r="A61" s="487" t="s">
        <v>2722</v>
      </c>
      <c r="B61" s="498" t="s">
        <v>2723</v>
      </c>
      <c r="C61" s="490"/>
      <c r="D61" s="491">
        <v>56</v>
      </c>
      <c r="E61" s="491" t="s">
        <v>182</v>
      </c>
      <c r="F61" s="538"/>
      <c r="G61" s="492">
        <f>D61*F61</f>
        <v>0</v>
      </c>
      <c r="H61" s="538"/>
      <c r="I61" s="492">
        <f>D61*H61</f>
        <v>0</v>
      </c>
      <c r="J61" s="493">
        <f>D61*(F61+H61)</f>
        <v>0</v>
      </c>
    </row>
    <row r="62" spans="1:10" ht="26.25" customHeight="1">
      <c r="A62" s="487" t="s">
        <v>2724</v>
      </c>
      <c r="B62" s="502" t="s">
        <v>2718</v>
      </c>
      <c r="C62" s="490"/>
      <c r="D62" s="491"/>
      <c r="E62" s="491"/>
      <c r="F62" s="538"/>
      <c r="G62" s="492"/>
      <c r="H62" s="538"/>
      <c r="I62" s="492"/>
      <c r="J62" s="493"/>
    </row>
    <row r="63" spans="1:10" ht="17.25" customHeight="1">
      <c r="A63" s="487" t="s">
        <v>2725</v>
      </c>
      <c r="B63" s="498" t="s">
        <v>2726</v>
      </c>
      <c r="C63" s="490"/>
      <c r="D63" s="491">
        <v>420</v>
      </c>
      <c r="E63" s="491" t="s">
        <v>182</v>
      </c>
      <c r="F63" s="538"/>
      <c r="G63" s="492">
        <f>D63*F63</f>
        <v>0</v>
      </c>
      <c r="H63" s="538"/>
      <c r="I63" s="492">
        <f t="shared" ref="I63:I68" si="3">D63*H63</f>
        <v>0</v>
      </c>
      <c r="J63" s="493">
        <f t="shared" ref="J63:J68" si="4">D63*(F63+H63)</f>
        <v>0</v>
      </c>
    </row>
    <row r="64" spans="1:10" ht="17.25" customHeight="1">
      <c r="A64" s="487" t="s">
        <v>2727</v>
      </c>
      <c r="B64" s="498" t="s">
        <v>2728</v>
      </c>
      <c r="C64" s="490"/>
      <c r="D64" s="491">
        <v>195</v>
      </c>
      <c r="E64" s="491" t="s">
        <v>182</v>
      </c>
      <c r="F64" s="538"/>
      <c r="G64" s="492">
        <f>D64*F64</f>
        <v>0</v>
      </c>
      <c r="H64" s="538"/>
      <c r="I64" s="492">
        <f t="shared" si="3"/>
        <v>0</v>
      </c>
      <c r="J64" s="493">
        <f t="shared" si="4"/>
        <v>0</v>
      </c>
    </row>
    <row r="65" spans="1:10">
      <c r="A65" s="487" t="s">
        <v>2729</v>
      </c>
      <c r="B65" s="490" t="s">
        <v>2730</v>
      </c>
      <c r="C65" s="490"/>
      <c r="D65" s="491">
        <v>15</v>
      </c>
      <c r="E65" s="491" t="s">
        <v>182</v>
      </c>
      <c r="F65" s="538"/>
      <c r="G65" s="492"/>
      <c r="H65" s="538"/>
      <c r="I65" s="492">
        <f t="shared" si="3"/>
        <v>0</v>
      </c>
      <c r="J65" s="493">
        <f t="shared" si="4"/>
        <v>0</v>
      </c>
    </row>
    <row r="66" spans="1:10">
      <c r="A66" s="487" t="s">
        <v>2731</v>
      </c>
      <c r="B66" s="490" t="s">
        <v>2732</v>
      </c>
      <c r="C66" s="490"/>
      <c r="D66" s="491">
        <v>1</v>
      </c>
      <c r="E66" s="491" t="s">
        <v>1100</v>
      </c>
      <c r="F66" s="538"/>
      <c r="G66" s="492">
        <f>D66*F66</f>
        <v>0</v>
      </c>
      <c r="H66" s="538"/>
      <c r="I66" s="492">
        <f t="shared" si="3"/>
        <v>0</v>
      </c>
      <c r="J66" s="493">
        <f t="shared" si="4"/>
        <v>0</v>
      </c>
    </row>
    <row r="67" spans="1:10">
      <c r="A67" s="487" t="s">
        <v>2733</v>
      </c>
      <c r="B67" s="498" t="s">
        <v>2734</v>
      </c>
      <c r="C67" s="490"/>
      <c r="D67" s="491">
        <v>1</v>
      </c>
      <c r="E67" s="491" t="s">
        <v>1100</v>
      </c>
      <c r="F67" s="538"/>
      <c r="G67" s="492">
        <f>D67*F67</f>
        <v>0</v>
      </c>
      <c r="H67" s="538"/>
      <c r="I67" s="492">
        <f t="shared" si="3"/>
        <v>0</v>
      </c>
      <c r="J67" s="493">
        <f t="shared" si="4"/>
        <v>0</v>
      </c>
    </row>
    <row r="68" spans="1:10">
      <c r="A68" s="487" t="s">
        <v>2735</v>
      </c>
      <c r="B68" s="490" t="s">
        <v>2736</v>
      </c>
      <c r="C68" s="490"/>
      <c r="D68" s="491">
        <v>1</v>
      </c>
      <c r="E68" s="491" t="s">
        <v>1100</v>
      </c>
      <c r="F68" s="538"/>
      <c r="G68" s="492"/>
      <c r="H68" s="538"/>
      <c r="I68" s="492">
        <f t="shared" si="3"/>
        <v>0</v>
      </c>
      <c r="J68" s="493">
        <f t="shared" si="4"/>
        <v>0</v>
      </c>
    </row>
    <row r="69" spans="1:10">
      <c r="A69" s="487"/>
      <c r="B69" s="484"/>
      <c r="C69" s="484"/>
      <c r="D69" s="505"/>
      <c r="E69" s="505"/>
      <c r="F69" s="538"/>
      <c r="G69" s="492"/>
      <c r="H69" s="538"/>
      <c r="I69" s="492"/>
      <c r="J69" s="493"/>
    </row>
    <row r="70" spans="1:10">
      <c r="A70" s="482"/>
      <c r="B70" s="483" t="s">
        <v>2737</v>
      </c>
      <c r="C70" s="484"/>
      <c r="D70" s="506"/>
      <c r="E70" s="485"/>
      <c r="F70" s="538"/>
      <c r="G70" s="492"/>
      <c r="H70" s="538"/>
      <c r="I70" s="492"/>
      <c r="J70" s="493"/>
    </row>
    <row r="71" spans="1:10">
      <c r="A71" s="487"/>
      <c r="B71" s="488" t="s">
        <v>2617</v>
      </c>
      <c r="C71" s="484"/>
      <c r="D71" s="506"/>
      <c r="E71" s="485"/>
      <c r="F71" s="539"/>
      <c r="G71" s="507"/>
      <c r="H71" s="540"/>
      <c r="I71" s="507"/>
      <c r="J71" s="508"/>
    </row>
    <row r="72" spans="1:10" ht="56.25" customHeight="1">
      <c r="A72" s="487" t="s">
        <v>2738</v>
      </c>
      <c r="B72" s="489" t="s">
        <v>2739</v>
      </c>
      <c r="C72" s="490" t="s">
        <v>2620</v>
      </c>
      <c r="D72" s="491">
        <v>1</v>
      </c>
      <c r="E72" s="491" t="s">
        <v>1644</v>
      </c>
      <c r="F72" s="538"/>
      <c r="G72" s="492">
        <f t="shared" ref="G72:G92" si="5">D72*F72</f>
        <v>0</v>
      </c>
      <c r="H72" s="538"/>
      <c r="I72" s="492">
        <f t="shared" ref="I72:I92" si="6">D72*H72</f>
        <v>0</v>
      </c>
      <c r="J72" s="493">
        <f t="shared" ref="J72:J92" si="7">D72*(F72+H72)</f>
        <v>0</v>
      </c>
    </row>
    <row r="73" spans="1:10" ht="41.25" customHeight="1">
      <c r="A73" s="487" t="s">
        <v>2740</v>
      </c>
      <c r="B73" s="490" t="s">
        <v>2622</v>
      </c>
      <c r="C73" s="490"/>
      <c r="D73" s="491">
        <v>1</v>
      </c>
      <c r="E73" s="491" t="s">
        <v>1100</v>
      </c>
      <c r="F73" s="538"/>
      <c r="G73" s="492">
        <f t="shared" si="5"/>
        <v>0</v>
      </c>
      <c r="H73" s="538"/>
      <c r="I73" s="492">
        <f t="shared" si="6"/>
        <v>0</v>
      </c>
      <c r="J73" s="493">
        <f t="shared" si="7"/>
        <v>0</v>
      </c>
    </row>
    <row r="74" spans="1:10">
      <c r="A74" s="487" t="s">
        <v>2741</v>
      </c>
      <c r="B74" s="496" t="s">
        <v>2742</v>
      </c>
      <c r="C74" s="490"/>
      <c r="D74" s="491">
        <v>10</v>
      </c>
      <c r="E74" s="491" t="s">
        <v>1644</v>
      </c>
      <c r="F74" s="538"/>
      <c r="G74" s="492">
        <f t="shared" si="5"/>
        <v>0</v>
      </c>
      <c r="H74" s="538"/>
      <c r="I74" s="492">
        <f t="shared" si="6"/>
        <v>0</v>
      </c>
      <c r="J74" s="493">
        <f t="shared" si="7"/>
        <v>0</v>
      </c>
    </row>
    <row r="75" spans="1:10">
      <c r="A75" s="487" t="s">
        <v>2743</v>
      </c>
      <c r="B75" s="496" t="s">
        <v>2744</v>
      </c>
      <c r="C75" s="490"/>
      <c r="D75" s="491">
        <v>30</v>
      </c>
      <c r="E75" s="491" t="s">
        <v>1644</v>
      </c>
      <c r="F75" s="538"/>
      <c r="G75" s="492">
        <f t="shared" si="5"/>
        <v>0</v>
      </c>
      <c r="H75" s="538"/>
      <c r="I75" s="492">
        <f t="shared" si="6"/>
        <v>0</v>
      </c>
      <c r="J75" s="493">
        <f t="shared" si="7"/>
        <v>0</v>
      </c>
    </row>
    <row r="76" spans="1:10">
      <c r="A76" s="487" t="s">
        <v>2745</v>
      </c>
      <c r="B76" s="497" t="s">
        <v>2640</v>
      </c>
      <c r="C76" s="490"/>
      <c r="D76" s="491">
        <v>2</v>
      </c>
      <c r="E76" s="491" t="s">
        <v>1644</v>
      </c>
      <c r="F76" s="538"/>
      <c r="G76" s="492">
        <f t="shared" si="5"/>
        <v>0</v>
      </c>
      <c r="H76" s="538"/>
      <c r="I76" s="492">
        <f t="shared" si="6"/>
        <v>0</v>
      </c>
      <c r="J76" s="493">
        <f t="shared" si="7"/>
        <v>0</v>
      </c>
    </row>
    <row r="77" spans="1:10">
      <c r="A77" s="487" t="s">
        <v>2746</v>
      </c>
      <c r="B77" s="497" t="s">
        <v>2747</v>
      </c>
      <c r="C77" s="490"/>
      <c r="D77" s="491">
        <v>3</v>
      </c>
      <c r="E77" s="491" t="s">
        <v>1644</v>
      </c>
      <c r="F77" s="538"/>
      <c r="G77" s="492">
        <f t="shared" si="5"/>
        <v>0</v>
      </c>
      <c r="H77" s="538"/>
      <c r="I77" s="492">
        <f t="shared" si="6"/>
        <v>0</v>
      </c>
      <c r="J77" s="493">
        <f t="shared" si="7"/>
        <v>0</v>
      </c>
    </row>
    <row r="78" spans="1:10">
      <c r="A78" s="487" t="s">
        <v>2748</v>
      </c>
      <c r="B78" s="497" t="s">
        <v>2749</v>
      </c>
      <c r="C78" s="490"/>
      <c r="D78" s="491">
        <v>1</v>
      </c>
      <c r="E78" s="491" t="s">
        <v>1644</v>
      </c>
      <c r="F78" s="538"/>
      <c r="G78" s="492">
        <f t="shared" si="5"/>
        <v>0</v>
      </c>
      <c r="H78" s="538"/>
      <c r="I78" s="492">
        <f t="shared" si="6"/>
        <v>0</v>
      </c>
      <c r="J78" s="493">
        <f t="shared" si="7"/>
        <v>0</v>
      </c>
    </row>
    <row r="79" spans="1:10">
      <c r="A79" s="487" t="s">
        <v>2750</v>
      </c>
      <c r="B79" s="497" t="s">
        <v>2751</v>
      </c>
      <c r="C79" s="490"/>
      <c r="D79" s="491">
        <v>2</v>
      </c>
      <c r="E79" s="491" t="s">
        <v>1644</v>
      </c>
      <c r="F79" s="538"/>
      <c r="G79" s="492">
        <f t="shared" si="5"/>
        <v>0</v>
      </c>
      <c r="H79" s="538"/>
      <c r="I79" s="492">
        <f t="shared" si="6"/>
        <v>0</v>
      </c>
      <c r="J79" s="493">
        <f t="shared" si="7"/>
        <v>0</v>
      </c>
    </row>
    <row r="80" spans="1:10">
      <c r="A80" s="487" t="s">
        <v>2752</v>
      </c>
      <c r="B80" s="497" t="s">
        <v>2753</v>
      </c>
      <c r="C80" s="490"/>
      <c r="D80" s="491">
        <v>2</v>
      </c>
      <c r="E80" s="491" t="s">
        <v>1644</v>
      </c>
      <c r="F80" s="538"/>
      <c r="G80" s="492">
        <f t="shared" si="5"/>
        <v>0</v>
      </c>
      <c r="H80" s="538"/>
      <c r="I80" s="492">
        <f t="shared" si="6"/>
        <v>0</v>
      </c>
      <c r="J80" s="493">
        <f t="shared" si="7"/>
        <v>0</v>
      </c>
    </row>
    <row r="81" spans="1:10">
      <c r="A81" s="487" t="s">
        <v>2754</v>
      </c>
      <c r="B81" s="497" t="s">
        <v>2755</v>
      </c>
      <c r="C81" s="490"/>
      <c r="D81" s="491">
        <v>1</v>
      </c>
      <c r="E81" s="491" t="s">
        <v>1644</v>
      </c>
      <c r="F81" s="538"/>
      <c r="G81" s="492">
        <f t="shared" si="5"/>
        <v>0</v>
      </c>
      <c r="H81" s="538"/>
      <c r="I81" s="492">
        <f t="shared" si="6"/>
        <v>0</v>
      </c>
      <c r="J81" s="493">
        <f t="shared" si="7"/>
        <v>0</v>
      </c>
    </row>
    <row r="82" spans="1:10">
      <c r="A82" s="487" t="s">
        <v>2756</v>
      </c>
      <c r="B82" s="497" t="s">
        <v>2654</v>
      </c>
      <c r="C82" s="490"/>
      <c r="D82" s="491">
        <v>1</v>
      </c>
      <c r="E82" s="491" t="s">
        <v>1644</v>
      </c>
      <c r="F82" s="538"/>
      <c r="G82" s="492">
        <f t="shared" si="5"/>
        <v>0</v>
      </c>
      <c r="H82" s="538"/>
      <c r="I82" s="492">
        <f t="shared" si="6"/>
        <v>0</v>
      </c>
      <c r="J82" s="493">
        <f t="shared" si="7"/>
        <v>0</v>
      </c>
    </row>
    <row r="83" spans="1:10" ht="27" customHeight="1">
      <c r="A83" s="487" t="s">
        <v>2757</v>
      </c>
      <c r="B83" s="498" t="s">
        <v>2758</v>
      </c>
      <c r="C83" s="490"/>
      <c r="D83" s="491">
        <v>29</v>
      </c>
      <c r="E83" s="491" t="s">
        <v>1644</v>
      </c>
      <c r="F83" s="538"/>
      <c r="G83" s="492">
        <f t="shared" si="5"/>
        <v>0</v>
      </c>
      <c r="H83" s="538"/>
      <c r="I83" s="492">
        <f t="shared" si="6"/>
        <v>0</v>
      </c>
      <c r="J83" s="493">
        <f t="shared" si="7"/>
        <v>0</v>
      </c>
    </row>
    <row r="84" spans="1:10" ht="27" customHeight="1">
      <c r="A84" s="487" t="s">
        <v>2759</v>
      </c>
      <c r="B84" s="498" t="s">
        <v>2760</v>
      </c>
      <c r="C84" s="490"/>
      <c r="D84" s="491">
        <v>2</v>
      </c>
      <c r="E84" s="491" t="s">
        <v>1644</v>
      </c>
      <c r="F84" s="538"/>
      <c r="G84" s="492">
        <f t="shared" si="5"/>
        <v>0</v>
      </c>
      <c r="H84" s="538"/>
      <c r="I84" s="492">
        <f t="shared" si="6"/>
        <v>0</v>
      </c>
      <c r="J84" s="493">
        <f t="shared" si="7"/>
        <v>0</v>
      </c>
    </row>
    <row r="85" spans="1:10" ht="27" customHeight="1">
      <c r="A85" s="487" t="s">
        <v>2761</v>
      </c>
      <c r="B85" s="498" t="s">
        <v>2762</v>
      </c>
      <c r="C85" s="490"/>
      <c r="D85" s="491">
        <v>10</v>
      </c>
      <c r="E85" s="491" t="s">
        <v>1644</v>
      </c>
      <c r="F85" s="538"/>
      <c r="G85" s="492">
        <f t="shared" si="5"/>
        <v>0</v>
      </c>
      <c r="H85" s="538"/>
      <c r="I85" s="492">
        <f t="shared" si="6"/>
        <v>0</v>
      </c>
      <c r="J85" s="493">
        <f t="shared" si="7"/>
        <v>0</v>
      </c>
    </row>
    <row r="86" spans="1:10" ht="27" customHeight="1">
      <c r="A86" s="487" t="s">
        <v>2763</v>
      </c>
      <c r="B86" s="490" t="s">
        <v>2764</v>
      </c>
      <c r="C86" s="490"/>
      <c r="D86" s="491">
        <v>2</v>
      </c>
      <c r="E86" s="491" t="s">
        <v>1644</v>
      </c>
      <c r="F86" s="538"/>
      <c r="G86" s="492">
        <f t="shared" si="5"/>
        <v>0</v>
      </c>
      <c r="H86" s="538"/>
      <c r="I86" s="492">
        <f t="shared" si="6"/>
        <v>0</v>
      </c>
      <c r="J86" s="493">
        <f t="shared" si="7"/>
        <v>0</v>
      </c>
    </row>
    <row r="87" spans="1:10" ht="27" customHeight="1">
      <c r="A87" s="487" t="s">
        <v>2765</v>
      </c>
      <c r="B87" s="490" t="s">
        <v>2766</v>
      </c>
      <c r="C87" s="490"/>
      <c r="D87" s="491">
        <v>3</v>
      </c>
      <c r="E87" s="491" t="s">
        <v>1644</v>
      </c>
      <c r="F87" s="538"/>
      <c r="G87" s="492">
        <f t="shared" si="5"/>
        <v>0</v>
      </c>
      <c r="H87" s="538"/>
      <c r="I87" s="492">
        <f t="shared" si="6"/>
        <v>0</v>
      </c>
      <c r="J87" s="493">
        <f t="shared" si="7"/>
        <v>0</v>
      </c>
    </row>
    <row r="88" spans="1:10" ht="29.25" customHeight="1">
      <c r="A88" s="487" t="s">
        <v>2767</v>
      </c>
      <c r="B88" s="490" t="s">
        <v>2768</v>
      </c>
      <c r="C88" s="490"/>
      <c r="D88" s="491">
        <v>1</v>
      </c>
      <c r="E88" s="491" t="s">
        <v>1644</v>
      </c>
      <c r="F88" s="538"/>
      <c r="G88" s="492">
        <f t="shared" si="5"/>
        <v>0</v>
      </c>
      <c r="H88" s="538"/>
      <c r="I88" s="492">
        <f t="shared" si="6"/>
        <v>0</v>
      </c>
      <c r="J88" s="493">
        <f t="shared" si="7"/>
        <v>0</v>
      </c>
    </row>
    <row r="89" spans="1:10" ht="14.25" customHeight="1">
      <c r="A89" s="487" t="s">
        <v>2769</v>
      </c>
      <c r="B89" s="491" t="s">
        <v>2770</v>
      </c>
      <c r="C89" s="490"/>
      <c r="D89" s="491">
        <v>1</v>
      </c>
      <c r="E89" s="491" t="s">
        <v>1644</v>
      </c>
      <c r="F89" s="538"/>
      <c r="G89" s="492">
        <f t="shared" si="5"/>
        <v>0</v>
      </c>
      <c r="H89" s="538"/>
      <c r="I89" s="492">
        <f t="shared" si="6"/>
        <v>0</v>
      </c>
      <c r="J89" s="493">
        <f t="shared" si="7"/>
        <v>0</v>
      </c>
    </row>
    <row r="90" spans="1:10" ht="15" customHeight="1">
      <c r="A90" s="487" t="s">
        <v>2771</v>
      </c>
      <c r="B90" s="491" t="s">
        <v>2772</v>
      </c>
      <c r="C90" s="490"/>
      <c r="D90" s="491">
        <v>1</v>
      </c>
      <c r="E90" s="491" t="s">
        <v>1644</v>
      </c>
      <c r="F90" s="538"/>
      <c r="G90" s="492">
        <f t="shared" si="5"/>
        <v>0</v>
      </c>
      <c r="H90" s="538"/>
      <c r="I90" s="492">
        <f t="shared" si="6"/>
        <v>0</v>
      </c>
      <c r="J90" s="493">
        <f t="shared" si="7"/>
        <v>0</v>
      </c>
    </row>
    <row r="91" spans="1:10">
      <c r="A91" s="487" t="s">
        <v>2773</v>
      </c>
      <c r="B91" s="501" t="s">
        <v>2709</v>
      </c>
      <c r="C91" s="490"/>
      <c r="D91" s="491">
        <v>45</v>
      </c>
      <c r="E91" s="491" t="s">
        <v>1644</v>
      </c>
      <c r="F91" s="538"/>
      <c r="G91" s="492">
        <f t="shared" si="5"/>
        <v>0</v>
      </c>
      <c r="H91" s="538"/>
      <c r="I91" s="492">
        <f t="shared" si="6"/>
        <v>0</v>
      </c>
      <c r="J91" s="493">
        <f t="shared" si="7"/>
        <v>0</v>
      </c>
    </row>
    <row r="92" spans="1:10">
      <c r="A92" s="487" t="s">
        <v>2774</v>
      </c>
      <c r="B92" s="501" t="s">
        <v>2775</v>
      </c>
      <c r="C92" s="490"/>
      <c r="D92" s="491">
        <v>5</v>
      </c>
      <c r="E92" s="491" t="s">
        <v>1644</v>
      </c>
      <c r="F92" s="538"/>
      <c r="G92" s="492">
        <f t="shared" si="5"/>
        <v>0</v>
      </c>
      <c r="H92" s="538"/>
      <c r="I92" s="492">
        <f t="shared" si="6"/>
        <v>0</v>
      </c>
      <c r="J92" s="493">
        <f t="shared" si="7"/>
        <v>0</v>
      </c>
    </row>
    <row r="93" spans="1:10" s="503" customFormat="1" ht="15.75">
      <c r="A93" s="487" t="s">
        <v>2776</v>
      </c>
      <c r="B93" s="502"/>
      <c r="C93" s="490"/>
      <c r="D93" s="491"/>
      <c r="E93" s="491"/>
      <c r="F93" s="539"/>
      <c r="G93" s="507"/>
      <c r="H93" s="540"/>
      <c r="I93" s="509"/>
      <c r="J93" s="508"/>
    </row>
    <row r="94" spans="1:10" s="503" customFormat="1" ht="15.75">
      <c r="A94" s="487" t="s">
        <v>2717</v>
      </c>
      <c r="B94" s="502" t="s">
        <v>2718</v>
      </c>
      <c r="C94" s="490"/>
      <c r="D94" s="491"/>
      <c r="E94" s="491"/>
      <c r="F94" s="538"/>
      <c r="G94" s="492"/>
      <c r="H94" s="538"/>
      <c r="I94" s="492"/>
      <c r="J94" s="493"/>
    </row>
    <row r="95" spans="1:10">
      <c r="A95" s="487" t="s">
        <v>2777</v>
      </c>
      <c r="B95" s="504"/>
      <c r="C95" s="490"/>
      <c r="D95" s="491"/>
      <c r="E95" s="491"/>
      <c r="F95" s="538"/>
      <c r="G95" s="492"/>
      <c r="H95" s="538"/>
      <c r="I95" s="492"/>
      <c r="J95" s="493"/>
    </row>
    <row r="96" spans="1:10" ht="51" customHeight="1">
      <c r="A96" s="487" t="s">
        <v>2778</v>
      </c>
      <c r="B96" s="490" t="s">
        <v>2779</v>
      </c>
      <c r="C96" s="490"/>
      <c r="D96" s="491">
        <v>545</v>
      </c>
      <c r="E96" s="491" t="s">
        <v>182</v>
      </c>
      <c r="F96" s="538"/>
      <c r="G96" s="492">
        <f>D96*F96</f>
        <v>0</v>
      </c>
      <c r="H96" s="538"/>
      <c r="I96" s="492">
        <f>D96*H96</f>
        <v>0</v>
      </c>
      <c r="J96" s="493">
        <f>D96*(F96+H96)</f>
        <v>0</v>
      </c>
    </row>
    <row r="97" spans="1:10" s="503" customFormat="1" ht="25.5">
      <c r="A97" s="487" t="s">
        <v>2780</v>
      </c>
      <c r="B97" s="498" t="s">
        <v>2781</v>
      </c>
      <c r="C97" s="490"/>
      <c r="D97" s="491">
        <v>10</v>
      </c>
      <c r="E97" s="491" t="s">
        <v>182</v>
      </c>
      <c r="F97" s="538"/>
      <c r="G97" s="492">
        <f>D97*F97</f>
        <v>0</v>
      </c>
      <c r="H97" s="538"/>
      <c r="I97" s="492">
        <f>D97*H97</f>
        <v>0</v>
      </c>
      <c r="J97" s="493">
        <f>D97*(F97+H97)</f>
        <v>0</v>
      </c>
    </row>
    <row r="98" spans="1:10" ht="26.25" customHeight="1">
      <c r="A98" s="487" t="s">
        <v>2782</v>
      </c>
      <c r="B98" s="498" t="s">
        <v>2783</v>
      </c>
      <c r="C98" s="490"/>
      <c r="D98" s="491">
        <v>185</v>
      </c>
      <c r="E98" s="491" t="s">
        <v>182</v>
      </c>
      <c r="F98" s="538"/>
      <c r="G98" s="492">
        <f>D98*F98</f>
        <v>0</v>
      </c>
      <c r="H98" s="538"/>
      <c r="I98" s="492">
        <f>D98*H98</f>
        <v>0</v>
      </c>
      <c r="J98" s="493">
        <f>D98*(F98+H98)</f>
        <v>0</v>
      </c>
    </row>
    <row r="99" spans="1:10" ht="17.25" customHeight="1">
      <c r="A99" s="487" t="s">
        <v>2784</v>
      </c>
      <c r="B99" s="502" t="s">
        <v>2718</v>
      </c>
      <c r="C99" s="490"/>
      <c r="D99" s="491"/>
      <c r="E99" s="491"/>
      <c r="F99" s="539"/>
      <c r="G99" s="507"/>
      <c r="H99" s="540"/>
      <c r="I99" s="509"/>
      <c r="J99" s="508"/>
    </row>
    <row r="100" spans="1:10" ht="17.25" customHeight="1">
      <c r="A100" s="487" t="s">
        <v>2785</v>
      </c>
      <c r="B100" s="502" t="s">
        <v>2718</v>
      </c>
      <c r="C100" s="490"/>
      <c r="D100" s="491"/>
      <c r="E100" s="491"/>
      <c r="F100" s="539"/>
      <c r="G100" s="507"/>
      <c r="H100" s="540"/>
      <c r="I100" s="509"/>
      <c r="J100" s="508"/>
    </row>
    <row r="101" spans="1:10">
      <c r="A101" s="487" t="s">
        <v>2786</v>
      </c>
      <c r="B101" s="490" t="s">
        <v>2730</v>
      </c>
      <c r="C101" s="490"/>
      <c r="D101" s="491">
        <v>60</v>
      </c>
      <c r="E101" s="491" t="s">
        <v>182</v>
      </c>
      <c r="F101" s="538"/>
      <c r="G101" s="492"/>
      <c r="H101" s="538"/>
      <c r="I101" s="492">
        <f>D101*H101</f>
        <v>0</v>
      </c>
      <c r="J101" s="493">
        <f>D101*(F101+H101)</f>
        <v>0</v>
      </c>
    </row>
    <row r="102" spans="1:10">
      <c r="A102" s="487" t="s">
        <v>2787</v>
      </c>
      <c r="B102" s="490" t="s">
        <v>2732</v>
      </c>
      <c r="C102" s="490"/>
      <c r="D102" s="491">
        <v>1</v>
      </c>
      <c r="E102" s="491" t="s">
        <v>1100</v>
      </c>
      <c r="F102" s="538"/>
      <c r="G102" s="492">
        <f>D102*F102</f>
        <v>0</v>
      </c>
      <c r="H102" s="538"/>
      <c r="I102" s="492">
        <f>D102*H102</f>
        <v>0</v>
      </c>
      <c r="J102" s="493">
        <f>D102*(F102+H102)</f>
        <v>0</v>
      </c>
    </row>
    <row r="103" spans="1:10">
      <c r="A103" s="487" t="s">
        <v>2788</v>
      </c>
      <c r="B103" s="498" t="s">
        <v>2734</v>
      </c>
      <c r="C103" s="490"/>
      <c r="D103" s="491">
        <v>1</v>
      </c>
      <c r="E103" s="491" t="s">
        <v>1100</v>
      </c>
      <c r="F103" s="538"/>
      <c r="G103" s="492">
        <f>D103*F103</f>
        <v>0</v>
      </c>
      <c r="H103" s="538"/>
      <c r="I103" s="492">
        <f>D103*H103</f>
        <v>0</v>
      </c>
      <c r="J103" s="493">
        <f>D103*(F103+H103)</f>
        <v>0</v>
      </c>
    </row>
    <row r="104" spans="1:10">
      <c r="A104" s="487" t="s">
        <v>2789</v>
      </c>
      <c r="B104" s="490" t="s">
        <v>2736</v>
      </c>
      <c r="C104" s="490"/>
      <c r="D104" s="491">
        <v>1</v>
      </c>
      <c r="E104" s="491" t="s">
        <v>1100</v>
      </c>
      <c r="F104" s="538"/>
      <c r="G104" s="492"/>
      <c r="H104" s="538"/>
      <c r="I104" s="492">
        <f>D104*H104</f>
        <v>0</v>
      </c>
      <c r="J104" s="493">
        <f>D104*(F104+H104)</f>
        <v>0</v>
      </c>
    </row>
    <row r="105" spans="1:10">
      <c r="A105" s="487"/>
      <c r="B105" s="484"/>
      <c r="C105" s="484"/>
      <c r="D105" s="505"/>
      <c r="E105" s="505"/>
      <c r="F105" s="538"/>
      <c r="G105" s="492"/>
      <c r="H105" s="538"/>
      <c r="I105" s="492"/>
      <c r="J105" s="493"/>
    </row>
    <row r="106" spans="1:10" s="513" customFormat="1">
      <c r="A106" s="510"/>
      <c r="B106" s="511" t="s">
        <v>2790</v>
      </c>
      <c r="C106" s="490"/>
      <c r="D106" s="512"/>
      <c r="E106" s="512"/>
      <c r="F106" s="538"/>
      <c r="G106" s="492"/>
      <c r="H106" s="538"/>
      <c r="I106" s="492"/>
      <c r="J106" s="493"/>
    </row>
    <row r="107" spans="1:10" s="513" customFormat="1">
      <c r="A107" s="487" t="s">
        <v>2791</v>
      </c>
      <c r="B107" s="498" t="s">
        <v>2792</v>
      </c>
      <c r="C107" s="490"/>
      <c r="D107" s="512"/>
      <c r="E107" s="512"/>
      <c r="F107" s="538"/>
      <c r="G107" s="492"/>
      <c r="H107" s="538"/>
      <c r="I107" s="492"/>
      <c r="J107" s="493"/>
    </row>
    <row r="108" spans="1:10" s="513" customFormat="1">
      <c r="A108" s="487"/>
      <c r="B108" s="498" t="s">
        <v>2793</v>
      </c>
      <c r="C108" s="490" t="s">
        <v>2620</v>
      </c>
      <c r="D108" s="491">
        <v>1</v>
      </c>
      <c r="E108" s="491" t="s">
        <v>1644</v>
      </c>
      <c r="F108" s="538"/>
      <c r="G108" s="492">
        <f t="shared" ref="G108:G114" si="8">D108*F108</f>
        <v>0</v>
      </c>
      <c r="H108" s="538"/>
      <c r="I108" s="492">
        <f t="shared" ref="I108:I114" si="9">D108*H108</f>
        <v>0</v>
      </c>
      <c r="J108" s="493">
        <f t="shared" ref="J108:J114" si="10">D108*(F108+H108)</f>
        <v>0</v>
      </c>
    </row>
    <row r="109" spans="1:10" s="513" customFormat="1">
      <c r="A109" s="487"/>
      <c r="B109" s="498" t="s">
        <v>2794</v>
      </c>
      <c r="C109" s="490"/>
      <c r="D109" s="491">
        <v>1</v>
      </c>
      <c r="E109" s="491" t="s">
        <v>1644</v>
      </c>
      <c r="F109" s="538"/>
      <c r="G109" s="492">
        <f t="shared" si="8"/>
        <v>0</v>
      </c>
      <c r="H109" s="538"/>
      <c r="I109" s="492">
        <f t="shared" si="9"/>
        <v>0</v>
      </c>
      <c r="J109" s="493">
        <f t="shared" si="10"/>
        <v>0</v>
      </c>
    </row>
    <row r="110" spans="1:10" ht="14.25" customHeight="1">
      <c r="A110" s="487" t="s">
        <v>2795</v>
      </c>
      <c r="B110" s="491" t="s">
        <v>2796</v>
      </c>
      <c r="C110" s="490"/>
      <c r="D110" s="491">
        <v>1</v>
      </c>
      <c r="E110" s="491" t="s">
        <v>1644</v>
      </c>
      <c r="F110" s="538"/>
      <c r="G110" s="492">
        <f t="shared" si="8"/>
        <v>0</v>
      </c>
      <c r="H110" s="538"/>
      <c r="I110" s="492">
        <f t="shared" si="9"/>
        <v>0</v>
      </c>
      <c r="J110" s="493">
        <f t="shared" si="10"/>
        <v>0</v>
      </c>
    </row>
    <row r="111" spans="1:10" ht="14.25" customHeight="1">
      <c r="A111" s="487" t="s">
        <v>2797</v>
      </c>
      <c r="B111" s="491" t="s">
        <v>2798</v>
      </c>
      <c r="C111" s="490"/>
      <c r="D111" s="491">
        <v>1</v>
      </c>
      <c r="E111" s="491" t="s">
        <v>1644</v>
      </c>
      <c r="F111" s="538"/>
      <c r="G111" s="492">
        <f t="shared" si="8"/>
        <v>0</v>
      </c>
      <c r="H111" s="538"/>
      <c r="I111" s="492">
        <f t="shared" si="9"/>
        <v>0</v>
      </c>
      <c r="J111" s="493">
        <f t="shared" si="10"/>
        <v>0</v>
      </c>
    </row>
    <row r="112" spans="1:10" s="513" customFormat="1">
      <c r="A112" s="487" t="s">
        <v>2799</v>
      </c>
      <c r="B112" s="514" t="s">
        <v>2800</v>
      </c>
      <c r="C112" s="490"/>
      <c r="D112" s="491">
        <v>1</v>
      </c>
      <c r="E112" s="491" t="s">
        <v>1644</v>
      </c>
      <c r="F112" s="538"/>
      <c r="G112" s="492">
        <f t="shared" si="8"/>
        <v>0</v>
      </c>
      <c r="H112" s="538"/>
      <c r="I112" s="492">
        <f t="shared" si="9"/>
        <v>0</v>
      </c>
      <c r="J112" s="493">
        <f t="shared" si="10"/>
        <v>0</v>
      </c>
    </row>
    <row r="113" spans="1:10" s="513" customFormat="1">
      <c r="A113" s="487" t="s">
        <v>2801</v>
      </c>
      <c r="B113" s="514" t="s">
        <v>2802</v>
      </c>
      <c r="C113" s="490"/>
      <c r="D113" s="491">
        <v>2</v>
      </c>
      <c r="E113" s="491" t="s">
        <v>1644</v>
      </c>
      <c r="F113" s="538"/>
      <c r="G113" s="492">
        <f t="shared" si="8"/>
        <v>0</v>
      </c>
      <c r="H113" s="538"/>
      <c r="I113" s="492">
        <f t="shared" si="9"/>
        <v>0</v>
      </c>
      <c r="J113" s="493">
        <f t="shared" si="10"/>
        <v>0</v>
      </c>
    </row>
    <row r="114" spans="1:10" s="513" customFormat="1">
      <c r="A114" s="487" t="s">
        <v>2803</v>
      </c>
      <c r="B114" s="514" t="s">
        <v>2804</v>
      </c>
      <c r="C114" s="490"/>
      <c r="D114" s="491">
        <v>1</v>
      </c>
      <c r="E114" s="491" t="s">
        <v>1644</v>
      </c>
      <c r="F114" s="538"/>
      <c r="G114" s="492">
        <f t="shared" si="8"/>
        <v>0</v>
      </c>
      <c r="H114" s="538"/>
      <c r="I114" s="492">
        <f t="shared" si="9"/>
        <v>0</v>
      </c>
      <c r="J114" s="493">
        <f t="shared" si="10"/>
        <v>0</v>
      </c>
    </row>
    <row r="115" spans="1:10" s="513" customFormat="1">
      <c r="A115" s="487" t="s">
        <v>2805</v>
      </c>
      <c r="B115" s="498"/>
      <c r="C115" s="490"/>
      <c r="D115" s="512"/>
      <c r="E115" s="512"/>
      <c r="F115" s="538"/>
      <c r="G115" s="492"/>
      <c r="H115" s="538"/>
      <c r="I115" s="492"/>
      <c r="J115" s="493"/>
    </row>
    <row r="116" spans="1:10" s="513" customFormat="1">
      <c r="A116" s="487" t="s">
        <v>2717</v>
      </c>
      <c r="B116" s="501" t="s">
        <v>2718</v>
      </c>
      <c r="C116" s="490"/>
      <c r="D116" s="512"/>
      <c r="E116" s="512"/>
      <c r="F116" s="538"/>
      <c r="G116" s="492"/>
      <c r="H116" s="538"/>
      <c r="I116" s="492"/>
      <c r="J116" s="493"/>
    </row>
    <row r="117" spans="1:10" s="513" customFormat="1">
      <c r="A117" s="487" t="s">
        <v>2806</v>
      </c>
      <c r="B117" s="501"/>
      <c r="C117" s="490"/>
      <c r="D117" s="512"/>
      <c r="E117" s="512"/>
      <c r="F117" s="538"/>
      <c r="G117" s="492"/>
      <c r="H117" s="538"/>
      <c r="I117" s="492"/>
      <c r="J117" s="493"/>
    </row>
    <row r="118" spans="1:10" ht="51" customHeight="1">
      <c r="A118" s="487" t="s">
        <v>2807</v>
      </c>
      <c r="B118" s="490" t="s">
        <v>2808</v>
      </c>
      <c r="C118" s="490"/>
      <c r="D118" s="491">
        <v>2</v>
      </c>
      <c r="E118" s="491" t="s">
        <v>182</v>
      </c>
      <c r="F118" s="538"/>
      <c r="G118" s="492">
        <f>D118*F118</f>
        <v>0</v>
      </c>
      <c r="H118" s="538"/>
      <c r="I118" s="492">
        <f>D118*H118</f>
        <v>0</v>
      </c>
      <c r="J118" s="493">
        <f>D118*(F118+H118)</f>
        <v>0</v>
      </c>
    </row>
    <row r="119" spans="1:10" ht="25.5">
      <c r="A119" s="487" t="s">
        <v>2809</v>
      </c>
      <c r="B119" s="498" t="s">
        <v>2810</v>
      </c>
      <c r="C119" s="490"/>
      <c r="D119" s="491">
        <v>5</v>
      </c>
      <c r="E119" s="491" t="s">
        <v>182</v>
      </c>
      <c r="F119" s="538"/>
      <c r="G119" s="492">
        <f>D119*F119</f>
        <v>0</v>
      </c>
      <c r="H119" s="538"/>
      <c r="I119" s="492">
        <f>D119*H119</f>
        <v>0</v>
      </c>
      <c r="J119" s="493">
        <f>D119*(F119+H119)</f>
        <v>0</v>
      </c>
    </row>
    <row r="120" spans="1:10">
      <c r="A120" s="487" t="s">
        <v>2811</v>
      </c>
      <c r="B120" s="498" t="s">
        <v>2732</v>
      </c>
      <c r="C120" s="490"/>
      <c r="D120" s="491">
        <v>1</v>
      </c>
      <c r="E120" s="491" t="s">
        <v>1100</v>
      </c>
      <c r="F120" s="538"/>
      <c r="G120" s="492">
        <f>D120*F120</f>
        <v>0</v>
      </c>
      <c r="H120" s="538"/>
      <c r="I120" s="492">
        <f>D120*H120</f>
        <v>0</v>
      </c>
      <c r="J120" s="493">
        <f>D120*(F120+H120)</f>
        <v>0</v>
      </c>
    </row>
    <row r="121" spans="1:10">
      <c r="A121" s="487" t="s">
        <v>2812</v>
      </c>
      <c r="B121" s="498" t="s">
        <v>2813</v>
      </c>
      <c r="C121" s="490"/>
      <c r="D121" s="491">
        <v>1</v>
      </c>
      <c r="E121" s="491" t="s">
        <v>1100</v>
      </c>
      <c r="F121" s="538"/>
      <c r="G121" s="492"/>
      <c r="H121" s="538"/>
      <c r="I121" s="492">
        <f>D121*H121</f>
        <v>0</v>
      </c>
      <c r="J121" s="493">
        <f>D121*(F121+H121)</f>
        <v>0</v>
      </c>
    </row>
    <row r="122" spans="1:10">
      <c r="A122" s="487" t="s">
        <v>2814</v>
      </c>
      <c r="B122" s="498" t="s">
        <v>2815</v>
      </c>
      <c r="C122" s="490"/>
      <c r="D122" s="491">
        <v>1</v>
      </c>
      <c r="E122" s="491" t="s">
        <v>1100</v>
      </c>
      <c r="F122" s="538"/>
      <c r="G122" s="492"/>
      <c r="H122" s="538"/>
      <c r="I122" s="492">
        <f>D122*H122</f>
        <v>0</v>
      </c>
      <c r="J122" s="493">
        <f>D122*(F122+H122)</f>
        <v>0</v>
      </c>
    </row>
    <row r="123" spans="1:10">
      <c r="A123" s="487"/>
      <c r="B123" s="514"/>
      <c r="C123" s="484"/>
      <c r="D123" s="505"/>
      <c r="E123" s="505"/>
      <c r="F123" s="538"/>
      <c r="G123" s="492"/>
      <c r="H123" s="538"/>
      <c r="I123" s="492"/>
      <c r="J123" s="493"/>
    </row>
    <row r="124" spans="1:10" s="513" customFormat="1">
      <c r="A124" s="510"/>
      <c r="B124" s="511" t="s">
        <v>2816</v>
      </c>
      <c r="C124" s="490"/>
      <c r="D124" s="512"/>
      <c r="E124" s="512"/>
      <c r="F124" s="538"/>
      <c r="G124" s="492"/>
      <c r="H124" s="538"/>
      <c r="I124" s="492"/>
      <c r="J124" s="493"/>
    </row>
    <row r="125" spans="1:10" s="513" customFormat="1">
      <c r="A125" s="487" t="s">
        <v>2817</v>
      </c>
      <c r="B125" s="498" t="s">
        <v>2792</v>
      </c>
      <c r="C125" s="490"/>
      <c r="D125" s="512"/>
      <c r="E125" s="512"/>
      <c r="F125" s="538"/>
      <c r="G125" s="492"/>
      <c r="H125" s="538"/>
      <c r="I125" s="492"/>
      <c r="J125" s="493"/>
    </row>
    <row r="126" spans="1:10" s="513" customFormat="1" ht="25.5">
      <c r="A126" s="487"/>
      <c r="B126" s="498" t="s">
        <v>2818</v>
      </c>
      <c r="C126" s="490" t="s">
        <v>2620</v>
      </c>
      <c r="D126" s="491">
        <v>1</v>
      </c>
      <c r="E126" s="491" t="s">
        <v>1100</v>
      </c>
      <c r="F126" s="538"/>
      <c r="G126" s="492">
        <f>D126*F126</f>
        <v>0</v>
      </c>
      <c r="H126" s="538"/>
      <c r="I126" s="492">
        <f>D126*H126</f>
        <v>0</v>
      </c>
      <c r="J126" s="493">
        <f>D126*(F126+H126)</f>
        <v>0</v>
      </c>
    </row>
    <row r="127" spans="1:10" ht="14.25" customHeight="1">
      <c r="A127" s="487" t="s">
        <v>2819</v>
      </c>
      <c r="B127" s="491" t="s">
        <v>2820</v>
      </c>
      <c r="C127" s="490"/>
      <c r="D127" s="491">
        <v>1</v>
      </c>
      <c r="E127" s="491" t="s">
        <v>1644</v>
      </c>
      <c r="F127" s="538"/>
      <c r="G127" s="492">
        <f>D127*F127</f>
        <v>0</v>
      </c>
      <c r="H127" s="538"/>
      <c r="I127" s="492">
        <f>D127*H127</f>
        <v>0</v>
      </c>
      <c r="J127" s="493">
        <f>D127*(F127+H127)</f>
        <v>0</v>
      </c>
    </row>
    <row r="128" spans="1:10" s="513" customFormat="1">
      <c r="A128" s="487" t="s">
        <v>2821</v>
      </c>
      <c r="B128" s="514" t="s">
        <v>2822</v>
      </c>
      <c r="C128" s="490"/>
      <c r="D128" s="491">
        <v>1</v>
      </c>
      <c r="E128" s="491" t="s">
        <v>1644</v>
      </c>
      <c r="F128" s="538"/>
      <c r="G128" s="492">
        <f>D128*F128</f>
        <v>0</v>
      </c>
      <c r="H128" s="538"/>
      <c r="I128" s="492">
        <f>D128*H128</f>
        <v>0</v>
      </c>
      <c r="J128" s="493">
        <f>D128*(F128+H128)</f>
        <v>0</v>
      </c>
    </row>
    <row r="129" spans="1:10" s="513" customFormat="1">
      <c r="A129" s="487" t="s">
        <v>2823</v>
      </c>
      <c r="B129" s="498"/>
      <c r="C129" s="490"/>
      <c r="D129" s="515"/>
      <c r="E129" s="512"/>
      <c r="F129" s="539"/>
      <c r="G129" s="507"/>
      <c r="H129" s="540"/>
      <c r="I129" s="509"/>
      <c r="J129" s="508"/>
    </row>
    <row r="130" spans="1:10" s="513" customFormat="1">
      <c r="A130" s="487" t="s">
        <v>2717</v>
      </c>
      <c r="B130" s="501" t="s">
        <v>2718</v>
      </c>
      <c r="C130" s="490"/>
      <c r="D130" s="512"/>
      <c r="E130" s="512"/>
      <c r="F130" s="538"/>
      <c r="G130" s="492"/>
      <c r="H130" s="538"/>
      <c r="I130" s="492"/>
      <c r="J130" s="493"/>
    </row>
    <row r="131" spans="1:10" s="513" customFormat="1">
      <c r="A131" s="487" t="s">
        <v>2824</v>
      </c>
      <c r="B131" s="501"/>
      <c r="C131" s="490"/>
      <c r="D131" s="512"/>
      <c r="E131" s="512"/>
      <c r="F131" s="539"/>
      <c r="G131" s="507"/>
      <c r="H131" s="540"/>
      <c r="I131" s="507"/>
      <c r="J131" s="508"/>
    </row>
    <row r="132" spans="1:10" ht="51" customHeight="1">
      <c r="A132" s="487" t="s">
        <v>2825</v>
      </c>
      <c r="B132" s="490" t="s">
        <v>2826</v>
      </c>
      <c r="C132" s="490"/>
      <c r="D132" s="491">
        <v>1</v>
      </c>
      <c r="E132" s="491" t="s">
        <v>182</v>
      </c>
      <c r="F132" s="538"/>
      <c r="G132" s="492">
        <f>D132*F132</f>
        <v>0</v>
      </c>
      <c r="H132" s="538"/>
      <c r="I132" s="492">
        <f>D132*H132</f>
        <v>0</v>
      </c>
      <c r="J132" s="493">
        <f>D132*(F132+H132)</f>
        <v>0</v>
      </c>
    </row>
    <row r="133" spans="1:10" ht="25.5">
      <c r="A133" s="487" t="s">
        <v>2827</v>
      </c>
      <c r="B133" s="498" t="s">
        <v>2810</v>
      </c>
      <c r="C133" s="490"/>
      <c r="D133" s="491">
        <v>1</v>
      </c>
      <c r="E133" s="491" t="s">
        <v>182</v>
      </c>
      <c r="F133" s="538"/>
      <c r="G133" s="492">
        <f>D133*F133</f>
        <v>0</v>
      </c>
      <c r="H133" s="538"/>
      <c r="I133" s="492">
        <f>D133*H133</f>
        <v>0</v>
      </c>
      <c r="J133" s="493">
        <f>D133*(F133+H133)</f>
        <v>0</v>
      </c>
    </row>
    <row r="134" spans="1:10">
      <c r="A134" s="487" t="s">
        <v>2828</v>
      </c>
      <c r="B134" s="498" t="s">
        <v>2732</v>
      </c>
      <c r="C134" s="490"/>
      <c r="D134" s="491">
        <v>1</v>
      </c>
      <c r="E134" s="491" t="s">
        <v>1100</v>
      </c>
      <c r="F134" s="538"/>
      <c r="G134" s="492">
        <f>D134*F134</f>
        <v>0</v>
      </c>
      <c r="H134" s="538"/>
      <c r="I134" s="492">
        <f>D134*H134</f>
        <v>0</v>
      </c>
      <c r="J134" s="493">
        <f>D134*(F134+H134)</f>
        <v>0</v>
      </c>
    </row>
    <row r="135" spans="1:10">
      <c r="A135" s="487" t="s">
        <v>2829</v>
      </c>
      <c r="B135" s="490" t="s">
        <v>2736</v>
      </c>
      <c r="C135" s="490"/>
      <c r="D135" s="491">
        <v>1</v>
      </c>
      <c r="E135" s="491" t="s">
        <v>1100</v>
      </c>
      <c r="F135" s="538"/>
      <c r="G135" s="492"/>
      <c r="H135" s="538"/>
      <c r="I135" s="492">
        <f>D135*H135</f>
        <v>0</v>
      </c>
      <c r="J135" s="493">
        <f>D135*(F135+H135)</f>
        <v>0</v>
      </c>
    </row>
    <row r="136" spans="1:10">
      <c r="A136" s="487"/>
      <c r="B136" s="514"/>
      <c r="C136" s="484"/>
      <c r="D136" s="505"/>
      <c r="E136" s="505"/>
      <c r="F136" s="538"/>
      <c r="G136" s="492"/>
      <c r="H136" s="538"/>
      <c r="I136" s="492"/>
      <c r="J136" s="493"/>
    </row>
    <row r="137" spans="1:10" s="513" customFormat="1">
      <c r="A137" s="510"/>
      <c r="B137" s="511" t="s">
        <v>2830</v>
      </c>
      <c r="C137" s="490"/>
      <c r="D137" s="512"/>
      <c r="E137" s="512"/>
      <c r="F137" s="538"/>
      <c r="G137" s="492"/>
      <c r="H137" s="538"/>
      <c r="I137" s="492"/>
      <c r="J137" s="493"/>
    </row>
    <row r="138" spans="1:10" s="513" customFormat="1">
      <c r="A138" s="487" t="s">
        <v>2831</v>
      </c>
      <c r="B138" s="498" t="s">
        <v>2792</v>
      </c>
      <c r="C138" s="490"/>
      <c r="D138" s="512"/>
      <c r="E138" s="512"/>
      <c r="F138" s="538"/>
      <c r="G138" s="492"/>
      <c r="H138" s="538"/>
      <c r="I138" s="492"/>
      <c r="J138" s="493"/>
    </row>
    <row r="139" spans="1:10" s="513" customFormat="1">
      <c r="A139" s="487"/>
      <c r="B139" s="498" t="s">
        <v>2832</v>
      </c>
      <c r="C139" s="490" t="s">
        <v>2620</v>
      </c>
      <c r="D139" s="491">
        <v>1</v>
      </c>
      <c r="E139" s="491" t="s">
        <v>1644</v>
      </c>
      <c r="F139" s="538"/>
      <c r="G139" s="492">
        <f>D139*F139</f>
        <v>0</v>
      </c>
      <c r="H139" s="538"/>
      <c r="I139" s="492">
        <f>D139*H139</f>
        <v>0</v>
      </c>
      <c r="J139" s="493">
        <f>D139*(F139+H139)</f>
        <v>0</v>
      </c>
    </row>
    <row r="140" spans="1:10" s="513" customFormat="1">
      <c r="A140" s="487"/>
      <c r="B140" s="498" t="s">
        <v>2833</v>
      </c>
      <c r="C140" s="490"/>
      <c r="D140" s="491">
        <v>1</v>
      </c>
      <c r="E140" s="491" t="s">
        <v>1644</v>
      </c>
      <c r="F140" s="538"/>
      <c r="G140" s="492">
        <f>D140*F140</f>
        <v>0</v>
      </c>
      <c r="H140" s="538"/>
      <c r="I140" s="492">
        <f>D140*H140</f>
        <v>0</v>
      </c>
      <c r="J140" s="493">
        <f>D140*(F140+H140)</f>
        <v>0</v>
      </c>
    </row>
    <row r="141" spans="1:10" s="513" customFormat="1">
      <c r="A141" s="487" t="s">
        <v>2834</v>
      </c>
      <c r="B141" s="490" t="s">
        <v>2835</v>
      </c>
      <c r="C141" s="490"/>
      <c r="D141" s="491">
        <v>1</v>
      </c>
      <c r="E141" s="491" t="s">
        <v>1644</v>
      </c>
      <c r="F141" s="538"/>
      <c r="G141" s="492">
        <f>D141*F141</f>
        <v>0</v>
      </c>
      <c r="H141" s="538"/>
      <c r="I141" s="492">
        <f>D141*H141</f>
        <v>0</v>
      </c>
      <c r="J141" s="493">
        <f>D141*(F141+H141)</f>
        <v>0</v>
      </c>
    </row>
    <row r="142" spans="1:10">
      <c r="A142" s="487" t="s">
        <v>2836</v>
      </c>
      <c r="B142" s="516" t="s">
        <v>2837</v>
      </c>
      <c r="C142" s="490"/>
      <c r="D142" s="491">
        <v>1</v>
      </c>
      <c r="E142" s="491" t="s">
        <v>1644</v>
      </c>
      <c r="F142" s="538"/>
      <c r="G142" s="492">
        <f>D142*F142</f>
        <v>0</v>
      </c>
      <c r="H142" s="538"/>
      <c r="I142" s="492">
        <f>D142*H142</f>
        <v>0</v>
      </c>
      <c r="J142" s="493">
        <f>D142*(F142+H142)</f>
        <v>0</v>
      </c>
    </row>
    <row r="143" spans="1:10">
      <c r="A143" s="487" t="s">
        <v>2838</v>
      </c>
      <c r="B143" s="501" t="s">
        <v>2839</v>
      </c>
      <c r="C143" s="490"/>
      <c r="D143" s="491">
        <v>1</v>
      </c>
      <c r="E143" s="491" t="s">
        <v>1825</v>
      </c>
      <c r="F143" s="538"/>
      <c r="G143" s="492">
        <f>D143*F143</f>
        <v>0</v>
      </c>
      <c r="H143" s="538"/>
      <c r="I143" s="492">
        <f>D143*H143</f>
        <v>0</v>
      </c>
      <c r="J143" s="493">
        <f>D143*(F143+H143)</f>
        <v>0</v>
      </c>
    </row>
    <row r="144" spans="1:10">
      <c r="A144" s="487" t="s">
        <v>2840</v>
      </c>
      <c r="B144" s="517"/>
      <c r="C144" s="490"/>
      <c r="D144" s="505"/>
      <c r="E144" s="505"/>
      <c r="F144" s="538"/>
      <c r="G144" s="492"/>
      <c r="H144" s="538"/>
      <c r="I144" s="492"/>
      <c r="J144" s="493"/>
    </row>
    <row r="145" spans="1:10" s="513" customFormat="1">
      <c r="A145" s="487" t="s">
        <v>2717</v>
      </c>
      <c r="B145" s="501" t="s">
        <v>2718</v>
      </c>
      <c r="C145" s="490"/>
      <c r="D145" s="512"/>
      <c r="E145" s="512"/>
      <c r="F145" s="538"/>
      <c r="G145" s="492"/>
      <c r="H145" s="538"/>
      <c r="I145" s="492"/>
      <c r="J145" s="493"/>
    </row>
    <row r="146" spans="1:10" s="513" customFormat="1">
      <c r="A146" s="487" t="s">
        <v>2841</v>
      </c>
      <c r="B146" s="501"/>
      <c r="C146" s="490"/>
      <c r="D146" s="512"/>
      <c r="E146" s="512"/>
      <c r="F146" s="538"/>
      <c r="G146" s="492"/>
      <c r="H146" s="538"/>
      <c r="I146" s="492"/>
      <c r="J146" s="493"/>
    </row>
    <row r="147" spans="1:10" ht="25.5">
      <c r="A147" s="487" t="s">
        <v>2842</v>
      </c>
      <c r="B147" s="498" t="s">
        <v>2843</v>
      </c>
      <c r="C147" s="490"/>
      <c r="D147" s="491">
        <v>3</v>
      </c>
      <c r="E147" s="491" t="s">
        <v>182</v>
      </c>
      <c r="F147" s="538"/>
      <c r="G147" s="492">
        <f>D147*F147</f>
        <v>0</v>
      </c>
      <c r="H147" s="538"/>
      <c r="I147" s="492">
        <f>D147*H147</f>
        <v>0</v>
      </c>
      <c r="J147" s="493">
        <f>D147*(F147+H147)</f>
        <v>0</v>
      </c>
    </row>
    <row r="148" spans="1:10" ht="26.25" customHeight="1">
      <c r="A148" s="487" t="s">
        <v>2844</v>
      </c>
      <c r="B148" s="498" t="s">
        <v>2845</v>
      </c>
      <c r="C148" s="490"/>
      <c r="D148" s="491">
        <v>1</v>
      </c>
      <c r="E148" s="491" t="s">
        <v>182</v>
      </c>
      <c r="F148" s="538"/>
      <c r="G148" s="492">
        <f>D148*F148</f>
        <v>0</v>
      </c>
      <c r="H148" s="538"/>
      <c r="I148" s="492">
        <f>D148*H148</f>
        <v>0</v>
      </c>
      <c r="J148" s="493">
        <f>D148*(F148+H148)</f>
        <v>0</v>
      </c>
    </row>
    <row r="149" spans="1:10">
      <c r="A149" s="487" t="s">
        <v>2846</v>
      </c>
      <c r="B149" s="498" t="s">
        <v>2732</v>
      </c>
      <c r="C149" s="490"/>
      <c r="D149" s="491">
        <v>1</v>
      </c>
      <c r="E149" s="491" t="s">
        <v>1100</v>
      </c>
      <c r="F149" s="538"/>
      <c r="G149" s="492">
        <f>D149*F149</f>
        <v>0</v>
      </c>
      <c r="H149" s="538"/>
      <c r="I149" s="492">
        <f>D149*H149</f>
        <v>0</v>
      </c>
      <c r="J149" s="493">
        <f>D149*(F149+H149)</f>
        <v>0</v>
      </c>
    </row>
    <row r="150" spans="1:10">
      <c r="A150" s="487" t="s">
        <v>2847</v>
      </c>
      <c r="B150" s="490" t="s">
        <v>2736</v>
      </c>
      <c r="C150" s="490"/>
      <c r="D150" s="491">
        <v>1</v>
      </c>
      <c r="E150" s="491" t="s">
        <v>1100</v>
      </c>
      <c r="F150" s="538"/>
      <c r="G150" s="492"/>
      <c r="H150" s="538"/>
      <c r="I150" s="492">
        <f>D150*H150</f>
        <v>0</v>
      </c>
      <c r="J150" s="493">
        <f>D150*(F150+H150)</f>
        <v>0</v>
      </c>
    </row>
    <row r="151" spans="1:10">
      <c r="A151" s="487"/>
      <c r="B151" s="484"/>
      <c r="C151" s="484"/>
      <c r="D151" s="505"/>
      <c r="E151" s="505"/>
      <c r="F151" s="540"/>
      <c r="G151" s="507"/>
      <c r="H151" s="540"/>
      <c r="I151" s="509"/>
      <c r="J151" s="508"/>
    </row>
    <row r="152" spans="1:10" s="513" customFormat="1">
      <c r="A152" s="510"/>
      <c r="B152" s="511" t="s">
        <v>2848</v>
      </c>
      <c r="C152" s="490"/>
      <c r="D152" s="512"/>
      <c r="E152" s="512"/>
      <c r="F152" s="541"/>
      <c r="G152" s="518"/>
      <c r="H152" s="541"/>
      <c r="I152" s="518"/>
      <c r="J152" s="518"/>
    </row>
    <row r="153" spans="1:10" s="513" customFormat="1">
      <c r="A153" s="487" t="s">
        <v>2849</v>
      </c>
      <c r="B153" s="498" t="s">
        <v>2792</v>
      </c>
      <c r="C153" s="490"/>
      <c r="D153" s="512"/>
      <c r="E153" s="512"/>
      <c r="F153" s="541"/>
      <c r="G153" s="518"/>
      <c r="H153" s="541"/>
      <c r="I153" s="518"/>
      <c r="J153" s="518"/>
    </row>
    <row r="154" spans="1:10" s="513" customFormat="1">
      <c r="A154" s="487"/>
      <c r="B154" s="498" t="s">
        <v>2850</v>
      </c>
      <c r="C154" s="490" t="s">
        <v>2620</v>
      </c>
      <c r="D154" s="491">
        <v>1</v>
      </c>
      <c r="E154" s="491" t="s">
        <v>1644</v>
      </c>
      <c r="F154" s="538"/>
      <c r="G154" s="492">
        <f t="shared" ref="G154:G159" si="11">D154*F154</f>
        <v>0</v>
      </c>
      <c r="H154" s="538"/>
      <c r="I154" s="492">
        <f t="shared" ref="I154:I159" si="12">D154*H154</f>
        <v>0</v>
      </c>
      <c r="J154" s="493">
        <f t="shared" ref="J154:J159" si="13">D154*(F154+H154)</f>
        <v>0</v>
      </c>
    </row>
    <row r="155" spans="1:10" s="513" customFormat="1">
      <c r="A155" s="487"/>
      <c r="B155" s="498" t="s">
        <v>2851</v>
      </c>
      <c r="C155" s="490"/>
      <c r="D155" s="491">
        <v>1</v>
      </c>
      <c r="E155" s="491" t="s">
        <v>1644</v>
      </c>
      <c r="F155" s="538"/>
      <c r="G155" s="492">
        <f t="shared" si="11"/>
        <v>0</v>
      </c>
      <c r="H155" s="538"/>
      <c r="I155" s="492">
        <f t="shared" si="12"/>
        <v>0</v>
      </c>
      <c r="J155" s="493">
        <f t="shared" si="13"/>
        <v>0</v>
      </c>
    </row>
    <row r="156" spans="1:10" ht="14.25" customHeight="1">
      <c r="A156" s="487" t="s">
        <v>2852</v>
      </c>
      <c r="B156" s="491" t="s">
        <v>2853</v>
      </c>
      <c r="C156" s="490"/>
      <c r="D156" s="491">
        <v>1</v>
      </c>
      <c r="E156" s="491" t="s">
        <v>1644</v>
      </c>
      <c r="F156" s="538"/>
      <c r="G156" s="492">
        <f t="shared" si="11"/>
        <v>0</v>
      </c>
      <c r="H156" s="538"/>
      <c r="I156" s="492">
        <f t="shared" si="12"/>
        <v>0</v>
      </c>
      <c r="J156" s="493">
        <f t="shared" si="13"/>
        <v>0</v>
      </c>
    </row>
    <row r="157" spans="1:10" s="513" customFormat="1">
      <c r="A157" s="487" t="s">
        <v>2854</v>
      </c>
      <c r="B157" s="490" t="s">
        <v>2855</v>
      </c>
      <c r="C157" s="490"/>
      <c r="D157" s="491">
        <v>1</v>
      </c>
      <c r="E157" s="491" t="s">
        <v>1644</v>
      </c>
      <c r="F157" s="538"/>
      <c r="G157" s="492">
        <f t="shared" si="11"/>
        <v>0</v>
      </c>
      <c r="H157" s="538"/>
      <c r="I157" s="492">
        <f t="shared" si="12"/>
        <v>0</v>
      </c>
      <c r="J157" s="493">
        <f t="shared" si="13"/>
        <v>0</v>
      </c>
    </row>
    <row r="158" spans="1:10" s="513" customFormat="1">
      <c r="A158" s="487" t="s">
        <v>2856</v>
      </c>
      <c r="B158" s="514" t="s">
        <v>2857</v>
      </c>
      <c r="C158" s="490"/>
      <c r="D158" s="491">
        <v>1</v>
      </c>
      <c r="E158" s="491" t="s">
        <v>1644</v>
      </c>
      <c r="F158" s="538"/>
      <c r="G158" s="492">
        <f t="shared" si="11"/>
        <v>0</v>
      </c>
      <c r="H158" s="538"/>
      <c r="I158" s="492">
        <f t="shared" si="12"/>
        <v>0</v>
      </c>
      <c r="J158" s="493">
        <f t="shared" si="13"/>
        <v>0</v>
      </c>
    </row>
    <row r="159" spans="1:10" s="513" customFormat="1">
      <c r="A159" s="487" t="s">
        <v>2858</v>
      </c>
      <c r="B159" s="514" t="s">
        <v>2859</v>
      </c>
      <c r="C159" s="490"/>
      <c r="D159" s="491">
        <v>2</v>
      </c>
      <c r="E159" s="491" t="s">
        <v>1644</v>
      </c>
      <c r="F159" s="538"/>
      <c r="G159" s="492">
        <f t="shared" si="11"/>
        <v>0</v>
      </c>
      <c r="H159" s="538"/>
      <c r="I159" s="492">
        <f t="shared" si="12"/>
        <v>0</v>
      </c>
      <c r="J159" s="493">
        <f t="shared" si="13"/>
        <v>0</v>
      </c>
    </row>
    <row r="160" spans="1:10" s="513" customFormat="1">
      <c r="A160" s="487" t="s">
        <v>2860</v>
      </c>
      <c r="B160" s="498"/>
      <c r="C160" s="490"/>
      <c r="D160" s="512"/>
      <c r="E160" s="512"/>
      <c r="F160" s="538"/>
      <c r="G160" s="492"/>
      <c r="H160" s="538"/>
      <c r="I160" s="492"/>
      <c r="J160" s="493"/>
    </row>
    <row r="161" spans="1:10" s="513" customFormat="1">
      <c r="A161" s="487" t="s">
        <v>2717</v>
      </c>
      <c r="B161" s="501" t="s">
        <v>2718</v>
      </c>
      <c r="C161" s="490"/>
      <c r="D161" s="512"/>
      <c r="E161" s="512"/>
      <c r="F161" s="538"/>
      <c r="G161" s="492"/>
      <c r="H161" s="538"/>
      <c r="I161" s="492"/>
      <c r="J161" s="493"/>
    </row>
    <row r="162" spans="1:10" s="513" customFormat="1">
      <c r="A162" s="487" t="s">
        <v>2861</v>
      </c>
      <c r="B162" s="501"/>
      <c r="C162" s="490"/>
      <c r="D162" s="512"/>
      <c r="E162" s="512"/>
      <c r="F162" s="538"/>
      <c r="G162" s="492"/>
      <c r="H162" s="538"/>
      <c r="I162" s="492"/>
      <c r="J162" s="493"/>
    </row>
    <row r="163" spans="1:10" ht="51" customHeight="1">
      <c r="A163" s="487" t="s">
        <v>2862</v>
      </c>
      <c r="B163" s="490" t="s">
        <v>2826</v>
      </c>
      <c r="C163" s="490"/>
      <c r="D163" s="491">
        <v>1</v>
      </c>
      <c r="E163" s="491" t="s">
        <v>182</v>
      </c>
      <c r="F163" s="538"/>
      <c r="G163" s="492">
        <f>D163*F163</f>
        <v>0</v>
      </c>
      <c r="H163" s="538"/>
      <c r="I163" s="492">
        <f>D163*H163</f>
        <v>0</v>
      </c>
      <c r="J163" s="493">
        <f>D163*(F163+H163)</f>
        <v>0</v>
      </c>
    </row>
    <row r="164" spans="1:10" ht="25.5">
      <c r="A164" s="487" t="s">
        <v>2863</v>
      </c>
      <c r="B164" s="498" t="s">
        <v>2864</v>
      </c>
      <c r="C164" s="490"/>
      <c r="D164" s="491">
        <v>10</v>
      </c>
      <c r="E164" s="491" t="s">
        <v>182</v>
      </c>
      <c r="F164" s="538"/>
      <c r="G164" s="492">
        <f>D164*F164</f>
        <v>0</v>
      </c>
      <c r="H164" s="538"/>
      <c r="I164" s="492">
        <f>D164*H164</f>
        <v>0</v>
      </c>
      <c r="J164" s="493">
        <f>D164*(F164+H164)</f>
        <v>0</v>
      </c>
    </row>
    <row r="165" spans="1:10">
      <c r="A165" s="487" t="s">
        <v>2865</v>
      </c>
      <c r="B165" s="498" t="s">
        <v>2732</v>
      </c>
      <c r="C165" s="490"/>
      <c r="D165" s="491">
        <v>1</v>
      </c>
      <c r="E165" s="491" t="s">
        <v>1100</v>
      </c>
      <c r="F165" s="538"/>
      <c r="G165" s="492">
        <f>D165*F165</f>
        <v>0</v>
      </c>
      <c r="H165" s="538"/>
      <c r="I165" s="492">
        <f>D165*H165</f>
        <v>0</v>
      </c>
      <c r="J165" s="493">
        <f>D165*(F165+H165)</f>
        <v>0</v>
      </c>
    </row>
    <row r="166" spans="1:10">
      <c r="A166" s="487" t="s">
        <v>2866</v>
      </c>
      <c r="B166" s="498" t="s">
        <v>2813</v>
      </c>
      <c r="C166" s="490"/>
      <c r="D166" s="491">
        <v>1</v>
      </c>
      <c r="E166" s="491" t="s">
        <v>1100</v>
      </c>
      <c r="F166" s="538"/>
      <c r="G166" s="492"/>
      <c r="H166" s="538"/>
      <c r="I166" s="492">
        <f>D166*H166</f>
        <v>0</v>
      </c>
      <c r="J166" s="493">
        <f>D166*(F166+H166)</f>
        <v>0</v>
      </c>
    </row>
    <row r="167" spans="1:10">
      <c r="A167" s="487" t="s">
        <v>2867</v>
      </c>
      <c r="B167" s="498" t="s">
        <v>2815</v>
      </c>
      <c r="C167" s="490"/>
      <c r="D167" s="505">
        <v>1</v>
      </c>
      <c r="E167" s="505" t="s">
        <v>1100</v>
      </c>
      <c r="F167" s="538"/>
      <c r="G167" s="492"/>
      <c r="H167" s="538"/>
      <c r="I167" s="492">
        <f>D167*H167</f>
        <v>0</v>
      </c>
      <c r="J167" s="493">
        <f>D167*(F167+H167)</f>
        <v>0</v>
      </c>
    </row>
    <row r="168" spans="1:10">
      <c r="A168" s="487"/>
      <c r="B168" s="484"/>
      <c r="C168" s="484"/>
      <c r="D168" s="505"/>
      <c r="E168" s="505"/>
      <c r="F168" s="542"/>
      <c r="G168" s="519"/>
      <c r="H168" s="542"/>
      <c r="I168" s="519"/>
      <c r="J168" s="519"/>
    </row>
    <row r="169" spans="1:10">
      <c r="A169" s="510"/>
      <c r="B169" s="520" t="s">
        <v>2868</v>
      </c>
      <c r="C169" s="491"/>
      <c r="D169" s="505"/>
      <c r="E169" s="491"/>
      <c r="F169" s="542"/>
      <c r="G169" s="519"/>
      <c r="H169" s="542"/>
      <c r="I169" s="519"/>
      <c r="J169" s="519"/>
    </row>
    <row r="170" spans="1:10" ht="25.5">
      <c r="A170" s="487" t="s">
        <v>2869</v>
      </c>
      <c r="B170" s="498" t="s">
        <v>2870</v>
      </c>
      <c r="C170" s="490" t="s">
        <v>2620</v>
      </c>
      <c r="D170" s="491">
        <v>1</v>
      </c>
      <c r="E170" s="491" t="s">
        <v>1644</v>
      </c>
      <c r="F170" s="538"/>
      <c r="G170" s="492">
        <f t="shared" ref="G170:G184" si="14">D170*F170</f>
        <v>0</v>
      </c>
      <c r="H170" s="538"/>
      <c r="I170" s="492">
        <f t="shared" ref="I170:I184" si="15">D170*H170</f>
        <v>0</v>
      </c>
      <c r="J170" s="493">
        <f t="shared" ref="J170:J184" si="16">D170*(F170+H170)</f>
        <v>0</v>
      </c>
    </row>
    <row r="171" spans="1:10" ht="51">
      <c r="A171" s="487" t="s">
        <v>2871</v>
      </c>
      <c r="B171" s="498" t="s">
        <v>2872</v>
      </c>
      <c r="C171" s="490"/>
      <c r="D171" s="491">
        <v>1</v>
      </c>
      <c r="E171" s="491" t="s">
        <v>1100</v>
      </c>
      <c r="F171" s="538"/>
      <c r="G171" s="492">
        <f t="shared" si="14"/>
        <v>0</v>
      </c>
      <c r="H171" s="538"/>
      <c r="I171" s="492">
        <f t="shared" si="15"/>
        <v>0</v>
      </c>
      <c r="J171" s="493">
        <f t="shared" si="16"/>
        <v>0</v>
      </c>
    </row>
    <row r="172" spans="1:10">
      <c r="A172" s="487" t="s">
        <v>2873</v>
      </c>
      <c r="B172" s="498" t="s">
        <v>2874</v>
      </c>
      <c r="C172" s="491"/>
      <c r="D172" s="491">
        <v>2</v>
      </c>
      <c r="E172" s="491" t="s">
        <v>1644</v>
      </c>
      <c r="F172" s="538"/>
      <c r="G172" s="492">
        <f t="shared" si="14"/>
        <v>0</v>
      </c>
      <c r="H172" s="538"/>
      <c r="I172" s="492">
        <f t="shared" si="15"/>
        <v>0</v>
      </c>
      <c r="J172" s="493">
        <f t="shared" si="16"/>
        <v>0</v>
      </c>
    </row>
    <row r="173" spans="1:10" ht="27" customHeight="1">
      <c r="A173" s="487" t="s">
        <v>2875</v>
      </c>
      <c r="B173" s="498" t="s">
        <v>2876</v>
      </c>
      <c r="C173" s="490"/>
      <c r="D173" s="491">
        <v>1</v>
      </c>
      <c r="E173" s="491" t="s">
        <v>1644</v>
      </c>
      <c r="F173" s="538"/>
      <c r="G173" s="492">
        <f t="shared" si="14"/>
        <v>0</v>
      </c>
      <c r="H173" s="538"/>
      <c r="I173" s="492">
        <f t="shared" si="15"/>
        <v>0</v>
      </c>
      <c r="J173" s="493">
        <f t="shared" si="16"/>
        <v>0</v>
      </c>
    </row>
    <row r="174" spans="1:10" ht="27" customHeight="1">
      <c r="A174" s="487" t="s">
        <v>2877</v>
      </c>
      <c r="B174" s="498" t="s">
        <v>2878</v>
      </c>
      <c r="C174" s="490"/>
      <c r="D174" s="491">
        <v>3</v>
      </c>
      <c r="E174" s="491" t="s">
        <v>1644</v>
      </c>
      <c r="F174" s="538"/>
      <c r="G174" s="492">
        <f t="shared" si="14"/>
        <v>0</v>
      </c>
      <c r="H174" s="538"/>
      <c r="I174" s="492">
        <f t="shared" si="15"/>
        <v>0</v>
      </c>
      <c r="J174" s="493">
        <f t="shared" si="16"/>
        <v>0</v>
      </c>
    </row>
    <row r="175" spans="1:10">
      <c r="A175" s="487" t="s">
        <v>2879</v>
      </c>
      <c r="B175" s="498" t="s">
        <v>2880</v>
      </c>
      <c r="C175" s="491"/>
      <c r="D175" s="491">
        <v>4</v>
      </c>
      <c r="E175" s="491" t="s">
        <v>1644</v>
      </c>
      <c r="F175" s="538"/>
      <c r="G175" s="492">
        <f t="shared" si="14"/>
        <v>0</v>
      </c>
      <c r="H175" s="538"/>
      <c r="I175" s="492">
        <f t="shared" si="15"/>
        <v>0</v>
      </c>
      <c r="J175" s="493">
        <f t="shared" si="16"/>
        <v>0</v>
      </c>
    </row>
    <row r="176" spans="1:10">
      <c r="A176" s="487" t="s">
        <v>2881</v>
      </c>
      <c r="B176" s="498" t="s">
        <v>2837</v>
      </c>
      <c r="C176" s="491"/>
      <c r="D176" s="491">
        <v>4</v>
      </c>
      <c r="E176" s="491" t="s">
        <v>1644</v>
      </c>
      <c r="F176" s="538"/>
      <c r="G176" s="492">
        <f t="shared" si="14"/>
        <v>0</v>
      </c>
      <c r="H176" s="538"/>
      <c r="I176" s="492">
        <f t="shared" si="15"/>
        <v>0</v>
      </c>
      <c r="J176" s="493">
        <f t="shared" si="16"/>
        <v>0</v>
      </c>
    </row>
    <row r="177" spans="1:10">
      <c r="A177" s="487" t="s">
        <v>2882</v>
      </c>
      <c r="B177" s="490" t="s">
        <v>2705</v>
      </c>
      <c r="C177" s="491"/>
      <c r="D177" s="500">
        <v>6</v>
      </c>
      <c r="E177" s="491" t="s">
        <v>1644</v>
      </c>
      <c r="F177" s="538"/>
      <c r="G177" s="492">
        <f t="shared" si="14"/>
        <v>0</v>
      </c>
      <c r="H177" s="538"/>
      <c r="I177" s="492">
        <f t="shared" si="15"/>
        <v>0</v>
      </c>
      <c r="J177" s="493">
        <f t="shared" si="16"/>
        <v>0</v>
      </c>
    </row>
    <row r="178" spans="1:10">
      <c r="A178" s="487" t="s">
        <v>2883</v>
      </c>
      <c r="B178" s="491" t="s">
        <v>2884</v>
      </c>
      <c r="C178" s="491"/>
      <c r="D178" s="491">
        <v>2</v>
      </c>
      <c r="E178" s="491" t="s">
        <v>1644</v>
      </c>
      <c r="F178" s="538"/>
      <c r="G178" s="492">
        <f t="shared" si="14"/>
        <v>0</v>
      </c>
      <c r="H178" s="538"/>
      <c r="I178" s="492">
        <f t="shared" si="15"/>
        <v>0</v>
      </c>
      <c r="J178" s="493">
        <f t="shared" si="16"/>
        <v>0</v>
      </c>
    </row>
    <row r="179" spans="1:10" ht="15" customHeight="1">
      <c r="A179" s="487" t="s">
        <v>2885</v>
      </c>
      <c r="B179" s="491" t="s">
        <v>2886</v>
      </c>
      <c r="C179" s="490"/>
      <c r="D179" s="491">
        <v>1</v>
      </c>
      <c r="E179" s="491" t="s">
        <v>1644</v>
      </c>
      <c r="F179" s="538"/>
      <c r="G179" s="492">
        <f t="shared" si="14"/>
        <v>0</v>
      </c>
      <c r="H179" s="538"/>
      <c r="I179" s="492">
        <f t="shared" si="15"/>
        <v>0</v>
      </c>
      <c r="J179" s="493">
        <f t="shared" si="16"/>
        <v>0</v>
      </c>
    </row>
    <row r="180" spans="1:10">
      <c r="A180" s="487" t="s">
        <v>2887</v>
      </c>
      <c r="B180" s="498" t="s">
        <v>2888</v>
      </c>
      <c r="C180" s="491"/>
      <c r="D180" s="491">
        <v>7</v>
      </c>
      <c r="E180" s="491" t="s">
        <v>1644</v>
      </c>
      <c r="F180" s="538"/>
      <c r="G180" s="492">
        <f t="shared" si="14"/>
        <v>0</v>
      </c>
      <c r="H180" s="538"/>
      <c r="I180" s="492">
        <f t="shared" si="15"/>
        <v>0</v>
      </c>
      <c r="J180" s="493">
        <f t="shared" si="16"/>
        <v>0</v>
      </c>
    </row>
    <row r="181" spans="1:10">
      <c r="A181" s="487" t="s">
        <v>2889</v>
      </c>
      <c r="B181" s="501" t="s">
        <v>2709</v>
      </c>
      <c r="C181" s="491"/>
      <c r="D181" s="491">
        <v>7</v>
      </c>
      <c r="E181" s="491" t="s">
        <v>1825</v>
      </c>
      <c r="F181" s="538"/>
      <c r="G181" s="492">
        <f t="shared" si="14"/>
        <v>0</v>
      </c>
      <c r="H181" s="538"/>
      <c r="I181" s="492">
        <f t="shared" si="15"/>
        <v>0</v>
      </c>
      <c r="J181" s="493">
        <f t="shared" si="16"/>
        <v>0</v>
      </c>
    </row>
    <row r="182" spans="1:10">
      <c r="A182" s="487" t="s">
        <v>2890</v>
      </c>
      <c r="B182" s="501" t="s">
        <v>2891</v>
      </c>
      <c r="C182" s="491"/>
      <c r="D182" s="491">
        <v>7</v>
      </c>
      <c r="E182" s="491" t="s">
        <v>1825</v>
      </c>
      <c r="F182" s="538"/>
      <c r="G182" s="492">
        <f t="shared" si="14"/>
        <v>0</v>
      </c>
      <c r="H182" s="538"/>
      <c r="I182" s="492">
        <f t="shared" si="15"/>
        <v>0</v>
      </c>
      <c r="J182" s="493">
        <f t="shared" si="16"/>
        <v>0</v>
      </c>
    </row>
    <row r="183" spans="1:10">
      <c r="A183" s="487" t="s">
        <v>2892</v>
      </c>
      <c r="B183" s="501" t="s">
        <v>2711</v>
      </c>
      <c r="C183" s="491"/>
      <c r="D183" s="491">
        <v>5</v>
      </c>
      <c r="E183" s="491" t="s">
        <v>1825</v>
      </c>
      <c r="F183" s="538"/>
      <c r="G183" s="492">
        <f t="shared" si="14"/>
        <v>0</v>
      </c>
      <c r="H183" s="538"/>
      <c r="I183" s="492">
        <f t="shared" si="15"/>
        <v>0</v>
      </c>
      <c r="J183" s="493">
        <f t="shared" si="16"/>
        <v>0</v>
      </c>
    </row>
    <row r="184" spans="1:10">
      <c r="A184" s="487" t="s">
        <v>2893</v>
      </c>
      <c r="B184" s="501" t="s">
        <v>2839</v>
      </c>
      <c r="C184" s="491"/>
      <c r="D184" s="491">
        <v>4</v>
      </c>
      <c r="E184" s="491" t="s">
        <v>1825</v>
      </c>
      <c r="F184" s="538"/>
      <c r="G184" s="492">
        <f t="shared" si="14"/>
        <v>0</v>
      </c>
      <c r="H184" s="538"/>
      <c r="I184" s="492">
        <f t="shared" si="15"/>
        <v>0</v>
      </c>
      <c r="J184" s="493">
        <f t="shared" si="16"/>
        <v>0</v>
      </c>
    </row>
    <row r="185" spans="1:10">
      <c r="A185" s="487" t="s">
        <v>2894</v>
      </c>
      <c r="B185" s="501"/>
      <c r="C185" s="491"/>
      <c r="D185" s="491"/>
      <c r="E185" s="491"/>
      <c r="F185" s="542"/>
      <c r="G185" s="519"/>
      <c r="H185" s="542"/>
      <c r="I185" s="519"/>
      <c r="J185" s="519"/>
    </row>
    <row r="186" spans="1:10">
      <c r="A186" s="487" t="s">
        <v>2717</v>
      </c>
      <c r="B186" s="501" t="s">
        <v>2718</v>
      </c>
      <c r="C186" s="491"/>
      <c r="D186" s="505"/>
      <c r="E186" s="491"/>
      <c r="F186" s="542"/>
      <c r="G186" s="519"/>
      <c r="H186" s="542"/>
      <c r="I186" s="519"/>
      <c r="J186" s="519"/>
    </row>
    <row r="187" spans="1:10">
      <c r="A187" s="487" t="s">
        <v>2895</v>
      </c>
      <c r="B187" s="501"/>
      <c r="C187" s="491"/>
      <c r="D187" s="505"/>
      <c r="E187" s="491"/>
      <c r="F187" s="542"/>
      <c r="G187" s="519"/>
      <c r="H187" s="542"/>
      <c r="I187" s="519"/>
      <c r="J187" s="519"/>
    </row>
    <row r="188" spans="1:10" ht="51" customHeight="1">
      <c r="A188" s="487" t="s">
        <v>2896</v>
      </c>
      <c r="B188" s="490" t="s">
        <v>2897</v>
      </c>
      <c r="C188" s="490"/>
      <c r="D188" s="491">
        <v>7</v>
      </c>
      <c r="E188" s="491" t="s">
        <v>182</v>
      </c>
      <c r="F188" s="538"/>
      <c r="G188" s="492">
        <f>D188*F188</f>
        <v>0</v>
      </c>
      <c r="H188" s="538"/>
      <c r="I188" s="492">
        <f>D188*H188</f>
        <v>0</v>
      </c>
      <c r="J188" s="493">
        <f>D188*(F188+H188)</f>
        <v>0</v>
      </c>
    </row>
    <row r="189" spans="1:10" ht="25.5">
      <c r="A189" s="487" t="s">
        <v>2898</v>
      </c>
      <c r="B189" s="498" t="s">
        <v>2899</v>
      </c>
      <c r="C189" s="491"/>
      <c r="D189" s="491">
        <v>15</v>
      </c>
      <c r="E189" s="491" t="s">
        <v>182</v>
      </c>
      <c r="F189" s="538"/>
      <c r="G189" s="492">
        <f>D189*F189</f>
        <v>0</v>
      </c>
      <c r="H189" s="538"/>
      <c r="I189" s="492">
        <f>D189*H189</f>
        <v>0</v>
      </c>
      <c r="J189" s="493">
        <f>D189*(F189+H189)</f>
        <v>0</v>
      </c>
    </row>
    <row r="190" spans="1:10">
      <c r="A190" s="487" t="s">
        <v>2900</v>
      </c>
      <c r="B190" s="498" t="s">
        <v>2728</v>
      </c>
      <c r="C190" s="491"/>
      <c r="D190" s="491">
        <v>2</v>
      </c>
      <c r="E190" s="491" t="s">
        <v>182</v>
      </c>
      <c r="F190" s="538"/>
      <c r="G190" s="492">
        <f>D190*F190</f>
        <v>0</v>
      </c>
      <c r="H190" s="538"/>
      <c r="I190" s="492">
        <f>D190*H190</f>
        <v>0</v>
      </c>
      <c r="J190" s="493">
        <f>D190*(F190+H190)</f>
        <v>0</v>
      </c>
    </row>
    <row r="191" spans="1:10">
      <c r="A191" s="487" t="s">
        <v>2901</v>
      </c>
      <c r="B191" s="498" t="s">
        <v>2732</v>
      </c>
      <c r="C191" s="491"/>
      <c r="D191" s="491">
        <v>1</v>
      </c>
      <c r="E191" s="491" t="s">
        <v>1100</v>
      </c>
      <c r="F191" s="538"/>
      <c r="G191" s="492">
        <f>D191*F191</f>
        <v>0</v>
      </c>
      <c r="H191" s="538"/>
      <c r="I191" s="492">
        <f>D191*H191</f>
        <v>0</v>
      </c>
      <c r="J191" s="493">
        <f>D191*(F191+H191)</f>
        <v>0</v>
      </c>
    </row>
    <row r="192" spans="1:10">
      <c r="A192" s="487" t="s">
        <v>2902</v>
      </c>
      <c r="B192" s="490" t="s">
        <v>2736</v>
      </c>
      <c r="C192" s="490"/>
      <c r="D192" s="491">
        <v>1</v>
      </c>
      <c r="E192" s="491" t="s">
        <v>1100</v>
      </c>
      <c r="F192" s="538"/>
      <c r="G192" s="492"/>
      <c r="H192" s="538"/>
      <c r="I192" s="492">
        <f>D192*H192</f>
        <v>0</v>
      </c>
      <c r="J192" s="493">
        <f>D192*(F192+H192)</f>
        <v>0</v>
      </c>
    </row>
    <row r="193" spans="1:10">
      <c r="A193" s="487"/>
      <c r="B193" s="484"/>
      <c r="C193" s="484"/>
      <c r="D193" s="505"/>
      <c r="E193" s="505"/>
      <c r="F193" s="542"/>
      <c r="G193" s="519"/>
      <c r="H193" s="542"/>
      <c r="I193" s="519"/>
      <c r="J193" s="519"/>
    </row>
    <row r="194" spans="1:10" s="513" customFormat="1">
      <c r="A194" s="487"/>
      <c r="B194" s="511" t="s">
        <v>2903</v>
      </c>
      <c r="C194" s="490"/>
      <c r="D194" s="491"/>
      <c r="E194" s="491"/>
      <c r="F194" s="543"/>
      <c r="G194" s="518"/>
      <c r="H194" s="541"/>
      <c r="I194" s="518"/>
      <c r="J194" s="518"/>
    </row>
    <row r="195" spans="1:10" s="513" customFormat="1">
      <c r="A195" s="487"/>
      <c r="B195" s="498" t="s">
        <v>2904</v>
      </c>
      <c r="C195" s="521"/>
      <c r="D195" s="491"/>
      <c r="E195" s="491"/>
      <c r="F195" s="543"/>
      <c r="G195" s="518"/>
      <c r="H195" s="541"/>
      <c r="I195" s="518"/>
      <c r="J195" s="518"/>
    </row>
    <row r="196" spans="1:10" s="513" customFormat="1">
      <c r="A196" s="487" t="s">
        <v>2905</v>
      </c>
      <c r="B196" s="522" t="s">
        <v>2906</v>
      </c>
      <c r="C196" s="490" t="s">
        <v>2907</v>
      </c>
      <c r="D196" s="491">
        <v>1</v>
      </c>
      <c r="E196" s="491" t="s">
        <v>1644</v>
      </c>
      <c r="F196" s="538"/>
      <c r="G196" s="492">
        <f t="shared" ref="G196:G201" si="17">D196*F196</f>
        <v>0</v>
      </c>
      <c r="H196" s="538"/>
      <c r="I196" s="492">
        <f t="shared" ref="I196:I201" si="18">D196*H196</f>
        <v>0</v>
      </c>
      <c r="J196" s="493">
        <f t="shared" ref="J196:J201" si="19">D196*(F196+H196)</f>
        <v>0</v>
      </c>
    </row>
    <row r="197" spans="1:10" s="513" customFormat="1">
      <c r="A197" s="487" t="s">
        <v>2908</v>
      </c>
      <c r="B197" s="498" t="s">
        <v>2909</v>
      </c>
      <c r="C197" s="490" t="s">
        <v>2907</v>
      </c>
      <c r="D197" s="491">
        <v>1</v>
      </c>
      <c r="E197" s="491" t="s">
        <v>1644</v>
      </c>
      <c r="F197" s="538"/>
      <c r="G197" s="492">
        <f t="shared" si="17"/>
        <v>0</v>
      </c>
      <c r="H197" s="538"/>
      <c r="I197" s="492">
        <f t="shared" si="18"/>
        <v>0</v>
      </c>
      <c r="J197" s="493">
        <f t="shared" si="19"/>
        <v>0</v>
      </c>
    </row>
    <row r="198" spans="1:10" s="513" customFormat="1" ht="14.25" customHeight="1">
      <c r="A198" s="523" t="s">
        <v>2910</v>
      </c>
      <c r="B198" s="498" t="s">
        <v>2911</v>
      </c>
      <c r="C198" s="490"/>
      <c r="D198" s="491">
        <v>20</v>
      </c>
      <c r="E198" s="491" t="s">
        <v>1825</v>
      </c>
      <c r="F198" s="538"/>
      <c r="G198" s="492">
        <f t="shared" si="17"/>
        <v>0</v>
      </c>
      <c r="H198" s="538"/>
      <c r="I198" s="492">
        <f t="shared" si="18"/>
        <v>0</v>
      </c>
      <c r="J198" s="493">
        <f t="shared" si="19"/>
        <v>0</v>
      </c>
    </row>
    <row r="199" spans="1:10" s="513" customFormat="1">
      <c r="A199" s="487" t="s">
        <v>2912</v>
      </c>
      <c r="B199" s="498" t="s">
        <v>2913</v>
      </c>
      <c r="C199" s="490"/>
      <c r="D199" s="491">
        <v>1</v>
      </c>
      <c r="E199" s="491" t="s">
        <v>1644</v>
      </c>
      <c r="F199" s="538"/>
      <c r="G199" s="492">
        <f t="shared" si="17"/>
        <v>0</v>
      </c>
      <c r="H199" s="538"/>
      <c r="I199" s="492">
        <f t="shared" si="18"/>
        <v>0</v>
      </c>
      <c r="J199" s="493">
        <f t="shared" si="19"/>
        <v>0</v>
      </c>
    </row>
    <row r="200" spans="1:10" s="513" customFormat="1">
      <c r="A200" s="487" t="s">
        <v>2914</v>
      </c>
      <c r="B200" s="498" t="s">
        <v>2915</v>
      </c>
      <c r="C200" s="490"/>
      <c r="D200" s="491">
        <v>1</v>
      </c>
      <c r="E200" s="491" t="s">
        <v>1644</v>
      </c>
      <c r="F200" s="538"/>
      <c r="G200" s="492">
        <f t="shared" si="17"/>
        <v>0</v>
      </c>
      <c r="H200" s="538"/>
      <c r="I200" s="492">
        <f t="shared" si="18"/>
        <v>0</v>
      </c>
      <c r="J200" s="493">
        <f t="shared" si="19"/>
        <v>0</v>
      </c>
    </row>
    <row r="201" spans="1:10" s="513" customFormat="1">
      <c r="A201" s="487" t="s">
        <v>2916</v>
      </c>
      <c r="B201" s="498" t="s">
        <v>2917</v>
      </c>
      <c r="C201" s="490"/>
      <c r="D201" s="491">
        <v>1</v>
      </c>
      <c r="E201" s="491" t="s">
        <v>1100</v>
      </c>
      <c r="F201" s="538"/>
      <c r="G201" s="492">
        <f t="shared" si="17"/>
        <v>0</v>
      </c>
      <c r="H201" s="538"/>
      <c r="I201" s="492">
        <f t="shared" si="18"/>
        <v>0</v>
      </c>
      <c r="J201" s="493">
        <f t="shared" si="19"/>
        <v>0</v>
      </c>
    </row>
    <row r="202" spans="1:10" s="513" customFormat="1">
      <c r="A202" s="487"/>
      <c r="B202" s="501"/>
      <c r="C202" s="490"/>
      <c r="D202" s="512"/>
      <c r="E202" s="512"/>
      <c r="F202" s="541"/>
      <c r="G202" s="518"/>
      <c r="H202" s="541"/>
      <c r="I202" s="518"/>
      <c r="J202" s="518"/>
    </row>
    <row r="203" spans="1:10" s="503" customFormat="1" ht="15.75">
      <c r="A203" s="482"/>
      <c r="B203" s="514"/>
      <c r="C203" s="484"/>
      <c r="D203" s="505"/>
      <c r="E203" s="505"/>
      <c r="F203" s="542"/>
      <c r="G203" s="519"/>
      <c r="H203" s="542"/>
      <c r="I203" s="519"/>
      <c r="J203" s="519"/>
    </row>
    <row r="204" spans="1:10">
      <c r="A204" s="487"/>
      <c r="B204" s="488" t="s">
        <v>2918</v>
      </c>
      <c r="C204" s="484"/>
      <c r="D204" s="506"/>
      <c r="E204" s="485"/>
      <c r="F204" s="542"/>
      <c r="G204" s="519"/>
      <c r="H204" s="542"/>
      <c r="I204" s="519"/>
      <c r="J204" s="519"/>
    </row>
    <row r="205" spans="1:10">
      <c r="A205" s="524"/>
      <c r="B205" s="511" t="s">
        <v>2919</v>
      </c>
      <c r="C205" s="484"/>
      <c r="D205" s="506"/>
      <c r="E205" s="485"/>
      <c r="F205" s="542"/>
      <c r="G205" s="519"/>
      <c r="H205" s="542"/>
      <c r="I205" s="519"/>
      <c r="J205" s="519"/>
    </row>
    <row r="206" spans="1:10" ht="26.25" customHeight="1">
      <c r="A206" s="487"/>
      <c r="B206" s="490" t="s">
        <v>2920</v>
      </c>
      <c r="C206" s="490" t="s">
        <v>2921</v>
      </c>
      <c r="D206" s="491">
        <v>1</v>
      </c>
      <c r="E206" s="491" t="s">
        <v>1644</v>
      </c>
      <c r="F206" s="544"/>
      <c r="G206" s="525"/>
      <c r="H206" s="538"/>
      <c r="I206" s="492">
        <f>D206*H206</f>
        <v>0</v>
      </c>
      <c r="J206" s="493">
        <f>D206*(F206+H206)</f>
        <v>0</v>
      </c>
    </row>
    <row r="207" spans="1:10" ht="29.25" customHeight="1">
      <c r="A207" s="487"/>
      <c r="B207" s="490" t="s">
        <v>2922</v>
      </c>
      <c r="C207" s="490" t="s">
        <v>2923</v>
      </c>
      <c r="D207" s="491">
        <v>1</v>
      </c>
      <c r="E207" s="491" t="s">
        <v>1644</v>
      </c>
      <c r="F207" s="544"/>
      <c r="G207" s="525"/>
      <c r="H207" s="538"/>
      <c r="I207" s="492">
        <f>D207*H207</f>
        <v>0</v>
      </c>
      <c r="J207" s="493">
        <f>D207*(F207+H207)</f>
        <v>0</v>
      </c>
    </row>
    <row r="208" spans="1:10" ht="30" customHeight="1">
      <c r="A208" s="526"/>
      <c r="B208" s="490" t="s">
        <v>2924</v>
      </c>
      <c r="C208" s="490"/>
      <c r="D208" s="491">
        <v>280</v>
      </c>
      <c r="E208" s="491" t="s">
        <v>182</v>
      </c>
      <c r="F208" s="544"/>
      <c r="G208" s="525"/>
      <c r="H208" s="538"/>
      <c r="I208" s="492">
        <f>D208*H208</f>
        <v>0</v>
      </c>
      <c r="J208" s="493">
        <f>D208*(F208+H208)</f>
        <v>0</v>
      </c>
    </row>
    <row r="209" spans="1:10" s="503" customFormat="1" ht="12.75" customHeight="1">
      <c r="A209" s="482"/>
      <c r="B209" s="514"/>
      <c r="C209" s="484"/>
      <c r="D209" s="505"/>
      <c r="E209" s="505"/>
      <c r="F209" s="542"/>
      <c r="G209" s="519"/>
      <c r="H209" s="542"/>
      <c r="I209" s="519"/>
      <c r="J209" s="519"/>
    </row>
    <row r="210" spans="1:10">
      <c r="A210" s="524"/>
      <c r="B210" s="511" t="s">
        <v>2925</v>
      </c>
      <c r="C210" s="484"/>
      <c r="D210" s="506"/>
      <c r="E210" s="485"/>
      <c r="F210" s="542"/>
      <c r="G210" s="519"/>
      <c r="H210" s="542"/>
      <c r="I210" s="519"/>
      <c r="J210" s="519"/>
    </row>
    <row r="211" spans="1:10" ht="27.75" customHeight="1">
      <c r="A211" s="487"/>
      <c r="B211" s="490" t="s">
        <v>2920</v>
      </c>
      <c r="C211" s="490" t="s">
        <v>2926</v>
      </c>
      <c r="D211" s="491">
        <v>1</v>
      </c>
      <c r="E211" s="491" t="s">
        <v>1644</v>
      </c>
      <c r="F211" s="544"/>
      <c r="G211" s="525"/>
      <c r="H211" s="538"/>
      <c r="I211" s="492">
        <f>D211*H211</f>
        <v>0</v>
      </c>
      <c r="J211" s="493">
        <f>D211*(F211+H211)</f>
        <v>0</v>
      </c>
    </row>
    <row r="212" spans="1:10" ht="37.5" customHeight="1">
      <c r="A212" s="487"/>
      <c r="B212" s="490" t="s">
        <v>2922</v>
      </c>
      <c r="C212" s="490" t="s">
        <v>2927</v>
      </c>
      <c r="D212" s="491">
        <v>1</v>
      </c>
      <c r="E212" s="491" t="s">
        <v>1644</v>
      </c>
      <c r="F212" s="544"/>
      <c r="G212" s="525"/>
      <c r="H212" s="538"/>
      <c r="I212" s="492">
        <f>D212*H212</f>
        <v>0</v>
      </c>
      <c r="J212" s="493">
        <f>D212*(F212+H212)</f>
        <v>0</v>
      </c>
    </row>
    <row r="213" spans="1:10" ht="30" customHeight="1">
      <c r="A213" s="526"/>
      <c r="B213" s="490" t="s">
        <v>2924</v>
      </c>
      <c r="C213" s="490"/>
      <c r="D213" s="491">
        <v>200</v>
      </c>
      <c r="E213" s="491" t="s">
        <v>182</v>
      </c>
      <c r="F213" s="544"/>
      <c r="G213" s="525"/>
      <c r="H213" s="538"/>
      <c r="I213" s="492">
        <f>D213*H213</f>
        <v>0</v>
      </c>
      <c r="J213" s="493">
        <f>D213*(F213+H213)</f>
        <v>0</v>
      </c>
    </row>
    <row r="214" spans="1:10" s="503" customFormat="1" ht="25.5">
      <c r="A214" s="487"/>
      <c r="B214" s="498" t="s">
        <v>2928</v>
      </c>
      <c r="C214" s="490"/>
      <c r="D214" s="491">
        <v>10</v>
      </c>
      <c r="E214" s="491" t="s">
        <v>182</v>
      </c>
      <c r="F214" s="544"/>
      <c r="G214" s="525"/>
      <c r="H214" s="538"/>
      <c r="I214" s="492">
        <f>D214*H214</f>
        <v>0</v>
      </c>
      <c r="J214" s="493">
        <f>D214*(F214+H214)</f>
        <v>0</v>
      </c>
    </row>
    <row r="215" spans="1:10" s="503" customFormat="1" ht="12.75" customHeight="1">
      <c r="A215" s="482"/>
      <c r="B215" s="514"/>
      <c r="C215" s="484"/>
      <c r="D215" s="505"/>
      <c r="E215" s="505"/>
      <c r="F215" s="542"/>
      <c r="G215" s="519"/>
      <c r="H215" s="542"/>
      <c r="I215" s="519"/>
      <c r="J215" s="519"/>
    </row>
    <row r="216" spans="1:10">
      <c r="A216" s="524"/>
      <c r="B216" s="511" t="s">
        <v>2929</v>
      </c>
      <c r="C216" s="484"/>
      <c r="D216" s="506"/>
      <c r="E216" s="485"/>
      <c r="F216" s="542"/>
      <c r="G216" s="519"/>
      <c r="H216" s="542"/>
      <c r="I216" s="519"/>
      <c r="J216" s="519"/>
    </row>
    <row r="217" spans="1:10" ht="15" customHeight="1">
      <c r="A217" s="487"/>
      <c r="B217" s="490" t="s">
        <v>2930</v>
      </c>
      <c r="C217" s="490"/>
      <c r="D217" s="491">
        <v>5</v>
      </c>
      <c r="E217" s="491" t="s">
        <v>1644</v>
      </c>
      <c r="F217" s="544"/>
      <c r="G217" s="525"/>
      <c r="H217" s="538"/>
      <c r="I217" s="492">
        <f>D217*H217</f>
        <v>0</v>
      </c>
      <c r="J217" s="493">
        <f>D217*(F217+H217)</f>
        <v>0</v>
      </c>
    </row>
    <row r="218" spans="1:10" ht="15" customHeight="1">
      <c r="A218" s="487"/>
      <c r="B218" s="490" t="s">
        <v>2931</v>
      </c>
      <c r="C218" s="490" t="s">
        <v>2932</v>
      </c>
      <c r="D218" s="491">
        <v>2</v>
      </c>
      <c r="E218" s="491" t="s">
        <v>1644</v>
      </c>
      <c r="F218" s="544"/>
      <c r="G218" s="525"/>
      <c r="H218" s="538"/>
      <c r="I218" s="492">
        <f>D218*H218</f>
        <v>0</v>
      </c>
      <c r="J218" s="493">
        <f>D218*(F218+H218)</f>
        <v>0</v>
      </c>
    </row>
    <row r="219" spans="1:10" ht="30" customHeight="1">
      <c r="A219" s="526"/>
      <c r="B219" s="490" t="s">
        <v>2924</v>
      </c>
      <c r="C219" s="490"/>
      <c r="D219" s="491">
        <v>60</v>
      </c>
      <c r="E219" s="491" t="s">
        <v>182</v>
      </c>
      <c r="F219" s="544"/>
      <c r="G219" s="525"/>
      <c r="H219" s="538"/>
      <c r="I219" s="492">
        <f>D219*H219</f>
        <v>0</v>
      </c>
      <c r="J219" s="493">
        <f>D219*(F219+H219)</f>
        <v>0</v>
      </c>
    </row>
    <row r="220" spans="1:10" s="503" customFormat="1" ht="25.5">
      <c r="A220" s="487"/>
      <c r="B220" s="498" t="s">
        <v>2928</v>
      </c>
      <c r="C220" s="490"/>
      <c r="D220" s="491">
        <v>15</v>
      </c>
      <c r="E220" s="491" t="s">
        <v>182</v>
      </c>
      <c r="F220" s="544"/>
      <c r="G220" s="525"/>
      <c r="H220" s="538"/>
      <c r="I220" s="492">
        <f>D220*H220</f>
        <v>0</v>
      </c>
      <c r="J220" s="493">
        <f>D220*(F220+H220)</f>
        <v>0</v>
      </c>
    </row>
    <row r="221" spans="1:10" s="503" customFormat="1" ht="12.75" customHeight="1">
      <c r="A221" s="482"/>
      <c r="B221" s="514"/>
      <c r="C221" s="484"/>
      <c r="D221" s="484"/>
      <c r="E221" s="505"/>
      <c r="F221" s="486"/>
      <c r="G221" s="486"/>
      <c r="H221" s="486"/>
      <c r="I221" s="486"/>
      <c r="J221" s="486"/>
    </row>
    <row r="222" spans="1:10">
      <c r="A222" s="527"/>
      <c r="B222" s="521"/>
      <c r="C222" s="521"/>
      <c r="D222" s="521"/>
      <c r="E222" s="528"/>
      <c r="F222" s="529"/>
      <c r="G222" s="529"/>
      <c r="H222" s="530"/>
      <c r="I222" s="530"/>
      <c r="J222" s="530"/>
    </row>
    <row r="223" spans="1:10" ht="13.5" thickBot="1">
      <c r="A223" s="531"/>
      <c r="B223" s="470" t="s">
        <v>2933</v>
      </c>
      <c r="C223" s="532"/>
      <c r="D223" s="532"/>
      <c r="E223" s="533"/>
      <c r="F223" s="534"/>
      <c r="G223" s="534"/>
      <c r="H223" s="535"/>
      <c r="I223" s="535"/>
      <c r="J223" s="536">
        <f>SUM(J8:J220)</f>
        <v>0</v>
      </c>
    </row>
  </sheetData>
  <sheetProtection algorithmName="SHA-512" hashValue="sc/2k8UzJFtr/I2uIglsNQ4ZRIAt+JDENwyQlSXiB22LoKCiaJhVMZyerxs0aNMPBUdYs3VnjcY91pysOlMXHA==" saltValue="AvLvg6nL8BwbMIJ/8PsKnA==" spinCount="100000" sheet="1" objects="1" scenarios="1"/>
  <mergeCells count="7">
    <mergeCell ref="J3:J4"/>
    <mergeCell ref="A3:A4"/>
    <mergeCell ref="B3:B4"/>
    <mergeCell ref="C3:C4"/>
    <mergeCell ref="E3:E4"/>
    <mergeCell ref="F3:G3"/>
    <mergeCell ref="H3:I3"/>
  </mergeCells>
  <printOptions horizontalCentered="1"/>
  <pageMargins left="0.15748031496062992" right="0.15748031496062992" top="0.82677165354330717" bottom="0.55118110236220474" header="0.19685039370078741" footer="0.19685039370078741"/>
  <pageSetup paperSize="9" scale="75" orientation="landscape" r:id="rId1"/>
  <headerFooter alignWithMargins="0">
    <oddFooter>&amp;L&amp;F&amp;C&amp;P/&amp;N&amp;R&amp;A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Stavba</vt:lpstr>
      <vt:lpstr>VzorPolozky</vt:lpstr>
      <vt:lpstr>01 01 Pol</vt:lpstr>
      <vt:lpstr>ZTI</vt:lpstr>
      <vt:lpstr>ÚSTŘEDNÍ VYTÁPĚNÍ</vt:lpstr>
      <vt:lpstr>Gastro</vt:lpstr>
      <vt:lpstr>Elektroinstalace</vt:lpstr>
      <vt:lpstr>Řízení gastro</vt:lpstr>
      <vt:lpstr>EPS</vt:lpstr>
      <vt:lpstr>VZT</vt:lpstr>
      <vt:lpstr>Elektroinstalace!_Toc431412200</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Elektroinstalace!Excel_BuiltIn_Print_Area</vt:lpstr>
      <vt:lpstr>Stavba!IČO</vt:lpstr>
      <vt:lpstr>Mena</vt:lpstr>
      <vt:lpstr>MistoStavby</vt:lpstr>
      <vt:lpstr>nazevobjektu</vt:lpstr>
      <vt:lpstr>Stavba!NazevStavby</vt:lpstr>
      <vt:lpstr>NazevStavebnihoRozpoctu</vt:lpstr>
      <vt:lpstr>'01 01 Pol'!Názvy_tisku</vt:lpstr>
      <vt:lpstr>Elektroinstalace!Názvy_tisku</vt:lpstr>
      <vt:lpstr>EPS!Názvy_tisku</vt:lpstr>
      <vt:lpstr>Gastro!Názvy_tisku</vt:lpstr>
      <vt:lpstr>VZT!Názvy_tisku</vt:lpstr>
      <vt:lpstr>ZTI!Názvy_tisku</vt:lpstr>
      <vt:lpstr>oadresa</vt:lpstr>
      <vt:lpstr>Stavba!Objednatel</vt:lpstr>
      <vt:lpstr>Stavba!Objekt</vt:lpstr>
      <vt:lpstr>'01 01 Pol'!Oblast_tisku</vt:lpstr>
      <vt:lpstr>Elektroinstalace!Oblast_tisku</vt:lpstr>
      <vt:lpstr>EPS!Oblast_tisku</vt:lpstr>
      <vt:lpstr>'Řízení gastro'!Oblast_tisku</vt:lpstr>
      <vt:lpstr>Stavba!Oblast_tisku</vt:lpstr>
      <vt:lpstr>'ÚSTŘEDNÍ VYTÁPĚNÍ'!Oblast_tisku</vt:lpstr>
      <vt:lpstr>ZTI!Oblast_tisku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Zdenek</dc:creator>
  <cp:lastModifiedBy>Zdenek</cp:lastModifiedBy>
  <cp:lastPrinted>2023-04-26T07:43:26Z</cp:lastPrinted>
  <dcterms:created xsi:type="dcterms:W3CDTF">2009-04-08T07:15:50Z</dcterms:created>
  <dcterms:modified xsi:type="dcterms:W3CDTF">2023-05-02T05:43:02Z</dcterms:modified>
</cp:coreProperties>
</file>