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1 - Zahrada MŠ Jahoda" sheetId="2" r:id="rId2"/>
  </sheets>
  <definedNames>
    <definedName name="_xlnm.Print_Area" localSheetId="0">'Rekapitulace stavby'!$D$4:$AO$76,'Rekapitulace stavby'!$C$82:$AQ$96</definedName>
    <definedName name="_xlnm._FilterDatabase" localSheetId="1" hidden="1">'01-21 - Zahrada MŠ Jahoda'!$C$120:$K$197</definedName>
    <definedName name="_xlnm.Print_Area" localSheetId="1">'01-21 - Zahrada MŠ Jahoda'!$C$4:$J$76,'01-21 - Zahrada MŠ Jahoda'!$C$82:$J$104,'01-21 - Zahrada MŠ Jahoda'!$C$110:$J$197</definedName>
    <definedName name="_xlnm.Print_Titles" localSheetId="0">'Rekapitulace stavby'!$92:$92</definedName>
    <definedName name="_xlnm.Print_Titles" localSheetId="1">'01-21 - Zahrada MŠ Jahoda'!$120:$120</definedName>
  </definedNames>
  <calcPr fullCalcOnLoad="1"/>
</workbook>
</file>

<file path=xl/sharedStrings.xml><?xml version="1.0" encoding="utf-8"?>
<sst xmlns="http://schemas.openxmlformats.org/spreadsheetml/2006/main" count="1106" uniqueCount="304">
  <si>
    <t>Export Komplet</t>
  </si>
  <si>
    <t/>
  </si>
  <si>
    <t>2.0</t>
  </si>
  <si>
    <t>ZAMOK</t>
  </si>
  <si>
    <t>False</t>
  </si>
  <si>
    <t>{d3704b4e-ab49-46d3-9f32-7484f8fe5093}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</si>
  <si>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</si>
  <si>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</si>
  <si>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</si>
  <si>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</si>
  <si>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</si>
  <si>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</si>
  <si>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</si>
  <si>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</si>
  <si>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</si>
  <si>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</si>
  <si>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</si>
  <si>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Zahrada MŠ Jahoda</t>
  </si>
  <si>
    <t>KSO:</t>
  </si>
  <si>
    <t>CC-CZ:</t>
  </si>
  <si>
    <t>Místo:</t>
  </si>
  <si>
    <t>Vybíralova 969</t>
  </si>
  <si>
    <t>Datum:</t>
  </si>
  <si>
    <t>22. 1. 2021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</si>
  <si>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</si>
  <si>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</si>
  <si>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</si>
  <si>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</si>
  <si>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</si>
  <si>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</si>
  <si>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</si>
  <si>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</si>
  <si>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</si>
  <si>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</si>
  <si>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</si>
  <si>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</si>
  <si>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</si>
  <si>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</si>
  <si>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</si>
  <si>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</si>
  <si>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</si>
  <si>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</si>
  <si>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</si>
  <si>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</si>
  <si>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</si>
  <si>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</si>
  <si>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</si>
  <si>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</si>
  <si>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</si>
  <si>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</si>
  <si>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</si>
  <si>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</si>
  <si>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</si>
  <si>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</si>
  <si>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</si>
  <si>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</si>
  <si>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</si>
  <si>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</si>
  <si>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</si>
  <si>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</si>
  <si>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</si>
  <si>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</si>
  <si>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</si>
  <si>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</si>
  <si>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</si>
  <si>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</si>
  <si>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</si>
  <si>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</si>
  <si>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</si>
  <si>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</si>
  <si>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</si>
  <si>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</si>
  <si>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</si>
  <si>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</si>
  <si>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</si>
  <si>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</si>
  <si>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</si>
  <si>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</si>
  <si>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</si>
  <si>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</si>
  <si>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</si>
  <si>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</si>
  <si>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</si>
  <si>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</si>
  <si>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</si>
  <si>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</si>
  <si>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</si>
  <si>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</si>
  <si>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</si>
  <si>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</si>
  <si>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</si>
  <si>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</si>
  <si>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</si>
  <si>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</si>
  <si>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</si>
  <si>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</si>
  <si>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</si>
  <si>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</si>
  <si>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</si>
  <si>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</si>
  <si>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</si>
  <si>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</si>
  <si>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</si>
  <si>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</si>
  <si>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</si>
  <si>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</si>
  <si>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</si>
  <si>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</si>
  <si>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</si>
  <si>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</si>
  <si>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</si>
  <si>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</si>
  <si>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</si>
  <si>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</si>
  <si>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</si>
  <si>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111211201</t>
  </si>
  <si>
    <t>Odstranění křovin a stromů průměru kmene do 100 mm i s kořeny sklonu terénu přes 1:5 ručně</t>
  </si>
  <si>
    <t>m2</t>
  </si>
  <si>
    <t>4</t>
  </si>
  <si>
    <t>-717503516</t>
  </si>
  <si>
    <t>111211241</t>
  </si>
  <si>
    <t>Snesení listnatého klestu D do 30 cm ve svahu přes 1:3</t>
  </si>
  <si>
    <t>kus</t>
  </si>
  <si>
    <t>-390290559</t>
  </si>
  <si>
    <t>3</t>
  </si>
  <si>
    <t>112101101.</t>
  </si>
  <si>
    <t>Odstranění větví  stromů listnatých do výšky 180 cm</t>
  </si>
  <si>
    <t>563262298</t>
  </si>
  <si>
    <t>121112003</t>
  </si>
  <si>
    <t>Sejmutí ornice tl vrstvy do 200 mm ručně</t>
  </si>
  <si>
    <t>-456455116</t>
  </si>
  <si>
    <t>VV</t>
  </si>
  <si>
    <t>"záhonky" 3*0,8*0,15</t>
  </si>
  <si>
    <t>"pískoviště" 2*2*0,15</t>
  </si>
  <si>
    <t>"dopadová plocha Loď" 76,8*0,15</t>
  </si>
  <si>
    <t>Součet</t>
  </si>
  <si>
    <t>5</t>
  </si>
  <si>
    <t>131111322</t>
  </si>
  <si>
    <t>Vrtání jamek pro plotové sloupky D do 200 mm - ručně s mechanickým vrtákem</t>
  </si>
  <si>
    <t>m</t>
  </si>
  <si>
    <t>144973846</t>
  </si>
  <si>
    <t>29*0,8</t>
  </si>
  <si>
    <t>6</t>
  </si>
  <si>
    <t>131213102</t>
  </si>
  <si>
    <t>Hloubení jam v nesoudržných horninách třídy těžitelnosti I, skupiny 3 ručně</t>
  </si>
  <si>
    <t>m3</t>
  </si>
  <si>
    <t>766314414</t>
  </si>
  <si>
    <t>"dvojdomek" (0,4*0,4*0,5)*8</t>
  </si>
  <si>
    <t>"lavice s prvky" (0,4*0,4*0,5)*15</t>
  </si>
  <si>
    <t>"loď" (0,5*0,5*0,8)*14</t>
  </si>
  <si>
    <t>"pískoviště" (0,4*0,4*0,5)*8</t>
  </si>
  <si>
    <t>7</t>
  </si>
  <si>
    <t>162211311</t>
  </si>
  <si>
    <t>Vodorovné přemístění výkopku z horniny třídy těžitelnosti I, skupiny 1 až 3 stavebním kolečkem do 10 m</t>
  </si>
  <si>
    <t>-836929034</t>
  </si>
  <si>
    <t>"plot" (0,8*3,14*(0,1*0,1))*29</t>
  </si>
  <si>
    <t>8</t>
  </si>
  <si>
    <t>162211319</t>
  </si>
  <si>
    <t>Příplatek k vodorovnému přemístění výkopku z horniny třídy těžitelnosti I, skupiny 1 až 3 stavebním kolečkem ZKD 10 m</t>
  </si>
  <si>
    <t>1515528558</t>
  </si>
  <si>
    <t>9</t>
  </si>
  <si>
    <t>167111101</t>
  </si>
  <si>
    <t>Nakládání výkopku z hornin třídy těžitelnosti I, skupiny 1 až 3 ručně</t>
  </si>
  <si>
    <t>-345767736</t>
  </si>
  <si>
    <t>10</t>
  </si>
  <si>
    <t>171201221</t>
  </si>
  <si>
    <t>Poplatek za uložení na skládce (skládkovné) zeminy a kamení kód odpadu 17 05 04</t>
  </si>
  <si>
    <t>t</t>
  </si>
  <si>
    <t>-189843989</t>
  </si>
  <si>
    <t>11</t>
  </si>
  <si>
    <t>171251201</t>
  </si>
  <si>
    <t>Uložení sypaniny na skládky nebo meziskládky</t>
  </si>
  <si>
    <t>994109944</t>
  </si>
  <si>
    <t>Zakládání</t>
  </si>
  <si>
    <t>12</t>
  </si>
  <si>
    <t>213141121</t>
  </si>
  <si>
    <t>Zřízení vrstvy z geotextilie ve sklonu do 1:2 š do 3 m</t>
  </si>
  <si>
    <t>1916011369</t>
  </si>
  <si>
    <t>13</t>
  </si>
  <si>
    <t>M</t>
  </si>
  <si>
    <t>JTA.0013477.URS</t>
  </si>
  <si>
    <t>geotextilie netkaná geoNetex M/B, 300g/m2, šíře 300cm</t>
  </si>
  <si>
    <t>1866614333</t>
  </si>
  <si>
    <t>4*1,1845 'Přepočtené koeficientem množství</t>
  </si>
  <si>
    <t>14</t>
  </si>
  <si>
    <t>-24873590</t>
  </si>
  <si>
    <t>76,8*1,1845 'Přepočtené koeficientem množství</t>
  </si>
  <si>
    <t>213141122</t>
  </si>
  <si>
    <t>Zřízení vrstvy z geotextilie ve sklonu do 1:2 š do 6 m</t>
  </si>
  <si>
    <t>2005351711</t>
  </si>
  <si>
    <t>16</t>
  </si>
  <si>
    <t>271532213</t>
  </si>
  <si>
    <t>Podsyp pod základové konstrukce se zhutněním z hrubého kameniva frakce 8 až 16 mm</t>
  </si>
  <si>
    <t>97408654</t>
  </si>
  <si>
    <t>"záhonky" 3*0,8*0,15*2</t>
  </si>
  <si>
    <t>17</t>
  </si>
  <si>
    <t>275313611</t>
  </si>
  <si>
    <t>Základové patky z betonu tř. C 16/20</t>
  </si>
  <si>
    <t>-748122239</t>
  </si>
  <si>
    <t>Svislé a kompletní konstrukce</t>
  </si>
  <si>
    <t>18</t>
  </si>
  <si>
    <t>338171113</t>
  </si>
  <si>
    <t>Osazování sloupků a vzpěr plotových ocelových v do 2,00 m se zabetonováním</t>
  </si>
  <si>
    <t>-1550638142</t>
  </si>
  <si>
    <t>19</t>
  </si>
  <si>
    <t>55342151</t>
  </si>
  <si>
    <t>plotový sloupek pro svařované panely profilovaný oválný 50x70mm dl 1,0-1,5m povrchová úprava Pz a komaxit</t>
  </si>
  <si>
    <t>221012990</t>
  </si>
  <si>
    <t>20</t>
  </si>
  <si>
    <t>55342188</t>
  </si>
  <si>
    <t>plotová profilovaná vzpěra D 30-40mm dl 1,5-2,0m bez hlavy a objímky pro svařované pletivo v návinu povrchová úprava Pz a komaxit</t>
  </si>
  <si>
    <t>251441359</t>
  </si>
  <si>
    <t>55342195</t>
  </si>
  <si>
    <t>hlava plotové vzpěry D 40-50mm pro svařované pletivo v návinu povrchová úprava Pz a komaxit</t>
  </si>
  <si>
    <t>1119151308</t>
  </si>
  <si>
    <t>22</t>
  </si>
  <si>
    <t>55342202</t>
  </si>
  <si>
    <t>objímka pro uchycení vzpěry na sloupek D 40-50mm</t>
  </si>
  <si>
    <t>527226153</t>
  </si>
  <si>
    <t>23</t>
  </si>
  <si>
    <t>55342333</t>
  </si>
  <si>
    <t>branka plotová jednokřídlá Pz s PVC vrstvou 1000x1530mm</t>
  </si>
  <si>
    <t>-1517263351</t>
  </si>
  <si>
    <t>24</t>
  </si>
  <si>
    <t>348101110</t>
  </si>
  <si>
    <t>Osazení vrat nebo vrátek k oplocení na sloupky zděné nebo betonové plochy do 2 m2</t>
  </si>
  <si>
    <t>644072712</t>
  </si>
  <si>
    <t>25</t>
  </si>
  <si>
    <t>348401150</t>
  </si>
  <si>
    <t>Montáž oplocení ze svařovaného pletiva s napínacími dráty výšky do 1,5 m</t>
  </si>
  <si>
    <t>939704990</t>
  </si>
  <si>
    <t>26</t>
  </si>
  <si>
    <t>31327502.</t>
  </si>
  <si>
    <t>pletivo drátěné plastifikované s oky 200/50 mm, tl. 4 mm, v 1500mm</t>
  </si>
  <si>
    <t>675426753</t>
  </si>
  <si>
    <t>Ostatní konstrukce a práce, bourání</t>
  </si>
  <si>
    <t>27</t>
  </si>
  <si>
    <t>936004001</t>
  </si>
  <si>
    <t>Záhonky</t>
  </si>
  <si>
    <t>kpl</t>
  </si>
  <si>
    <t>188739445</t>
  </si>
  <si>
    <t>28</t>
  </si>
  <si>
    <t>936004002</t>
  </si>
  <si>
    <t>Dvojdomek s lavicí</t>
  </si>
  <si>
    <t>2124130537</t>
  </si>
  <si>
    <t>29</t>
  </si>
  <si>
    <t>936004003</t>
  </si>
  <si>
    <t>Tunel z vrby</t>
  </si>
  <si>
    <t>1791162443</t>
  </si>
  <si>
    <t>30</t>
  </si>
  <si>
    <t>936004004</t>
  </si>
  <si>
    <t>Kláda</t>
  </si>
  <si>
    <t>ks</t>
  </si>
  <si>
    <t>659794125</t>
  </si>
  <si>
    <t>31</t>
  </si>
  <si>
    <t>936004005</t>
  </si>
  <si>
    <t>Lavice s prvky</t>
  </si>
  <si>
    <t>1428596499</t>
  </si>
  <si>
    <t>32</t>
  </si>
  <si>
    <t>936004006</t>
  </si>
  <si>
    <t>Loď</t>
  </si>
  <si>
    <t>549771503</t>
  </si>
  <si>
    <t>33</t>
  </si>
  <si>
    <t>936004007</t>
  </si>
  <si>
    <t>Doprava a montáž</t>
  </si>
  <si>
    <t>1321182983</t>
  </si>
  <si>
    <t>34</t>
  </si>
  <si>
    <t>936004112,</t>
  </si>
  <si>
    <t>Dětské pískoviště s rámem dřevěným vč. krycí plachty</t>
  </si>
  <si>
    <t>1005675004</t>
  </si>
  <si>
    <t>35</t>
  </si>
  <si>
    <t>0001</t>
  </si>
  <si>
    <t>Písek do pískoviště</t>
  </si>
  <si>
    <t>937076870</t>
  </si>
  <si>
    <t>4,000*0,4*1,5</t>
  </si>
  <si>
    <t>36</t>
  </si>
  <si>
    <t>936009123</t>
  </si>
  <si>
    <t>Bezpečnostní dopadová plocha venkovní na dětském hřišti tl 40 cm z kačírku</t>
  </si>
  <si>
    <t>1369731199</t>
  </si>
  <si>
    <t>998</t>
  </si>
  <si>
    <t>Přesun hmot</t>
  </si>
  <si>
    <t>37</t>
  </si>
  <si>
    <t>998011001</t>
  </si>
  <si>
    <t>Přesun hmot pro budovy zděné v do 6 m</t>
  </si>
  <si>
    <t>-163229297</t>
  </si>
  <si>
    <t>VRN</t>
  </si>
  <si>
    <t>Vedlejší rozpočtové náklady</t>
  </si>
  <si>
    <t>VRN1</t>
  </si>
  <si>
    <t>Průzkumné, geodetické a projektové práce</t>
  </si>
  <si>
    <t>38</t>
  </si>
  <si>
    <t>012002000</t>
  </si>
  <si>
    <t>Geodetické práce</t>
  </si>
  <si>
    <t>1024</t>
  </si>
  <si>
    <t>-1112510917</t>
  </si>
  <si>
    <t>39</t>
  </si>
  <si>
    <t>013254000</t>
  </si>
  <si>
    <t>Dokumentace skutečného provedení stavby</t>
  </si>
  <si>
    <t>-1337842408</t>
  </si>
  <si>
    <t>VRN6</t>
  </si>
  <si>
    <t>Územní vlivy</t>
  </si>
  <si>
    <t>40</t>
  </si>
  <si>
    <t>065002000</t>
  </si>
  <si>
    <t>Mimostaveništní doprava materiálů</t>
  </si>
  <si>
    <t>-941666441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</si>
</sst>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01/21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Zahrada MŠ Jahoda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Vybíralova 969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22. 1. 2021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0" s="7" customFormat="1" ht="16.5" customHeight="1">
      <c r="A95" s="117" t="s">
        <v>77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'01-21 - Zahrada MŠ Jahoda'!J28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78</v>
      </c>
      <c r="AR95" s="124"/>
      <c r="AS95" s="125">
        <v>0</v>
      </c>
      <c r="AT95" s="126">
        <f>ROUND(SUM(AV95:AW95),2)</f>
        <v>0</v>
      </c>
      <c r="AU95" s="127">
        <f>'01-21 - Zahrada MŠ Jahoda'!P121</f>
        <v>0</v>
      </c>
      <c r="AV95" s="126">
        <f>'01-21 - Zahrada MŠ Jahoda'!J31</f>
        <v>0</v>
      </c>
      <c r="AW95" s="126">
        <f>'01-21 - Zahrada MŠ Jahoda'!J32</f>
        <v>0</v>
      </c>
      <c r="AX95" s="126">
        <f>'01-21 - Zahrada MŠ Jahoda'!J33</f>
        <v>0</v>
      </c>
      <c r="AY95" s="126">
        <f>'01-21 - Zahrada MŠ Jahoda'!J34</f>
        <v>0</v>
      </c>
      <c r="AZ95" s="126">
        <f>'01-21 - Zahrada MŠ Jahoda'!F31</f>
        <v>0</v>
      </c>
      <c r="BA95" s="126">
        <f>'01-21 - Zahrada MŠ Jahoda'!F32</f>
        <v>0</v>
      </c>
      <c r="BB95" s="126">
        <f>'01-21 - Zahrada MŠ Jahoda'!F33</f>
        <v>0</v>
      </c>
      <c r="BC95" s="126">
        <f>'01-21 - Zahrada MŠ Jahoda'!F34</f>
        <v>0</v>
      </c>
      <c r="BD95" s="128">
        <f>'01-21 - Zahrada MŠ Jahoda'!F35</f>
        <v>0</v>
      </c>
      <c r="BE95" s="7"/>
      <c r="BT95" s="129" t="s">
        <v>79</v>
      </c>
      <c r="BU95" s="129" t="s">
        <v>80</v>
      </c>
      <c r="BV95" s="129" t="s">
        <v>75</v>
      </c>
      <c r="BW95" s="129" t="s">
        <v>5</v>
      </c>
      <c r="BX95" s="129" t="s">
        <v>76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-21 - Zahrada MŠ Jahod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81</v>
      </c>
    </row>
    <row r="4" spans="2:46" s="1" customFormat="1" ht="24.95" customHeight="1">
      <c r="B4" s="19"/>
      <c r="D4" s="132" t="s">
        <v>82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22. 1. 2021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27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27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32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27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33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34</v>
      </c>
      <c r="E28" s="37"/>
      <c r="F28" s="37"/>
      <c r="G28" s="37"/>
      <c r="H28" s="37"/>
      <c r="I28" s="37"/>
      <c r="J28" s="144">
        <f>ROUND(J121,2)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36</v>
      </c>
      <c r="G30" s="37"/>
      <c r="H30" s="37"/>
      <c r="I30" s="145" t="s">
        <v>35</v>
      </c>
      <c r="J30" s="145" t="s">
        <v>37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38</v>
      </c>
      <c r="E31" s="134" t="s">
        <v>39</v>
      </c>
      <c r="F31" s="147">
        <f>ROUND((SUM(BE121:BE197)),2)</f>
        <v>0</v>
      </c>
      <c r="G31" s="37"/>
      <c r="H31" s="37"/>
      <c r="I31" s="148">
        <v>0.21</v>
      </c>
      <c r="J31" s="147">
        <f>ROUND(((SUM(BE121:BE197))*I31),2)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40</v>
      </c>
      <c r="F32" s="147">
        <f>ROUND((SUM(BF121:BF197)),2)</f>
        <v>0</v>
      </c>
      <c r="G32" s="37"/>
      <c r="H32" s="37"/>
      <c r="I32" s="148">
        <v>0.15</v>
      </c>
      <c r="J32" s="147">
        <f>ROUND(((SUM(BF121:BF197))*I32),2)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41</v>
      </c>
      <c r="F33" s="147">
        <f>ROUND((SUM(BG121:BG197)),2)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42</v>
      </c>
      <c r="F34" s="147">
        <f>ROUND((SUM(BH121:BH197)),2)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43</v>
      </c>
      <c r="F35" s="147">
        <f>ROUND((SUM(BI121:BI197)),2)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44</v>
      </c>
      <c r="E37" s="151"/>
      <c r="F37" s="151"/>
      <c r="G37" s="152" t="s">
        <v>45</v>
      </c>
      <c r="H37" s="153" t="s">
        <v>46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Zahrada MŠ Jahoda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Vybíralova 969</v>
      </c>
      <c r="G87" s="39"/>
      <c r="H87" s="39"/>
      <c r="I87" s="31" t="s">
        <v>22</v>
      </c>
      <c r="J87" s="78" t="str">
        <f>IF(J10="","",J10)</f>
        <v>22. 1. 2021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32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84</v>
      </c>
      <c r="D92" s="168"/>
      <c r="E92" s="168"/>
      <c r="F92" s="168"/>
      <c r="G92" s="168"/>
      <c r="H92" s="168"/>
      <c r="I92" s="168"/>
      <c r="J92" s="169" t="s">
        <v>85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86</v>
      </c>
      <c r="D94" s="39"/>
      <c r="E94" s="39"/>
      <c r="F94" s="39"/>
      <c r="G94" s="39"/>
      <c r="H94" s="39"/>
      <c r="I94" s="39"/>
      <c r="J94" s="109">
        <f>J121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spans="1:31" s="9" customFormat="1" ht="24.95" customHeight="1">
      <c r="A95" s="9"/>
      <c r="B95" s="171"/>
      <c r="C95" s="172"/>
      <c r="D95" s="173" t="s">
        <v>88</v>
      </c>
      <c r="E95" s="174"/>
      <c r="F95" s="174"/>
      <c r="G95" s="174"/>
      <c r="H95" s="174"/>
      <c r="I95" s="174"/>
      <c r="J95" s="175">
        <f>J122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89</v>
      </c>
      <c r="E96" s="180"/>
      <c r="F96" s="180"/>
      <c r="G96" s="180"/>
      <c r="H96" s="180"/>
      <c r="I96" s="180"/>
      <c r="J96" s="181">
        <f>J123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90</v>
      </c>
      <c r="E97" s="180"/>
      <c r="F97" s="180"/>
      <c r="G97" s="180"/>
      <c r="H97" s="180"/>
      <c r="I97" s="180"/>
      <c r="J97" s="181">
        <f>J151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91</v>
      </c>
      <c r="E98" s="180"/>
      <c r="F98" s="180"/>
      <c r="G98" s="180"/>
      <c r="H98" s="180"/>
      <c r="I98" s="180"/>
      <c r="J98" s="181">
        <f>J168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92</v>
      </c>
      <c r="E99" s="180"/>
      <c r="F99" s="180"/>
      <c r="G99" s="180"/>
      <c r="H99" s="180"/>
      <c r="I99" s="180"/>
      <c r="J99" s="181">
        <f>J178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93</v>
      </c>
      <c r="E100" s="180"/>
      <c r="F100" s="180"/>
      <c r="G100" s="180"/>
      <c r="H100" s="180"/>
      <c r="I100" s="180"/>
      <c r="J100" s="181">
        <f>J190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1"/>
      <c r="C101" s="172"/>
      <c r="D101" s="173" t="s">
        <v>94</v>
      </c>
      <c r="E101" s="174"/>
      <c r="F101" s="174"/>
      <c r="G101" s="174"/>
      <c r="H101" s="174"/>
      <c r="I101" s="174"/>
      <c r="J101" s="175">
        <f>J192</f>
        <v>0</v>
      </c>
      <c r="K101" s="172"/>
      <c r="L101" s="17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7"/>
      <c r="C102" s="178"/>
      <c r="D102" s="179" t="s">
        <v>95</v>
      </c>
      <c r="E102" s="180"/>
      <c r="F102" s="180"/>
      <c r="G102" s="180"/>
      <c r="H102" s="180"/>
      <c r="I102" s="180"/>
      <c r="J102" s="181">
        <f>J193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96</v>
      </c>
      <c r="E103" s="180"/>
      <c r="F103" s="180"/>
      <c r="G103" s="180"/>
      <c r="H103" s="180"/>
      <c r="I103" s="180"/>
      <c r="J103" s="181">
        <f>J196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97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E7</f>
        <v>Zahrada MŠ Jahoda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F10</f>
        <v>Vybíralova 969</v>
      </c>
      <c r="G115" s="39"/>
      <c r="H115" s="39"/>
      <c r="I115" s="31" t="s">
        <v>22</v>
      </c>
      <c r="J115" s="78" t="str">
        <f>IF(J10="","",J10)</f>
        <v>22. 1. 2021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E13</f>
        <v xml:space="preserve"> </v>
      </c>
      <c r="G117" s="39"/>
      <c r="H117" s="39"/>
      <c r="I117" s="31" t="s">
        <v>30</v>
      </c>
      <c r="J117" s="35" t="str">
        <f>E19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IF(E16="","",E16)</f>
        <v>Vyplň údaj</v>
      </c>
      <c r="G118" s="39"/>
      <c r="H118" s="39"/>
      <c r="I118" s="31" t="s">
        <v>32</v>
      </c>
      <c r="J118" s="35" t="str">
        <f>E22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83"/>
      <c r="B120" s="184"/>
      <c r="C120" s="185" t="s">
        <v>98</v>
      </c>
      <c r="D120" s="186" t="s">
        <v>59</v>
      </c>
      <c r="E120" s="186" t="s">
        <v>55</v>
      </c>
      <c r="F120" s="186" t="s">
        <v>56</v>
      </c>
      <c r="G120" s="186" t="s">
        <v>99</v>
      </c>
      <c r="H120" s="186" t="s">
        <v>100</v>
      </c>
      <c r="I120" s="186" t="s">
        <v>101</v>
      </c>
      <c r="J120" s="187" t="s">
        <v>85</v>
      </c>
      <c r="K120" s="188" t="s">
        <v>102</v>
      </c>
      <c r="L120" s="189"/>
      <c r="M120" s="99" t="s">
        <v>1</v>
      </c>
      <c r="N120" s="100" t="s">
        <v>38</v>
      </c>
      <c r="O120" s="100" t="s">
        <v>103</v>
      </c>
      <c r="P120" s="100" t="s">
        <v>104</v>
      </c>
      <c r="Q120" s="100" t="s">
        <v>105</v>
      </c>
      <c r="R120" s="100" t="s">
        <v>106</v>
      </c>
      <c r="S120" s="100" t="s">
        <v>107</v>
      </c>
      <c r="T120" s="101" t="s">
        <v>108</v>
      </c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</row>
    <row r="121" spans="1:63" s="2" customFormat="1" ht="22.8" customHeight="1">
      <c r="A121" s="37"/>
      <c r="B121" s="38"/>
      <c r="C121" s="106" t="s">
        <v>109</v>
      </c>
      <c r="D121" s="39"/>
      <c r="E121" s="39"/>
      <c r="F121" s="39"/>
      <c r="G121" s="39"/>
      <c r="H121" s="39"/>
      <c r="I121" s="39"/>
      <c r="J121" s="190">
        <f>BK121</f>
        <v>0</v>
      </c>
      <c r="K121" s="39"/>
      <c r="L121" s="43"/>
      <c r="M121" s="102"/>
      <c r="N121" s="191"/>
      <c r="O121" s="103"/>
      <c r="P121" s="192">
        <f>P122+P192</f>
        <v>0</v>
      </c>
      <c r="Q121" s="103"/>
      <c r="R121" s="192">
        <f>R122+R192</f>
        <v>44.6273012</v>
      </c>
      <c r="S121" s="103"/>
      <c r="T121" s="193">
        <f>T122+T192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87</v>
      </c>
      <c r="BK121" s="194">
        <f>BK122+BK192</f>
        <v>0</v>
      </c>
    </row>
    <row r="122" spans="1:63" s="12" customFormat="1" ht="25.9" customHeight="1">
      <c r="A122" s="12"/>
      <c r="B122" s="195"/>
      <c r="C122" s="196"/>
      <c r="D122" s="197" t="s">
        <v>73</v>
      </c>
      <c r="E122" s="198" t="s">
        <v>110</v>
      </c>
      <c r="F122" s="198" t="s">
        <v>111</v>
      </c>
      <c r="G122" s="196"/>
      <c r="H122" s="196"/>
      <c r="I122" s="199"/>
      <c r="J122" s="200">
        <f>BK122</f>
        <v>0</v>
      </c>
      <c r="K122" s="196"/>
      <c r="L122" s="201"/>
      <c r="M122" s="202"/>
      <c r="N122" s="203"/>
      <c r="O122" s="203"/>
      <c r="P122" s="204">
        <f>P123+P151+P168+P178+P190</f>
        <v>0</v>
      </c>
      <c r="Q122" s="203"/>
      <c r="R122" s="204">
        <f>R123+R151+R168+R178+R190</f>
        <v>44.6273012</v>
      </c>
      <c r="S122" s="203"/>
      <c r="T122" s="205">
        <f>T123+T151+T168+T178+T190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6" t="s">
        <v>79</v>
      </c>
      <c r="AT122" s="207" t="s">
        <v>73</v>
      </c>
      <c r="AU122" s="207" t="s">
        <v>74</v>
      </c>
      <c r="AY122" s="206" t="s">
        <v>112</v>
      </c>
      <c r="BK122" s="208">
        <f>BK123+BK151+BK168+BK178+BK190</f>
        <v>0</v>
      </c>
    </row>
    <row r="123" spans="1:63" s="12" customFormat="1" ht="22.8" customHeight="1">
      <c r="A123" s="12"/>
      <c r="B123" s="195"/>
      <c r="C123" s="196"/>
      <c r="D123" s="197" t="s">
        <v>73</v>
      </c>
      <c r="E123" s="209" t="s">
        <v>79</v>
      </c>
      <c r="F123" s="209" t="s">
        <v>113</v>
      </c>
      <c r="G123" s="196"/>
      <c r="H123" s="196"/>
      <c r="I123" s="199"/>
      <c r="J123" s="210">
        <f>BK123</f>
        <v>0</v>
      </c>
      <c r="K123" s="196"/>
      <c r="L123" s="201"/>
      <c r="M123" s="202"/>
      <c r="N123" s="203"/>
      <c r="O123" s="203"/>
      <c r="P123" s="204">
        <f>SUM(P124:P150)</f>
        <v>0</v>
      </c>
      <c r="Q123" s="203"/>
      <c r="R123" s="204">
        <f>SUM(R124:R150)</f>
        <v>0</v>
      </c>
      <c r="S123" s="203"/>
      <c r="T123" s="205">
        <f>SUM(T124:T150)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6" t="s">
        <v>79</v>
      </c>
      <c r="AT123" s="207" t="s">
        <v>73</v>
      </c>
      <c r="AU123" s="207" t="s">
        <v>79</v>
      </c>
      <c r="AY123" s="206" t="s">
        <v>112</v>
      </c>
      <c r="BK123" s="208">
        <f>SUM(BK124:BK150)</f>
        <v>0</v>
      </c>
    </row>
    <row r="124" spans="1:65" s="2" customFormat="1" ht="33" customHeight="1">
      <c r="A124" s="37"/>
      <c r="B124" s="38"/>
      <c r="C124" s="211" t="s">
        <v>79</v>
      </c>
      <c r="D124" s="211" t="s">
        <v>114</v>
      </c>
      <c r="E124" s="212" t="s">
        <v>115</v>
      </c>
      <c r="F124" s="213" t="s">
        <v>116</v>
      </c>
      <c r="G124" s="214" t="s">
        <v>117</v>
      </c>
      <c r="H124" s="215">
        <v>40</v>
      </c>
      <c r="I124" s="216"/>
      <c r="J124" s="217">
        <f>ROUND(I124*H124,2)</f>
        <v>0</v>
      </c>
      <c r="K124" s="218"/>
      <c r="L124" s="43"/>
      <c r="M124" s="219" t="s">
        <v>1</v>
      </c>
      <c r="N124" s="220" t="s">
        <v>39</v>
      </c>
      <c r="O124" s="90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3" t="s">
        <v>118</v>
      </c>
      <c r="AT124" s="223" t="s">
        <v>114</v>
      </c>
      <c r="AU124" s="223" t="s">
        <v>81</v>
      </c>
      <c r="AY124" s="16" t="s">
        <v>112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6" t="s">
        <v>79</v>
      </c>
      <c r="BK124" s="224">
        <f>ROUND(I124*H124,2)</f>
        <v>0</v>
      </c>
      <c r="BL124" s="16" t="s">
        <v>118</v>
      </c>
      <c r="BM124" s="223" t="s">
        <v>119</v>
      </c>
    </row>
    <row r="125" spans="1:65" s="2" customFormat="1" ht="21.75" customHeight="1">
      <c r="A125" s="37"/>
      <c r="B125" s="38"/>
      <c r="C125" s="211" t="s">
        <v>81</v>
      </c>
      <c r="D125" s="211" t="s">
        <v>114</v>
      </c>
      <c r="E125" s="212" t="s">
        <v>120</v>
      </c>
      <c r="F125" s="213" t="s">
        <v>121</v>
      </c>
      <c r="G125" s="214" t="s">
        <v>122</v>
      </c>
      <c r="H125" s="215">
        <v>30</v>
      </c>
      <c r="I125" s="216"/>
      <c r="J125" s="217">
        <f>ROUND(I125*H125,2)</f>
        <v>0</v>
      </c>
      <c r="K125" s="218"/>
      <c r="L125" s="43"/>
      <c r="M125" s="219" t="s">
        <v>1</v>
      </c>
      <c r="N125" s="220" t="s">
        <v>39</v>
      </c>
      <c r="O125" s="90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3" t="s">
        <v>118</v>
      </c>
      <c r="AT125" s="223" t="s">
        <v>114</v>
      </c>
      <c r="AU125" s="223" t="s">
        <v>81</v>
      </c>
      <c r="AY125" s="16" t="s">
        <v>112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6" t="s">
        <v>79</v>
      </c>
      <c r="BK125" s="224">
        <f>ROUND(I125*H125,2)</f>
        <v>0</v>
      </c>
      <c r="BL125" s="16" t="s">
        <v>118</v>
      </c>
      <c r="BM125" s="223" t="s">
        <v>123</v>
      </c>
    </row>
    <row r="126" spans="1:65" s="2" customFormat="1" ht="21.75" customHeight="1">
      <c r="A126" s="37"/>
      <c r="B126" s="38"/>
      <c r="C126" s="211" t="s">
        <v>124</v>
      </c>
      <c r="D126" s="211" t="s">
        <v>114</v>
      </c>
      <c r="E126" s="212" t="s">
        <v>125</v>
      </c>
      <c r="F126" s="213" t="s">
        <v>126</v>
      </c>
      <c r="G126" s="214" t="s">
        <v>122</v>
      </c>
      <c r="H126" s="215">
        <v>8</v>
      </c>
      <c r="I126" s="216"/>
      <c r="J126" s="217">
        <f>ROUND(I126*H126,2)</f>
        <v>0</v>
      </c>
      <c r="K126" s="218"/>
      <c r="L126" s="43"/>
      <c r="M126" s="219" t="s">
        <v>1</v>
      </c>
      <c r="N126" s="220" t="s">
        <v>39</v>
      </c>
      <c r="O126" s="90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3" t="s">
        <v>118</v>
      </c>
      <c r="AT126" s="223" t="s">
        <v>114</v>
      </c>
      <c r="AU126" s="223" t="s">
        <v>81</v>
      </c>
      <c r="AY126" s="16" t="s">
        <v>112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6" t="s">
        <v>79</v>
      </c>
      <c r="BK126" s="224">
        <f>ROUND(I126*H126,2)</f>
        <v>0</v>
      </c>
      <c r="BL126" s="16" t="s">
        <v>118</v>
      </c>
      <c r="BM126" s="223" t="s">
        <v>127</v>
      </c>
    </row>
    <row r="127" spans="1:65" s="2" customFormat="1" ht="16.5" customHeight="1">
      <c r="A127" s="37"/>
      <c r="B127" s="38"/>
      <c r="C127" s="211" t="s">
        <v>118</v>
      </c>
      <c r="D127" s="211" t="s">
        <v>114</v>
      </c>
      <c r="E127" s="212" t="s">
        <v>128</v>
      </c>
      <c r="F127" s="213" t="s">
        <v>129</v>
      </c>
      <c r="G127" s="214" t="s">
        <v>117</v>
      </c>
      <c r="H127" s="215">
        <v>12.48</v>
      </c>
      <c r="I127" s="216"/>
      <c r="J127" s="217">
        <f>ROUND(I127*H127,2)</f>
        <v>0</v>
      </c>
      <c r="K127" s="218"/>
      <c r="L127" s="43"/>
      <c r="M127" s="219" t="s">
        <v>1</v>
      </c>
      <c r="N127" s="220" t="s">
        <v>39</v>
      </c>
      <c r="O127" s="90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3" t="s">
        <v>118</v>
      </c>
      <c r="AT127" s="223" t="s">
        <v>114</v>
      </c>
      <c r="AU127" s="223" t="s">
        <v>81</v>
      </c>
      <c r="AY127" s="16" t="s">
        <v>112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6" t="s">
        <v>79</v>
      </c>
      <c r="BK127" s="224">
        <f>ROUND(I127*H127,2)</f>
        <v>0</v>
      </c>
      <c r="BL127" s="16" t="s">
        <v>118</v>
      </c>
      <c r="BM127" s="223" t="s">
        <v>130</v>
      </c>
    </row>
    <row r="128" spans="1:51" s="13" customFormat="1" ht="12">
      <c r="A128" s="13"/>
      <c r="B128" s="225"/>
      <c r="C128" s="226"/>
      <c r="D128" s="227" t="s">
        <v>131</v>
      </c>
      <c r="E128" s="228" t="s">
        <v>1</v>
      </c>
      <c r="F128" s="229" t="s">
        <v>132</v>
      </c>
      <c r="G128" s="226"/>
      <c r="H128" s="230">
        <v>0.36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131</v>
      </c>
      <c r="AU128" s="236" t="s">
        <v>81</v>
      </c>
      <c r="AV128" s="13" t="s">
        <v>81</v>
      </c>
      <c r="AW128" s="13" t="s">
        <v>31</v>
      </c>
      <c r="AX128" s="13" t="s">
        <v>74</v>
      </c>
      <c r="AY128" s="236" t="s">
        <v>112</v>
      </c>
    </row>
    <row r="129" spans="1:51" s="13" customFormat="1" ht="12">
      <c r="A129" s="13"/>
      <c r="B129" s="225"/>
      <c r="C129" s="226"/>
      <c r="D129" s="227" t="s">
        <v>131</v>
      </c>
      <c r="E129" s="228" t="s">
        <v>1</v>
      </c>
      <c r="F129" s="229" t="s">
        <v>133</v>
      </c>
      <c r="G129" s="226"/>
      <c r="H129" s="230">
        <v>0.6</v>
      </c>
      <c r="I129" s="231"/>
      <c r="J129" s="226"/>
      <c r="K129" s="226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131</v>
      </c>
      <c r="AU129" s="236" t="s">
        <v>81</v>
      </c>
      <c r="AV129" s="13" t="s">
        <v>81</v>
      </c>
      <c r="AW129" s="13" t="s">
        <v>31</v>
      </c>
      <c r="AX129" s="13" t="s">
        <v>74</v>
      </c>
      <c r="AY129" s="236" t="s">
        <v>112</v>
      </c>
    </row>
    <row r="130" spans="1:51" s="13" customFormat="1" ht="12">
      <c r="A130" s="13"/>
      <c r="B130" s="225"/>
      <c r="C130" s="226"/>
      <c r="D130" s="227" t="s">
        <v>131</v>
      </c>
      <c r="E130" s="228" t="s">
        <v>1</v>
      </c>
      <c r="F130" s="229" t="s">
        <v>134</v>
      </c>
      <c r="G130" s="226"/>
      <c r="H130" s="230">
        <v>11.52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131</v>
      </c>
      <c r="AU130" s="236" t="s">
        <v>81</v>
      </c>
      <c r="AV130" s="13" t="s">
        <v>81</v>
      </c>
      <c r="AW130" s="13" t="s">
        <v>31</v>
      </c>
      <c r="AX130" s="13" t="s">
        <v>74</v>
      </c>
      <c r="AY130" s="236" t="s">
        <v>112</v>
      </c>
    </row>
    <row r="131" spans="1:51" s="14" customFormat="1" ht="12">
      <c r="A131" s="14"/>
      <c r="B131" s="237"/>
      <c r="C131" s="238"/>
      <c r="D131" s="227" t="s">
        <v>131</v>
      </c>
      <c r="E131" s="239" t="s">
        <v>1</v>
      </c>
      <c r="F131" s="240" t="s">
        <v>135</v>
      </c>
      <c r="G131" s="238"/>
      <c r="H131" s="241">
        <v>12.48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131</v>
      </c>
      <c r="AU131" s="247" t="s">
        <v>81</v>
      </c>
      <c r="AV131" s="14" t="s">
        <v>118</v>
      </c>
      <c r="AW131" s="14" t="s">
        <v>31</v>
      </c>
      <c r="AX131" s="14" t="s">
        <v>79</v>
      </c>
      <c r="AY131" s="247" t="s">
        <v>112</v>
      </c>
    </row>
    <row r="132" spans="1:65" s="2" customFormat="1" ht="24.15" customHeight="1">
      <c r="A132" s="37"/>
      <c r="B132" s="38"/>
      <c r="C132" s="211" t="s">
        <v>136</v>
      </c>
      <c r="D132" s="211" t="s">
        <v>114</v>
      </c>
      <c r="E132" s="212" t="s">
        <v>137</v>
      </c>
      <c r="F132" s="213" t="s">
        <v>138</v>
      </c>
      <c r="G132" s="214" t="s">
        <v>139</v>
      </c>
      <c r="H132" s="215">
        <v>23.2</v>
      </c>
      <c r="I132" s="216"/>
      <c r="J132" s="217">
        <f>ROUND(I132*H132,2)</f>
        <v>0</v>
      </c>
      <c r="K132" s="218"/>
      <c r="L132" s="43"/>
      <c r="M132" s="219" t="s">
        <v>1</v>
      </c>
      <c r="N132" s="220" t="s">
        <v>39</v>
      </c>
      <c r="O132" s="90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3" t="s">
        <v>118</v>
      </c>
      <c r="AT132" s="223" t="s">
        <v>114</v>
      </c>
      <c r="AU132" s="223" t="s">
        <v>81</v>
      </c>
      <c r="AY132" s="16" t="s">
        <v>112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6" t="s">
        <v>79</v>
      </c>
      <c r="BK132" s="224">
        <f>ROUND(I132*H132,2)</f>
        <v>0</v>
      </c>
      <c r="BL132" s="16" t="s">
        <v>118</v>
      </c>
      <c r="BM132" s="223" t="s">
        <v>140</v>
      </c>
    </row>
    <row r="133" spans="1:51" s="13" customFormat="1" ht="12">
      <c r="A133" s="13"/>
      <c r="B133" s="225"/>
      <c r="C133" s="226"/>
      <c r="D133" s="227" t="s">
        <v>131</v>
      </c>
      <c r="E133" s="228" t="s">
        <v>1</v>
      </c>
      <c r="F133" s="229" t="s">
        <v>141</v>
      </c>
      <c r="G133" s="226"/>
      <c r="H133" s="230">
        <v>23.2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131</v>
      </c>
      <c r="AU133" s="236" t="s">
        <v>81</v>
      </c>
      <c r="AV133" s="13" t="s">
        <v>81</v>
      </c>
      <c r="AW133" s="13" t="s">
        <v>31</v>
      </c>
      <c r="AX133" s="13" t="s">
        <v>79</v>
      </c>
      <c r="AY133" s="236" t="s">
        <v>112</v>
      </c>
    </row>
    <row r="134" spans="1:65" s="2" customFormat="1" ht="24.15" customHeight="1">
      <c r="A134" s="37"/>
      <c r="B134" s="38"/>
      <c r="C134" s="211" t="s">
        <v>142</v>
      </c>
      <c r="D134" s="211" t="s">
        <v>114</v>
      </c>
      <c r="E134" s="212" t="s">
        <v>143</v>
      </c>
      <c r="F134" s="213" t="s">
        <v>144</v>
      </c>
      <c r="G134" s="214" t="s">
        <v>145</v>
      </c>
      <c r="H134" s="215">
        <v>5.28</v>
      </c>
      <c r="I134" s="216"/>
      <c r="J134" s="217">
        <f>ROUND(I134*H134,2)</f>
        <v>0</v>
      </c>
      <c r="K134" s="218"/>
      <c r="L134" s="43"/>
      <c r="M134" s="219" t="s">
        <v>1</v>
      </c>
      <c r="N134" s="220" t="s">
        <v>39</v>
      </c>
      <c r="O134" s="90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3" t="s">
        <v>118</v>
      </c>
      <c r="AT134" s="223" t="s">
        <v>114</v>
      </c>
      <c r="AU134" s="223" t="s">
        <v>81</v>
      </c>
      <c r="AY134" s="16" t="s">
        <v>112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6" t="s">
        <v>79</v>
      </c>
      <c r="BK134" s="224">
        <f>ROUND(I134*H134,2)</f>
        <v>0</v>
      </c>
      <c r="BL134" s="16" t="s">
        <v>118</v>
      </c>
      <c r="BM134" s="223" t="s">
        <v>146</v>
      </c>
    </row>
    <row r="135" spans="1:51" s="13" customFormat="1" ht="12">
      <c r="A135" s="13"/>
      <c r="B135" s="225"/>
      <c r="C135" s="226"/>
      <c r="D135" s="227" t="s">
        <v>131</v>
      </c>
      <c r="E135" s="228" t="s">
        <v>1</v>
      </c>
      <c r="F135" s="229" t="s">
        <v>147</v>
      </c>
      <c r="G135" s="226"/>
      <c r="H135" s="230">
        <v>0.64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131</v>
      </c>
      <c r="AU135" s="236" t="s">
        <v>81</v>
      </c>
      <c r="AV135" s="13" t="s">
        <v>81</v>
      </c>
      <c r="AW135" s="13" t="s">
        <v>31</v>
      </c>
      <c r="AX135" s="13" t="s">
        <v>74</v>
      </c>
      <c r="AY135" s="236" t="s">
        <v>112</v>
      </c>
    </row>
    <row r="136" spans="1:51" s="13" customFormat="1" ht="12">
      <c r="A136" s="13"/>
      <c r="B136" s="225"/>
      <c r="C136" s="226"/>
      <c r="D136" s="227" t="s">
        <v>131</v>
      </c>
      <c r="E136" s="228" t="s">
        <v>1</v>
      </c>
      <c r="F136" s="229" t="s">
        <v>148</v>
      </c>
      <c r="G136" s="226"/>
      <c r="H136" s="230">
        <v>1.2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131</v>
      </c>
      <c r="AU136" s="236" t="s">
        <v>81</v>
      </c>
      <c r="AV136" s="13" t="s">
        <v>81</v>
      </c>
      <c r="AW136" s="13" t="s">
        <v>31</v>
      </c>
      <c r="AX136" s="13" t="s">
        <v>74</v>
      </c>
      <c r="AY136" s="236" t="s">
        <v>112</v>
      </c>
    </row>
    <row r="137" spans="1:51" s="13" customFormat="1" ht="12">
      <c r="A137" s="13"/>
      <c r="B137" s="225"/>
      <c r="C137" s="226"/>
      <c r="D137" s="227" t="s">
        <v>131</v>
      </c>
      <c r="E137" s="228" t="s">
        <v>1</v>
      </c>
      <c r="F137" s="229" t="s">
        <v>149</v>
      </c>
      <c r="G137" s="226"/>
      <c r="H137" s="230">
        <v>2.8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131</v>
      </c>
      <c r="AU137" s="236" t="s">
        <v>81</v>
      </c>
      <c r="AV137" s="13" t="s">
        <v>81</v>
      </c>
      <c r="AW137" s="13" t="s">
        <v>31</v>
      </c>
      <c r="AX137" s="13" t="s">
        <v>74</v>
      </c>
      <c r="AY137" s="236" t="s">
        <v>112</v>
      </c>
    </row>
    <row r="138" spans="1:51" s="13" customFormat="1" ht="12">
      <c r="A138" s="13"/>
      <c r="B138" s="225"/>
      <c r="C138" s="226"/>
      <c r="D138" s="227" t="s">
        <v>131</v>
      </c>
      <c r="E138" s="228" t="s">
        <v>1</v>
      </c>
      <c r="F138" s="229" t="s">
        <v>150</v>
      </c>
      <c r="G138" s="226"/>
      <c r="H138" s="230">
        <v>0.64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131</v>
      </c>
      <c r="AU138" s="236" t="s">
        <v>81</v>
      </c>
      <c r="AV138" s="13" t="s">
        <v>81</v>
      </c>
      <c r="AW138" s="13" t="s">
        <v>31</v>
      </c>
      <c r="AX138" s="13" t="s">
        <v>74</v>
      </c>
      <c r="AY138" s="236" t="s">
        <v>112</v>
      </c>
    </row>
    <row r="139" spans="1:51" s="14" customFormat="1" ht="12">
      <c r="A139" s="14"/>
      <c r="B139" s="237"/>
      <c r="C139" s="238"/>
      <c r="D139" s="227" t="s">
        <v>131</v>
      </c>
      <c r="E139" s="239" t="s">
        <v>1</v>
      </c>
      <c r="F139" s="240" t="s">
        <v>135</v>
      </c>
      <c r="G139" s="238"/>
      <c r="H139" s="241">
        <v>5.28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131</v>
      </c>
      <c r="AU139" s="247" t="s">
        <v>81</v>
      </c>
      <c r="AV139" s="14" t="s">
        <v>118</v>
      </c>
      <c r="AW139" s="14" t="s">
        <v>31</v>
      </c>
      <c r="AX139" s="14" t="s">
        <v>79</v>
      </c>
      <c r="AY139" s="247" t="s">
        <v>112</v>
      </c>
    </row>
    <row r="140" spans="1:65" s="2" customFormat="1" ht="37.8" customHeight="1">
      <c r="A140" s="37"/>
      <c r="B140" s="38"/>
      <c r="C140" s="211" t="s">
        <v>151</v>
      </c>
      <c r="D140" s="211" t="s">
        <v>114</v>
      </c>
      <c r="E140" s="212" t="s">
        <v>152</v>
      </c>
      <c r="F140" s="213" t="s">
        <v>153</v>
      </c>
      <c r="G140" s="214" t="s">
        <v>145</v>
      </c>
      <c r="H140" s="215">
        <v>8.168</v>
      </c>
      <c r="I140" s="216"/>
      <c r="J140" s="217">
        <f>ROUND(I140*H140,2)</f>
        <v>0</v>
      </c>
      <c r="K140" s="218"/>
      <c r="L140" s="43"/>
      <c r="M140" s="219" t="s">
        <v>1</v>
      </c>
      <c r="N140" s="220" t="s">
        <v>39</v>
      </c>
      <c r="O140" s="90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3" t="s">
        <v>118</v>
      </c>
      <c r="AT140" s="223" t="s">
        <v>114</v>
      </c>
      <c r="AU140" s="223" t="s">
        <v>81</v>
      </c>
      <c r="AY140" s="16" t="s">
        <v>112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6" t="s">
        <v>79</v>
      </c>
      <c r="BK140" s="224">
        <f>ROUND(I140*H140,2)</f>
        <v>0</v>
      </c>
      <c r="BL140" s="16" t="s">
        <v>118</v>
      </c>
      <c r="BM140" s="223" t="s">
        <v>154</v>
      </c>
    </row>
    <row r="141" spans="1:51" s="13" customFormat="1" ht="12">
      <c r="A141" s="13"/>
      <c r="B141" s="225"/>
      <c r="C141" s="226"/>
      <c r="D141" s="227" t="s">
        <v>131</v>
      </c>
      <c r="E141" s="228" t="s">
        <v>1</v>
      </c>
      <c r="F141" s="229" t="s">
        <v>155</v>
      </c>
      <c r="G141" s="226"/>
      <c r="H141" s="230">
        <v>0.728</v>
      </c>
      <c r="I141" s="231"/>
      <c r="J141" s="226"/>
      <c r="K141" s="226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131</v>
      </c>
      <c r="AU141" s="236" t="s">
        <v>81</v>
      </c>
      <c r="AV141" s="13" t="s">
        <v>81</v>
      </c>
      <c r="AW141" s="13" t="s">
        <v>31</v>
      </c>
      <c r="AX141" s="13" t="s">
        <v>74</v>
      </c>
      <c r="AY141" s="236" t="s">
        <v>112</v>
      </c>
    </row>
    <row r="142" spans="1:51" s="13" customFormat="1" ht="12">
      <c r="A142" s="13"/>
      <c r="B142" s="225"/>
      <c r="C142" s="226"/>
      <c r="D142" s="227" t="s">
        <v>131</v>
      </c>
      <c r="E142" s="228" t="s">
        <v>1</v>
      </c>
      <c r="F142" s="229" t="s">
        <v>147</v>
      </c>
      <c r="G142" s="226"/>
      <c r="H142" s="230">
        <v>0.64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131</v>
      </c>
      <c r="AU142" s="236" t="s">
        <v>81</v>
      </c>
      <c r="AV142" s="13" t="s">
        <v>81</v>
      </c>
      <c r="AW142" s="13" t="s">
        <v>31</v>
      </c>
      <c r="AX142" s="13" t="s">
        <v>74</v>
      </c>
      <c r="AY142" s="236" t="s">
        <v>112</v>
      </c>
    </row>
    <row r="143" spans="1:51" s="13" customFormat="1" ht="12">
      <c r="A143" s="13"/>
      <c r="B143" s="225"/>
      <c r="C143" s="226"/>
      <c r="D143" s="227" t="s">
        <v>131</v>
      </c>
      <c r="E143" s="228" t="s">
        <v>1</v>
      </c>
      <c r="F143" s="229" t="s">
        <v>148</v>
      </c>
      <c r="G143" s="226"/>
      <c r="H143" s="230">
        <v>1.2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131</v>
      </c>
      <c r="AU143" s="236" t="s">
        <v>81</v>
      </c>
      <c r="AV143" s="13" t="s">
        <v>81</v>
      </c>
      <c r="AW143" s="13" t="s">
        <v>31</v>
      </c>
      <c r="AX143" s="13" t="s">
        <v>74</v>
      </c>
      <c r="AY143" s="236" t="s">
        <v>112</v>
      </c>
    </row>
    <row r="144" spans="1:51" s="13" customFormat="1" ht="12">
      <c r="A144" s="13"/>
      <c r="B144" s="225"/>
      <c r="C144" s="226"/>
      <c r="D144" s="227" t="s">
        <v>131</v>
      </c>
      <c r="E144" s="228" t="s">
        <v>1</v>
      </c>
      <c r="F144" s="229" t="s">
        <v>149</v>
      </c>
      <c r="G144" s="226"/>
      <c r="H144" s="230">
        <v>2.8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131</v>
      </c>
      <c r="AU144" s="236" t="s">
        <v>81</v>
      </c>
      <c r="AV144" s="13" t="s">
        <v>81</v>
      </c>
      <c r="AW144" s="13" t="s">
        <v>31</v>
      </c>
      <c r="AX144" s="13" t="s">
        <v>74</v>
      </c>
      <c r="AY144" s="236" t="s">
        <v>112</v>
      </c>
    </row>
    <row r="145" spans="1:51" s="13" customFormat="1" ht="12">
      <c r="A145" s="13"/>
      <c r="B145" s="225"/>
      <c r="C145" s="226"/>
      <c r="D145" s="227" t="s">
        <v>131</v>
      </c>
      <c r="E145" s="228" t="s">
        <v>1</v>
      </c>
      <c r="F145" s="229" t="s">
        <v>149</v>
      </c>
      <c r="G145" s="226"/>
      <c r="H145" s="230">
        <v>2.8</v>
      </c>
      <c r="I145" s="231"/>
      <c r="J145" s="226"/>
      <c r="K145" s="226"/>
      <c r="L145" s="232"/>
      <c r="M145" s="233"/>
      <c r="N145" s="234"/>
      <c r="O145" s="234"/>
      <c r="P145" s="234"/>
      <c r="Q145" s="234"/>
      <c r="R145" s="234"/>
      <c r="S145" s="234"/>
      <c r="T145" s="23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6" t="s">
        <v>131</v>
      </c>
      <c r="AU145" s="236" t="s">
        <v>81</v>
      </c>
      <c r="AV145" s="13" t="s">
        <v>81</v>
      </c>
      <c r="AW145" s="13" t="s">
        <v>31</v>
      </c>
      <c r="AX145" s="13" t="s">
        <v>74</v>
      </c>
      <c r="AY145" s="236" t="s">
        <v>112</v>
      </c>
    </row>
    <row r="146" spans="1:51" s="14" customFormat="1" ht="12">
      <c r="A146" s="14"/>
      <c r="B146" s="237"/>
      <c r="C146" s="238"/>
      <c r="D146" s="227" t="s">
        <v>131</v>
      </c>
      <c r="E146" s="239" t="s">
        <v>1</v>
      </c>
      <c r="F146" s="240" t="s">
        <v>135</v>
      </c>
      <c r="G146" s="238"/>
      <c r="H146" s="241">
        <v>8.168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7" t="s">
        <v>131</v>
      </c>
      <c r="AU146" s="247" t="s">
        <v>81</v>
      </c>
      <c r="AV146" s="14" t="s">
        <v>118</v>
      </c>
      <c r="AW146" s="14" t="s">
        <v>31</v>
      </c>
      <c r="AX146" s="14" t="s">
        <v>79</v>
      </c>
      <c r="AY146" s="247" t="s">
        <v>112</v>
      </c>
    </row>
    <row r="147" spans="1:65" s="2" customFormat="1" ht="37.8" customHeight="1">
      <c r="A147" s="37"/>
      <c r="B147" s="38"/>
      <c r="C147" s="211" t="s">
        <v>156</v>
      </c>
      <c r="D147" s="211" t="s">
        <v>114</v>
      </c>
      <c r="E147" s="212" t="s">
        <v>157</v>
      </c>
      <c r="F147" s="213" t="s">
        <v>158</v>
      </c>
      <c r="G147" s="214" t="s">
        <v>145</v>
      </c>
      <c r="H147" s="215">
        <v>8.168</v>
      </c>
      <c r="I147" s="216"/>
      <c r="J147" s="217">
        <f>ROUND(I147*H147,2)</f>
        <v>0</v>
      </c>
      <c r="K147" s="218"/>
      <c r="L147" s="43"/>
      <c r="M147" s="219" t="s">
        <v>1</v>
      </c>
      <c r="N147" s="220" t="s">
        <v>39</v>
      </c>
      <c r="O147" s="90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3" t="s">
        <v>118</v>
      </c>
      <c r="AT147" s="223" t="s">
        <v>114</v>
      </c>
      <c r="AU147" s="223" t="s">
        <v>81</v>
      </c>
      <c r="AY147" s="16" t="s">
        <v>112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6" t="s">
        <v>79</v>
      </c>
      <c r="BK147" s="224">
        <f>ROUND(I147*H147,2)</f>
        <v>0</v>
      </c>
      <c r="BL147" s="16" t="s">
        <v>118</v>
      </c>
      <c r="BM147" s="223" t="s">
        <v>159</v>
      </c>
    </row>
    <row r="148" spans="1:65" s="2" customFormat="1" ht="24.15" customHeight="1">
      <c r="A148" s="37"/>
      <c r="B148" s="38"/>
      <c r="C148" s="211" t="s">
        <v>160</v>
      </c>
      <c r="D148" s="211" t="s">
        <v>114</v>
      </c>
      <c r="E148" s="212" t="s">
        <v>161</v>
      </c>
      <c r="F148" s="213" t="s">
        <v>162</v>
      </c>
      <c r="G148" s="214" t="s">
        <v>145</v>
      </c>
      <c r="H148" s="215">
        <v>8.168</v>
      </c>
      <c r="I148" s="216"/>
      <c r="J148" s="217">
        <f>ROUND(I148*H148,2)</f>
        <v>0</v>
      </c>
      <c r="K148" s="218"/>
      <c r="L148" s="43"/>
      <c r="M148" s="219" t="s">
        <v>1</v>
      </c>
      <c r="N148" s="220" t="s">
        <v>39</v>
      </c>
      <c r="O148" s="90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3" t="s">
        <v>118</v>
      </c>
      <c r="AT148" s="223" t="s">
        <v>114</v>
      </c>
      <c r="AU148" s="223" t="s">
        <v>81</v>
      </c>
      <c r="AY148" s="16" t="s">
        <v>112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6" t="s">
        <v>79</v>
      </c>
      <c r="BK148" s="224">
        <f>ROUND(I148*H148,2)</f>
        <v>0</v>
      </c>
      <c r="BL148" s="16" t="s">
        <v>118</v>
      </c>
      <c r="BM148" s="223" t="s">
        <v>163</v>
      </c>
    </row>
    <row r="149" spans="1:65" s="2" customFormat="1" ht="24.15" customHeight="1">
      <c r="A149" s="37"/>
      <c r="B149" s="38"/>
      <c r="C149" s="211" t="s">
        <v>164</v>
      </c>
      <c r="D149" s="211" t="s">
        <v>114</v>
      </c>
      <c r="E149" s="212" t="s">
        <v>165</v>
      </c>
      <c r="F149" s="213" t="s">
        <v>166</v>
      </c>
      <c r="G149" s="214" t="s">
        <v>167</v>
      </c>
      <c r="H149" s="215">
        <v>8.168</v>
      </c>
      <c r="I149" s="216"/>
      <c r="J149" s="217">
        <f>ROUND(I149*H149,2)</f>
        <v>0</v>
      </c>
      <c r="K149" s="218"/>
      <c r="L149" s="43"/>
      <c r="M149" s="219" t="s">
        <v>1</v>
      </c>
      <c r="N149" s="220" t="s">
        <v>39</v>
      </c>
      <c r="O149" s="90"/>
      <c r="P149" s="221">
        <f>O149*H149</f>
        <v>0</v>
      </c>
      <c r="Q149" s="221">
        <v>0</v>
      </c>
      <c r="R149" s="221">
        <f>Q149*H149</f>
        <v>0</v>
      </c>
      <c r="S149" s="221">
        <v>0</v>
      </c>
      <c r="T149" s="22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3" t="s">
        <v>118</v>
      </c>
      <c r="AT149" s="223" t="s">
        <v>114</v>
      </c>
      <c r="AU149" s="223" t="s">
        <v>81</v>
      </c>
      <c r="AY149" s="16" t="s">
        <v>112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6" t="s">
        <v>79</v>
      </c>
      <c r="BK149" s="224">
        <f>ROUND(I149*H149,2)</f>
        <v>0</v>
      </c>
      <c r="BL149" s="16" t="s">
        <v>118</v>
      </c>
      <c r="BM149" s="223" t="s">
        <v>168</v>
      </c>
    </row>
    <row r="150" spans="1:65" s="2" customFormat="1" ht="16.5" customHeight="1">
      <c r="A150" s="37"/>
      <c r="B150" s="38"/>
      <c r="C150" s="211" t="s">
        <v>169</v>
      </c>
      <c r="D150" s="211" t="s">
        <v>114</v>
      </c>
      <c r="E150" s="212" t="s">
        <v>170</v>
      </c>
      <c r="F150" s="213" t="s">
        <v>171</v>
      </c>
      <c r="G150" s="214" t="s">
        <v>145</v>
      </c>
      <c r="H150" s="215">
        <v>8.168</v>
      </c>
      <c r="I150" s="216"/>
      <c r="J150" s="217">
        <f>ROUND(I150*H150,2)</f>
        <v>0</v>
      </c>
      <c r="K150" s="218"/>
      <c r="L150" s="43"/>
      <c r="M150" s="219" t="s">
        <v>1</v>
      </c>
      <c r="N150" s="220" t="s">
        <v>39</v>
      </c>
      <c r="O150" s="90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3" t="s">
        <v>118</v>
      </c>
      <c r="AT150" s="223" t="s">
        <v>114</v>
      </c>
      <c r="AU150" s="223" t="s">
        <v>81</v>
      </c>
      <c r="AY150" s="16" t="s">
        <v>112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6" t="s">
        <v>79</v>
      </c>
      <c r="BK150" s="224">
        <f>ROUND(I150*H150,2)</f>
        <v>0</v>
      </c>
      <c r="BL150" s="16" t="s">
        <v>118</v>
      </c>
      <c r="BM150" s="223" t="s">
        <v>172</v>
      </c>
    </row>
    <row r="151" spans="1:63" s="12" customFormat="1" ht="22.8" customHeight="1">
      <c r="A151" s="12"/>
      <c r="B151" s="195"/>
      <c r="C151" s="196"/>
      <c r="D151" s="197" t="s">
        <v>73</v>
      </c>
      <c r="E151" s="209" t="s">
        <v>81</v>
      </c>
      <c r="F151" s="209" t="s">
        <v>173</v>
      </c>
      <c r="G151" s="196"/>
      <c r="H151" s="196"/>
      <c r="I151" s="199"/>
      <c r="J151" s="210">
        <f>BK151</f>
        <v>0</v>
      </c>
      <c r="K151" s="196"/>
      <c r="L151" s="201"/>
      <c r="M151" s="202"/>
      <c r="N151" s="203"/>
      <c r="O151" s="203"/>
      <c r="P151" s="204">
        <f>SUM(P152:P167)</f>
        <v>0</v>
      </c>
      <c r="Q151" s="203"/>
      <c r="R151" s="204">
        <f>SUM(R152:R167)</f>
        <v>14.804539599999998</v>
      </c>
      <c r="S151" s="203"/>
      <c r="T151" s="205">
        <f>SUM(T152:T167)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6" t="s">
        <v>79</v>
      </c>
      <c r="AT151" s="207" t="s">
        <v>73</v>
      </c>
      <c r="AU151" s="207" t="s">
        <v>79</v>
      </c>
      <c r="AY151" s="206" t="s">
        <v>112</v>
      </c>
      <c r="BK151" s="208">
        <f>SUM(BK152:BK167)</f>
        <v>0</v>
      </c>
    </row>
    <row r="152" spans="1:65" s="2" customFormat="1" ht="21.75" customHeight="1">
      <c r="A152" s="37"/>
      <c r="B152" s="38"/>
      <c r="C152" s="211" t="s">
        <v>174</v>
      </c>
      <c r="D152" s="211" t="s">
        <v>114</v>
      </c>
      <c r="E152" s="212" t="s">
        <v>175</v>
      </c>
      <c r="F152" s="213" t="s">
        <v>176</v>
      </c>
      <c r="G152" s="214" t="s">
        <v>117</v>
      </c>
      <c r="H152" s="215">
        <v>4</v>
      </c>
      <c r="I152" s="216"/>
      <c r="J152" s="217">
        <f>ROUND(I152*H152,2)</f>
        <v>0</v>
      </c>
      <c r="K152" s="218"/>
      <c r="L152" s="43"/>
      <c r="M152" s="219" t="s">
        <v>1</v>
      </c>
      <c r="N152" s="220" t="s">
        <v>39</v>
      </c>
      <c r="O152" s="90"/>
      <c r="P152" s="221">
        <f>O152*H152</f>
        <v>0</v>
      </c>
      <c r="Q152" s="221">
        <v>0.0001</v>
      </c>
      <c r="R152" s="221">
        <f>Q152*H152</f>
        <v>0.0004</v>
      </c>
      <c r="S152" s="221">
        <v>0</v>
      </c>
      <c r="T152" s="22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3" t="s">
        <v>118</v>
      </c>
      <c r="AT152" s="223" t="s">
        <v>114</v>
      </c>
      <c r="AU152" s="223" t="s">
        <v>81</v>
      </c>
      <c r="AY152" s="16" t="s">
        <v>112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6" t="s">
        <v>79</v>
      </c>
      <c r="BK152" s="224">
        <f>ROUND(I152*H152,2)</f>
        <v>0</v>
      </c>
      <c r="BL152" s="16" t="s">
        <v>118</v>
      </c>
      <c r="BM152" s="223" t="s">
        <v>177</v>
      </c>
    </row>
    <row r="153" spans="1:65" s="2" customFormat="1" ht="24.15" customHeight="1">
      <c r="A153" s="37"/>
      <c r="B153" s="38"/>
      <c r="C153" s="248" t="s">
        <v>178</v>
      </c>
      <c r="D153" s="248" t="s">
        <v>179</v>
      </c>
      <c r="E153" s="249" t="s">
        <v>180</v>
      </c>
      <c r="F153" s="250" t="s">
        <v>181</v>
      </c>
      <c r="G153" s="251" t="s">
        <v>117</v>
      </c>
      <c r="H153" s="252">
        <v>4.738</v>
      </c>
      <c r="I153" s="253"/>
      <c r="J153" s="254">
        <f>ROUND(I153*H153,2)</f>
        <v>0</v>
      </c>
      <c r="K153" s="255"/>
      <c r="L153" s="256"/>
      <c r="M153" s="257" t="s">
        <v>1</v>
      </c>
      <c r="N153" s="258" t="s">
        <v>39</v>
      </c>
      <c r="O153" s="90"/>
      <c r="P153" s="221">
        <f>O153*H153</f>
        <v>0</v>
      </c>
      <c r="Q153" s="221">
        <v>0.0003</v>
      </c>
      <c r="R153" s="221">
        <f>Q153*H153</f>
        <v>0.0014214</v>
      </c>
      <c r="S153" s="221">
        <v>0</v>
      </c>
      <c r="T153" s="22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3" t="s">
        <v>156</v>
      </c>
      <c r="AT153" s="223" t="s">
        <v>179</v>
      </c>
      <c r="AU153" s="223" t="s">
        <v>81</v>
      </c>
      <c r="AY153" s="16" t="s">
        <v>112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6" t="s">
        <v>79</v>
      </c>
      <c r="BK153" s="224">
        <f>ROUND(I153*H153,2)</f>
        <v>0</v>
      </c>
      <c r="BL153" s="16" t="s">
        <v>118</v>
      </c>
      <c r="BM153" s="223" t="s">
        <v>182</v>
      </c>
    </row>
    <row r="154" spans="1:51" s="13" customFormat="1" ht="12">
      <c r="A154" s="13"/>
      <c r="B154" s="225"/>
      <c r="C154" s="226"/>
      <c r="D154" s="227" t="s">
        <v>131</v>
      </c>
      <c r="E154" s="226"/>
      <c r="F154" s="229" t="s">
        <v>183</v>
      </c>
      <c r="G154" s="226"/>
      <c r="H154" s="230">
        <v>4.738</v>
      </c>
      <c r="I154" s="231"/>
      <c r="J154" s="226"/>
      <c r="K154" s="226"/>
      <c r="L154" s="232"/>
      <c r="M154" s="233"/>
      <c r="N154" s="234"/>
      <c r="O154" s="234"/>
      <c r="P154" s="234"/>
      <c r="Q154" s="234"/>
      <c r="R154" s="234"/>
      <c r="S154" s="234"/>
      <c r="T154" s="23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6" t="s">
        <v>131</v>
      </c>
      <c r="AU154" s="236" t="s">
        <v>81</v>
      </c>
      <c r="AV154" s="13" t="s">
        <v>81</v>
      </c>
      <c r="AW154" s="13" t="s">
        <v>4</v>
      </c>
      <c r="AX154" s="13" t="s">
        <v>79</v>
      </c>
      <c r="AY154" s="236" t="s">
        <v>112</v>
      </c>
    </row>
    <row r="155" spans="1:65" s="2" customFormat="1" ht="24.15" customHeight="1">
      <c r="A155" s="37"/>
      <c r="B155" s="38"/>
      <c r="C155" s="248" t="s">
        <v>184</v>
      </c>
      <c r="D155" s="248" t="s">
        <v>179</v>
      </c>
      <c r="E155" s="249" t="s">
        <v>180</v>
      </c>
      <c r="F155" s="250" t="s">
        <v>181</v>
      </c>
      <c r="G155" s="251" t="s">
        <v>117</v>
      </c>
      <c r="H155" s="252">
        <v>90.97</v>
      </c>
      <c r="I155" s="253"/>
      <c r="J155" s="254">
        <f>ROUND(I155*H155,2)</f>
        <v>0</v>
      </c>
      <c r="K155" s="255"/>
      <c r="L155" s="256"/>
      <c r="M155" s="257" t="s">
        <v>1</v>
      </c>
      <c r="N155" s="258" t="s">
        <v>39</v>
      </c>
      <c r="O155" s="90"/>
      <c r="P155" s="221">
        <f>O155*H155</f>
        <v>0</v>
      </c>
      <c r="Q155" s="221">
        <v>0.0003</v>
      </c>
      <c r="R155" s="221">
        <f>Q155*H155</f>
        <v>0.027290999999999996</v>
      </c>
      <c r="S155" s="221">
        <v>0</v>
      </c>
      <c r="T155" s="22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3" t="s">
        <v>156</v>
      </c>
      <c r="AT155" s="223" t="s">
        <v>179</v>
      </c>
      <c r="AU155" s="223" t="s">
        <v>81</v>
      </c>
      <c r="AY155" s="16" t="s">
        <v>112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6" t="s">
        <v>79</v>
      </c>
      <c r="BK155" s="224">
        <f>ROUND(I155*H155,2)</f>
        <v>0</v>
      </c>
      <c r="BL155" s="16" t="s">
        <v>118</v>
      </c>
      <c r="BM155" s="223" t="s">
        <v>185</v>
      </c>
    </row>
    <row r="156" spans="1:51" s="13" customFormat="1" ht="12">
      <c r="A156" s="13"/>
      <c r="B156" s="225"/>
      <c r="C156" s="226"/>
      <c r="D156" s="227" t="s">
        <v>131</v>
      </c>
      <c r="E156" s="226"/>
      <c r="F156" s="229" t="s">
        <v>186</v>
      </c>
      <c r="G156" s="226"/>
      <c r="H156" s="230">
        <v>90.97</v>
      </c>
      <c r="I156" s="231"/>
      <c r="J156" s="226"/>
      <c r="K156" s="226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131</v>
      </c>
      <c r="AU156" s="236" t="s">
        <v>81</v>
      </c>
      <c r="AV156" s="13" t="s">
        <v>81</v>
      </c>
      <c r="AW156" s="13" t="s">
        <v>4</v>
      </c>
      <c r="AX156" s="13" t="s">
        <v>79</v>
      </c>
      <c r="AY156" s="236" t="s">
        <v>112</v>
      </c>
    </row>
    <row r="157" spans="1:65" s="2" customFormat="1" ht="21.75" customHeight="1">
      <c r="A157" s="37"/>
      <c r="B157" s="38"/>
      <c r="C157" s="211" t="s">
        <v>8</v>
      </c>
      <c r="D157" s="211" t="s">
        <v>114</v>
      </c>
      <c r="E157" s="212" t="s">
        <v>187</v>
      </c>
      <c r="F157" s="213" t="s">
        <v>188</v>
      </c>
      <c r="G157" s="214" t="s">
        <v>117</v>
      </c>
      <c r="H157" s="215">
        <v>76.8</v>
      </c>
      <c r="I157" s="216"/>
      <c r="J157" s="217">
        <f>ROUND(I157*H157,2)</f>
        <v>0</v>
      </c>
      <c r="K157" s="218"/>
      <c r="L157" s="43"/>
      <c r="M157" s="219" t="s">
        <v>1</v>
      </c>
      <c r="N157" s="220" t="s">
        <v>39</v>
      </c>
      <c r="O157" s="90"/>
      <c r="P157" s="221">
        <f>O157*H157</f>
        <v>0</v>
      </c>
      <c r="Q157" s="221">
        <v>0.00014</v>
      </c>
      <c r="R157" s="221">
        <f>Q157*H157</f>
        <v>0.010752</v>
      </c>
      <c r="S157" s="221">
        <v>0</v>
      </c>
      <c r="T157" s="22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3" t="s">
        <v>118</v>
      </c>
      <c r="AT157" s="223" t="s">
        <v>114</v>
      </c>
      <c r="AU157" s="223" t="s">
        <v>81</v>
      </c>
      <c r="AY157" s="16" t="s">
        <v>112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6" t="s">
        <v>79</v>
      </c>
      <c r="BK157" s="224">
        <f>ROUND(I157*H157,2)</f>
        <v>0</v>
      </c>
      <c r="BL157" s="16" t="s">
        <v>118</v>
      </c>
      <c r="BM157" s="223" t="s">
        <v>189</v>
      </c>
    </row>
    <row r="158" spans="1:65" s="2" customFormat="1" ht="24.15" customHeight="1">
      <c r="A158" s="37"/>
      <c r="B158" s="38"/>
      <c r="C158" s="211" t="s">
        <v>190</v>
      </c>
      <c r="D158" s="211" t="s">
        <v>114</v>
      </c>
      <c r="E158" s="212" t="s">
        <v>191</v>
      </c>
      <c r="F158" s="213" t="s">
        <v>192</v>
      </c>
      <c r="G158" s="214" t="s">
        <v>145</v>
      </c>
      <c r="H158" s="215">
        <v>1.32</v>
      </c>
      <c r="I158" s="216"/>
      <c r="J158" s="217">
        <f>ROUND(I158*H158,2)</f>
        <v>0</v>
      </c>
      <c r="K158" s="218"/>
      <c r="L158" s="43"/>
      <c r="M158" s="219" t="s">
        <v>1</v>
      </c>
      <c r="N158" s="220" t="s">
        <v>39</v>
      </c>
      <c r="O158" s="90"/>
      <c r="P158" s="221">
        <f>O158*H158</f>
        <v>0</v>
      </c>
      <c r="Q158" s="221">
        <v>2.16</v>
      </c>
      <c r="R158" s="221">
        <f>Q158*H158</f>
        <v>2.8512000000000004</v>
      </c>
      <c r="S158" s="221">
        <v>0</v>
      </c>
      <c r="T158" s="22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3" t="s">
        <v>118</v>
      </c>
      <c r="AT158" s="223" t="s">
        <v>114</v>
      </c>
      <c r="AU158" s="223" t="s">
        <v>81</v>
      </c>
      <c r="AY158" s="16" t="s">
        <v>112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6" t="s">
        <v>79</v>
      </c>
      <c r="BK158" s="224">
        <f>ROUND(I158*H158,2)</f>
        <v>0</v>
      </c>
      <c r="BL158" s="16" t="s">
        <v>118</v>
      </c>
      <c r="BM158" s="223" t="s">
        <v>193</v>
      </c>
    </row>
    <row r="159" spans="1:51" s="13" customFormat="1" ht="12">
      <c r="A159" s="13"/>
      <c r="B159" s="225"/>
      <c r="C159" s="226"/>
      <c r="D159" s="227" t="s">
        <v>131</v>
      </c>
      <c r="E159" s="228" t="s">
        <v>1</v>
      </c>
      <c r="F159" s="229" t="s">
        <v>194</v>
      </c>
      <c r="G159" s="226"/>
      <c r="H159" s="230">
        <v>0.72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131</v>
      </c>
      <c r="AU159" s="236" t="s">
        <v>81</v>
      </c>
      <c r="AV159" s="13" t="s">
        <v>81</v>
      </c>
      <c r="AW159" s="13" t="s">
        <v>31</v>
      </c>
      <c r="AX159" s="13" t="s">
        <v>74</v>
      </c>
      <c r="AY159" s="236" t="s">
        <v>112</v>
      </c>
    </row>
    <row r="160" spans="1:51" s="13" customFormat="1" ht="12">
      <c r="A160" s="13"/>
      <c r="B160" s="225"/>
      <c r="C160" s="226"/>
      <c r="D160" s="227" t="s">
        <v>131</v>
      </c>
      <c r="E160" s="228" t="s">
        <v>1</v>
      </c>
      <c r="F160" s="229" t="s">
        <v>133</v>
      </c>
      <c r="G160" s="226"/>
      <c r="H160" s="230">
        <v>0.6</v>
      </c>
      <c r="I160" s="231"/>
      <c r="J160" s="226"/>
      <c r="K160" s="226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131</v>
      </c>
      <c r="AU160" s="236" t="s">
        <v>81</v>
      </c>
      <c r="AV160" s="13" t="s">
        <v>81</v>
      </c>
      <c r="AW160" s="13" t="s">
        <v>31</v>
      </c>
      <c r="AX160" s="13" t="s">
        <v>74</v>
      </c>
      <c r="AY160" s="236" t="s">
        <v>112</v>
      </c>
    </row>
    <row r="161" spans="1:51" s="14" customFormat="1" ht="12">
      <c r="A161" s="14"/>
      <c r="B161" s="237"/>
      <c r="C161" s="238"/>
      <c r="D161" s="227" t="s">
        <v>131</v>
      </c>
      <c r="E161" s="239" t="s">
        <v>1</v>
      </c>
      <c r="F161" s="240" t="s">
        <v>135</v>
      </c>
      <c r="G161" s="238"/>
      <c r="H161" s="241">
        <v>1.32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7" t="s">
        <v>131</v>
      </c>
      <c r="AU161" s="247" t="s">
        <v>81</v>
      </c>
      <c r="AV161" s="14" t="s">
        <v>118</v>
      </c>
      <c r="AW161" s="14" t="s">
        <v>31</v>
      </c>
      <c r="AX161" s="14" t="s">
        <v>79</v>
      </c>
      <c r="AY161" s="247" t="s">
        <v>112</v>
      </c>
    </row>
    <row r="162" spans="1:65" s="2" customFormat="1" ht="16.5" customHeight="1">
      <c r="A162" s="37"/>
      <c r="B162" s="38"/>
      <c r="C162" s="211" t="s">
        <v>195</v>
      </c>
      <c r="D162" s="211" t="s">
        <v>114</v>
      </c>
      <c r="E162" s="212" t="s">
        <v>196</v>
      </c>
      <c r="F162" s="213" t="s">
        <v>197</v>
      </c>
      <c r="G162" s="214" t="s">
        <v>145</v>
      </c>
      <c r="H162" s="215">
        <v>5.28</v>
      </c>
      <c r="I162" s="216"/>
      <c r="J162" s="217">
        <f>ROUND(I162*H162,2)</f>
        <v>0</v>
      </c>
      <c r="K162" s="218"/>
      <c r="L162" s="43"/>
      <c r="M162" s="219" t="s">
        <v>1</v>
      </c>
      <c r="N162" s="220" t="s">
        <v>39</v>
      </c>
      <c r="O162" s="90"/>
      <c r="P162" s="221">
        <f>O162*H162</f>
        <v>0</v>
      </c>
      <c r="Q162" s="221">
        <v>2.25634</v>
      </c>
      <c r="R162" s="221">
        <f>Q162*H162</f>
        <v>11.913475199999999</v>
      </c>
      <c r="S162" s="221">
        <v>0</v>
      </c>
      <c r="T162" s="22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3" t="s">
        <v>118</v>
      </c>
      <c r="AT162" s="223" t="s">
        <v>114</v>
      </c>
      <c r="AU162" s="223" t="s">
        <v>81</v>
      </c>
      <c r="AY162" s="16" t="s">
        <v>112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6" t="s">
        <v>79</v>
      </c>
      <c r="BK162" s="224">
        <f>ROUND(I162*H162,2)</f>
        <v>0</v>
      </c>
      <c r="BL162" s="16" t="s">
        <v>118</v>
      </c>
      <c r="BM162" s="223" t="s">
        <v>198</v>
      </c>
    </row>
    <row r="163" spans="1:51" s="13" customFormat="1" ht="12">
      <c r="A163" s="13"/>
      <c r="B163" s="225"/>
      <c r="C163" s="226"/>
      <c r="D163" s="227" t="s">
        <v>131</v>
      </c>
      <c r="E163" s="228" t="s">
        <v>1</v>
      </c>
      <c r="F163" s="229" t="s">
        <v>147</v>
      </c>
      <c r="G163" s="226"/>
      <c r="H163" s="230">
        <v>0.64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131</v>
      </c>
      <c r="AU163" s="236" t="s">
        <v>81</v>
      </c>
      <c r="AV163" s="13" t="s">
        <v>81</v>
      </c>
      <c r="AW163" s="13" t="s">
        <v>31</v>
      </c>
      <c r="AX163" s="13" t="s">
        <v>74</v>
      </c>
      <c r="AY163" s="236" t="s">
        <v>112</v>
      </c>
    </row>
    <row r="164" spans="1:51" s="13" customFormat="1" ht="12">
      <c r="A164" s="13"/>
      <c r="B164" s="225"/>
      <c r="C164" s="226"/>
      <c r="D164" s="227" t="s">
        <v>131</v>
      </c>
      <c r="E164" s="228" t="s">
        <v>1</v>
      </c>
      <c r="F164" s="229" t="s">
        <v>148</v>
      </c>
      <c r="G164" s="226"/>
      <c r="H164" s="230">
        <v>1.2</v>
      </c>
      <c r="I164" s="231"/>
      <c r="J164" s="226"/>
      <c r="K164" s="226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131</v>
      </c>
      <c r="AU164" s="236" t="s">
        <v>81</v>
      </c>
      <c r="AV164" s="13" t="s">
        <v>81</v>
      </c>
      <c r="AW164" s="13" t="s">
        <v>31</v>
      </c>
      <c r="AX164" s="13" t="s">
        <v>74</v>
      </c>
      <c r="AY164" s="236" t="s">
        <v>112</v>
      </c>
    </row>
    <row r="165" spans="1:51" s="13" customFormat="1" ht="12">
      <c r="A165" s="13"/>
      <c r="B165" s="225"/>
      <c r="C165" s="226"/>
      <c r="D165" s="227" t="s">
        <v>131</v>
      </c>
      <c r="E165" s="228" t="s">
        <v>1</v>
      </c>
      <c r="F165" s="229" t="s">
        <v>149</v>
      </c>
      <c r="G165" s="226"/>
      <c r="H165" s="230">
        <v>2.8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131</v>
      </c>
      <c r="AU165" s="236" t="s">
        <v>81</v>
      </c>
      <c r="AV165" s="13" t="s">
        <v>81</v>
      </c>
      <c r="AW165" s="13" t="s">
        <v>31</v>
      </c>
      <c r="AX165" s="13" t="s">
        <v>74</v>
      </c>
      <c r="AY165" s="236" t="s">
        <v>112</v>
      </c>
    </row>
    <row r="166" spans="1:51" s="13" customFormat="1" ht="12">
      <c r="A166" s="13"/>
      <c r="B166" s="225"/>
      <c r="C166" s="226"/>
      <c r="D166" s="227" t="s">
        <v>131</v>
      </c>
      <c r="E166" s="228" t="s">
        <v>1</v>
      </c>
      <c r="F166" s="229" t="s">
        <v>150</v>
      </c>
      <c r="G166" s="226"/>
      <c r="H166" s="230">
        <v>0.64</v>
      </c>
      <c r="I166" s="231"/>
      <c r="J166" s="226"/>
      <c r="K166" s="226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131</v>
      </c>
      <c r="AU166" s="236" t="s">
        <v>81</v>
      </c>
      <c r="AV166" s="13" t="s">
        <v>81</v>
      </c>
      <c r="AW166" s="13" t="s">
        <v>31</v>
      </c>
      <c r="AX166" s="13" t="s">
        <v>74</v>
      </c>
      <c r="AY166" s="236" t="s">
        <v>112</v>
      </c>
    </row>
    <row r="167" spans="1:51" s="14" customFormat="1" ht="12">
      <c r="A167" s="14"/>
      <c r="B167" s="237"/>
      <c r="C167" s="238"/>
      <c r="D167" s="227" t="s">
        <v>131</v>
      </c>
      <c r="E167" s="239" t="s">
        <v>1</v>
      </c>
      <c r="F167" s="240" t="s">
        <v>135</v>
      </c>
      <c r="G167" s="238"/>
      <c r="H167" s="241">
        <v>5.28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131</v>
      </c>
      <c r="AU167" s="247" t="s">
        <v>81</v>
      </c>
      <c r="AV167" s="14" t="s">
        <v>118</v>
      </c>
      <c r="AW167" s="14" t="s">
        <v>31</v>
      </c>
      <c r="AX167" s="14" t="s">
        <v>79</v>
      </c>
      <c r="AY167" s="247" t="s">
        <v>112</v>
      </c>
    </row>
    <row r="168" spans="1:63" s="12" customFormat="1" ht="22.8" customHeight="1">
      <c r="A168" s="12"/>
      <c r="B168" s="195"/>
      <c r="C168" s="196"/>
      <c r="D168" s="197" t="s">
        <v>73</v>
      </c>
      <c r="E168" s="209" t="s">
        <v>124</v>
      </c>
      <c r="F168" s="209" t="s">
        <v>199</v>
      </c>
      <c r="G168" s="196"/>
      <c r="H168" s="196"/>
      <c r="I168" s="199"/>
      <c r="J168" s="210">
        <f>BK168</f>
        <v>0</v>
      </c>
      <c r="K168" s="196"/>
      <c r="L168" s="201"/>
      <c r="M168" s="202"/>
      <c r="N168" s="203"/>
      <c r="O168" s="203"/>
      <c r="P168" s="204">
        <f>SUM(P169:P177)</f>
        <v>0</v>
      </c>
      <c r="Q168" s="203"/>
      <c r="R168" s="204">
        <f>SUM(R169:R177)</f>
        <v>5.2207099999999995</v>
      </c>
      <c r="S168" s="203"/>
      <c r="T168" s="205">
        <f>SUM(T169:T177)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6" t="s">
        <v>79</v>
      </c>
      <c r="AT168" s="207" t="s">
        <v>73</v>
      </c>
      <c r="AU168" s="207" t="s">
        <v>79</v>
      </c>
      <c r="AY168" s="206" t="s">
        <v>112</v>
      </c>
      <c r="BK168" s="208">
        <f>SUM(BK169:BK177)</f>
        <v>0</v>
      </c>
    </row>
    <row r="169" spans="1:65" s="2" customFormat="1" ht="24.15" customHeight="1">
      <c r="A169" s="37"/>
      <c r="B169" s="38"/>
      <c r="C169" s="211" t="s">
        <v>200</v>
      </c>
      <c r="D169" s="211" t="s">
        <v>114</v>
      </c>
      <c r="E169" s="212" t="s">
        <v>201</v>
      </c>
      <c r="F169" s="213" t="s">
        <v>202</v>
      </c>
      <c r="G169" s="214" t="s">
        <v>122</v>
      </c>
      <c r="H169" s="215">
        <v>29</v>
      </c>
      <c r="I169" s="216"/>
      <c r="J169" s="217">
        <f>ROUND(I169*H169,2)</f>
        <v>0</v>
      </c>
      <c r="K169" s="218"/>
      <c r="L169" s="43"/>
      <c r="M169" s="219" t="s">
        <v>1</v>
      </c>
      <c r="N169" s="220" t="s">
        <v>39</v>
      </c>
      <c r="O169" s="90"/>
      <c r="P169" s="221">
        <f>O169*H169</f>
        <v>0</v>
      </c>
      <c r="Q169" s="221">
        <v>0.17489</v>
      </c>
      <c r="R169" s="221">
        <f>Q169*H169</f>
        <v>5.071809999999999</v>
      </c>
      <c r="S169" s="221">
        <v>0</v>
      </c>
      <c r="T169" s="22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3" t="s">
        <v>118</v>
      </c>
      <c r="AT169" s="223" t="s">
        <v>114</v>
      </c>
      <c r="AU169" s="223" t="s">
        <v>81</v>
      </c>
      <c r="AY169" s="16" t="s">
        <v>112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6" t="s">
        <v>79</v>
      </c>
      <c r="BK169" s="224">
        <f>ROUND(I169*H169,2)</f>
        <v>0</v>
      </c>
      <c r="BL169" s="16" t="s">
        <v>118</v>
      </c>
      <c r="BM169" s="223" t="s">
        <v>203</v>
      </c>
    </row>
    <row r="170" spans="1:65" s="2" customFormat="1" ht="33" customHeight="1">
      <c r="A170" s="37"/>
      <c r="B170" s="38"/>
      <c r="C170" s="248" t="s">
        <v>204</v>
      </c>
      <c r="D170" s="248" t="s">
        <v>179</v>
      </c>
      <c r="E170" s="249" t="s">
        <v>205</v>
      </c>
      <c r="F170" s="250" t="s">
        <v>206</v>
      </c>
      <c r="G170" s="251" t="s">
        <v>122</v>
      </c>
      <c r="H170" s="252">
        <v>21</v>
      </c>
      <c r="I170" s="253"/>
      <c r="J170" s="254">
        <f>ROUND(I170*H170,2)</f>
        <v>0</v>
      </c>
      <c r="K170" s="255"/>
      <c r="L170" s="256"/>
      <c r="M170" s="257" t="s">
        <v>1</v>
      </c>
      <c r="N170" s="258" t="s">
        <v>39</v>
      </c>
      <c r="O170" s="90"/>
      <c r="P170" s="221">
        <f>O170*H170</f>
        <v>0</v>
      </c>
      <c r="Q170" s="221">
        <v>0.0037</v>
      </c>
      <c r="R170" s="221">
        <f>Q170*H170</f>
        <v>0.0777</v>
      </c>
      <c r="S170" s="221">
        <v>0</v>
      </c>
      <c r="T170" s="222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3" t="s">
        <v>156</v>
      </c>
      <c r="AT170" s="223" t="s">
        <v>179</v>
      </c>
      <c r="AU170" s="223" t="s">
        <v>81</v>
      </c>
      <c r="AY170" s="16" t="s">
        <v>112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6" t="s">
        <v>79</v>
      </c>
      <c r="BK170" s="224">
        <f>ROUND(I170*H170,2)</f>
        <v>0</v>
      </c>
      <c r="BL170" s="16" t="s">
        <v>118</v>
      </c>
      <c r="BM170" s="223" t="s">
        <v>207</v>
      </c>
    </row>
    <row r="171" spans="1:65" s="2" customFormat="1" ht="37.8" customHeight="1">
      <c r="A171" s="37"/>
      <c r="B171" s="38"/>
      <c r="C171" s="248" t="s">
        <v>208</v>
      </c>
      <c r="D171" s="248" t="s">
        <v>179</v>
      </c>
      <c r="E171" s="249" t="s">
        <v>209</v>
      </c>
      <c r="F171" s="250" t="s">
        <v>210</v>
      </c>
      <c r="G171" s="251" t="s">
        <v>122</v>
      </c>
      <c r="H171" s="252">
        <v>8</v>
      </c>
      <c r="I171" s="253"/>
      <c r="J171" s="254">
        <f>ROUND(I171*H171,2)</f>
        <v>0</v>
      </c>
      <c r="K171" s="255"/>
      <c r="L171" s="256"/>
      <c r="M171" s="257" t="s">
        <v>1</v>
      </c>
      <c r="N171" s="258" t="s">
        <v>39</v>
      </c>
      <c r="O171" s="90"/>
      <c r="P171" s="221">
        <f>O171*H171</f>
        <v>0</v>
      </c>
      <c r="Q171" s="221">
        <v>0.002</v>
      </c>
      <c r="R171" s="221">
        <f>Q171*H171</f>
        <v>0.016</v>
      </c>
      <c r="S171" s="221">
        <v>0</v>
      </c>
      <c r="T171" s="22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3" t="s">
        <v>156</v>
      </c>
      <c r="AT171" s="223" t="s">
        <v>179</v>
      </c>
      <c r="AU171" s="223" t="s">
        <v>81</v>
      </c>
      <c r="AY171" s="16" t="s">
        <v>112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6" t="s">
        <v>79</v>
      </c>
      <c r="BK171" s="224">
        <f>ROUND(I171*H171,2)</f>
        <v>0</v>
      </c>
      <c r="BL171" s="16" t="s">
        <v>118</v>
      </c>
      <c r="BM171" s="223" t="s">
        <v>211</v>
      </c>
    </row>
    <row r="172" spans="1:65" s="2" customFormat="1" ht="24.15" customHeight="1">
      <c r="A172" s="37"/>
      <c r="B172" s="38"/>
      <c r="C172" s="248" t="s">
        <v>7</v>
      </c>
      <c r="D172" s="248" t="s">
        <v>179</v>
      </c>
      <c r="E172" s="249" t="s">
        <v>212</v>
      </c>
      <c r="F172" s="250" t="s">
        <v>213</v>
      </c>
      <c r="G172" s="251" t="s">
        <v>122</v>
      </c>
      <c r="H172" s="252">
        <v>8</v>
      </c>
      <c r="I172" s="253"/>
      <c r="J172" s="254">
        <f>ROUND(I172*H172,2)</f>
        <v>0</v>
      </c>
      <c r="K172" s="255"/>
      <c r="L172" s="256"/>
      <c r="M172" s="257" t="s">
        <v>1</v>
      </c>
      <c r="N172" s="258" t="s">
        <v>39</v>
      </c>
      <c r="O172" s="90"/>
      <c r="P172" s="221">
        <f>O172*H172</f>
        <v>0</v>
      </c>
      <c r="Q172" s="221">
        <v>0.0002</v>
      </c>
      <c r="R172" s="221">
        <f>Q172*H172</f>
        <v>0.0016</v>
      </c>
      <c r="S172" s="221">
        <v>0</v>
      </c>
      <c r="T172" s="222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3" t="s">
        <v>156</v>
      </c>
      <c r="AT172" s="223" t="s">
        <v>179</v>
      </c>
      <c r="AU172" s="223" t="s">
        <v>81</v>
      </c>
      <c r="AY172" s="16" t="s">
        <v>112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6" t="s">
        <v>79</v>
      </c>
      <c r="BK172" s="224">
        <f>ROUND(I172*H172,2)</f>
        <v>0</v>
      </c>
      <c r="BL172" s="16" t="s">
        <v>118</v>
      </c>
      <c r="BM172" s="223" t="s">
        <v>214</v>
      </c>
    </row>
    <row r="173" spans="1:65" s="2" customFormat="1" ht="21.75" customHeight="1">
      <c r="A173" s="37"/>
      <c r="B173" s="38"/>
      <c r="C173" s="248" t="s">
        <v>215</v>
      </c>
      <c r="D173" s="248" t="s">
        <v>179</v>
      </c>
      <c r="E173" s="249" t="s">
        <v>216</v>
      </c>
      <c r="F173" s="250" t="s">
        <v>217</v>
      </c>
      <c r="G173" s="251" t="s">
        <v>122</v>
      </c>
      <c r="H173" s="252">
        <v>8</v>
      </c>
      <c r="I173" s="253"/>
      <c r="J173" s="254">
        <f>ROUND(I173*H173,2)</f>
        <v>0</v>
      </c>
      <c r="K173" s="255"/>
      <c r="L173" s="256"/>
      <c r="M173" s="257" t="s">
        <v>1</v>
      </c>
      <c r="N173" s="258" t="s">
        <v>39</v>
      </c>
      <c r="O173" s="90"/>
      <c r="P173" s="221">
        <f>O173*H173</f>
        <v>0</v>
      </c>
      <c r="Q173" s="221">
        <v>0.0001</v>
      </c>
      <c r="R173" s="221">
        <f>Q173*H173</f>
        <v>0.0008</v>
      </c>
      <c r="S173" s="221">
        <v>0</v>
      </c>
      <c r="T173" s="22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3" t="s">
        <v>156</v>
      </c>
      <c r="AT173" s="223" t="s">
        <v>179</v>
      </c>
      <c r="AU173" s="223" t="s">
        <v>81</v>
      </c>
      <c r="AY173" s="16" t="s">
        <v>112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6" t="s">
        <v>79</v>
      </c>
      <c r="BK173" s="224">
        <f>ROUND(I173*H173,2)</f>
        <v>0</v>
      </c>
      <c r="BL173" s="16" t="s">
        <v>118</v>
      </c>
      <c r="BM173" s="223" t="s">
        <v>218</v>
      </c>
    </row>
    <row r="174" spans="1:65" s="2" customFormat="1" ht="24.15" customHeight="1">
      <c r="A174" s="37"/>
      <c r="B174" s="38"/>
      <c r="C174" s="248" t="s">
        <v>219</v>
      </c>
      <c r="D174" s="248" t="s">
        <v>179</v>
      </c>
      <c r="E174" s="249" t="s">
        <v>220</v>
      </c>
      <c r="F174" s="250" t="s">
        <v>221</v>
      </c>
      <c r="G174" s="251" t="s">
        <v>122</v>
      </c>
      <c r="H174" s="252">
        <v>1</v>
      </c>
      <c r="I174" s="253"/>
      <c r="J174" s="254">
        <f>ROUND(I174*H174,2)</f>
        <v>0</v>
      </c>
      <c r="K174" s="255"/>
      <c r="L174" s="256"/>
      <c r="M174" s="257" t="s">
        <v>1</v>
      </c>
      <c r="N174" s="258" t="s">
        <v>39</v>
      </c>
      <c r="O174" s="90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3" t="s">
        <v>156</v>
      </c>
      <c r="AT174" s="223" t="s">
        <v>179</v>
      </c>
      <c r="AU174" s="223" t="s">
        <v>81</v>
      </c>
      <c r="AY174" s="16" t="s">
        <v>112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6" t="s">
        <v>79</v>
      </c>
      <c r="BK174" s="224">
        <f>ROUND(I174*H174,2)</f>
        <v>0</v>
      </c>
      <c r="BL174" s="16" t="s">
        <v>118</v>
      </c>
      <c r="BM174" s="223" t="s">
        <v>222</v>
      </c>
    </row>
    <row r="175" spans="1:65" s="2" customFormat="1" ht="24.15" customHeight="1">
      <c r="A175" s="37"/>
      <c r="B175" s="38"/>
      <c r="C175" s="211" t="s">
        <v>223</v>
      </c>
      <c r="D175" s="211" t="s">
        <v>114</v>
      </c>
      <c r="E175" s="212" t="s">
        <v>224</v>
      </c>
      <c r="F175" s="213" t="s">
        <v>225</v>
      </c>
      <c r="G175" s="214" t="s">
        <v>122</v>
      </c>
      <c r="H175" s="215">
        <v>1</v>
      </c>
      <c r="I175" s="216"/>
      <c r="J175" s="217">
        <f>ROUND(I175*H175,2)</f>
        <v>0</v>
      </c>
      <c r="K175" s="218"/>
      <c r="L175" s="43"/>
      <c r="M175" s="219" t="s">
        <v>1</v>
      </c>
      <c r="N175" s="220" t="s">
        <v>39</v>
      </c>
      <c r="O175" s="90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3" t="s">
        <v>118</v>
      </c>
      <c r="AT175" s="223" t="s">
        <v>114</v>
      </c>
      <c r="AU175" s="223" t="s">
        <v>81</v>
      </c>
      <c r="AY175" s="16" t="s">
        <v>112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6" t="s">
        <v>79</v>
      </c>
      <c r="BK175" s="224">
        <f>ROUND(I175*H175,2)</f>
        <v>0</v>
      </c>
      <c r="BL175" s="16" t="s">
        <v>118</v>
      </c>
      <c r="BM175" s="223" t="s">
        <v>226</v>
      </c>
    </row>
    <row r="176" spans="1:65" s="2" customFormat="1" ht="24.15" customHeight="1">
      <c r="A176" s="37"/>
      <c r="B176" s="38"/>
      <c r="C176" s="211" t="s">
        <v>227</v>
      </c>
      <c r="D176" s="211" t="s">
        <v>114</v>
      </c>
      <c r="E176" s="212" t="s">
        <v>228</v>
      </c>
      <c r="F176" s="213" t="s">
        <v>229</v>
      </c>
      <c r="G176" s="214" t="s">
        <v>139</v>
      </c>
      <c r="H176" s="215">
        <v>44</v>
      </c>
      <c r="I176" s="216"/>
      <c r="J176" s="217">
        <f>ROUND(I176*H176,2)</f>
        <v>0</v>
      </c>
      <c r="K176" s="218"/>
      <c r="L176" s="43"/>
      <c r="M176" s="219" t="s">
        <v>1</v>
      </c>
      <c r="N176" s="220" t="s">
        <v>39</v>
      </c>
      <c r="O176" s="90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3" t="s">
        <v>118</v>
      </c>
      <c r="AT176" s="223" t="s">
        <v>114</v>
      </c>
      <c r="AU176" s="223" t="s">
        <v>81</v>
      </c>
      <c r="AY176" s="16" t="s">
        <v>112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6" t="s">
        <v>79</v>
      </c>
      <c r="BK176" s="224">
        <f>ROUND(I176*H176,2)</f>
        <v>0</v>
      </c>
      <c r="BL176" s="16" t="s">
        <v>118</v>
      </c>
      <c r="BM176" s="223" t="s">
        <v>230</v>
      </c>
    </row>
    <row r="177" spans="1:65" s="2" customFormat="1" ht="24.15" customHeight="1">
      <c r="A177" s="37"/>
      <c r="B177" s="38"/>
      <c r="C177" s="248" t="s">
        <v>231</v>
      </c>
      <c r="D177" s="248" t="s">
        <v>179</v>
      </c>
      <c r="E177" s="249" t="s">
        <v>232</v>
      </c>
      <c r="F177" s="250" t="s">
        <v>233</v>
      </c>
      <c r="G177" s="251" t="s">
        <v>139</v>
      </c>
      <c r="H177" s="252">
        <v>44</v>
      </c>
      <c r="I177" s="253"/>
      <c r="J177" s="254">
        <f>ROUND(I177*H177,2)</f>
        <v>0</v>
      </c>
      <c r="K177" s="255"/>
      <c r="L177" s="256"/>
      <c r="M177" s="257" t="s">
        <v>1</v>
      </c>
      <c r="N177" s="258" t="s">
        <v>39</v>
      </c>
      <c r="O177" s="90"/>
      <c r="P177" s="221">
        <f>O177*H177</f>
        <v>0</v>
      </c>
      <c r="Q177" s="221">
        <v>0.0012</v>
      </c>
      <c r="R177" s="221">
        <f>Q177*H177</f>
        <v>0.05279999999999999</v>
      </c>
      <c r="S177" s="221">
        <v>0</v>
      </c>
      <c r="T177" s="222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3" t="s">
        <v>156</v>
      </c>
      <c r="AT177" s="223" t="s">
        <v>179</v>
      </c>
      <c r="AU177" s="223" t="s">
        <v>81</v>
      </c>
      <c r="AY177" s="16" t="s">
        <v>112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6" t="s">
        <v>79</v>
      </c>
      <c r="BK177" s="224">
        <f>ROUND(I177*H177,2)</f>
        <v>0</v>
      </c>
      <c r="BL177" s="16" t="s">
        <v>118</v>
      </c>
      <c r="BM177" s="223" t="s">
        <v>234</v>
      </c>
    </row>
    <row r="178" spans="1:63" s="12" customFormat="1" ht="22.8" customHeight="1">
      <c r="A178" s="12"/>
      <c r="B178" s="195"/>
      <c r="C178" s="196"/>
      <c r="D178" s="197" t="s">
        <v>73</v>
      </c>
      <c r="E178" s="209" t="s">
        <v>160</v>
      </c>
      <c r="F178" s="209" t="s">
        <v>235</v>
      </c>
      <c r="G178" s="196"/>
      <c r="H178" s="196"/>
      <c r="I178" s="199"/>
      <c r="J178" s="210">
        <f>BK178</f>
        <v>0</v>
      </c>
      <c r="K178" s="196"/>
      <c r="L178" s="201"/>
      <c r="M178" s="202"/>
      <c r="N178" s="203"/>
      <c r="O178" s="203"/>
      <c r="P178" s="204">
        <f>SUM(P179:P189)</f>
        <v>0</v>
      </c>
      <c r="Q178" s="203"/>
      <c r="R178" s="204">
        <f>SUM(R179:R189)</f>
        <v>24.6020516</v>
      </c>
      <c r="S178" s="203"/>
      <c r="T178" s="205">
        <f>SUM(T179:T189)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6" t="s">
        <v>79</v>
      </c>
      <c r="AT178" s="207" t="s">
        <v>73</v>
      </c>
      <c r="AU178" s="207" t="s">
        <v>79</v>
      </c>
      <c r="AY178" s="206" t="s">
        <v>112</v>
      </c>
      <c r="BK178" s="208">
        <f>SUM(BK179:BK189)</f>
        <v>0</v>
      </c>
    </row>
    <row r="179" spans="1:65" s="2" customFormat="1" ht="16.5" customHeight="1">
      <c r="A179" s="37"/>
      <c r="B179" s="38"/>
      <c r="C179" s="211" t="s">
        <v>236</v>
      </c>
      <c r="D179" s="211" t="s">
        <v>114</v>
      </c>
      <c r="E179" s="212" t="s">
        <v>237</v>
      </c>
      <c r="F179" s="213" t="s">
        <v>238</v>
      </c>
      <c r="G179" s="214" t="s">
        <v>239</v>
      </c>
      <c r="H179" s="215">
        <v>2</v>
      </c>
      <c r="I179" s="216"/>
      <c r="J179" s="217">
        <f>ROUND(I179*H179,2)</f>
        <v>0</v>
      </c>
      <c r="K179" s="218"/>
      <c r="L179" s="43"/>
      <c r="M179" s="219" t="s">
        <v>1</v>
      </c>
      <c r="N179" s="220" t="s">
        <v>39</v>
      </c>
      <c r="O179" s="90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3" t="s">
        <v>118</v>
      </c>
      <c r="AT179" s="223" t="s">
        <v>114</v>
      </c>
      <c r="AU179" s="223" t="s">
        <v>81</v>
      </c>
      <c r="AY179" s="16" t="s">
        <v>112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6" t="s">
        <v>79</v>
      </c>
      <c r="BK179" s="224">
        <f>ROUND(I179*H179,2)</f>
        <v>0</v>
      </c>
      <c r="BL179" s="16" t="s">
        <v>118</v>
      </c>
      <c r="BM179" s="223" t="s">
        <v>240</v>
      </c>
    </row>
    <row r="180" spans="1:65" s="2" customFormat="1" ht="16.5" customHeight="1">
      <c r="A180" s="37"/>
      <c r="B180" s="38"/>
      <c r="C180" s="211" t="s">
        <v>241</v>
      </c>
      <c r="D180" s="211" t="s">
        <v>114</v>
      </c>
      <c r="E180" s="212" t="s">
        <v>242</v>
      </c>
      <c r="F180" s="213" t="s">
        <v>243</v>
      </c>
      <c r="G180" s="214" t="s">
        <v>239</v>
      </c>
      <c r="H180" s="215">
        <v>1</v>
      </c>
      <c r="I180" s="216"/>
      <c r="J180" s="217">
        <f>ROUND(I180*H180,2)</f>
        <v>0</v>
      </c>
      <c r="K180" s="218"/>
      <c r="L180" s="43"/>
      <c r="M180" s="219" t="s">
        <v>1</v>
      </c>
      <c r="N180" s="220" t="s">
        <v>39</v>
      </c>
      <c r="O180" s="90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3" t="s">
        <v>118</v>
      </c>
      <c r="AT180" s="223" t="s">
        <v>114</v>
      </c>
      <c r="AU180" s="223" t="s">
        <v>81</v>
      </c>
      <c r="AY180" s="16" t="s">
        <v>112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6" t="s">
        <v>79</v>
      </c>
      <c r="BK180" s="224">
        <f>ROUND(I180*H180,2)</f>
        <v>0</v>
      </c>
      <c r="BL180" s="16" t="s">
        <v>118</v>
      </c>
      <c r="BM180" s="223" t="s">
        <v>244</v>
      </c>
    </row>
    <row r="181" spans="1:65" s="2" customFormat="1" ht="16.5" customHeight="1">
      <c r="A181" s="37"/>
      <c r="B181" s="38"/>
      <c r="C181" s="211" t="s">
        <v>245</v>
      </c>
      <c r="D181" s="211" t="s">
        <v>114</v>
      </c>
      <c r="E181" s="212" t="s">
        <v>246</v>
      </c>
      <c r="F181" s="213" t="s">
        <v>247</v>
      </c>
      <c r="G181" s="214" t="s">
        <v>239</v>
      </c>
      <c r="H181" s="215">
        <v>1</v>
      </c>
      <c r="I181" s="216"/>
      <c r="J181" s="217">
        <f>ROUND(I181*H181,2)</f>
        <v>0</v>
      </c>
      <c r="K181" s="218"/>
      <c r="L181" s="43"/>
      <c r="M181" s="219" t="s">
        <v>1</v>
      </c>
      <c r="N181" s="220" t="s">
        <v>39</v>
      </c>
      <c r="O181" s="90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3" t="s">
        <v>118</v>
      </c>
      <c r="AT181" s="223" t="s">
        <v>114</v>
      </c>
      <c r="AU181" s="223" t="s">
        <v>81</v>
      </c>
      <c r="AY181" s="16" t="s">
        <v>112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6" t="s">
        <v>79</v>
      </c>
      <c r="BK181" s="224">
        <f>ROUND(I181*H181,2)</f>
        <v>0</v>
      </c>
      <c r="BL181" s="16" t="s">
        <v>118</v>
      </c>
      <c r="BM181" s="223" t="s">
        <v>248</v>
      </c>
    </row>
    <row r="182" spans="1:65" s="2" customFormat="1" ht="16.5" customHeight="1">
      <c r="A182" s="37"/>
      <c r="B182" s="38"/>
      <c r="C182" s="211" t="s">
        <v>249</v>
      </c>
      <c r="D182" s="211" t="s">
        <v>114</v>
      </c>
      <c r="E182" s="212" t="s">
        <v>250</v>
      </c>
      <c r="F182" s="213" t="s">
        <v>251</v>
      </c>
      <c r="G182" s="214" t="s">
        <v>252</v>
      </c>
      <c r="H182" s="215">
        <v>1</v>
      </c>
      <c r="I182" s="216"/>
      <c r="J182" s="217">
        <f>ROUND(I182*H182,2)</f>
        <v>0</v>
      </c>
      <c r="K182" s="218"/>
      <c r="L182" s="43"/>
      <c r="M182" s="219" t="s">
        <v>1</v>
      </c>
      <c r="N182" s="220" t="s">
        <v>39</v>
      </c>
      <c r="O182" s="90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3" t="s">
        <v>118</v>
      </c>
      <c r="AT182" s="223" t="s">
        <v>114</v>
      </c>
      <c r="AU182" s="223" t="s">
        <v>81</v>
      </c>
      <c r="AY182" s="16" t="s">
        <v>112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6" t="s">
        <v>79</v>
      </c>
      <c r="BK182" s="224">
        <f>ROUND(I182*H182,2)</f>
        <v>0</v>
      </c>
      <c r="BL182" s="16" t="s">
        <v>118</v>
      </c>
      <c r="BM182" s="223" t="s">
        <v>253</v>
      </c>
    </row>
    <row r="183" spans="1:65" s="2" customFormat="1" ht="16.5" customHeight="1">
      <c r="A183" s="37"/>
      <c r="B183" s="38"/>
      <c r="C183" s="211" t="s">
        <v>254</v>
      </c>
      <c r="D183" s="211" t="s">
        <v>114</v>
      </c>
      <c r="E183" s="212" t="s">
        <v>255</v>
      </c>
      <c r="F183" s="213" t="s">
        <v>256</v>
      </c>
      <c r="G183" s="214" t="s">
        <v>252</v>
      </c>
      <c r="H183" s="215">
        <v>3</v>
      </c>
      <c r="I183" s="216"/>
      <c r="J183" s="217">
        <f>ROUND(I183*H183,2)</f>
        <v>0</v>
      </c>
      <c r="K183" s="218"/>
      <c r="L183" s="43"/>
      <c r="M183" s="219" t="s">
        <v>1</v>
      </c>
      <c r="N183" s="220" t="s">
        <v>39</v>
      </c>
      <c r="O183" s="90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3" t="s">
        <v>118</v>
      </c>
      <c r="AT183" s="223" t="s">
        <v>114</v>
      </c>
      <c r="AU183" s="223" t="s">
        <v>81</v>
      </c>
      <c r="AY183" s="16" t="s">
        <v>112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6" t="s">
        <v>79</v>
      </c>
      <c r="BK183" s="224">
        <f>ROUND(I183*H183,2)</f>
        <v>0</v>
      </c>
      <c r="BL183" s="16" t="s">
        <v>118</v>
      </c>
      <c r="BM183" s="223" t="s">
        <v>257</v>
      </c>
    </row>
    <row r="184" spans="1:65" s="2" customFormat="1" ht="16.5" customHeight="1">
      <c r="A184" s="37"/>
      <c r="B184" s="38"/>
      <c r="C184" s="211" t="s">
        <v>258</v>
      </c>
      <c r="D184" s="211" t="s">
        <v>114</v>
      </c>
      <c r="E184" s="212" t="s">
        <v>259</v>
      </c>
      <c r="F184" s="213" t="s">
        <v>260</v>
      </c>
      <c r="G184" s="214" t="s">
        <v>252</v>
      </c>
      <c r="H184" s="215">
        <v>1</v>
      </c>
      <c r="I184" s="216"/>
      <c r="J184" s="217">
        <f>ROUND(I184*H184,2)</f>
        <v>0</v>
      </c>
      <c r="K184" s="218"/>
      <c r="L184" s="43"/>
      <c r="M184" s="219" t="s">
        <v>1</v>
      </c>
      <c r="N184" s="220" t="s">
        <v>39</v>
      </c>
      <c r="O184" s="90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3" t="s">
        <v>118</v>
      </c>
      <c r="AT184" s="223" t="s">
        <v>114</v>
      </c>
      <c r="AU184" s="223" t="s">
        <v>81</v>
      </c>
      <c r="AY184" s="16" t="s">
        <v>112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6" t="s">
        <v>79</v>
      </c>
      <c r="BK184" s="224">
        <f>ROUND(I184*H184,2)</f>
        <v>0</v>
      </c>
      <c r="BL184" s="16" t="s">
        <v>118</v>
      </c>
      <c r="BM184" s="223" t="s">
        <v>261</v>
      </c>
    </row>
    <row r="185" spans="1:65" s="2" customFormat="1" ht="16.5" customHeight="1">
      <c r="A185" s="37"/>
      <c r="B185" s="38"/>
      <c r="C185" s="211" t="s">
        <v>262</v>
      </c>
      <c r="D185" s="211" t="s">
        <v>114</v>
      </c>
      <c r="E185" s="212" t="s">
        <v>263</v>
      </c>
      <c r="F185" s="213" t="s">
        <v>264</v>
      </c>
      <c r="G185" s="214" t="s">
        <v>239</v>
      </c>
      <c r="H185" s="215">
        <v>1</v>
      </c>
      <c r="I185" s="216"/>
      <c r="J185" s="217">
        <f>ROUND(I185*H185,2)</f>
        <v>0</v>
      </c>
      <c r="K185" s="218"/>
      <c r="L185" s="43"/>
      <c r="M185" s="219" t="s">
        <v>1</v>
      </c>
      <c r="N185" s="220" t="s">
        <v>39</v>
      </c>
      <c r="O185" s="90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3" t="s">
        <v>118</v>
      </c>
      <c r="AT185" s="223" t="s">
        <v>114</v>
      </c>
      <c r="AU185" s="223" t="s">
        <v>81</v>
      </c>
      <c r="AY185" s="16" t="s">
        <v>112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6" t="s">
        <v>79</v>
      </c>
      <c r="BK185" s="224">
        <f>ROUND(I185*H185,2)</f>
        <v>0</v>
      </c>
      <c r="BL185" s="16" t="s">
        <v>118</v>
      </c>
      <c r="BM185" s="223" t="s">
        <v>265</v>
      </c>
    </row>
    <row r="186" spans="1:65" s="2" customFormat="1" ht="21.75" customHeight="1">
      <c r="A186" s="37"/>
      <c r="B186" s="38"/>
      <c r="C186" s="211" t="s">
        <v>266</v>
      </c>
      <c r="D186" s="211" t="s">
        <v>114</v>
      </c>
      <c r="E186" s="212" t="s">
        <v>267</v>
      </c>
      <c r="F186" s="213" t="s">
        <v>268</v>
      </c>
      <c r="G186" s="214" t="s">
        <v>239</v>
      </c>
      <c r="H186" s="215">
        <v>1</v>
      </c>
      <c r="I186" s="216"/>
      <c r="J186" s="217">
        <f>ROUND(I186*H186,2)</f>
        <v>0</v>
      </c>
      <c r="K186" s="218"/>
      <c r="L186" s="43"/>
      <c r="M186" s="219" t="s">
        <v>1</v>
      </c>
      <c r="N186" s="220" t="s">
        <v>39</v>
      </c>
      <c r="O186" s="90"/>
      <c r="P186" s="221">
        <f>O186*H186</f>
        <v>0</v>
      </c>
      <c r="Q186" s="221">
        <v>0.01745</v>
      </c>
      <c r="R186" s="221">
        <f>Q186*H186</f>
        <v>0.01745</v>
      </c>
      <c r="S186" s="221">
        <v>0</v>
      </c>
      <c r="T186" s="22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3" t="s">
        <v>118</v>
      </c>
      <c r="AT186" s="223" t="s">
        <v>114</v>
      </c>
      <c r="AU186" s="223" t="s">
        <v>81</v>
      </c>
      <c r="AY186" s="16" t="s">
        <v>112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6" t="s">
        <v>79</v>
      </c>
      <c r="BK186" s="224">
        <f>ROUND(I186*H186,2)</f>
        <v>0</v>
      </c>
      <c r="BL186" s="16" t="s">
        <v>118</v>
      </c>
      <c r="BM186" s="223" t="s">
        <v>269</v>
      </c>
    </row>
    <row r="187" spans="1:65" s="2" customFormat="1" ht="16.5" customHeight="1">
      <c r="A187" s="37"/>
      <c r="B187" s="38"/>
      <c r="C187" s="248" t="s">
        <v>270</v>
      </c>
      <c r="D187" s="248" t="s">
        <v>179</v>
      </c>
      <c r="E187" s="249" t="s">
        <v>271</v>
      </c>
      <c r="F187" s="250" t="s">
        <v>272</v>
      </c>
      <c r="G187" s="251" t="s">
        <v>167</v>
      </c>
      <c r="H187" s="252">
        <v>2.4</v>
      </c>
      <c r="I187" s="253"/>
      <c r="J187" s="254">
        <f>ROUND(I187*H187,2)</f>
        <v>0</v>
      </c>
      <c r="K187" s="255"/>
      <c r="L187" s="256"/>
      <c r="M187" s="257" t="s">
        <v>1</v>
      </c>
      <c r="N187" s="258" t="s">
        <v>39</v>
      </c>
      <c r="O187" s="90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3" t="s">
        <v>156</v>
      </c>
      <c r="AT187" s="223" t="s">
        <v>179</v>
      </c>
      <c r="AU187" s="223" t="s">
        <v>81</v>
      </c>
      <c r="AY187" s="16" t="s">
        <v>112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6" t="s">
        <v>79</v>
      </c>
      <c r="BK187" s="224">
        <f>ROUND(I187*H187,2)</f>
        <v>0</v>
      </c>
      <c r="BL187" s="16" t="s">
        <v>118</v>
      </c>
      <c r="BM187" s="223" t="s">
        <v>273</v>
      </c>
    </row>
    <row r="188" spans="1:51" s="13" customFormat="1" ht="12">
      <c r="A188" s="13"/>
      <c r="B188" s="225"/>
      <c r="C188" s="226"/>
      <c r="D188" s="227" t="s">
        <v>131</v>
      </c>
      <c r="E188" s="228" t="s">
        <v>1</v>
      </c>
      <c r="F188" s="229" t="s">
        <v>274</v>
      </c>
      <c r="G188" s="226"/>
      <c r="H188" s="230">
        <v>2.4</v>
      </c>
      <c r="I188" s="231"/>
      <c r="J188" s="226"/>
      <c r="K188" s="226"/>
      <c r="L188" s="232"/>
      <c r="M188" s="233"/>
      <c r="N188" s="234"/>
      <c r="O188" s="234"/>
      <c r="P188" s="234"/>
      <c r="Q188" s="234"/>
      <c r="R188" s="234"/>
      <c r="S188" s="234"/>
      <c r="T188" s="23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6" t="s">
        <v>131</v>
      </c>
      <c r="AU188" s="236" t="s">
        <v>81</v>
      </c>
      <c r="AV188" s="13" t="s">
        <v>81</v>
      </c>
      <c r="AW188" s="13" t="s">
        <v>31</v>
      </c>
      <c r="AX188" s="13" t="s">
        <v>79</v>
      </c>
      <c r="AY188" s="236" t="s">
        <v>112</v>
      </c>
    </row>
    <row r="189" spans="1:65" s="2" customFormat="1" ht="24.15" customHeight="1">
      <c r="A189" s="37"/>
      <c r="B189" s="38"/>
      <c r="C189" s="211" t="s">
        <v>275</v>
      </c>
      <c r="D189" s="211" t="s">
        <v>114</v>
      </c>
      <c r="E189" s="212" t="s">
        <v>276</v>
      </c>
      <c r="F189" s="213" t="s">
        <v>277</v>
      </c>
      <c r="G189" s="214" t="s">
        <v>117</v>
      </c>
      <c r="H189" s="215">
        <v>30.72</v>
      </c>
      <c r="I189" s="216"/>
      <c r="J189" s="217">
        <f>ROUND(I189*H189,2)</f>
        <v>0</v>
      </c>
      <c r="K189" s="218"/>
      <c r="L189" s="43"/>
      <c r="M189" s="219" t="s">
        <v>1</v>
      </c>
      <c r="N189" s="220" t="s">
        <v>39</v>
      </c>
      <c r="O189" s="90"/>
      <c r="P189" s="221">
        <f>O189*H189</f>
        <v>0</v>
      </c>
      <c r="Q189" s="221">
        <v>0.80028</v>
      </c>
      <c r="R189" s="221">
        <f>Q189*H189</f>
        <v>24.5846016</v>
      </c>
      <c r="S189" s="221">
        <v>0</v>
      </c>
      <c r="T189" s="22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3" t="s">
        <v>118</v>
      </c>
      <c r="AT189" s="223" t="s">
        <v>114</v>
      </c>
      <c r="AU189" s="223" t="s">
        <v>81</v>
      </c>
      <c r="AY189" s="16" t="s">
        <v>112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6" t="s">
        <v>79</v>
      </c>
      <c r="BK189" s="224">
        <f>ROUND(I189*H189,2)</f>
        <v>0</v>
      </c>
      <c r="BL189" s="16" t="s">
        <v>118</v>
      </c>
      <c r="BM189" s="223" t="s">
        <v>278</v>
      </c>
    </row>
    <row r="190" spans="1:63" s="12" customFormat="1" ht="22.8" customHeight="1">
      <c r="A190" s="12"/>
      <c r="B190" s="195"/>
      <c r="C190" s="196"/>
      <c r="D190" s="197" t="s">
        <v>73</v>
      </c>
      <c r="E190" s="209" t="s">
        <v>279</v>
      </c>
      <c r="F190" s="209" t="s">
        <v>280</v>
      </c>
      <c r="G190" s="196"/>
      <c r="H190" s="196"/>
      <c r="I190" s="199"/>
      <c r="J190" s="210">
        <f>BK190</f>
        <v>0</v>
      </c>
      <c r="K190" s="196"/>
      <c r="L190" s="201"/>
      <c r="M190" s="202"/>
      <c r="N190" s="203"/>
      <c r="O190" s="203"/>
      <c r="P190" s="204">
        <f>P191</f>
        <v>0</v>
      </c>
      <c r="Q190" s="203"/>
      <c r="R190" s="204">
        <f>R191</f>
        <v>0</v>
      </c>
      <c r="S190" s="203"/>
      <c r="T190" s="205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6" t="s">
        <v>79</v>
      </c>
      <c r="AT190" s="207" t="s">
        <v>73</v>
      </c>
      <c r="AU190" s="207" t="s">
        <v>79</v>
      </c>
      <c r="AY190" s="206" t="s">
        <v>112</v>
      </c>
      <c r="BK190" s="208">
        <f>BK191</f>
        <v>0</v>
      </c>
    </row>
    <row r="191" spans="1:65" s="2" customFormat="1" ht="16.5" customHeight="1">
      <c r="A191" s="37"/>
      <c r="B191" s="38"/>
      <c r="C191" s="211" t="s">
        <v>281</v>
      </c>
      <c r="D191" s="211" t="s">
        <v>114</v>
      </c>
      <c r="E191" s="212" t="s">
        <v>282</v>
      </c>
      <c r="F191" s="213" t="s">
        <v>283</v>
      </c>
      <c r="G191" s="214" t="s">
        <v>167</v>
      </c>
      <c r="H191" s="215">
        <v>44.627</v>
      </c>
      <c r="I191" s="216"/>
      <c r="J191" s="217">
        <f>ROUND(I191*H191,2)</f>
        <v>0</v>
      </c>
      <c r="K191" s="218"/>
      <c r="L191" s="43"/>
      <c r="M191" s="219" t="s">
        <v>1</v>
      </c>
      <c r="N191" s="220" t="s">
        <v>39</v>
      </c>
      <c r="O191" s="90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3" t="s">
        <v>118</v>
      </c>
      <c r="AT191" s="223" t="s">
        <v>114</v>
      </c>
      <c r="AU191" s="223" t="s">
        <v>81</v>
      </c>
      <c r="AY191" s="16" t="s">
        <v>112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6" t="s">
        <v>79</v>
      </c>
      <c r="BK191" s="224">
        <f>ROUND(I191*H191,2)</f>
        <v>0</v>
      </c>
      <c r="BL191" s="16" t="s">
        <v>118</v>
      </c>
      <c r="BM191" s="223" t="s">
        <v>284</v>
      </c>
    </row>
    <row r="192" spans="1:63" s="12" customFormat="1" ht="25.9" customHeight="1">
      <c r="A192" s="12"/>
      <c r="B192" s="195"/>
      <c r="C192" s="196"/>
      <c r="D192" s="197" t="s">
        <v>73</v>
      </c>
      <c r="E192" s="198" t="s">
        <v>285</v>
      </c>
      <c r="F192" s="198" t="s">
        <v>286</v>
      </c>
      <c r="G192" s="196"/>
      <c r="H192" s="196"/>
      <c r="I192" s="199"/>
      <c r="J192" s="200">
        <f>BK192</f>
        <v>0</v>
      </c>
      <c r="K192" s="196"/>
      <c r="L192" s="201"/>
      <c r="M192" s="202"/>
      <c r="N192" s="203"/>
      <c r="O192" s="203"/>
      <c r="P192" s="204">
        <f>P193+P196</f>
        <v>0</v>
      </c>
      <c r="Q192" s="203"/>
      <c r="R192" s="204">
        <f>R193+R196</f>
        <v>0</v>
      </c>
      <c r="S192" s="203"/>
      <c r="T192" s="205">
        <f>T193+T196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6" t="s">
        <v>136</v>
      </c>
      <c r="AT192" s="207" t="s">
        <v>73</v>
      </c>
      <c r="AU192" s="207" t="s">
        <v>74</v>
      </c>
      <c r="AY192" s="206" t="s">
        <v>112</v>
      </c>
      <c r="BK192" s="208">
        <f>BK193+BK196</f>
        <v>0</v>
      </c>
    </row>
    <row r="193" spans="1:63" s="12" customFormat="1" ht="22.8" customHeight="1">
      <c r="A193" s="12"/>
      <c r="B193" s="195"/>
      <c r="C193" s="196"/>
      <c r="D193" s="197" t="s">
        <v>73</v>
      </c>
      <c r="E193" s="209" t="s">
        <v>287</v>
      </c>
      <c r="F193" s="209" t="s">
        <v>288</v>
      </c>
      <c r="G193" s="196"/>
      <c r="H193" s="196"/>
      <c r="I193" s="199"/>
      <c r="J193" s="210">
        <f>BK193</f>
        <v>0</v>
      </c>
      <c r="K193" s="196"/>
      <c r="L193" s="201"/>
      <c r="M193" s="202"/>
      <c r="N193" s="203"/>
      <c r="O193" s="203"/>
      <c r="P193" s="204">
        <f>SUM(P194:P195)</f>
        <v>0</v>
      </c>
      <c r="Q193" s="203"/>
      <c r="R193" s="204">
        <f>SUM(R194:R195)</f>
        <v>0</v>
      </c>
      <c r="S193" s="203"/>
      <c r="T193" s="205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6" t="s">
        <v>136</v>
      </c>
      <c r="AT193" s="207" t="s">
        <v>73</v>
      </c>
      <c r="AU193" s="207" t="s">
        <v>79</v>
      </c>
      <c r="AY193" s="206" t="s">
        <v>112</v>
      </c>
      <c r="BK193" s="208">
        <f>SUM(BK194:BK195)</f>
        <v>0</v>
      </c>
    </row>
    <row r="194" spans="1:65" s="2" customFormat="1" ht="16.5" customHeight="1">
      <c r="A194" s="37"/>
      <c r="B194" s="38"/>
      <c r="C194" s="211" t="s">
        <v>289</v>
      </c>
      <c r="D194" s="211" t="s">
        <v>114</v>
      </c>
      <c r="E194" s="212" t="s">
        <v>290</v>
      </c>
      <c r="F194" s="213" t="s">
        <v>291</v>
      </c>
      <c r="G194" s="214" t="s">
        <v>239</v>
      </c>
      <c r="H194" s="215">
        <v>1</v>
      </c>
      <c r="I194" s="216"/>
      <c r="J194" s="217">
        <f>ROUND(I194*H194,2)</f>
        <v>0</v>
      </c>
      <c r="K194" s="218"/>
      <c r="L194" s="43"/>
      <c r="M194" s="219" t="s">
        <v>1</v>
      </c>
      <c r="N194" s="220" t="s">
        <v>39</v>
      </c>
      <c r="O194" s="90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3" t="s">
        <v>292</v>
      </c>
      <c r="AT194" s="223" t="s">
        <v>114</v>
      </c>
      <c r="AU194" s="223" t="s">
        <v>81</v>
      </c>
      <c r="AY194" s="16" t="s">
        <v>112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6" t="s">
        <v>79</v>
      </c>
      <c r="BK194" s="224">
        <f>ROUND(I194*H194,2)</f>
        <v>0</v>
      </c>
      <c r="BL194" s="16" t="s">
        <v>292</v>
      </c>
      <c r="BM194" s="223" t="s">
        <v>293</v>
      </c>
    </row>
    <row r="195" spans="1:65" s="2" customFormat="1" ht="16.5" customHeight="1">
      <c r="A195" s="37"/>
      <c r="B195" s="38"/>
      <c r="C195" s="211" t="s">
        <v>294</v>
      </c>
      <c r="D195" s="211" t="s">
        <v>114</v>
      </c>
      <c r="E195" s="212" t="s">
        <v>295</v>
      </c>
      <c r="F195" s="213" t="s">
        <v>296</v>
      </c>
      <c r="G195" s="214" t="s">
        <v>239</v>
      </c>
      <c r="H195" s="215">
        <v>1</v>
      </c>
      <c r="I195" s="216"/>
      <c r="J195" s="217">
        <f>ROUND(I195*H195,2)</f>
        <v>0</v>
      </c>
      <c r="K195" s="218"/>
      <c r="L195" s="43"/>
      <c r="M195" s="219" t="s">
        <v>1</v>
      </c>
      <c r="N195" s="220" t="s">
        <v>39</v>
      </c>
      <c r="O195" s="90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3" t="s">
        <v>292</v>
      </c>
      <c r="AT195" s="223" t="s">
        <v>114</v>
      </c>
      <c r="AU195" s="223" t="s">
        <v>81</v>
      </c>
      <c r="AY195" s="16" t="s">
        <v>112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6" t="s">
        <v>79</v>
      </c>
      <c r="BK195" s="224">
        <f>ROUND(I195*H195,2)</f>
        <v>0</v>
      </c>
      <c r="BL195" s="16" t="s">
        <v>292</v>
      </c>
      <c r="BM195" s="223" t="s">
        <v>297</v>
      </c>
    </row>
    <row r="196" spans="1:63" s="12" customFormat="1" ht="22.8" customHeight="1">
      <c r="A196" s="12"/>
      <c r="B196" s="195"/>
      <c r="C196" s="196"/>
      <c r="D196" s="197" t="s">
        <v>73</v>
      </c>
      <c r="E196" s="209" t="s">
        <v>298</v>
      </c>
      <c r="F196" s="209" t="s">
        <v>299</v>
      </c>
      <c r="G196" s="196"/>
      <c r="H196" s="196"/>
      <c r="I196" s="199"/>
      <c r="J196" s="210">
        <f>BK196</f>
        <v>0</v>
      </c>
      <c r="K196" s="196"/>
      <c r="L196" s="201"/>
      <c r="M196" s="202"/>
      <c r="N196" s="203"/>
      <c r="O196" s="203"/>
      <c r="P196" s="204">
        <f>P197</f>
        <v>0</v>
      </c>
      <c r="Q196" s="203"/>
      <c r="R196" s="204">
        <f>R197</f>
        <v>0</v>
      </c>
      <c r="S196" s="203"/>
      <c r="T196" s="205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6" t="s">
        <v>136</v>
      </c>
      <c r="AT196" s="207" t="s">
        <v>73</v>
      </c>
      <c r="AU196" s="207" t="s">
        <v>79</v>
      </c>
      <c r="AY196" s="206" t="s">
        <v>112</v>
      </c>
      <c r="BK196" s="208">
        <f>BK197</f>
        <v>0</v>
      </c>
    </row>
    <row r="197" spans="1:65" s="2" customFormat="1" ht="16.5" customHeight="1">
      <c r="A197" s="37"/>
      <c r="B197" s="38"/>
      <c r="C197" s="211" t="s">
        <v>300</v>
      </c>
      <c r="D197" s="211" t="s">
        <v>114</v>
      </c>
      <c r="E197" s="212" t="s">
        <v>301</v>
      </c>
      <c r="F197" s="213" t="s">
        <v>302</v>
      </c>
      <c r="G197" s="214" t="s">
        <v>239</v>
      </c>
      <c r="H197" s="215">
        <v>1</v>
      </c>
      <c r="I197" s="216"/>
      <c r="J197" s="217">
        <f>ROUND(I197*H197,2)</f>
        <v>0</v>
      </c>
      <c r="K197" s="218"/>
      <c r="L197" s="43"/>
      <c r="M197" s="259" t="s">
        <v>1</v>
      </c>
      <c r="N197" s="260" t="s">
        <v>39</v>
      </c>
      <c r="O197" s="261"/>
      <c r="P197" s="262">
        <f>O197*H197</f>
        <v>0</v>
      </c>
      <c r="Q197" s="262">
        <v>0</v>
      </c>
      <c r="R197" s="262">
        <f>Q197*H197</f>
        <v>0</v>
      </c>
      <c r="S197" s="262">
        <v>0</v>
      </c>
      <c r="T197" s="26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3" t="s">
        <v>292</v>
      </c>
      <c r="AT197" s="223" t="s">
        <v>114</v>
      </c>
      <c r="AU197" s="223" t="s">
        <v>81</v>
      </c>
      <c r="AY197" s="16" t="s">
        <v>112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6" t="s">
        <v>79</v>
      </c>
      <c r="BK197" s="224">
        <f>ROUND(I197*H197,2)</f>
        <v>0</v>
      </c>
      <c r="BL197" s="16" t="s">
        <v>292</v>
      </c>
      <c r="BM197" s="223" t="s">
        <v>303</v>
      </c>
    </row>
    <row r="198" spans="1:31" s="2" customFormat="1" ht="6.95" customHeight="1">
      <c r="A198" s="37"/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43"/>
      <c r="M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</row>
  </sheetData>
  <sheetProtection password="CC35" sheet="1" objects="1" scenarios="1" formatColumns="0" formatRows="0" autoFilter="0"/>
  <autoFilter ref="C120:K197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Brych Petr</dc:creator>
  <cp:keywords/>
  <dc:description/>
  <cp:lastModifiedBy>Brych Petr</cp:lastModifiedBy>
  <dcterms:created xsi:type="dcterms:W3CDTF">2023-05-18T06:58:00Z</dcterms:created>
  <dcterms:modified xsi:type="dcterms:W3CDTF">2023-05-18T06:58:05Z</dcterms:modified>
  <cp:category/>
  <cp:version/>
  <cp:contentType/>
  <cp:contentStatus/>
</cp:coreProperties>
</file>