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NVESTICE 2015_2016\RADA\RADA 2023\27_14.8\ZŠ Vybíralova hřiště\"/>
    </mc:Choice>
  </mc:AlternateContent>
  <bookViews>
    <workbookView xWindow="0" yWindow="0" windowWidth="28800" windowHeight="11880"/>
  </bookViews>
  <sheets>
    <sheet name="Rekapitulace stavby" sheetId="1" r:id="rId1"/>
    <sheet name="01-23 - Oprava povrchu hřišť" sheetId="2" r:id="rId2"/>
  </sheets>
  <definedNames>
    <definedName name="_xlnm._FilterDatabase" localSheetId="1" hidden="1">'01-23 - Oprava povrchu hřišť'!$C$120:$K$159</definedName>
    <definedName name="_xlnm.Print_Titles" localSheetId="1">'01-23 - Oprava povrchu hřišť'!$120:$120</definedName>
    <definedName name="_xlnm.Print_Titles" localSheetId="0">'Rekapitulace stavby'!$92:$92</definedName>
    <definedName name="_xlnm.Print_Area" localSheetId="1">'01-23 - Oprava povrchu hřišť'!$C$4:$J$76,'01-23 - Oprava povrchu hřišť'!$C$82:$J$104,'01-23 - Oprava povrchu hřišť'!$C$110:$J$159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59" i="2"/>
  <c r="BH159" i="2"/>
  <c r="BG159" i="2"/>
  <c r="BF159" i="2"/>
  <c r="T159" i="2"/>
  <c r="T158" i="2"/>
  <c r="R159" i="2"/>
  <c r="R158" i="2" s="1"/>
  <c r="P159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T153" i="2"/>
  <c r="R154" i="2"/>
  <c r="R153" i="2" s="1"/>
  <c r="P154" i="2"/>
  <c r="P153" i="2"/>
  <c r="BI151" i="2"/>
  <c r="BH151" i="2"/>
  <c r="BG151" i="2"/>
  <c r="BF151" i="2"/>
  <c r="T151" i="2"/>
  <c r="T150" i="2" s="1"/>
  <c r="R151" i="2"/>
  <c r="R150" i="2"/>
  <c r="P151" i="2"/>
  <c r="P150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T138" i="2" s="1"/>
  <c r="R139" i="2"/>
  <c r="R138" i="2"/>
  <c r="P139" i="2"/>
  <c r="P138" i="2" s="1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5" i="2"/>
  <c r="E113" i="2"/>
  <c r="F87" i="2"/>
  <c r="E85" i="2"/>
  <c r="J22" i="2"/>
  <c r="E22" i="2"/>
  <c r="J90" i="2"/>
  <c r="J21" i="2"/>
  <c r="J19" i="2"/>
  <c r="E19" i="2"/>
  <c r="J117" i="2"/>
  <c r="J18" i="2"/>
  <c r="J16" i="2"/>
  <c r="E16" i="2"/>
  <c r="F118" i="2"/>
  <c r="J15" i="2"/>
  <c r="J13" i="2"/>
  <c r="E13" i="2"/>
  <c r="F117" i="2"/>
  <c r="J12" i="2"/>
  <c r="J10" i="2"/>
  <c r="J87" i="2" s="1"/>
  <c r="L90" i="1"/>
  <c r="AM90" i="1"/>
  <c r="AM89" i="1"/>
  <c r="L89" i="1"/>
  <c r="AM87" i="1"/>
  <c r="L87" i="1"/>
  <c r="L85" i="1"/>
  <c r="L84" i="1"/>
  <c r="BK157" i="2"/>
  <c r="BK148" i="2"/>
  <c r="BK143" i="2"/>
  <c r="BK132" i="2"/>
  <c r="BK159" i="2"/>
  <c r="BK151" i="2"/>
  <c r="BK139" i="2"/>
  <c r="J143" i="2"/>
  <c r="J126" i="2"/>
  <c r="AS94" i="1"/>
  <c r="J154" i="2"/>
  <c r="BK146" i="2"/>
  <c r="BK141" i="2"/>
  <c r="J124" i="2"/>
  <c r="BK154" i="2"/>
  <c r="J146" i="2"/>
  <c r="BK126" i="2"/>
  <c r="J141" i="2"/>
  <c r="BK124" i="2"/>
  <c r="BK156" i="2"/>
  <c r="BK145" i="2"/>
  <c r="J134" i="2"/>
  <c r="BK128" i="2"/>
  <c r="J156" i="2"/>
  <c r="J148" i="2"/>
  <c r="J128" i="2"/>
  <c r="J145" i="2"/>
  <c r="J130" i="2"/>
  <c r="J159" i="2"/>
  <c r="BK147" i="2"/>
  <c r="J139" i="2"/>
  <c r="BK130" i="2"/>
  <c r="J157" i="2"/>
  <c r="J151" i="2"/>
  <c r="BK134" i="2"/>
  <c r="J147" i="2"/>
  <c r="J132" i="2"/>
  <c r="P123" i="2" l="1"/>
  <c r="P140" i="2"/>
  <c r="P122" i="2" s="1"/>
  <c r="R155" i="2"/>
  <c r="R152" i="2" s="1"/>
  <c r="T123" i="2"/>
  <c r="T140" i="2"/>
  <c r="T122" i="2" s="1"/>
  <c r="BK155" i="2"/>
  <c r="J155" i="2"/>
  <c r="J102" i="2"/>
  <c r="R123" i="2"/>
  <c r="BK140" i="2"/>
  <c r="J140" i="2"/>
  <c r="J98" i="2"/>
  <c r="P155" i="2"/>
  <c r="P152" i="2" s="1"/>
  <c r="BK123" i="2"/>
  <c r="J123" i="2"/>
  <c r="J96" i="2"/>
  <c r="R140" i="2"/>
  <c r="T155" i="2"/>
  <c r="T152" i="2"/>
  <c r="BK138" i="2"/>
  <c r="J138" i="2" s="1"/>
  <c r="J97" i="2" s="1"/>
  <c r="BK150" i="2"/>
  <c r="J150" i="2"/>
  <c r="J99" i="2" s="1"/>
  <c r="BK158" i="2"/>
  <c r="J158" i="2"/>
  <c r="J103" i="2"/>
  <c r="BK153" i="2"/>
  <c r="BK152" i="2"/>
  <c r="J152" i="2"/>
  <c r="J100" i="2"/>
  <c r="F89" i="2"/>
  <c r="J118" i="2"/>
  <c r="BE132" i="2"/>
  <c r="BE141" i="2"/>
  <c r="BE145" i="2"/>
  <c r="BE159" i="2"/>
  <c r="F90" i="2"/>
  <c r="J115" i="2"/>
  <c r="BE124" i="2"/>
  <c r="BE130" i="2"/>
  <c r="BE143" i="2"/>
  <c r="BE146" i="2"/>
  <c r="BE147" i="2"/>
  <c r="BE148" i="2"/>
  <c r="BE154" i="2"/>
  <c r="J89" i="2"/>
  <c r="BE126" i="2"/>
  <c r="BE128" i="2"/>
  <c r="BE134" i="2"/>
  <c r="BE139" i="2"/>
  <c r="BE151" i="2"/>
  <c r="BE156" i="2"/>
  <c r="BE157" i="2"/>
  <c r="F34" i="2"/>
  <c r="BC95" i="1" s="1"/>
  <c r="BC94" i="1" s="1"/>
  <c r="W32" i="1" s="1"/>
  <c r="F33" i="2"/>
  <c r="BB95" i="1" s="1"/>
  <c r="BB94" i="1" s="1"/>
  <c r="W31" i="1" s="1"/>
  <c r="F35" i="2"/>
  <c r="BD95" i="1" s="1"/>
  <c r="BD94" i="1" s="1"/>
  <c r="W33" i="1" s="1"/>
  <c r="F32" i="2"/>
  <c r="BA95" i="1" s="1"/>
  <c r="BA94" i="1" s="1"/>
  <c r="AW94" i="1" s="1"/>
  <c r="AK30" i="1" s="1"/>
  <c r="J32" i="2"/>
  <c r="AW95" i="1"/>
  <c r="R122" i="2" l="1"/>
  <c r="R121" i="2" s="1"/>
  <c r="P121" i="2"/>
  <c r="AU95" i="1"/>
  <c r="AU94" i="1" s="1"/>
  <c r="T121" i="2"/>
  <c r="J153" i="2"/>
  <c r="J101" i="2"/>
  <c r="BK122" i="2"/>
  <c r="J122" i="2" s="1"/>
  <c r="J95" i="2" s="1"/>
  <c r="W30" i="1"/>
  <c r="AX94" i="1"/>
  <c r="F31" i="2"/>
  <c r="AZ95" i="1"/>
  <c r="AZ94" i="1"/>
  <c r="AV94" i="1" s="1"/>
  <c r="AK29" i="1" s="1"/>
  <c r="AY94" i="1"/>
  <c r="J31" i="2"/>
  <c r="AV95" i="1" s="1"/>
  <c r="AT95" i="1" s="1"/>
  <c r="BK121" i="2" l="1"/>
  <c r="J121" i="2" s="1"/>
  <c r="J28" i="2" s="1"/>
  <c r="AG95" i="1" s="1"/>
  <c r="AG94" i="1" s="1"/>
  <c r="AK26" i="1" s="1"/>
  <c r="AK35" i="1" s="1"/>
  <c r="W29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<sst xmlns="http://schemas.openxmlformats.org/spreadsheetml/2006/main" count="656" uniqueCount="204">
  <si>
    <t>Export Komplet</t>
  </si>
  <si>
    <t/>
  </si>
  <si>
    <t>2.0</t>
  </si>
  <si>
    <t>ZAMOK</t>
  </si>
  <si>
    <t>False</t>
  </si>
  <si>
    <t>{eb6c2284-5854-4e46-9dd2-61ed5f985b5e}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</si>
  <si>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</si>
  <si>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</si>
  <si>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</si>
  <si>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</si>
  <si>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</si>
  <si>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</si>
  <si>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</si>
  <si>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</si>
  <si>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</si>
  <si>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</si>
  <si>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</si>
  <si>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hřišť</t>
  </si>
  <si>
    <t>KSO:</t>
  </si>
  <si>
    <t>CC-CZ:</t>
  </si>
  <si>
    <t>Místo:</t>
  </si>
  <si>
    <t>ZŠ Vybíralova</t>
  </si>
  <si>
    <t>Datum:</t>
  </si>
  <si>
    <t>9. 8. 2023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</si>
  <si>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</si>
  <si>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</si>
  <si>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</si>
  <si>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</si>
  <si>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</si>
  <si>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</si>
  <si>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</si>
  <si>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</si>
  <si>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</si>
  <si>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</si>
  <si>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</si>
  <si>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</si>
  <si>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</si>
  <si>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</si>
  <si>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</si>
  <si>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</si>
  <si>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</si>
  <si>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</si>
  <si>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</si>
  <si>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</si>
  <si>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</si>
  <si>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</si>
  <si>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</si>
  <si>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</si>
  <si>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</si>
  <si>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</si>
  <si>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</si>
  <si>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</si>
  <si>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</si>
  <si>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</si>
  <si>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</si>
  <si>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</si>
  <si>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</si>
  <si>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</si>
  <si>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</si>
  <si>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</si>
  <si>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</si>
  <si>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</si>
  <si>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</si>
  <si>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</si>
  <si>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</si>
  <si>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</si>
  <si>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</si>
  <si>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</si>
  <si>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</si>
  <si>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</si>
  <si>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</si>
  <si>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</si>
  <si>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</si>
  <si>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</si>
  <si>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</si>
  <si>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</si>
  <si>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</si>
  <si>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</si>
  <si>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</si>
  <si>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</si>
  <si>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</si>
  <si>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</si>
  <si>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</si>
  <si>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</si>
  <si>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</si>
  <si>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</si>
  <si>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</si>
  <si>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</si>
  <si>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</si>
  <si>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</si>
  <si>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</si>
  <si>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</si>
  <si>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</si>
  <si>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</si>
  <si>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VRN3 - Zařízení staveniště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</si>
  <si>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</si>
  <si>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</si>
  <si>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</si>
  <si>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</si>
  <si>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</si>
  <si>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</si>
  <si>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</si>
  <si>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</si>
  <si>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</si>
  <si>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</si>
  <si>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</si>
  <si>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</si>
  <si>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</si>
  <si>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</si>
  <si>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</si>
  <si>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</si>
  <si>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</si>
  <si>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</si>
  <si>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</si>
  <si>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</si>
  <si>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11310200.</t>
  </si>
  <si>
    <t>Očištění podkladu</t>
  </si>
  <si>
    <t>m2</t>
  </si>
  <si>
    <t>4</t>
  </si>
  <si>
    <t>769511734</t>
  </si>
  <si>
    <t>VV</t>
  </si>
  <si>
    <t>"hřiště" 76*45</t>
  </si>
  <si>
    <t>11310201.</t>
  </si>
  <si>
    <t>Vyrovnání podkladu</t>
  </si>
  <si>
    <t>2126432885</t>
  </si>
  <si>
    <t>"hřiště" 40*25</t>
  </si>
  <si>
    <t>3</t>
  </si>
  <si>
    <t>11310202.</t>
  </si>
  <si>
    <t>Očištění stávajícího asfaltu</t>
  </si>
  <si>
    <t>1861529006</t>
  </si>
  <si>
    <t>"hřiště" 30*16</t>
  </si>
  <si>
    <t>11310203.</t>
  </si>
  <si>
    <t>Vyrovnání stávajícího asfaltu s navrtáním drenážních vrtů</t>
  </si>
  <si>
    <t>-605936585</t>
  </si>
  <si>
    <t>5</t>
  </si>
  <si>
    <t>11310204.</t>
  </si>
  <si>
    <t>Očištění stávajícího asfaltu vč. lajnování</t>
  </si>
  <si>
    <t>538016596</t>
  </si>
  <si>
    <t>"hřiště" 35*18</t>
  </si>
  <si>
    <t>6</t>
  </si>
  <si>
    <t>113102211.</t>
  </si>
  <si>
    <t>Odstranění umělého trávníku z hřiště vč. likvidace</t>
  </si>
  <si>
    <t>-1973852893</t>
  </si>
  <si>
    <t>Součet</t>
  </si>
  <si>
    <t>Svislé a kompletní konstrukce</t>
  </si>
  <si>
    <t>7</t>
  </si>
  <si>
    <t>348171135.</t>
  </si>
  <si>
    <t>D+M oplocení "plotové rámy 2 a 4m " vč. kotvení sloupků, vstupů, výplně z plotových rámů a povrchové úpravy</t>
  </si>
  <si>
    <t>m</t>
  </si>
  <si>
    <t>806822847</t>
  </si>
  <si>
    <t>Komunikace pozemní</t>
  </si>
  <si>
    <t>8</t>
  </si>
  <si>
    <t>579221211.</t>
  </si>
  <si>
    <t>D+M umělý polzuretanový povrch tl. 11mm, č lajnováníRučně litý pryžový povrch 1-vrstvý tl 13 mm 1 základní barva s impregnací na asfalt do 300 m2</t>
  </si>
  <si>
    <t>352223133</t>
  </si>
  <si>
    <t>9</t>
  </si>
  <si>
    <t>589121111.</t>
  </si>
  <si>
    <t>D+M umělý trávník III. generace s pískovým a gumovým zásypem, tl. 60mm, vč lajnování</t>
  </si>
  <si>
    <t>448096168</t>
  </si>
  <si>
    <t>10</t>
  </si>
  <si>
    <t>58914100.</t>
  </si>
  <si>
    <t>D+M branky 5x2m na malou kopanou do pouzder</t>
  </si>
  <si>
    <t>2084129313</t>
  </si>
  <si>
    <t>11</t>
  </si>
  <si>
    <t>58914101.</t>
  </si>
  <si>
    <t>D+M branky 3x2m na malou kopanou vč. závaží</t>
  </si>
  <si>
    <t>1075840060</t>
  </si>
  <si>
    <t>12</t>
  </si>
  <si>
    <t>58914102.</t>
  </si>
  <si>
    <t>D+M plotových rámů 2500x1430mm včetně likvidace stávajících</t>
  </si>
  <si>
    <t>-1607634651</t>
  </si>
  <si>
    <t>13</t>
  </si>
  <si>
    <t>589141111.</t>
  </si>
  <si>
    <t>D+M umělý trávník, zásyp písek, tl 18mm, vč lajnování</t>
  </si>
  <si>
    <t>1174605837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</si>
  <si>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</si>
  <si>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</si>
  <si>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</si>
  <si>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</si>
  <si>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1072196073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</si>
  <si>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</si>
  <si>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</si>
  <si>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</si>
  <si>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</si>
  <si>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</si>
  <si>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</si>
  <si>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</si>
  <si>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218087031</t>
  </si>
  <si>
    <t>VRN6</t>
  </si>
  <si>
    <t>Územní vlivy</t>
  </si>
  <si>
    <t>16</t>
  </si>
  <si>
    <t>062002000</t>
  </si>
  <si>
    <t>Ztížené dopravní podmínky - úprava vjezdu</t>
  </si>
  <si>
    <t>-1013418669</t>
  </si>
  <si>
    <t>17</t>
  </si>
  <si>
    <t>065002000</t>
  </si>
  <si>
    <t>Mimostaveništní doprava materiálů</t>
  </si>
  <si>
    <t>-1303538237</t>
  </si>
  <si>
    <t>VRN8</t>
  </si>
  <si>
    <t>Přesun stavebních kapacit</t>
  </si>
  <si>
    <t>18</t>
  </si>
  <si>
    <t>081002000</t>
  </si>
  <si>
    <t>Doprava zaměstnanců</t>
  </si>
  <si>
    <t>1056958025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</si>
</sst>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2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1"/>
      <c r="AL5" s="21"/>
      <c r="AM5" s="21"/>
      <c r="AN5" s="21"/>
      <c r="AO5" s="21"/>
      <c r="AP5" s="21"/>
      <c r="AQ5" s="21"/>
      <c r="AR5" s="19"/>
      <c r="BE5" s="22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2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1"/>
      <c r="AL6" s="21"/>
      <c r="AM6" s="21"/>
      <c r="AN6" s="21"/>
      <c r="AO6" s="21"/>
      <c r="AP6" s="21"/>
      <c r="AQ6" s="21"/>
      <c r="AR6" s="19"/>
      <c r="BE6" s="22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2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2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2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2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2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2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24"/>
      <c r="BS13" s="16" t="s">
        <v>6</v>
      </c>
    </row>
    <row r="14" spans="1:74" ht="12.75">
      <c r="B14" s="20"/>
      <c r="C14" s="21"/>
      <c r="D14" s="21"/>
      <c r="E14" s="229" t="s">
        <v>29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2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2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2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2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2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2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24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24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24"/>
    </row>
    <row r="23" spans="1:71" s="1" customFormat="1" ht="16.5" customHeight="1">
      <c r="B23" s="20"/>
      <c r="C23" s="21"/>
      <c r="D23" s="21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1"/>
      <c r="AP23" s="21"/>
      <c r="AQ23" s="21"/>
      <c r="AR23" s="19"/>
      <c r="BE23" s="22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2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24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2">
        <f>ROUND(AG94,2)</f>
        <v>0</v>
      </c>
      <c r="AL26" s="233"/>
      <c r="AM26" s="233"/>
      <c r="AN26" s="233"/>
      <c r="AO26" s="233"/>
      <c r="AP26" s="35"/>
      <c r="AQ26" s="35"/>
      <c r="AR26" s="38"/>
      <c r="BE26" s="22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2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34" t="s">
        <v>35</v>
      </c>
      <c r="M28" s="234"/>
      <c r="N28" s="234"/>
      <c r="O28" s="234"/>
      <c r="P28" s="234"/>
      <c r="Q28" s="35"/>
      <c r="R28" s="35"/>
      <c r="S28" s="35"/>
      <c r="T28" s="35"/>
      <c r="U28" s="35"/>
      <c r="V28" s="35"/>
      <c r="W28" s="234" t="s">
        <v>36</v>
      </c>
      <c r="X28" s="234"/>
      <c r="Y28" s="234"/>
      <c r="Z28" s="234"/>
      <c r="AA28" s="234"/>
      <c r="AB28" s="234"/>
      <c r="AC28" s="234"/>
      <c r="AD28" s="234"/>
      <c r="AE28" s="234"/>
      <c r="AF28" s="35"/>
      <c r="AG28" s="35"/>
      <c r="AH28" s="35"/>
      <c r="AI28" s="35"/>
      <c r="AJ28" s="35"/>
      <c r="AK28" s="234" t="s">
        <v>37</v>
      </c>
      <c r="AL28" s="234"/>
      <c r="AM28" s="234"/>
      <c r="AN28" s="234"/>
      <c r="AO28" s="234"/>
      <c r="AP28" s="35"/>
      <c r="AQ28" s="35"/>
      <c r="AR28" s="38"/>
      <c r="BE28" s="224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37">
        <v>0.21</v>
      </c>
      <c r="M29" s="236"/>
      <c r="N29" s="236"/>
      <c r="O29" s="236"/>
      <c r="P29" s="236"/>
      <c r="Q29" s="40"/>
      <c r="R29" s="40"/>
      <c r="S29" s="40"/>
      <c r="T29" s="40"/>
      <c r="U29" s="40"/>
      <c r="V29" s="40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40"/>
      <c r="AG29" s="40"/>
      <c r="AH29" s="40"/>
      <c r="AI29" s="40"/>
      <c r="AJ29" s="40"/>
      <c r="AK29" s="235">
        <f>ROUND(AV94, 2)</f>
        <v>0</v>
      </c>
      <c r="AL29" s="236"/>
      <c r="AM29" s="236"/>
      <c r="AN29" s="236"/>
      <c r="AO29" s="236"/>
      <c r="AP29" s="40"/>
      <c r="AQ29" s="40"/>
      <c r="AR29" s="41"/>
      <c r="BE29" s="225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37">
        <v>0.15</v>
      </c>
      <c r="M30" s="236"/>
      <c r="N30" s="236"/>
      <c r="O30" s="236"/>
      <c r="P30" s="236"/>
      <c r="Q30" s="40"/>
      <c r="R30" s="40"/>
      <c r="S30" s="40"/>
      <c r="T30" s="40"/>
      <c r="U30" s="40"/>
      <c r="V30" s="40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40"/>
      <c r="AG30" s="40"/>
      <c r="AH30" s="40"/>
      <c r="AI30" s="40"/>
      <c r="AJ30" s="40"/>
      <c r="AK30" s="235">
        <f>ROUND(AW94, 2)</f>
        <v>0</v>
      </c>
      <c r="AL30" s="236"/>
      <c r="AM30" s="236"/>
      <c r="AN30" s="236"/>
      <c r="AO30" s="236"/>
      <c r="AP30" s="40"/>
      <c r="AQ30" s="40"/>
      <c r="AR30" s="41"/>
      <c r="BE30" s="225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37">
        <v>0.21</v>
      </c>
      <c r="M31" s="236"/>
      <c r="N31" s="236"/>
      <c r="O31" s="236"/>
      <c r="P31" s="236"/>
      <c r="Q31" s="40"/>
      <c r="R31" s="40"/>
      <c r="S31" s="40"/>
      <c r="T31" s="40"/>
      <c r="U31" s="40"/>
      <c r="V31" s="40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F31" s="40"/>
      <c r="AG31" s="40"/>
      <c r="AH31" s="40"/>
      <c r="AI31" s="40"/>
      <c r="AJ31" s="40"/>
      <c r="AK31" s="235">
        <v>0</v>
      </c>
      <c r="AL31" s="236"/>
      <c r="AM31" s="236"/>
      <c r="AN31" s="236"/>
      <c r="AO31" s="236"/>
      <c r="AP31" s="40"/>
      <c r="AQ31" s="40"/>
      <c r="AR31" s="41"/>
      <c r="BE31" s="225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37">
        <v>0.15</v>
      </c>
      <c r="M32" s="236"/>
      <c r="N32" s="236"/>
      <c r="O32" s="236"/>
      <c r="P32" s="236"/>
      <c r="Q32" s="40"/>
      <c r="R32" s="40"/>
      <c r="S32" s="40"/>
      <c r="T32" s="40"/>
      <c r="U32" s="40"/>
      <c r="V32" s="40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F32" s="40"/>
      <c r="AG32" s="40"/>
      <c r="AH32" s="40"/>
      <c r="AI32" s="40"/>
      <c r="AJ32" s="40"/>
      <c r="AK32" s="235">
        <v>0</v>
      </c>
      <c r="AL32" s="236"/>
      <c r="AM32" s="236"/>
      <c r="AN32" s="236"/>
      <c r="AO32" s="236"/>
      <c r="AP32" s="40"/>
      <c r="AQ32" s="40"/>
      <c r="AR32" s="41"/>
      <c r="BE32" s="225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37">
        <v>0</v>
      </c>
      <c r="M33" s="236"/>
      <c r="N33" s="236"/>
      <c r="O33" s="236"/>
      <c r="P33" s="236"/>
      <c r="Q33" s="40"/>
      <c r="R33" s="40"/>
      <c r="S33" s="40"/>
      <c r="T33" s="40"/>
      <c r="U33" s="40"/>
      <c r="V33" s="40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40"/>
      <c r="AG33" s="40"/>
      <c r="AH33" s="40"/>
      <c r="AI33" s="40"/>
      <c r="AJ33" s="40"/>
      <c r="AK33" s="235">
        <v>0</v>
      </c>
      <c r="AL33" s="236"/>
      <c r="AM33" s="236"/>
      <c r="AN33" s="236"/>
      <c r="AO33" s="236"/>
      <c r="AP33" s="40"/>
      <c r="AQ33" s="40"/>
      <c r="AR33" s="41"/>
      <c r="BE33" s="22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24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38" t="s">
        <v>46</v>
      </c>
      <c r="Y35" s="239"/>
      <c r="Z35" s="239"/>
      <c r="AA35" s="239"/>
      <c r="AB35" s="239"/>
      <c r="AC35" s="44"/>
      <c r="AD35" s="44"/>
      <c r="AE35" s="44"/>
      <c r="AF35" s="44"/>
      <c r="AG35" s="44"/>
      <c r="AH35" s="44"/>
      <c r="AI35" s="44"/>
      <c r="AJ35" s="44"/>
      <c r="AK35" s="240">
        <f>SUM(AK26:AK33)</f>
        <v>0</v>
      </c>
      <c r="AL35" s="239"/>
      <c r="AM35" s="239"/>
      <c r="AN35" s="239"/>
      <c r="AO35" s="24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01/23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2" t="str">
        <f>K6</f>
        <v>Oprava povrchu hřišť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ZŠ Vybíralova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4" t="str">
        <f>IF(AN8= "","",AN8)</f>
        <v>9. 8. 2023</v>
      </c>
      <c r="AN87" s="244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45" t="str">
        <f>IF(E17="","",E17)</f>
        <v xml:space="preserve"> </v>
      </c>
      <c r="AN89" s="246"/>
      <c r="AO89" s="246"/>
      <c r="AP89" s="246"/>
      <c r="AQ89" s="35"/>
      <c r="AR89" s="38"/>
      <c r="AS89" s="247" t="s">
        <v>54</v>
      </c>
      <c r="AT89" s="24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45" t="str">
        <f>IF(E20="","",E20)</f>
        <v xml:space="preserve"> </v>
      </c>
      <c r="AN90" s="246"/>
      <c r="AO90" s="246"/>
      <c r="AP90" s="246"/>
      <c r="AQ90" s="35"/>
      <c r="AR90" s="38"/>
      <c r="AS90" s="249"/>
      <c r="AT90" s="25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1"/>
      <c r="AT91" s="25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53" t="s">
        <v>55</v>
      </c>
      <c r="D92" s="254"/>
      <c r="E92" s="254"/>
      <c r="F92" s="254"/>
      <c r="G92" s="254"/>
      <c r="H92" s="72"/>
      <c r="I92" s="255" t="s">
        <v>56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57</v>
      </c>
      <c r="AH92" s="254"/>
      <c r="AI92" s="254"/>
      <c r="AJ92" s="254"/>
      <c r="AK92" s="254"/>
      <c r="AL92" s="254"/>
      <c r="AM92" s="254"/>
      <c r="AN92" s="255" t="s">
        <v>58</v>
      </c>
      <c r="AO92" s="254"/>
      <c r="AP92" s="257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1">
        <f>ROUND(AG95,2)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0" s="7" customFormat="1" ht="16.5" customHeight="1">
      <c r="A95" s="91" t="s">
        <v>77</v>
      </c>
      <c r="B95" s="92"/>
      <c r="C95" s="93"/>
      <c r="D95" s="260" t="s">
        <v>14</v>
      </c>
      <c r="E95" s="260"/>
      <c r="F95" s="260"/>
      <c r="G95" s="260"/>
      <c r="H95" s="260"/>
      <c r="I95" s="94"/>
      <c r="J95" s="260" t="s">
        <v>17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'01-23 - Oprava povrchu hřišť'!J28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95" t="s">
        <v>78</v>
      </c>
      <c r="AR95" s="96"/>
      <c r="AS95" s="97">
        <v>0</v>
      </c>
      <c r="AT95" s="98">
        <f>ROUND(SUM(AV95:AW95),2)</f>
        <v>0</v>
      </c>
      <c r="AU95" s="99">
        <f>'01-23 - Oprava povrchu hřišť'!P121</f>
        <v>0</v>
      </c>
      <c r="AV95" s="98">
        <f>'01-23 - Oprava povrchu hřišť'!J31</f>
        <v>0</v>
      </c>
      <c r="AW95" s="98">
        <f>'01-23 - Oprava povrchu hřišť'!J32</f>
        <v>0</v>
      </c>
      <c r="AX95" s="98">
        <f>'01-23 - Oprava povrchu hřišť'!J33</f>
        <v>0</v>
      </c>
      <c r="AY95" s="98">
        <f>'01-23 - Oprava povrchu hřišť'!J34</f>
        <v>0</v>
      </c>
      <c r="AZ95" s="98">
        <f>'01-23 - Oprava povrchu hřišť'!F31</f>
        <v>0</v>
      </c>
      <c r="BA95" s="98">
        <f>'01-23 - Oprava povrchu hřišť'!F32</f>
        <v>0</v>
      </c>
      <c r="BB95" s="98">
        <f>'01-23 - Oprava povrchu hřišť'!F33</f>
        <v>0</v>
      </c>
      <c r="BC95" s="98">
        <f>'01-23 - Oprava povrchu hřišť'!F34</f>
        <v>0</v>
      </c>
      <c r="BD95" s="100">
        <f>'01-23 - Oprava povrchu hřišť'!F35</f>
        <v>0</v>
      </c>
      <c r="BT95" s="101" t="s">
        <v>79</v>
      </c>
      <c r="BU95" s="101" t="s">
        <v>80</v>
      </c>
      <c r="BV95" s="101" t="s">
        <v>75</v>
      </c>
      <c r="BW95" s="101" t="s">
        <v>5</v>
      </c>
      <c r="BX95" s="101" t="s">
        <v>76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Zp4oNJT+SxHnk7J8Qs7BqPe/6qtbrAmWiOQ4eXe8golRf5iRNXeNWMjTbz+OylUzanERZq3OXfCEm11N0ot1BA==" saltValue="ThquiqJDNp8tLrvTNylGR+g0Hj4e9qBE83GLhSfR/32hyPK8rNpaznoDxNEdAduqjyvSY0EZmM9koC3Gtpvlc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-23 - Oprava povrchu hřišť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81</v>
      </c>
    </row>
    <row r="4" spans="1:46" s="1" customFormat="1" ht="24.95" customHeight="1">
      <c r="B4" s="19"/>
      <c r="D4" s="104" t="s">
        <v>82</v>
      </c>
      <c r="L4" s="19"/>
      <c r="M4" s="105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64" t="s">
        <v>17</v>
      </c>
      <c r="F7" s="265"/>
      <c r="G7" s="265"/>
      <c r="H7" s="265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9. 8. 2023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27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28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66" t="str">
        <f>'Rekapitulace stavby'!E14</f>
        <v>Vyplň údaj</v>
      </c>
      <c r="F16" s="267"/>
      <c r="G16" s="267"/>
      <c r="H16" s="267"/>
      <c r="I16" s="106" t="s">
        <v>27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30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27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32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27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33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68" t="s">
        <v>1</v>
      </c>
      <c r="F25" s="268"/>
      <c r="G25" s="268"/>
      <c r="H25" s="268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34</v>
      </c>
      <c r="E28" s="33"/>
      <c r="F28" s="33"/>
      <c r="G28" s="33"/>
      <c r="H28" s="33"/>
      <c r="I28" s="33"/>
      <c r="J28" s="114">
        <f>ROUND(J121,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36</v>
      </c>
      <c r="G30" s="33"/>
      <c r="H30" s="33"/>
      <c r="I30" s="115" t="s">
        <v>35</v>
      </c>
      <c r="J30" s="115" t="s">
        <v>37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38</v>
      </c>
      <c r="E31" s="106" t="s">
        <v>39</v>
      </c>
      <c r="F31" s="117">
        <f>ROUND((SUM(BE121:BE159)),  2)</f>
        <v>0</v>
      </c>
      <c r="G31" s="33"/>
      <c r="H31" s="33"/>
      <c r="I31" s="118">
        <v>0.21</v>
      </c>
      <c r="J31" s="117">
        <f>ROUND(((SUM(BE121:BE159))*I31),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40</v>
      </c>
      <c r="F32" s="117">
        <f>ROUND((SUM(BF121:BF159)),  2)</f>
        <v>0</v>
      </c>
      <c r="G32" s="33"/>
      <c r="H32" s="33"/>
      <c r="I32" s="118">
        <v>0.15</v>
      </c>
      <c r="J32" s="117">
        <f>ROUND(((SUM(BF121:BF159))*I32),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41</v>
      </c>
      <c r="F33" s="117">
        <f>ROUND((SUM(BG121:BG159)),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42</v>
      </c>
      <c r="F34" s="117">
        <f>ROUND((SUM(BH121:BH159)),  2)</f>
        <v>0</v>
      </c>
      <c r="G34" s="33"/>
      <c r="H34" s="33"/>
      <c r="I34" s="118">
        <v>0.15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43</v>
      </c>
      <c r="F35" s="117">
        <f>ROUND((SUM(BI121:BI159)),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44</v>
      </c>
      <c r="E37" s="121"/>
      <c r="F37" s="121"/>
      <c r="G37" s="122" t="s">
        <v>45</v>
      </c>
      <c r="H37" s="123" t="s">
        <v>46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47</v>
      </c>
      <c r="E50" s="127"/>
      <c r="F50" s="127"/>
      <c r="G50" s="126" t="s">
        <v>48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8" t="s">
        <v>49</v>
      </c>
      <c r="E61" s="129"/>
      <c r="F61" s="130" t="s">
        <v>50</v>
      </c>
      <c r="G61" s="128" t="s">
        <v>49</v>
      </c>
      <c r="H61" s="129"/>
      <c r="I61" s="129"/>
      <c r="J61" s="131" t="s">
        <v>50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6" t="s">
        <v>51</v>
      </c>
      <c r="E65" s="132"/>
      <c r="F65" s="132"/>
      <c r="G65" s="126" t="s">
        <v>52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8" t="s">
        <v>49</v>
      </c>
      <c r="E76" s="129"/>
      <c r="F76" s="130" t="s">
        <v>50</v>
      </c>
      <c r="G76" s="128" t="s">
        <v>49</v>
      </c>
      <c r="H76" s="129"/>
      <c r="I76" s="129"/>
      <c r="J76" s="131" t="s">
        <v>50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42" t="str">
        <f>E7</f>
        <v>Oprava povrchu hřišť</v>
      </c>
      <c r="F85" s="269"/>
      <c r="G85" s="269"/>
      <c r="H85" s="26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>ZŠ Vybíralova</v>
      </c>
      <c r="G87" s="35"/>
      <c r="H87" s="35"/>
      <c r="I87" s="28" t="s">
        <v>22</v>
      </c>
      <c r="J87" s="65" t="str">
        <f>IF(J10="","",J10)</f>
        <v>9. 8. 2023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30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28" t="s">
        <v>32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84</v>
      </c>
      <c r="D92" s="138"/>
      <c r="E92" s="138"/>
      <c r="F92" s="138"/>
      <c r="G92" s="138"/>
      <c r="H92" s="138"/>
      <c r="I92" s="138"/>
      <c r="J92" s="139" t="s">
        <v>85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86</v>
      </c>
      <c r="D94" s="35"/>
      <c r="E94" s="35"/>
      <c r="F94" s="35"/>
      <c r="G94" s="35"/>
      <c r="H94" s="35"/>
      <c r="I94" s="35"/>
      <c r="J94" s="83">
        <f>J121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87</v>
      </c>
    </row>
    <row r="95" spans="1:47" s="9" customFormat="1" ht="24.95" customHeight="1">
      <c r="B95" s="141"/>
      <c r="C95" s="142"/>
      <c r="D95" s="143" t="s">
        <v>88</v>
      </c>
      <c r="E95" s="144"/>
      <c r="F95" s="144"/>
      <c r="G95" s="144"/>
      <c r="H95" s="144"/>
      <c r="I95" s="144"/>
      <c r="J95" s="145">
        <f>J122</f>
        <v>0</v>
      </c>
      <c r="K95" s="142"/>
      <c r="L95" s="146"/>
    </row>
    <row r="96" spans="1:47" s="10" customFormat="1" ht="19.899999999999999" customHeight="1">
      <c r="B96" s="147"/>
      <c r="C96" s="148"/>
      <c r="D96" s="149" t="s">
        <v>89</v>
      </c>
      <c r="E96" s="150"/>
      <c r="F96" s="150"/>
      <c r="G96" s="150"/>
      <c r="H96" s="150"/>
      <c r="I96" s="150"/>
      <c r="J96" s="151">
        <f>J123</f>
        <v>0</v>
      </c>
      <c r="K96" s="148"/>
      <c r="L96" s="152"/>
    </row>
    <row r="97" spans="1:31" s="10" customFormat="1" ht="19.899999999999999" customHeight="1">
      <c r="B97" s="147"/>
      <c r="C97" s="148"/>
      <c r="D97" s="149" t="s">
        <v>90</v>
      </c>
      <c r="E97" s="150"/>
      <c r="F97" s="150"/>
      <c r="G97" s="150"/>
      <c r="H97" s="150"/>
      <c r="I97" s="150"/>
      <c r="J97" s="151">
        <f>J138</f>
        <v>0</v>
      </c>
      <c r="K97" s="148"/>
      <c r="L97" s="152"/>
    </row>
    <row r="98" spans="1:31" s="10" customFormat="1" ht="19.899999999999999" customHeight="1">
      <c r="B98" s="147"/>
      <c r="C98" s="148"/>
      <c r="D98" s="149" t="s">
        <v>91</v>
      </c>
      <c r="E98" s="150"/>
      <c r="F98" s="150"/>
      <c r="G98" s="150"/>
      <c r="H98" s="150"/>
      <c r="I98" s="150"/>
      <c r="J98" s="151">
        <f>J140</f>
        <v>0</v>
      </c>
      <c r="K98" s="148"/>
      <c r="L98" s="152"/>
    </row>
    <row r="99" spans="1:31" s="10" customFormat="1" ht="19.899999999999999" customHeight="1">
      <c r="B99" s="147"/>
      <c r="C99" s="148"/>
      <c r="D99" s="149" t="s">
        <v>92</v>
      </c>
      <c r="E99" s="150"/>
      <c r="F99" s="150"/>
      <c r="G99" s="150"/>
      <c r="H99" s="150"/>
      <c r="I99" s="150"/>
      <c r="J99" s="151">
        <f>J150</f>
        <v>0</v>
      </c>
      <c r="K99" s="148"/>
      <c r="L99" s="152"/>
    </row>
    <row r="100" spans="1:31" s="9" customFormat="1" ht="24.95" customHeight="1">
      <c r="B100" s="141"/>
      <c r="C100" s="142"/>
      <c r="D100" s="143" t="s">
        <v>93</v>
      </c>
      <c r="E100" s="144"/>
      <c r="F100" s="144"/>
      <c r="G100" s="144"/>
      <c r="H100" s="144"/>
      <c r="I100" s="144"/>
      <c r="J100" s="145">
        <f>J152</f>
        <v>0</v>
      </c>
      <c r="K100" s="142"/>
      <c r="L100" s="146"/>
    </row>
    <row r="101" spans="1:31" s="10" customFormat="1" ht="19.899999999999999" customHeight="1">
      <c r="B101" s="147"/>
      <c r="C101" s="148"/>
      <c r="D101" s="149" t="s">
        <v>94</v>
      </c>
      <c r="E101" s="150"/>
      <c r="F101" s="150"/>
      <c r="G101" s="150"/>
      <c r="H101" s="150"/>
      <c r="I101" s="150"/>
      <c r="J101" s="151">
        <f>J153</f>
        <v>0</v>
      </c>
      <c r="K101" s="148"/>
      <c r="L101" s="152"/>
    </row>
    <row r="102" spans="1:31" s="10" customFormat="1" ht="19.899999999999999" customHeight="1">
      <c r="B102" s="147"/>
      <c r="C102" s="148"/>
      <c r="D102" s="149" t="s">
        <v>95</v>
      </c>
      <c r="E102" s="150"/>
      <c r="F102" s="150"/>
      <c r="G102" s="150"/>
      <c r="H102" s="150"/>
      <c r="I102" s="150"/>
      <c r="J102" s="151">
        <f>J155</f>
        <v>0</v>
      </c>
      <c r="K102" s="148"/>
      <c r="L102" s="152"/>
    </row>
    <row r="103" spans="1:31" s="10" customFormat="1" ht="19.899999999999999" customHeight="1">
      <c r="B103" s="147"/>
      <c r="C103" s="148"/>
      <c r="D103" s="149" t="s">
        <v>96</v>
      </c>
      <c r="E103" s="150"/>
      <c r="F103" s="150"/>
      <c r="G103" s="150"/>
      <c r="H103" s="150"/>
      <c r="I103" s="150"/>
      <c r="J103" s="151">
        <f>J158</f>
        <v>0</v>
      </c>
      <c r="K103" s="148"/>
      <c r="L103" s="152"/>
    </row>
    <row r="104" spans="1:31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97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42" t="str">
        <f>E7</f>
        <v>Oprava povrchu hřišť</v>
      </c>
      <c r="F113" s="269"/>
      <c r="G113" s="269"/>
      <c r="H113" s="269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F10</f>
        <v>ZŠ Vybíralova</v>
      </c>
      <c r="G115" s="35"/>
      <c r="H115" s="35"/>
      <c r="I115" s="28" t="s">
        <v>22</v>
      </c>
      <c r="J115" s="65" t="str">
        <f>IF(J10="","",J10)</f>
        <v>9. 8. 2023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5"/>
      <c r="E117" s="35"/>
      <c r="F117" s="26" t="str">
        <f>E13</f>
        <v xml:space="preserve"> </v>
      </c>
      <c r="G117" s="35"/>
      <c r="H117" s="35"/>
      <c r="I117" s="28" t="s">
        <v>30</v>
      </c>
      <c r="J117" s="31" t="str">
        <f>E19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28</v>
      </c>
      <c r="D118" s="35"/>
      <c r="E118" s="35"/>
      <c r="F118" s="26" t="str">
        <f>IF(E16="","",E16)</f>
        <v>Vyplň údaj</v>
      </c>
      <c r="G118" s="35"/>
      <c r="H118" s="35"/>
      <c r="I118" s="28" t="s">
        <v>32</v>
      </c>
      <c r="J118" s="31" t="str">
        <f>E22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3"/>
      <c r="B120" s="154"/>
      <c r="C120" s="155" t="s">
        <v>98</v>
      </c>
      <c r="D120" s="156" t="s">
        <v>59</v>
      </c>
      <c r="E120" s="156" t="s">
        <v>55</v>
      </c>
      <c r="F120" s="156" t="s">
        <v>56</v>
      </c>
      <c r="G120" s="156" t="s">
        <v>99</v>
      </c>
      <c r="H120" s="156" t="s">
        <v>100</v>
      </c>
      <c r="I120" s="156" t="s">
        <v>101</v>
      </c>
      <c r="J120" s="157" t="s">
        <v>85</v>
      </c>
      <c r="K120" s="158" t="s">
        <v>102</v>
      </c>
      <c r="L120" s="159"/>
      <c r="M120" s="74" t="s">
        <v>1</v>
      </c>
      <c r="N120" s="75" t="s">
        <v>38</v>
      </c>
      <c r="O120" s="75" t="s">
        <v>103</v>
      </c>
      <c r="P120" s="75" t="s">
        <v>104</v>
      </c>
      <c r="Q120" s="75" t="s">
        <v>105</v>
      </c>
      <c r="R120" s="75" t="s">
        <v>106</v>
      </c>
      <c r="S120" s="75" t="s">
        <v>107</v>
      </c>
      <c r="T120" s="76" t="s">
        <v>108</v>
      </c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65" s="2" customFormat="1" ht="22.9" customHeight="1">
      <c r="A121" s="33"/>
      <c r="B121" s="34"/>
      <c r="C121" s="81" t="s">
        <v>109</v>
      </c>
      <c r="D121" s="35"/>
      <c r="E121" s="35"/>
      <c r="F121" s="35"/>
      <c r="G121" s="35"/>
      <c r="H121" s="35"/>
      <c r="I121" s="35"/>
      <c r="J121" s="160">
        <f>BK121</f>
        <v>0</v>
      </c>
      <c r="K121" s="35"/>
      <c r="L121" s="38"/>
      <c r="M121" s="77"/>
      <c r="N121" s="161"/>
      <c r="O121" s="78"/>
      <c r="P121" s="162">
        <f>P122+P152</f>
        <v>0</v>
      </c>
      <c r="Q121" s="78"/>
      <c r="R121" s="162">
        <f>R122+R152</f>
        <v>99.668800000000005</v>
      </c>
      <c r="S121" s="78"/>
      <c r="T121" s="163">
        <f>T122+T152</f>
        <v>132.6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73</v>
      </c>
      <c r="AU121" s="16" t="s">
        <v>87</v>
      </c>
      <c r="BK121" s="164">
        <f>BK122+BK152</f>
        <v>0</v>
      </c>
    </row>
    <row r="122" spans="1:65" s="12" customFormat="1" ht="25.9" customHeight="1">
      <c r="B122" s="165"/>
      <c r="C122" s="166"/>
      <c r="D122" s="167" t="s">
        <v>73</v>
      </c>
      <c r="E122" s="168" t="s">
        <v>110</v>
      </c>
      <c r="F122" s="168" t="s">
        <v>111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P123+P138+P140+P150</f>
        <v>0</v>
      </c>
      <c r="Q122" s="173"/>
      <c r="R122" s="174">
        <f>R123+R138+R140+R150</f>
        <v>99.668800000000005</v>
      </c>
      <c r="S122" s="173"/>
      <c r="T122" s="175">
        <f>T123+T138+T140+T150</f>
        <v>132.6</v>
      </c>
      <c r="AR122" s="176" t="s">
        <v>79</v>
      </c>
      <c r="AT122" s="177" t="s">
        <v>73</v>
      </c>
      <c r="AU122" s="177" t="s">
        <v>74</v>
      </c>
      <c r="AY122" s="176" t="s">
        <v>112</v>
      </c>
      <c r="BK122" s="178">
        <f>BK123+BK138+BK140+BK150</f>
        <v>0</v>
      </c>
    </row>
    <row r="123" spans="1:65" s="12" customFormat="1" ht="22.9" customHeight="1">
      <c r="B123" s="165"/>
      <c r="C123" s="166"/>
      <c r="D123" s="167" t="s">
        <v>73</v>
      </c>
      <c r="E123" s="179" t="s">
        <v>79</v>
      </c>
      <c r="F123" s="179" t="s">
        <v>113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SUM(P124:P137)</f>
        <v>0</v>
      </c>
      <c r="Q123" s="173"/>
      <c r="R123" s="174">
        <f>SUM(R124:R137)</f>
        <v>0</v>
      </c>
      <c r="S123" s="173"/>
      <c r="T123" s="175">
        <f>SUM(T124:T137)</f>
        <v>132.6</v>
      </c>
      <c r="AR123" s="176" t="s">
        <v>79</v>
      </c>
      <c r="AT123" s="177" t="s">
        <v>73</v>
      </c>
      <c r="AU123" s="177" t="s">
        <v>79</v>
      </c>
      <c r="AY123" s="176" t="s">
        <v>112</v>
      </c>
      <c r="BK123" s="178">
        <f>SUM(BK124:BK137)</f>
        <v>0</v>
      </c>
    </row>
    <row r="124" spans="1:65" s="2" customFormat="1" ht="16.5" customHeight="1">
      <c r="A124" s="33"/>
      <c r="B124" s="34"/>
      <c r="C124" s="181" t="s">
        <v>79</v>
      </c>
      <c r="D124" s="181" t="s">
        <v>114</v>
      </c>
      <c r="E124" s="182" t="s">
        <v>115</v>
      </c>
      <c r="F124" s="183" t="s">
        <v>116</v>
      </c>
      <c r="G124" s="184" t="s">
        <v>117</v>
      </c>
      <c r="H124" s="185">
        <v>3420</v>
      </c>
      <c r="I124" s="186"/>
      <c r="J124" s="187">
        <f>ROUND(I124*H124,2)</f>
        <v>0</v>
      </c>
      <c r="K124" s="188"/>
      <c r="L124" s="38"/>
      <c r="M124" s="189" t="s">
        <v>1</v>
      </c>
      <c r="N124" s="190" t="s">
        <v>39</v>
      </c>
      <c r="O124" s="70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3" t="s">
        <v>118</v>
      </c>
      <c r="AT124" s="193" t="s">
        <v>114</v>
      </c>
      <c r="AU124" s="193" t="s">
        <v>81</v>
      </c>
      <c r="AY124" s="16" t="s">
        <v>112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6" t="s">
        <v>79</v>
      </c>
      <c r="BK124" s="194">
        <f>ROUND(I124*H124,2)</f>
        <v>0</v>
      </c>
      <c r="BL124" s="16" t="s">
        <v>118</v>
      </c>
      <c r="BM124" s="193" t="s">
        <v>119</v>
      </c>
    </row>
    <row r="125" spans="1:65" s="13" customFormat="1" ht="11.25">
      <c r="B125" s="195"/>
      <c r="C125" s="196"/>
      <c r="D125" s="197" t="s">
        <v>120</v>
      </c>
      <c r="E125" s="198" t="s">
        <v>1</v>
      </c>
      <c r="F125" s="199" t="s">
        <v>121</v>
      </c>
      <c r="G125" s="196"/>
      <c r="H125" s="200">
        <v>3420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120</v>
      </c>
      <c r="AU125" s="206" t="s">
        <v>81</v>
      </c>
      <c r="AV125" s="13" t="s">
        <v>81</v>
      </c>
      <c r="AW125" s="13" t="s">
        <v>31</v>
      </c>
      <c r="AX125" s="13" t="s">
        <v>79</v>
      </c>
      <c r="AY125" s="206" t="s">
        <v>112</v>
      </c>
    </row>
    <row r="126" spans="1:65" s="2" customFormat="1" ht="16.5" customHeight="1">
      <c r="A126" s="33"/>
      <c r="B126" s="34"/>
      <c r="C126" s="181" t="s">
        <v>81</v>
      </c>
      <c r="D126" s="181" t="s">
        <v>114</v>
      </c>
      <c r="E126" s="182" t="s">
        <v>122</v>
      </c>
      <c r="F126" s="183" t="s">
        <v>123</v>
      </c>
      <c r="G126" s="184" t="s">
        <v>1</v>
      </c>
      <c r="H126" s="185">
        <v>1000</v>
      </c>
      <c r="I126" s="186"/>
      <c r="J126" s="187">
        <f>ROUND(I126*H126,2)</f>
        <v>0</v>
      </c>
      <c r="K126" s="188"/>
      <c r="L126" s="38"/>
      <c r="M126" s="189" t="s">
        <v>1</v>
      </c>
      <c r="N126" s="190" t="s">
        <v>39</v>
      </c>
      <c r="O126" s="70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3" t="s">
        <v>118</v>
      </c>
      <c r="AT126" s="193" t="s">
        <v>114</v>
      </c>
      <c r="AU126" s="193" t="s">
        <v>81</v>
      </c>
      <c r="AY126" s="16" t="s">
        <v>112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6" t="s">
        <v>79</v>
      </c>
      <c r="BK126" s="194">
        <f>ROUND(I126*H126,2)</f>
        <v>0</v>
      </c>
      <c r="BL126" s="16" t="s">
        <v>118</v>
      </c>
      <c r="BM126" s="193" t="s">
        <v>124</v>
      </c>
    </row>
    <row r="127" spans="1:65" s="13" customFormat="1" ht="11.25">
      <c r="B127" s="195"/>
      <c r="C127" s="196"/>
      <c r="D127" s="197" t="s">
        <v>120</v>
      </c>
      <c r="E127" s="198" t="s">
        <v>1</v>
      </c>
      <c r="F127" s="199" t="s">
        <v>125</v>
      </c>
      <c r="G127" s="196"/>
      <c r="H127" s="200">
        <v>1000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120</v>
      </c>
      <c r="AU127" s="206" t="s">
        <v>81</v>
      </c>
      <c r="AV127" s="13" t="s">
        <v>81</v>
      </c>
      <c r="AW127" s="13" t="s">
        <v>31</v>
      </c>
      <c r="AX127" s="13" t="s">
        <v>79</v>
      </c>
      <c r="AY127" s="206" t="s">
        <v>112</v>
      </c>
    </row>
    <row r="128" spans="1:65" s="2" customFormat="1" ht="16.5" customHeight="1">
      <c r="A128" s="33"/>
      <c r="B128" s="34"/>
      <c r="C128" s="181" t="s">
        <v>126</v>
      </c>
      <c r="D128" s="181" t="s">
        <v>114</v>
      </c>
      <c r="E128" s="182" t="s">
        <v>127</v>
      </c>
      <c r="F128" s="183" t="s">
        <v>128</v>
      </c>
      <c r="G128" s="184" t="s">
        <v>117</v>
      </c>
      <c r="H128" s="185">
        <v>480</v>
      </c>
      <c r="I128" s="186"/>
      <c r="J128" s="187">
        <f>ROUND(I128*H128,2)</f>
        <v>0</v>
      </c>
      <c r="K128" s="188"/>
      <c r="L128" s="38"/>
      <c r="M128" s="189" t="s">
        <v>1</v>
      </c>
      <c r="N128" s="190" t="s">
        <v>39</v>
      </c>
      <c r="O128" s="70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3" t="s">
        <v>118</v>
      </c>
      <c r="AT128" s="193" t="s">
        <v>114</v>
      </c>
      <c r="AU128" s="193" t="s">
        <v>81</v>
      </c>
      <c r="AY128" s="16" t="s">
        <v>112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6" t="s">
        <v>79</v>
      </c>
      <c r="BK128" s="194">
        <f>ROUND(I128*H128,2)</f>
        <v>0</v>
      </c>
      <c r="BL128" s="16" t="s">
        <v>118</v>
      </c>
      <c r="BM128" s="193" t="s">
        <v>129</v>
      </c>
    </row>
    <row r="129" spans="1:65" s="13" customFormat="1" ht="11.25">
      <c r="B129" s="195"/>
      <c r="C129" s="196"/>
      <c r="D129" s="197" t="s">
        <v>120</v>
      </c>
      <c r="E129" s="198" t="s">
        <v>1</v>
      </c>
      <c r="F129" s="199" t="s">
        <v>130</v>
      </c>
      <c r="G129" s="196"/>
      <c r="H129" s="200">
        <v>480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120</v>
      </c>
      <c r="AU129" s="206" t="s">
        <v>81</v>
      </c>
      <c r="AV129" s="13" t="s">
        <v>81</v>
      </c>
      <c r="AW129" s="13" t="s">
        <v>31</v>
      </c>
      <c r="AX129" s="13" t="s">
        <v>79</v>
      </c>
      <c r="AY129" s="206" t="s">
        <v>112</v>
      </c>
    </row>
    <row r="130" spans="1:65" s="2" customFormat="1" ht="24.2" customHeight="1">
      <c r="A130" s="33"/>
      <c r="B130" s="34"/>
      <c r="C130" s="181" t="s">
        <v>118</v>
      </c>
      <c r="D130" s="181" t="s">
        <v>114</v>
      </c>
      <c r="E130" s="182" t="s">
        <v>131</v>
      </c>
      <c r="F130" s="183" t="s">
        <v>132</v>
      </c>
      <c r="G130" s="184" t="s">
        <v>117</v>
      </c>
      <c r="H130" s="185">
        <v>480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39</v>
      </c>
      <c r="O130" s="70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3" t="s">
        <v>118</v>
      </c>
      <c r="AT130" s="193" t="s">
        <v>114</v>
      </c>
      <c r="AU130" s="193" t="s">
        <v>81</v>
      </c>
      <c r="AY130" s="16" t="s">
        <v>112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6" t="s">
        <v>79</v>
      </c>
      <c r="BK130" s="194">
        <f>ROUND(I130*H130,2)</f>
        <v>0</v>
      </c>
      <c r="BL130" s="16" t="s">
        <v>118</v>
      </c>
      <c r="BM130" s="193" t="s">
        <v>133</v>
      </c>
    </row>
    <row r="131" spans="1:65" s="13" customFormat="1" ht="11.25">
      <c r="B131" s="195"/>
      <c r="C131" s="196"/>
      <c r="D131" s="197" t="s">
        <v>120</v>
      </c>
      <c r="E131" s="198" t="s">
        <v>1</v>
      </c>
      <c r="F131" s="199" t="s">
        <v>130</v>
      </c>
      <c r="G131" s="196"/>
      <c r="H131" s="200">
        <v>480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120</v>
      </c>
      <c r="AU131" s="206" t="s">
        <v>81</v>
      </c>
      <c r="AV131" s="13" t="s">
        <v>81</v>
      </c>
      <c r="AW131" s="13" t="s">
        <v>31</v>
      </c>
      <c r="AX131" s="13" t="s">
        <v>79</v>
      </c>
      <c r="AY131" s="206" t="s">
        <v>112</v>
      </c>
    </row>
    <row r="132" spans="1:65" s="2" customFormat="1" ht="16.5" customHeight="1">
      <c r="A132" s="33"/>
      <c r="B132" s="34"/>
      <c r="C132" s="181" t="s">
        <v>134</v>
      </c>
      <c r="D132" s="181" t="s">
        <v>114</v>
      </c>
      <c r="E132" s="182" t="s">
        <v>135</v>
      </c>
      <c r="F132" s="183" t="s">
        <v>136</v>
      </c>
      <c r="G132" s="184" t="s">
        <v>117</v>
      </c>
      <c r="H132" s="185">
        <v>630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39</v>
      </c>
      <c r="O132" s="70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3" t="s">
        <v>118</v>
      </c>
      <c r="AT132" s="193" t="s">
        <v>114</v>
      </c>
      <c r="AU132" s="193" t="s">
        <v>81</v>
      </c>
      <c r="AY132" s="16" t="s">
        <v>112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6" t="s">
        <v>79</v>
      </c>
      <c r="BK132" s="194">
        <f>ROUND(I132*H132,2)</f>
        <v>0</v>
      </c>
      <c r="BL132" s="16" t="s">
        <v>118</v>
      </c>
      <c r="BM132" s="193" t="s">
        <v>137</v>
      </c>
    </row>
    <row r="133" spans="1:65" s="13" customFormat="1" ht="11.25">
      <c r="B133" s="195"/>
      <c r="C133" s="196"/>
      <c r="D133" s="197" t="s">
        <v>120</v>
      </c>
      <c r="E133" s="198" t="s">
        <v>1</v>
      </c>
      <c r="F133" s="199" t="s">
        <v>138</v>
      </c>
      <c r="G133" s="196"/>
      <c r="H133" s="200">
        <v>630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120</v>
      </c>
      <c r="AU133" s="206" t="s">
        <v>81</v>
      </c>
      <c r="AV133" s="13" t="s">
        <v>81</v>
      </c>
      <c r="AW133" s="13" t="s">
        <v>31</v>
      </c>
      <c r="AX133" s="13" t="s">
        <v>79</v>
      </c>
      <c r="AY133" s="206" t="s">
        <v>112</v>
      </c>
    </row>
    <row r="134" spans="1:65" s="2" customFormat="1" ht="21.75" customHeight="1">
      <c r="A134" s="33"/>
      <c r="B134" s="34"/>
      <c r="C134" s="181" t="s">
        <v>139</v>
      </c>
      <c r="D134" s="181" t="s">
        <v>114</v>
      </c>
      <c r="E134" s="182" t="s">
        <v>140</v>
      </c>
      <c r="F134" s="183" t="s">
        <v>141</v>
      </c>
      <c r="G134" s="184" t="s">
        <v>117</v>
      </c>
      <c r="H134" s="185">
        <v>4420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39</v>
      </c>
      <c r="O134" s="70"/>
      <c r="P134" s="191">
        <f>O134*H134</f>
        <v>0</v>
      </c>
      <c r="Q134" s="191">
        <v>0</v>
      </c>
      <c r="R134" s="191">
        <f>Q134*H134</f>
        <v>0</v>
      </c>
      <c r="S134" s="191">
        <v>0.03</v>
      </c>
      <c r="T134" s="192">
        <f>S134*H134</f>
        <v>132.6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3" t="s">
        <v>118</v>
      </c>
      <c r="AT134" s="193" t="s">
        <v>114</v>
      </c>
      <c r="AU134" s="193" t="s">
        <v>81</v>
      </c>
      <c r="AY134" s="16" t="s">
        <v>112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6" t="s">
        <v>79</v>
      </c>
      <c r="BK134" s="194">
        <f>ROUND(I134*H134,2)</f>
        <v>0</v>
      </c>
      <c r="BL134" s="16" t="s">
        <v>118</v>
      </c>
      <c r="BM134" s="193" t="s">
        <v>142</v>
      </c>
    </row>
    <row r="135" spans="1:65" s="13" customFormat="1" ht="11.25">
      <c r="B135" s="195"/>
      <c r="C135" s="196"/>
      <c r="D135" s="197" t="s">
        <v>120</v>
      </c>
      <c r="E135" s="198" t="s">
        <v>1</v>
      </c>
      <c r="F135" s="199" t="s">
        <v>121</v>
      </c>
      <c r="G135" s="196"/>
      <c r="H135" s="200">
        <v>3420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120</v>
      </c>
      <c r="AU135" s="206" t="s">
        <v>81</v>
      </c>
      <c r="AV135" s="13" t="s">
        <v>81</v>
      </c>
      <c r="AW135" s="13" t="s">
        <v>31</v>
      </c>
      <c r="AX135" s="13" t="s">
        <v>74</v>
      </c>
      <c r="AY135" s="206" t="s">
        <v>112</v>
      </c>
    </row>
    <row r="136" spans="1:65" s="13" customFormat="1" ht="11.25">
      <c r="B136" s="195"/>
      <c r="C136" s="196"/>
      <c r="D136" s="197" t="s">
        <v>120</v>
      </c>
      <c r="E136" s="198" t="s">
        <v>1</v>
      </c>
      <c r="F136" s="199" t="s">
        <v>125</v>
      </c>
      <c r="G136" s="196"/>
      <c r="H136" s="200">
        <v>1000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120</v>
      </c>
      <c r="AU136" s="206" t="s">
        <v>81</v>
      </c>
      <c r="AV136" s="13" t="s">
        <v>81</v>
      </c>
      <c r="AW136" s="13" t="s">
        <v>31</v>
      </c>
      <c r="AX136" s="13" t="s">
        <v>74</v>
      </c>
      <c r="AY136" s="206" t="s">
        <v>112</v>
      </c>
    </row>
    <row r="137" spans="1:65" s="14" customFormat="1" ht="11.25">
      <c r="B137" s="207"/>
      <c r="C137" s="208"/>
      <c r="D137" s="197" t="s">
        <v>120</v>
      </c>
      <c r="E137" s="209" t="s">
        <v>1</v>
      </c>
      <c r="F137" s="210" t="s">
        <v>143</v>
      </c>
      <c r="G137" s="208"/>
      <c r="H137" s="211">
        <v>4420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120</v>
      </c>
      <c r="AU137" s="217" t="s">
        <v>81</v>
      </c>
      <c r="AV137" s="14" t="s">
        <v>118</v>
      </c>
      <c r="AW137" s="14" t="s">
        <v>31</v>
      </c>
      <c r="AX137" s="14" t="s">
        <v>79</v>
      </c>
      <c r="AY137" s="217" t="s">
        <v>112</v>
      </c>
    </row>
    <row r="138" spans="1:65" s="12" customFormat="1" ht="22.9" customHeight="1">
      <c r="B138" s="165"/>
      <c r="C138" s="166"/>
      <c r="D138" s="167" t="s">
        <v>73</v>
      </c>
      <c r="E138" s="179" t="s">
        <v>126</v>
      </c>
      <c r="F138" s="179" t="s">
        <v>144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P139</f>
        <v>0</v>
      </c>
      <c r="Q138" s="173"/>
      <c r="R138" s="174">
        <f>R139</f>
        <v>0</v>
      </c>
      <c r="S138" s="173"/>
      <c r="T138" s="175">
        <f>T139</f>
        <v>0</v>
      </c>
      <c r="AR138" s="176" t="s">
        <v>79</v>
      </c>
      <c r="AT138" s="177" t="s">
        <v>73</v>
      </c>
      <c r="AU138" s="177" t="s">
        <v>79</v>
      </c>
      <c r="AY138" s="176" t="s">
        <v>112</v>
      </c>
      <c r="BK138" s="178">
        <f>BK139</f>
        <v>0</v>
      </c>
    </row>
    <row r="139" spans="1:65" s="2" customFormat="1" ht="37.9" customHeight="1">
      <c r="A139" s="33"/>
      <c r="B139" s="34"/>
      <c r="C139" s="181" t="s">
        <v>145</v>
      </c>
      <c r="D139" s="181" t="s">
        <v>114</v>
      </c>
      <c r="E139" s="182" t="s">
        <v>146</v>
      </c>
      <c r="F139" s="183" t="s">
        <v>147</v>
      </c>
      <c r="G139" s="184" t="s">
        <v>148</v>
      </c>
      <c r="H139" s="185">
        <v>106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39</v>
      </c>
      <c r="O139" s="70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3" t="s">
        <v>118</v>
      </c>
      <c r="AT139" s="193" t="s">
        <v>114</v>
      </c>
      <c r="AU139" s="193" t="s">
        <v>81</v>
      </c>
      <c r="AY139" s="16" t="s">
        <v>112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6" t="s">
        <v>79</v>
      </c>
      <c r="BK139" s="194">
        <f>ROUND(I139*H139,2)</f>
        <v>0</v>
      </c>
      <c r="BL139" s="16" t="s">
        <v>118</v>
      </c>
      <c r="BM139" s="193" t="s">
        <v>149</v>
      </c>
    </row>
    <row r="140" spans="1:65" s="12" customFormat="1" ht="22.9" customHeight="1">
      <c r="B140" s="165"/>
      <c r="C140" s="166"/>
      <c r="D140" s="167" t="s">
        <v>73</v>
      </c>
      <c r="E140" s="179" t="s">
        <v>134</v>
      </c>
      <c r="F140" s="179" t="s">
        <v>150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SUM(P141:P149)</f>
        <v>0</v>
      </c>
      <c r="Q140" s="173"/>
      <c r="R140" s="174">
        <f>SUM(R141:R149)</f>
        <v>99.655799999999999</v>
      </c>
      <c r="S140" s="173"/>
      <c r="T140" s="175">
        <f>SUM(T141:T149)</f>
        <v>0</v>
      </c>
      <c r="AR140" s="176" t="s">
        <v>79</v>
      </c>
      <c r="AT140" s="177" t="s">
        <v>73</v>
      </c>
      <c r="AU140" s="177" t="s">
        <v>79</v>
      </c>
      <c r="AY140" s="176" t="s">
        <v>112</v>
      </c>
      <c r="BK140" s="178">
        <f>SUM(BK141:BK149)</f>
        <v>0</v>
      </c>
    </row>
    <row r="141" spans="1:65" s="2" customFormat="1" ht="44.25" customHeight="1">
      <c r="A141" s="33"/>
      <c r="B141" s="34"/>
      <c r="C141" s="181" t="s">
        <v>151</v>
      </c>
      <c r="D141" s="181" t="s">
        <v>114</v>
      </c>
      <c r="E141" s="182" t="s">
        <v>152</v>
      </c>
      <c r="F141" s="183" t="s">
        <v>153</v>
      </c>
      <c r="G141" s="184" t="s">
        <v>117</v>
      </c>
      <c r="H141" s="185">
        <v>480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39</v>
      </c>
      <c r="O141" s="70"/>
      <c r="P141" s="191">
        <f>O141*H141</f>
        <v>0</v>
      </c>
      <c r="Q141" s="191">
        <v>1.54E-2</v>
      </c>
      <c r="R141" s="191">
        <f>Q141*H141</f>
        <v>7.3920000000000003</v>
      </c>
      <c r="S141" s="191">
        <v>0</v>
      </c>
      <c r="T141" s="19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3" t="s">
        <v>118</v>
      </c>
      <c r="AT141" s="193" t="s">
        <v>114</v>
      </c>
      <c r="AU141" s="193" t="s">
        <v>81</v>
      </c>
      <c r="AY141" s="16" t="s">
        <v>112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6" t="s">
        <v>79</v>
      </c>
      <c r="BK141" s="194">
        <f>ROUND(I141*H141,2)</f>
        <v>0</v>
      </c>
      <c r="BL141" s="16" t="s">
        <v>118</v>
      </c>
      <c r="BM141" s="193" t="s">
        <v>154</v>
      </c>
    </row>
    <row r="142" spans="1:65" s="13" customFormat="1" ht="11.25">
      <c r="B142" s="195"/>
      <c r="C142" s="196"/>
      <c r="D142" s="197" t="s">
        <v>120</v>
      </c>
      <c r="E142" s="198" t="s">
        <v>1</v>
      </c>
      <c r="F142" s="199" t="s">
        <v>130</v>
      </c>
      <c r="G142" s="196"/>
      <c r="H142" s="200">
        <v>480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120</v>
      </c>
      <c r="AU142" s="206" t="s">
        <v>81</v>
      </c>
      <c r="AV142" s="13" t="s">
        <v>81</v>
      </c>
      <c r="AW142" s="13" t="s">
        <v>31</v>
      </c>
      <c r="AX142" s="13" t="s">
        <v>79</v>
      </c>
      <c r="AY142" s="206" t="s">
        <v>112</v>
      </c>
    </row>
    <row r="143" spans="1:65" s="2" customFormat="1" ht="24.2" customHeight="1">
      <c r="A143" s="33"/>
      <c r="B143" s="34"/>
      <c r="C143" s="181" t="s">
        <v>155</v>
      </c>
      <c r="D143" s="181" t="s">
        <v>114</v>
      </c>
      <c r="E143" s="182" t="s">
        <v>156</v>
      </c>
      <c r="F143" s="183" t="s">
        <v>157</v>
      </c>
      <c r="G143" s="184" t="s">
        <v>117</v>
      </c>
      <c r="H143" s="185">
        <v>3420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39</v>
      </c>
      <c r="O143" s="70"/>
      <c r="P143" s="191">
        <f>O143*H143</f>
        <v>0</v>
      </c>
      <c r="Q143" s="191">
        <v>1.839E-2</v>
      </c>
      <c r="R143" s="191">
        <f>Q143*H143</f>
        <v>62.893799999999999</v>
      </c>
      <c r="S143" s="191">
        <v>0</v>
      </c>
      <c r="T143" s="19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3" t="s">
        <v>118</v>
      </c>
      <c r="AT143" s="193" t="s">
        <v>114</v>
      </c>
      <c r="AU143" s="193" t="s">
        <v>81</v>
      </c>
      <c r="AY143" s="16" t="s">
        <v>112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6" t="s">
        <v>79</v>
      </c>
      <c r="BK143" s="194">
        <f>ROUND(I143*H143,2)</f>
        <v>0</v>
      </c>
      <c r="BL143" s="16" t="s">
        <v>118</v>
      </c>
      <c r="BM143" s="193" t="s">
        <v>158</v>
      </c>
    </row>
    <row r="144" spans="1:65" s="13" customFormat="1" ht="11.25">
      <c r="B144" s="195"/>
      <c r="C144" s="196"/>
      <c r="D144" s="197" t="s">
        <v>120</v>
      </c>
      <c r="E144" s="198" t="s">
        <v>1</v>
      </c>
      <c r="F144" s="199" t="s">
        <v>121</v>
      </c>
      <c r="G144" s="196"/>
      <c r="H144" s="200">
        <v>3420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120</v>
      </c>
      <c r="AU144" s="206" t="s">
        <v>81</v>
      </c>
      <c r="AV144" s="13" t="s">
        <v>81</v>
      </c>
      <c r="AW144" s="13" t="s">
        <v>31</v>
      </c>
      <c r="AX144" s="13" t="s">
        <v>79</v>
      </c>
      <c r="AY144" s="206" t="s">
        <v>112</v>
      </c>
    </row>
    <row r="145" spans="1:65" s="2" customFormat="1" ht="21.75" customHeight="1">
      <c r="A145" s="33"/>
      <c r="B145" s="34"/>
      <c r="C145" s="181" t="s">
        <v>159</v>
      </c>
      <c r="D145" s="181" t="s">
        <v>114</v>
      </c>
      <c r="E145" s="182" t="s">
        <v>160</v>
      </c>
      <c r="F145" s="183" t="s">
        <v>161</v>
      </c>
      <c r="G145" s="184" t="s">
        <v>1</v>
      </c>
      <c r="H145" s="185">
        <v>2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39</v>
      </c>
      <c r="O145" s="70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3" t="s">
        <v>118</v>
      </c>
      <c r="AT145" s="193" t="s">
        <v>114</v>
      </c>
      <c r="AU145" s="193" t="s">
        <v>81</v>
      </c>
      <c r="AY145" s="16" t="s">
        <v>112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6" t="s">
        <v>79</v>
      </c>
      <c r="BK145" s="194">
        <f>ROUND(I145*H145,2)</f>
        <v>0</v>
      </c>
      <c r="BL145" s="16" t="s">
        <v>118</v>
      </c>
      <c r="BM145" s="193" t="s">
        <v>162</v>
      </c>
    </row>
    <row r="146" spans="1:65" s="2" customFormat="1" ht="16.5" customHeight="1">
      <c r="A146" s="33"/>
      <c r="B146" s="34"/>
      <c r="C146" s="181" t="s">
        <v>163</v>
      </c>
      <c r="D146" s="181" t="s">
        <v>114</v>
      </c>
      <c r="E146" s="182" t="s">
        <v>164</v>
      </c>
      <c r="F146" s="183" t="s">
        <v>165</v>
      </c>
      <c r="G146" s="184" t="s">
        <v>1</v>
      </c>
      <c r="H146" s="185">
        <v>4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39</v>
      </c>
      <c r="O146" s="70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3" t="s">
        <v>118</v>
      </c>
      <c r="AT146" s="193" t="s">
        <v>114</v>
      </c>
      <c r="AU146" s="193" t="s">
        <v>81</v>
      </c>
      <c r="AY146" s="16" t="s">
        <v>112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6" t="s">
        <v>79</v>
      </c>
      <c r="BK146" s="194">
        <f>ROUND(I146*H146,2)</f>
        <v>0</v>
      </c>
      <c r="BL146" s="16" t="s">
        <v>118</v>
      </c>
      <c r="BM146" s="193" t="s">
        <v>166</v>
      </c>
    </row>
    <row r="147" spans="1:65" s="2" customFormat="1" ht="24.2" customHeight="1">
      <c r="A147" s="33"/>
      <c r="B147" s="34"/>
      <c r="C147" s="181" t="s">
        <v>167</v>
      </c>
      <c r="D147" s="181" t="s">
        <v>114</v>
      </c>
      <c r="E147" s="182" t="s">
        <v>168</v>
      </c>
      <c r="F147" s="183" t="s">
        <v>169</v>
      </c>
      <c r="G147" s="184" t="s">
        <v>1</v>
      </c>
      <c r="H147" s="185">
        <v>4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39</v>
      </c>
      <c r="O147" s="70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3" t="s">
        <v>118</v>
      </c>
      <c r="AT147" s="193" t="s">
        <v>114</v>
      </c>
      <c r="AU147" s="193" t="s">
        <v>81</v>
      </c>
      <c r="AY147" s="16" t="s">
        <v>112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6" t="s">
        <v>79</v>
      </c>
      <c r="BK147" s="194">
        <f>ROUND(I147*H147,2)</f>
        <v>0</v>
      </c>
      <c r="BL147" s="16" t="s">
        <v>118</v>
      </c>
      <c r="BM147" s="193" t="s">
        <v>170</v>
      </c>
    </row>
    <row r="148" spans="1:65" s="2" customFormat="1" ht="21.75" customHeight="1">
      <c r="A148" s="33"/>
      <c r="B148" s="34"/>
      <c r="C148" s="181" t="s">
        <v>171</v>
      </c>
      <c r="D148" s="181" t="s">
        <v>114</v>
      </c>
      <c r="E148" s="182" t="s">
        <v>172</v>
      </c>
      <c r="F148" s="183" t="s">
        <v>173</v>
      </c>
      <c r="G148" s="184" t="s">
        <v>117</v>
      </c>
      <c r="H148" s="185">
        <v>1000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39</v>
      </c>
      <c r="O148" s="70"/>
      <c r="P148" s="191">
        <f>O148*H148</f>
        <v>0</v>
      </c>
      <c r="Q148" s="191">
        <v>2.937E-2</v>
      </c>
      <c r="R148" s="191">
        <f>Q148*H148</f>
        <v>29.37</v>
      </c>
      <c r="S148" s="191">
        <v>0</v>
      </c>
      <c r="T148" s="19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3" t="s">
        <v>118</v>
      </c>
      <c r="AT148" s="193" t="s">
        <v>114</v>
      </c>
      <c r="AU148" s="193" t="s">
        <v>81</v>
      </c>
      <c r="AY148" s="16" t="s">
        <v>112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6" t="s">
        <v>79</v>
      </c>
      <c r="BK148" s="194">
        <f>ROUND(I148*H148,2)</f>
        <v>0</v>
      </c>
      <c r="BL148" s="16" t="s">
        <v>118</v>
      </c>
      <c r="BM148" s="193" t="s">
        <v>174</v>
      </c>
    </row>
    <row r="149" spans="1:65" s="13" customFormat="1" ht="11.25">
      <c r="B149" s="195"/>
      <c r="C149" s="196"/>
      <c r="D149" s="197" t="s">
        <v>120</v>
      </c>
      <c r="E149" s="198" t="s">
        <v>1</v>
      </c>
      <c r="F149" s="199" t="s">
        <v>125</v>
      </c>
      <c r="G149" s="196"/>
      <c r="H149" s="200">
        <v>1000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120</v>
      </c>
      <c r="AU149" s="206" t="s">
        <v>81</v>
      </c>
      <c r="AV149" s="13" t="s">
        <v>81</v>
      </c>
      <c r="AW149" s="13" t="s">
        <v>31</v>
      </c>
      <c r="AX149" s="13" t="s">
        <v>79</v>
      </c>
      <c r="AY149" s="206" t="s">
        <v>112</v>
      </c>
    </row>
    <row r="150" spans="1:65" s="12" customFormat="1" ht="22.9" customHeight="1">
      <c r="B150" s="165"/>
      <c r="C150" s="166"/>
      <c r="D150" s="167" t="s">
        <v>73</v>
      </c>
      <c r="E150" s="179" t="s">
        <v>155</v>
      </c>
      <c r="F150" s="179" t="s">
        <v>175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P151</f>
        <v>0</v>
      </c>
      <c r="Q150" s="173"/>
      <c r="R150" s="174">
        <f>R151</f>
        <v>1.2999999999999999E-2</v>
      </c>
      <c r="S150" s="173"/>
      <c r="T150" s="175">
        <f>T151</f>
        <v>0</v>
      </c>
      <c r="AR150" s="176" t="s">
        <v>79</v>
      </c>
      <c r="AT150" s="177" t="s">
        <v>73</v>
      </c>
      <c r="AU150" s="177" t="s">
        <v>79</v>
      </c>
      <c r="AY150" s="176" t="s">
        <v>112</v>
      </c>
      <c r="BK150" s="178">
        <f>BK151</f>
        <v>0</v>
      </c>
    </row>
    <row r="151" spans="1:65" s="2" customFormat="1" ht="33" customHeight="1">
      <c r="A151" s="33"/>
      <c r="B151" s="34"/>
      <c r="C151" s="181" t="s">
        <v>176</v>
      </c>
      <c r="D151" s="181" t="s">
        <v>114</v>
      </c>
      <c r="E151" s="182" t="s">
        <v>177</v>
      </c>
      <c r="F151" s="183" t="s">
        <v>178</v>
      </c>
      <c r="G151" s="184" t="s">
        <v>117</v>
      </c>
      <c r="H151" s="185">
        <v>100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39</v>
      </c>
      <c r="O151" s="70"/>
      <c r="P151" s="191">
        <f>O151*H151</f>
        <v>0</v>
      </c>
      <c r="Q151" s="191">
        <v>1.2999999999999999E-4</v>
      </c>
      <c r="R151" s="191">
        <f>Q151*H151</f>
        <v>1.2999999999999999E-2</v>
      </c>
      <c r="S151" s="191">
        <v>0</v>
      </c>
      <c r="T151" s="19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3" t="s">
        <v>118</v>
      </c>
      <c r="AT151" s="193" t="s">
        <v>114</v>
      </c>
      <c r="AU151" s="193" t="s">
        <v>81</v>
      </c>
      <c r="AY151" s="16" t="s">
        <v>112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6" t="s">
        <v>79</v>
      </c>
      <c r="BK151" s="194">
        <f>ROUND(I151*H151,2)</f>
        <v>0</v>
      </c>
      <c r="BL151" s="16" t="s">
        <v>118</v>
      </c>
      <c r="BM151" s="193" t="s">
        <v>179</v>
      </c>
    </row>
    <row r="152" spans="1:65" s="12" customFormat="1" ht="25.9" customHeight="1">
      <c r="B152" s="165"/>
      <c r="C152" s="166"/>
      <c r="D152" s="167" t="s">
        <v>73</v>
      </c>
      <c r="E152" s="168" t="s">
        <v>180</v>
      </c>
      <c r="F152" s="168" t="s">
        <v>181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P153+P155+P158</f>
        <v>0</v>
      </c>
      <c r="Q152" s="173"/>
      <c r="R152" s="174">
        <f>R153+R155+R158</f>
        <v>0</v>
      </c>
      <c r="S152" s="173"/>
      <c r="T152" s="175">
        <f>T153+T155+T158</f>
        <v>0</v>
      </c>
      <c r="AR152" s="176" t="s">
        <v>134</v>
      </c>
      <c r="AT152" s="177" t="s">
        <v>73</v>
      </c>
      <c r="AU152" s="177" t="s">
        <v>74</v>
      </c>
      <c r="AY152" s="176" t="s">
        <v>112</v>
      </c>
      <c r="BK152" s="178">
        <f>BK153+BK155+BK158</f>
        <v>0</v>
      </c>
    </row>
    <row r="153" spans="1:65" s="12" customFormat="1" ht="22.9" customHeight="1">
      <c r="B153" s="165"/>
      <c r="C153" s="166"/>
      <c r="D153" s="167" t="s">
        <v>73</v>
      </c>
      <c r="E153" s="179" t="s">
        <v>182</v>
      </c>
      <c r="F153" s="179" t="s">
        <v>183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P154</f>
        <v>0</v>
      </c>
      <c r="Q153" s="173"/>
      <c r="R153" s="174">
        <f>R154</f>
        <v>0</v>
      </c>
      <c r="S153" s="173"/>
      <c r="T153" s="175">
        <f>T154</f>
        <v>0</v>
      </c>
      <c r="AR153" s="176" t="s">
        <v>134</v>
      </c>
      <c r="AT153" s="177" t="s">
        <v>73</v>
      </c>
      <c r="AU153" s="177" t="s">
        <v>79</v>
      </c>
      <c r="AY153" s="176" t="s">
        <v>112</v>
      </c>
      <c r="BK153" s="178">
        <f>BK154</f>
        <v>0</v>
      </c>
    </row>
    <row r="154" spans="1:65" s="2" customFormat="1" ht="16.5" customHeight="1">
      <c r="A154" s="33"/>
      <c r="B154" s="34"/>
      <c r="C154" s="181" t="s">
        <v>8</v>
      </c>
      <c r="D154" s="181" t="s">
        <v>114</v>
      </c>
      <c r="E154" s="182" t="s">
        <v>184</v>
      </c>
      <c r="F154" s="183" t="s">
        <v>183</v>
      </c>
      <c r="G154" s="184" t="s">
        <v>185</v>
      </c>
      <c r="H154" s="185">
        <v>1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39</v>
      </c>
      <c r="O154" s="70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3" t="s">
        <v>186</v>
      </c>
      <c r="AT154" s="193" t="s">
        <v>114</v>
      </c>
      <c r="AU154" s="193" t="s">
        <v>81</v>
      </c>
      <c r="AY154" s="16" t="s">
        <v>112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6" t="s">
        <v>79</v>
      </c>
      <c r="BK154" s="194">
        <f>ROUND(I154*H154,2)</f>
        <v>0</v>
      </c>
      <c r="BL154" s="16" t="s">
        <v>186</v>
      </c>
      <c r="BM154" s="193" t="s">
        <v>187</v>
      </c>
    </row>
    <row r="155" spans="1:65" s="12" customFormat="1" ht="22.9" customHeight="1">
      <c r="B155" s="165"/>
      <c r="C155" s="166"/>
      <c r="D155" s="167" t="s">
        <v>73</v>
      </c>
      <c r="E155" s="179" t="s">
        <v>188</v>
      </c>
      <c r="F155" s="179" t="s">
        <v>189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SUM(P156:P157)</f>
        <v>0</v>
      </c>
      <c r="Q155" s="173"/>
      <c r="R155" s="174">
        <f>SUM(R156:R157)</f>
        <v>0</v>
      </c>
      <c r="S155" s="173"/>
      <c r="T155" s="175">
        <f>SUM(T156:T157)</f>
        <v>0</v>
      </c>
      <c r="AR155" s="176" t="s">
        <v>134</v>
      </c>
      <c r="AT155" s="177" t="s">
        <v>73</v>
      </c>
      <c r="AU155" s="177" t="s">
        <v>79</v>
      </c>
      <c r="AY155" s="176" t="s">
        <v>112</v>
      </c>
      <c r="BK155" s="178">
        <f>SUM(BK156:BK157)</f>
        <v>0</v>
      </c>
    </row>
    <row r="156" spans="1:65" s="2" customFormat="1" ht="16.5" customHeight="1">
      <c r="A156" s="33"/>
      <c r="B156" s="34"/>
      <c r="C156" s="181" t="s">
        <v>190</v>
      </c>
      <c r="D156" s="181" t="s">
        <v>114</v>
      </c>
      <c r="E156" s="182" t="s">
        <v>191</v>
      </c>
      <c r="F156" s="183" t="s">
        <v>192</v>
      </c>
      <c r="G156" s="184" t="s">
        <v>185</v>
      </c>
      <c r="H156" s="185">
        <v>1</v>
      </c>
      <c r="I156" s="186"/>
      <c r="J156" s="187">
        <f>ROUND(I156*H156,2)</f>
        <v>0</v>
      </c>
      <c r="K156" s="188"/>
      <c r="L156" s="38"/>
      <c r="M156" s="189" t="s">
        <v>1</v>
      </c>
      <c r="N156" s="190" t="s">
        <v>39</v>
      </c>
      <c r="O156" s="70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3" t="s">
        <v>186</v>
      </c>
      <c r="AT156" s="193" t="s">
        <v>114</v>
      </c>
      <c r="AU156" s="193" t="s">
        <v>81</v>
      </c>
      <c r="AY156" s="16" t="s">
        <v>112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6" t="s">
        <v>79</v>
      </c>
      <c r="BK156" s="194">
        <f>ROUND(I156*H156,2)</f>
        <v>0</v>
      </c>
      <c r="BL156" s="16" t="s">
        <v>186</v>
      </c>
      <c r="BM156" s="193" t="s">
        <v>193</v>
      </c>
    </row>
    <row r="157" spans="1:65" s="2" customFormat="1" ht="16.5" customHeight="1">
      <c r="A157" s="33"/>
      <c r="B157" s="34"/>
      <c r="C157" s="181" t="s">
        <v>194</v>
      </c>
      <c r="D157" s="181" t="s">
        <v>114</v>
      </c>
      <c r="E157" s="182" t="s">
        <v>195</v>
      </c>
      <c r="F157" s="183" t="s">
        <v>196</v>
      </c>
      <c r="G157" s="184" t="s">
        <v>185</v>
      </c>
      <c r="H157" s="185">
        <v>1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39</v>
      </c>
      <c r="O157" s="70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3" t="s">
        <v>186</v>
      </c>
      <c r="AT157" s="193" t="s">
        <v>114</v>
      </c>
      <c r="AU157" s="193" t="s">
        <v>81</v>
      </c>
      <c r="AY157" s="16" t="s">
        <v>112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6" t="s">
        <v>79</v>
      </c>
      <c r="BK157" s="194">
        <f>ROUND(I157*H157,2)</f>
        <v>0</v>
      </c>
      <c r="BL157" s="16" t="s">
        <v>186</v>
      </c>
      <c r="BM157" s="193" t="s">
        <v>197</v>
      </c>
    </row>
    <row r="158" spans="1:65" s="12" customFormat="1" ht="22.9" customHeight="1">
      <c r="B158" s="165"/>
      <c r="C158" s="166"/>
      <c r="D158" s="167" t="s">
        <v>73</v>
      </c>
      <c r="E158" s="179" t="s">
        <v>198</v>
      </c>
      <c r="F158" s="179" t="s">
        <v>199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P159</f>
        <v>0</v>
      </c>
      <c r="Q158" s="173"/>
      <c r="R158" s="174">
        <f>R159</f>
        <v>0</v>
      </c>
      <c r="S158" s="173"/>
      <c r="T158" s="175">
        <f>T159</f>
        <v>0</v>
      </c>
      <c r="AR158" s="176" t="s">
        <v>134</v>
      </c>
      <c r="AT158" s="177" t="s">
        <v>73</v>
      </c>
      <c r="AU158" s="177" t="s">
        <v>79</v>
      </c>
      <c r="AY158" s="176" t="s">
        <v>112</v>
      </c>
      <c r="BK158" s="178">
        <f>BK159</f>
        <v>0</v>
      </c>
    </row>
    <row r="159" spans="1:65" s="2" customFormat="1" ht="16.5" customHeight="1">
      <c r="A159" s="33"/>
      <c r="B159" s="34"/>
      <c r="C159" s="181" t="s">
        <v>200</v>
      </c>
      <c r="D159" s="181" t="s">
        <v>114</v>
      </c>
      <c r="E159" s="182" t="s">
        <v>201</v>
      </c>
      <c r="F159" s="183" t="s">
        <v>202</v>
      </c>
      <c r="G159" s="184" t="s">
        <v>185</v>
      </c>
      <c r="H159" s="185">
        <v>1</v>
      </c>
      <c r="I159" s="186"/>
      <c r="J159" s="187">
        <f>ROUND(I159*H159,2)</f>
        <v>0</v>
      </c>
      <c r="K159" s="188"/>
      <c r="L159" s="38"/>
      <c r="M159" s="218" t="s">
        <v>1</v>
      </c>
      <c r="N159" s="219" t="s">
        <v>39</v>
      </c>
      <c r="O159" s="220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3" t="s">
        <v>186</v>
      </c>
      <c r="AT159" s="193" t="s">
        <v>114</v>
      </c>
      <c r="AU159" s="193" t="s">
        <v>81</v>
      </c>
      <c r="AY159" s="16" t="s">
        <v>112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79</v>
      </c>
      <c r="BK159" s="194">
        <f>ROUND(I159*H159,2)</f>
        <v>0</v>
      </c>
      <c r="BL159" s="16" t="s">
        <v>186</v>
      </c>
      <c r="BM159" s="193" t="s">
        <v>203</v>
      </c>
    </row>
    <row r="160" spans="1:65" s="2" customFormat="1" ht="6.95" customHeight="1">
      <c r="A160" s="33"/>
      <c r="B160" s="53"/>
      <c r="C160" s="54"/>
      <c r="D160" s="54"/>
      <c r="E160" s="54"/>
      <c r="F160" s="54"/>
      <c r="G160" s="54"/>
      <c r="H160" s="54"/>
      <c r="I160" s="54"/>
      <c r="J160" s="54"/>
      <c r="K160" s="54"/>
      <c r="L160" s="38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sheetProtection algorithmName="SHA-512" hashValue="gwED0putINAgWH3Ctq/hpwXa+sz6IFD8oh8FDjsu4U9Fzcuw0neZ1xBD6ytmlR0gEC2+2U8pVA53h4iYQH71pg==" saltValue="ohhZhyWLN1WM5KR4dlUM79Szc5iHA4T5FkCYc0sqsL9eVEchGKzbTy1qWAMuU5IVw0Zfh6FZnlf6i9UxigSuGQ==" spinCount="100000" sheet="1" objects="1" scenarios="1" formatColumns="0" formatRows="0" autoFilter="0"/>
  <autoFilter ref="C120:K159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01-23 - Oprava povrchu hřišť</vt:lpstr>
      <vt:lpstr>'01-23 - Oprava povrchu hřišť'!Názvy_tisku</vt:lpstr>
      <vt:lpstr>'Rekapitulace stavby'!Názvy_tisku</vt:lpstr>
      <vt:lpstr>'01-23 - Oprava povrchu hřišť'!Oblast_tisku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Brych Petr</dc:creator>
  <cp:lastModifiedBy>Tomášová Markéta</cp:lastModifiedBy>
  <dcterms:created xsi:type="dcterms:W3CDTF">2023-08-10T09:48:10Z</dcterms:created>
  <dcterms:modified xsi:type="dcterms:W3CDTF">2023-08-10T10:56:35Z</dcterms:modified>
</cp:coreProperties>
</file>