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2 - a - Spolská" sheetId="2" r:id="rId2"/>
    <sheet name="SO 103 - Akcíz" sheetId="3" r:id="rId3"/>
    <sheet name="SO 403 - Veřejné osvětlení" sheetId="4" r:id="rId4"/>
  </sheets>
  <definedNames>
    <definedName name="_xlnm.Print_Area" localSheetId="0">'Rekapitulace stavby'!$D$4:$AO$76,'Rekapitulace stavby'!$C$82:$AQ$98</definedName>
    <definedName name="_xlnm._FilterDatabase" localSheetId="1" hidden="1">'SO 102 - a - Spolská'!$C$130:$K$460</definedName>
    <definedName name="_xlnm.Print_Area" localSheetId="1">'SO 102 - a - Spolská'!$C$4:$J$76,'SO 102 - a - Spolská'!$C$82:$J$112,'SO 102 - a - Spolská'!$C$118:$J$460</definedName>
    <definedName name="_xlnm._FilterDatabase" localSheetId="2" hidden="1">'SO 103 - Akcíz'!$C$130:$K$428</definedName>
    <definedName name="_xlnm.Print_Area" localSheetId="2">'SO 103 - Akcíz'!$C$4:$J$76,'SO 103 - Akcíz'!$C$82:$J$112,'SO 103 - Akcíz'!$C$118:$J$428</definedName>
    <definedName name="_xlnm._FilterDatabase" localSheetId="3" hidden="1">'SO 403 - Veřejné osvětlení'!$C$119:$K$197</definedName>
    <definedName name="_xlnm.Print_Area" localSheetId="3">'SO 403 - Veřejné osvětlení'!$C$4:$J$76,'SO 403 - Veřejné osvětlení'!$C$82:$J$101,'SO 403 - Veřejné osvětlení'!$C$107:$J$197</definedName>
    <definedName name="_xlnm.Print_Titles" localSheetId="0">'Rekapitulace stavby'!$92:$92</definedName>
    <definedName name="_xlnm.Print_Titles" localSheetId="1">'SO 102 - a - Spolská'!$130:$130</definedName>
    <definedName name="_xlnm.Print_Titles" localSheetId="2">'SO 103 - Akcíz'!$130:$130</definedName>
    <definedName name="_xlnm.Print_Titles" localSheetId="3">'SO 403 - Veřejné osvětlení'!$119:$119</definedName>
  </definedNames>
  <calcPr fullCalcOnLoad="1"/>
</workbook>
</file>

<file path=xl/sharedStrings.xml><?xml version="1.0" encoding="utf-8"?>
<sst xmlns="http://schemas.openxmlformats.org/spreadsheetml/2006/main" count="8186" uniqueCount="1200">
  <si>
    <t>Export Komplet</t>
  </si>
  <si>
    <t/>
  </si>
  <si>
    <t>2.0</t>
  </si>
  <si>
    <t>ZAMOK</t>
  </si>
  <si>
    <t>False</t>
  </si>
  <si>
    <t>{ceba7c9f-d1f6-4080-b639-2cb8fd46b089}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</si>
  <si>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</si>
  <si>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</si>
  <si>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</si>
  <si>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</si>
  <si>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</si>
  <si>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</si>
  <si>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</si>
  <si>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</si>
  <si>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01/2024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</si>
  <si>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</si>
  <si>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</si>
  <si>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Izolační zeleň Českobrodská</t>
  </si>
  <si>
    <t>KSO:</t>
  </si>
  <si>
    <t>CC-CZ:</t>
  </si>
  <si>
    <t>Místo:</t>
  </si>
  <si>
    <t>MČ Praha 14</t>
  </si>
  <si>
    <t>Datum:</t>
  </si>
  <si>
    <t>24.1.2024</t>
  </si>
  <si>
    <t>Zadavatel:</t>
  </si>
  <si>
    <t>IČ:</t>
  </si>
  <si>
    <t>00231312</t>
  </si>
  <si>
    <t>Městská část Praha 14</t>
  </si>
  <si>
    <t>DIČ:</t>
  </si>
  <si>
    <t>CZ00231312</t>
  </si>
  <si>
    <t>Uchazeč:</t>
  </si>
  <si>
    <t>Vyplň údaj</t>
  </si>
  <si>
    <t>Projektant:</t>
  </si>
  <si>
    <t>Projekce dopravní Filip, s.r.o.</t>
  </si>
  <si>
    <t>True</t>
  </si>
  <si>
    <t>Zpracovatel:</t>
  </si>
  <si>
    <t xml:space="preserve"> </t>
  </si>
  <si>
    <t>Poznámka:</t>
  </si>
  <si>
    <t xml:space="preserve"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 Povinností dodavatele je překontrolovat specifikaci materiálu a případný chybějící materiál nebo výkony doplnit a ocenit. Součástí ceny musí být veškeré náklady, aby cena byla konečná a zahrnovala veškerý materiál a práce potřebné k dokončení díla. Výkazy výměr byly změřeny digitálně v dwg. Pro výběr zhotovitele je soupis prací nedílnou součástí projektové dokumentace a nesmí být použit samostatně.
Pro potřeby zpracování rozpočtu a výkazu výměr byla použita projektová dokumentace „Izolační zeleň Českobrodská“ . Z jejích D101-4.1 - Technická zpráva, D101-4.2 – Dopravní situace,
D101-4.4 – Vzorové řezy, D101-4.5 – Charakteristické řezy byly odměřeny a zjištěny údaje uvedené v tomto výkazu výměr. Jde především o výměry zpevněných ploch, objemy zemních a bouracích prací, výměry nezpevněných ploch, objemy a výměry použitých stavebních prvků, a dále další nezbytné části nutné k dokončení stavby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</si>
  <si>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</si>
  <si>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</si>
  <si>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</si>
  <si>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</si>
  <si>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</si>
  <si>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</si>
  <si>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</si>
  <si>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</si>
  <si>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</si>
  <si>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</si>
  <si>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</si>
  <si>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</si>
  <si>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</si>
  <si>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</si>
  <si>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</si>
  <si>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</si>
  <si>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</si>
  <si>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</si>
  <si>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</si>
  <si>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</si>
  <si>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</si>
  <si>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</si>
  <si>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</si>
  <si>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</si>
  <si>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</si>
  <si>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</si>
  <si>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</si>
  <si>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</si>
  <si>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</si>
  <si>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</si>
  <si>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</si>
  <si>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</si>
  <si>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</si>
  <si>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</si>
  <si>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</si>
  <si>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</si>
  <si>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</si>
  <si>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</si>
  <si>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</si>
  <si>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</si>
  <si>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</si>
  <si>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</si>
  <si>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</si>
  <si>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</si>
  <si>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</si>
  <si>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102 - a</t>
  </si>
  <si>
    <t>Spolská</t>
  </si>
  <si>
    <t>ING</t>
  </si>
  <si>
    <t>1</t>
  </si>
  <si>
    <t>{b13b9b17-715c-4273-9385-b2e32133261a}</t>
  </si>
  <si>
    <t>822 2</t>
  </si>
  <si>
    <t>2</t>
  </si>
  <si>
    <t>SO 103</t>
  </si>
  <si>
    <t>Akcíz</t>
  </si>
  <si>
    <t>{5c086e54-ef37-44fe-96fc-c2f206b7db01}</t>
  </si>
  <si>
    <t>SO 403</t>
  </si>
  <si>
    <t>Veřejné osvětlení</t>
  </si>
  <si>
    <t>{5b3ac006-56e9-4324-9336-45a6fed50604}</t>
  </si>
  <si>
    <t>KRYCÍ LIST SOUPISU PRACÍ</t>
  </si>
  <si>
    <t>Objekt:</t>
  </si>
  <si>
    <t>SO 102 - a - Spolská</t>
  </si>
  <si>
    <t>2112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</si>
  <si>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</si>
  <si>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</si>
  <si>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</si>
  <si>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</si>
  <si>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</si>
  <si>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</si>
  <si>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</si>
  <si>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</si>
  <si>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</si>
  <si>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</si>
  <si>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</si>
  <si>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</si>
  <si>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</si>
  <si>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</si>
  <si>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</si>
  <si>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</si>
  <si>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</si>
  <si>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</si>
  <si>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</si>
  <si>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</si>
  <si>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</si>
  <si>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</si>
  <si>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</si>
  <si>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</si>
  <si>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</si>
  <si>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</si>
  <si>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</si>
  <si>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</si>
  <si>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</si>
  <si>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</si>
  <si>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</si>
  <si>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</si>
  <si>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</si>
  <si>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</si>
  <si>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</si>
  <si>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</si>
  <si>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</si>
  <si>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</si>
  <si>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</si>
  <si>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plochy přes 500 m2 tl vrstvy do 200 mm strojně</t>
  </si>
  <si>
    <t>m2</t>
  </si>
  <si>
    <t>4</t>
  </si>
  <si>
    <t>-1221257665</t>
  </si>
  <si>
    <t>VV</t>
  </si>
  <si>
    <t>230,153</t>
  </si>
  <si>
    <t>122251102</t>
  </si>
  <si>
    <t>Odkopávky a prokopávky nezapažené v hornině třídy těžitelnosti I skupiny 3 objem do 50 m3 strojně</t>
  </si>
  <si>
    <t>m3</t>
  </si>
  <si>
    <t>1984146603</t>
  </si>
  <si>
    <t>22,91*0,2</t>
  </si>
  <si>
    <t>73,23*0,7</t>
  </si>
  <si>
    <t>Součet</t>
  </si>
  <si>
    <t>3</t>
  </si>
  <si>
    <t>131111333</t>
  </si>
  <si>
    <t>Vrtání jamek pro plotové sloupky D přes 200 do 300 mm ručně s motorovým vrtákem</t>
  </si>
  <si>
    <t>m</t>
  </si>
  <si>
    <t>-2004953294</t>
  </si>
  <si>
    <t>"pro zábradlí - podél obruby Km 0,3"</t>
  </si>
  <si>
    <t>12*0,5</t>
  </si>
  <si>
    <t>133212011</t>
  </si>
  <si>
    <t>Hloubení šachet v hornině třídy těžitelnosti I skupiny 3 plocha výkopu do 4 m2 ručně</t>
  </si>
  <si>
    <t>-2047593397</t>
  </si>
  <si>
    <t>0,55*0,25*0,4*1</t>
  </si>
  <si>
    <t>5</t>
  </si>
  <si>
    <t>162451106</t>
  </si>
  <si>
    <t>Vodorovné přemístění přes 1 500 do 2000 m výkopku/sypaniny z horniny třídy těžitelnosti I skupiny 1 až 3</t>
  </si>
  <si>
    <t>1792780531</t>
  </si>
  <si>
    <t>"svrchní vrstva, zemina vhodná k ohumusování na skládku stavby" (230,153)*0,2</t>
  </si>
  <si>
    <t>"svrchní vrstva, zemina vhodná k ohumusování ze skládky stavby na místo upotřebení" (119,9)*0,15</t>
  </si>
  <si>
    <t>rozprostření v rámci SO 101</t>
  </si>
  <si>
    <t>6</t>
  </si>
  <si>
    <t>162751117</t>
  </si>
  <si>
    <t>Vodorovné přemístění do 10000 m výkopku/sypaniny z horniny třídy těžitelnosti I, skupiny 1 až 3</t>
  </si>
  <si>
    <t>-2061587809</t>
  </si>
  <si>
    <t>55,843+0,055+(PI*0,15*0,15*6)</t>
  </si>
  <si>
    <t>7</t>
  </si>
  <si>
    <t>162751119</t>
  </si>
  <si>
    <t>Příplatek k vodorovnému přemístění výkopku/sypaniny z horniny třídy těžitelnosti I skupiny 1 až 3 ZKD 1000 m přes 10000 m</t>
  </si>
  <si>
    <t>-956154190</t>
  </si>
  <si>
    <t>56,332*5</t>
  </si>
  <si>
    <t>8</t>
  </si>
  <si>
    <t>167151101</t>
  </si>
  <si>
    <t>Nakládání výkopku z hornin třídy těžitelnosti I skupiny 1 až 3 do 100 m3</t>
  </si>
  <si>
    <t>-1637149747</t>
  </si>
  <si>
    <t>(119,9)*0,15</t>
  </si>
  <si>
    <t>9</t>
  </si>
  <si>
    <t>171151103</t>
  </si>
  <si>
    <t>Uložení sypaniny z hornin soudržných do násypů zhutněných strojně</t>
  </si>
  <si>
    <t>-2130013691</t>
  </si>
  <si>
    <t>83,12*0,2</t>
  </si>
  <si>
    <t>112,04*0,1</t>
  </si>
  <si>
    <t>10</t>
  </si>
  <si>
    <t>M</t>
  </si>
  <si>
    <t>10364100</t>
  </si>
  <si>
    <t>zemina pro terénní úpravy - tříděná</t>
  </si>
  <si>
    <t>t</t>
  </si>
  <si>
    <t>1730506206</t>
  </si>
  <si>
    <t>27,828</t>
  </si>
  <si>
    <t>27,828*1,8 "Přepočtené koeficientem množství</t>
  </si>
  <si>
    <t>11</t>
  </si>
  <si>
    <t>997013655</t>
  </si>
  <si>
    <t>Poplatek za uložení na skládce (skládkovné) zeminy a kamení kód odpadu 17 05 04</t>
  </si>
  <si>
    <t>-588694106</t>
  </si>
  <si>
    <t>56,322</t>
  </si>
  <si>
    <t>56,322*1,8 "Přepočtené koeficientem množství</t>
  </si>
  <si>
    <t>12</t>
  </si>
  <si>
    <t>171251201</t>
  </si>
  <si>
    <t>Uložení sypaniny na skládky nebo meziskládky</t>
  </si>
  <si>
    <t>380692615</t>
  </si>
  <si>
    <t>(230,153)*0,2</t>
  </si>
  <si>
    <t>13</t>
  </si>
  <si>
    <t>181111111</t>
  </si>
  <si>
    <t>Plošná úprava terénu do 500 m2 zemina skupiny 1 až 4 nerovnosti přes 50 do 100 mm v rovinně a svahu do 1:5</t>
  </si>
  <si>
    <t>-959100318</t>
  </si>
  <si>
    <t>119,9</t>
  </si>
  <si>
    <t>14</t>
  </si>
  <si>
    <t>181351003</t>
  </si>
  <si>
    <t>Rozprostření ornice tl vrstvy do 200 mm pl do 100 m2 v rovině nebo ve svahu do 1:5 strojně</t>
  </si>
  <si>
    <t>-1436766229</t>
  </si>
  <si>
    <t>181411131</t>
  </si>
  <si>
    <t>Založení parkového trávníku výsevem pl do 1000 m2 v rovině a ve svahu do 1:5</t>
  </si>
  <si>
    <t>1950610008</t>
  </si>
  <si>
    <t>16</t>
  </si>
  <si>
    <t>00572410</t>
  </si>
  <si>
    <t>osivo směs travní parková</t>
  </si>
  <si>
    <t>kg</t>
  </si>
  <si>
    <t>-404716243</t>
  </si>
  <si>
    <t>119,09*0,03</t>
  </si>
  <si>
    <t>17</t>
  </si>
  <si>
    <t>181951112</t>
  </si>
  <si>
    <t>Úprava pláně v hornině třídy těžitelnosti I skupiny 1 až 3 se zhutněním strojně</t>
  </si>
  <si>
    <t>951012506</t>
  </si>
  <si>
    <t>102,5+162,66</t>
  </si>
  <si>
    <t>18</t>
  </si>
  <si>
    <t>183402121</t>
  </si>
  <si>
    <t>Rozrušení půdy souvislé pl přes 100 do 500 m2 hl přes 50 do 150 mm v rovině a svahu do 1:5</t>
  </si>
  <si>
    <t>170944696</t>
  </si>
  <si>
    <t xml:space="preserve">"rozrušení drnu před sejmutím" </t>
  </si>
  <si>
    <t>234,76</t>
  </si>
  <si>
    <t>"před výsadbou"</t>
  </si>
  <si>
    <t>119,09</t>
  </si>
  <si>
    <t>19</t>
  </si>
  <si>
    <t>184802111</t>
  </si>
  <si>
    <t>Chemické odplevelení před založením kultury nad 20 m2 postřikem na široko v rovině a svahu do 1:5</t>
  </si>
  <si>
    <t>-1745580819</t>
  </si>
  <si>
    <t>20</t>
  </si>
  <si>
    <t>185804312</t>
  </si>
  <si>
    <t>Zalití rostlin vodou plocha přes 20 m2</t>
  </si>
  <si>
    <t>805082951</t>
  </si>
  <si>
    <t>119,09*0,025</t>
  </si>
  <si>
    <t>Zakládání</t>
  </si>
  <si>
    <t>213141112</t>
  </si>
  <si>
    <t>Zřízení vrstvy z geotextilie v rovině nebo ve sklonu do 1:5 š přes 3 do 6 m</t>
  </si>
  <si>
    <t>-1452427005</t>
  </si>
  <si>
    <t xml:space="preserve">"sanace zemní pláně" </t>
  </si>
  <si>
    <t>104,5</t>
  </si>
  <si>
    <t>22</t>
  </si>
  <si>
    <t>69311172</t>
  </si>
  <si>
    <t>geotextilie PP s ÚV stabilizací 300g/m2</t>
  </si>
  <si>
    <t>1938472814</t>
  </si>
  <si>
    <t>104,5*1,1 "Přepočtené koeficientem množství</t>
  </si>
  <si>
    <t>23</t>
  </si>
  <si>
    <t>273313611</t>
  </si>
  <si>
    <t>Základové desky z betonu tř. C 16/20</t>
  </si>
  <si>
    <t>-1684160557</t>
  </si>
  <si>
    <t>schodiště</t>
  </si>
  <si>
    <t>1,575*0,1</t>
  </si>
  <si>
    <t>1,2*0,47</t>
  </si>
  <si>
    <t>24</t>
  </si>
  <si>
    <t>273321611</t>
  </si>
  <si>
    <t>Základové desky ze ŽB bez zvýšených nároků na prostředí tř. C 30/37 XA1, XC4, XF1</t>
  </si>
  <si>
    <t>-686939106</t>
  </si>
  <si>
    <t>2,775*0,2</t>
  </si>
  <si>
    <t>25</t>
  </si>
  <si>
    <t>273351121</t>
  </si>
  <si>
    <t>Zřízení bednění základových desek</t>
  </si>
  <si>
    <t>-1027470479</t>
  </si>
  <si>
    <t>(2*(1,85+1,5))*0,2</t>
  </si>
  <si>
    <t>26</t>
  </si>
  <si>
    <t>273351122</t>
  </si>
  <si>
    <t>Odstranění bednění základových desek</t>
  </si>
  <si>
    <t>173466438</t>
  </si>
  <si>
    <t>1,34</t>
  </si>
  <si>
    <t>27</t>
  </si>
  <si>
    <t>273362021</t>
  </si>
  <si>
    <t>Výztuž základových desek svařovanými sítěmi Kari</t>
  </si>
  <si>
    <t>-1052988585</t>
  </si>
  <si>
    <t>(4,9*1,5)*4,335/1000</t>
  </si>
  <si>
    <t>0,032*1,1 "Přepočtené koeficientem množství</t>
  </si>
  <si>
    <t>28</t>
  </si>
  <si>
    <t>275313611</t>
  </si>
  <si>
    <t>Základové patky z betonu tř. C 16/20</t>
  </si>
  <si>
    <t>-1027471998</t>
  </si>
  <si>
    <t>"mobiliář"</t>
  </si>
  <si>
    <t>"patky zábradlí"</t>
  </si>
  <si>
    <t>12*(PI*0,125*0,125)*0,65</t>
  </si>
  <si>
    <t>29</t>
  </si>
  <si>
    <t>275351121</t>
  </si>
  <si>
    <t>Zřízení bednění základových patek</t>
  </si>
  <si>
    <t>-1816713961</t>
  </si>
  <si>
    <t>12*(PI*0,25)*0,15</t>
  </si>
  <si>
    <t>30</t>
  </si>
  <si>
    <t>275351122</t>
  </si>
  <si>
    <t>Odstranění bednění základových patek</t>
  </si>
  <si>
    <t>153190283</t>
  </si>
  <si>
    <t>1,414</t>
  </si>
  <si>
    <t>Svislé a kompletní konstrukce</t>
  </si>
  <si>
    <t>31</t>
  </si>
  <si>
    <t>339921131</t>
  </si>
  <si>
    <t>Osazování betonových palisád do betonového základu v řadě výšky prvku do 0,5 m</t>
  </si>
  <si>
    <t>836393908</t>
  </si>
  <si>
    <t>39*0,16</t>
  </si>
  <si>
    <t>32</t>
  </si>
  <si>
    <t>59228406</t>
  </si>
  <si>
    <t>palisáda betonová vzhled dobové dlažební kameny přírodní 160x160x400mm</t>
  </si>
  <si>
    <t>kus</t>
  </si>
  <si>
    <t>-802450420</t>
  </si>
  <si>
    <t>39</t>
  </si>
  <si>
    <t>39*1,02 "Přepočtené koeficientem množství</t>
  </si>
  <si>
    <t>33</t>
  </si>
  <si>
    <t>339921132</t>
  </si>
  <si>
    <t>Osazování betonových palisád do betonového základu v řadě výšky prvku přes 0,5 do 1 m</t>
  </si>
  <si>
    <t>-528586932</t>
  </si>
  <si>
    <t>(34+35)*0,16</t>
  </si>
  <si>
    <t>34</t>
  </si>
  <si>
    <t>59228409</t>
  </si>
  <si>
    <t>palisáda betonová vzhled dobové dlažební kameny přírodní 160x160x600mm</t>
  </si>
  <si>
    <t>-524256311</t>
  </si>
  <si>
    <t>34*1,02 "Přepočtené koeficientem množství</t>
  </si>
  <si>
    <t>35</t>
  </si>
  <si>
    <t>59228410</t>
  </si>
  <si>
    <t>palisáda betonová vzhled dobové dlažební kameny přírodní 160x160x1000mm</t>
  </si>
  <si>
    <t>-336066810</t>
  </si>
  <si>
    <t>35*1,02 "Přepočtené koeficientem množství</t>
  </si>
  <si>
    <t>36</t>
  </si>
  <si>
    <t>339921133</t>
  </si>
  <si>
    <t>Osazování betonových palisád do betonového základu v řadě výšky prvku přes 1 do 1,5 m</t>
  </si>
  <si>
    <t>1901436320</t>
  </si>
  <si>
    <t>60*0,16</t>
  </si>
  <si>
    <t>37</t>
  </si>
  <si>
    <t>59228411</t>
  </si>
  <si>
    <t>palisáda betonová vzhled dobové dlažební kameny přírodní 160x160x1200mm</t>
  </si>
  <si>
    <t>721765492</t>
  </si>
  <si>
    <t>60</t>
  </si>
  <si>
    <t>60*1,02 "Přepočtené koeficientem množství</t>
  </si>
  <si>
    <t>Vodorovné konstrukce</t>
  </si>
  <si>
    <t>38</t>
  </si>
  <si>
    <t>4341214.R</t>
  </si>
  <si>
    <t>Osazení schodišťových stupňů na desku, stupně na MC25</t>
  </si>
  <si>
    <t>2045117879</t>
  </si>
  <si>
    <t>stupeň</t>
  </si>
  <si>
    <t>schodišťový stupeň betonový 150x350x1000 mm barva antracit</t>
  </si>
  <si>
    <t>-1897119239</t>
  </si>
  <si>
    <t>9*1,01 "Přepočtené koeficientem množství</t>
  </si>
  <si>
    <t>40</t>
  </si>
  <si>
    <t>434311114</t>
  </si>
  <si>
    <t>Schodišťové stupně dusané na terén z betonu tř. C 16/20 bez potěru</t>
  </si>
  <si>
    <t>1292409933</t>
  </si>
  <si>
    <t>41</t>
  </si>
  <si>
    <t>434351141</t>
  </si>
  <si>
    <t>Zřízení bednění stupňů přímočarých schodišť</t>
  </si>
  <si>
    <t>2013449318</t>
  </si>
  <si>
    <t>9*0,15</t>
  </si>
  <si>
    <t>42</t>
  </si>
  <si>
    <t>434351142</t>
  </si>
  <si>
    <t>Odstranění bednění stupňů přímočarých schodišť</t>
  </si>
  <si>
    <t>-1330220833</t>
  </si>
  <si>
    <t>Komunikace</t>
  </si>
  <si>
    <t>43</t>
  </si>
  <si>
    <t>564811111</t>
  </si>
  <si>
    <t>Podklad ze štěrkodrtě ŠD tl 50 mm</t>
  </si>
  <si>
    <t>67078752</t>
  </si>
  <si>
    <t>129,8</t>
  </si>
  <si>
    <t>44</t>
  </si>
  <si>
    <t>564861112</t>
  </si>
  <si>
    <t>Podklad ze štěrkodrtě ŠD tl 210 mm</t>
  </si>
  <si>
    <t>-1306572447</t>
  </si>
  <si>
    <t xml:space="preserve">"Chodník - asfalt" </t>
  </si>
  <si>
    <t>162,66</t>
  </si>
  <si>
    <t>45</t>
  </si>
  <si>
    <t>564871113</t>
  </si>
  <si>
    <t>Podklad ze štěrkodrtě ŠD tl. 270 mm</t>
  </si>
  <si>
    <t>2125632171</t>
  </si>
  <si>
    <t>"Stezka - asfalt"</t>
  </si>
  <si>
    <t>102,5</t>
  </si>
  <si>
    <t>46</t>
  </si>
  <si>
    <t>564911511</t>
  </si>
  <si>
    <t>Podklad z R-materiálu tl 50 mm</t>
  </si>
  <si>
    <t>-1393268485</t>
  </si>
  <si>
    <t>"Chodník - asfalt"</t>
  </si>
  <si>
    <t>47</t>
  </si>
  <si>
    <t>573191111</t>
  </si>
  <si>
    <t>Postřik infiltrační kationaktivní emulzí v množství 1 kg/m2</t>
  </si>
  <si>
    <t>-1116761916</t>
  </si>
  <si>
    <t>93,55</t>
  </si>
  <si>
    <t>146,36</t>
  </si>
  <si>
    <t>48</t>
  </si>
  <si>
    <t>577143121</t>
  </si>
  <si>
    <t>Asfaltový beton vrstva obrusná ACO 8 (ABJ) tl 50 mm š přes 3 m z nemodifikovaného asfaltu</t>
  </si>
  <si>
    <t>-698686178</t>
  </si>
  <si>
    <t>49</t>
  </si>
  <si>
    <t>591141111.1</t>
  </si>
  <si>
    <t>Kladení dlažby z betonových kostek na MC tl 50 mm</t>
  </si>
  <si>
    <t>1423642280</t>
  </si>
  <si>
    <t>6,7+9,6</t>
  </si>
  <si>
    <t>50</t>
  </si>
  <si>
    <t>596211110</t>
  </si>
  <si>
    <t>Kladení zámkové dlažby komunikací pro pěší tl 60 mm skupiny A pl do 50 m2</t>
  </si>
  <si>
    <t>1797208426</t>
  </si>
  <si>
    <t xml:space="preserve">"Chodník - bet. dl." </t>
  </si>
  <si>
    <t>1,88</t>
  </si>
  <si>
    <t>8,95</t>
  </si>
  <si>
    <t>51</t>
  </si>
  <si>
    <t>59245006</t>
  </si>
  <si>
    <t>dlažba tvar obdélník betonová pro nevidomé 200x100x60mm červená</t>
  </si>
  <si>
    <t>-92139408</t>
  </si>
  <si>
    <t>6,7</t>
  </si>
  <si>
    <t>17,53*1,03 "Přepočtené koeficientem množství</t>
  </si>
  <si>
    <t>52</t>
  </si>
  <si>
    <t>59245008</t>
  </si>
  <si>
    <t>dlažba tvar obdélník betonová 200x100x60mm červená</t>
  </si>
  <si>
    <t>-1148379061</t>
  </si>
  <si>
    <t>9,6</t>
  </si>
  <si>
    <t>9,6*1,03 "Přepočtené koeficientem množství</t>
  </si>
  <si>
    <t>Ostatní konstrukce a práce, bourání</t>
  </si>
  <si>
    <t>53</t>
  </si>
  <si>
    <t>914111111</t>
  </si>
  <si>
    <t>Montáž svislé dopravní značky do velikosti 1 m2 objímkami na sloupek nebo konzolu</t>
  </si>
  <si>
    <t>-894128618</t>
  </si>
  <si>
    <t>7+1+2+2</t>
  </si>
  <si>
    <t>54</t>
  </si>
  <si>
    <t>40445619</t>
  </si>
  <si>
    <t>zákazové, příkazové dopravní značky B1-B34, C1-15 500mm</t>
  </si>
  <si>
    <t>-652797110</t>
  </si>
  <si>
    <t>"C9a" 4</t>
  </si>
  <si>
    <t>"C9b" 3</t>
  </si>
  <si>
    <t>55</t>
  </si>
  <si>
    <t>40445612</t>
  </si>
  <si>
    <t>značky upravující přednost P2, P3, P8 750mm</t>
  </si>
  <si>
    <t>1370719742</t>
  </si>
  <si>
    <t>"P2" 1</t>
  </si>
  <si>
    <t>56</t>
  </si>
  <si>
    <t>40445621</t>
  </si>
  <si>
    <t>informativní značky provozní IP1-IP3, IP4b-IP7, IP10a, b 500x500mm</t>
  </si>
  <si>
    <t>-877477794</t>
  </si>
  <si>
    <t>"IP6" 2</t>
  </si>
  <si>
    <t>"IP7" 2</t>
  </si>
  <si>
    <t>57</t>
  </si>
  <si>
    <t>914511112</t>
  </si>
  <si>
    <t>Montáž sloupku dopravních značek délky do 3,5 m s betonovým základem a patkou</t>
  </si>
  <si>
    <t>-270627324</t>
  </si>
  <si>
    <t>58</t>
  </si>
  <si>
    <t>40445225</t>
  </si>
  <si>
    <t>sloupek pro dopravní značku Zn D 60mm v 3,5m</t>
  </si>
  <si>
    <t>172780026</t>
  </si>
  <si>
    <t>59</t>
  </si>
  <si>
    <t>915121121</t>
  </si>
  <si>
    <t>Vodorovné dopravní značení vodící čáry přerušované š 250 mm základní bílá barva</t>
  </si>
  <si>
    <t>1118417809</t>
  </si>
  <si>
    <t>915131111</t>
  </si>
  <si>
    <t>Vodorovné dopravní značení přechody pro chodce, šipky, symboly základní bílá barva</t>
  </si>
  <si>
    <t>-739414487</t>
  </si>
  <si>
    <t>61</t>
  </si>
  <si>
    <t>915221121</t>
  </si>
  <si>
    <t>Vodorovné dopravní značení vodící čáry přerušované š 250 mm bílý plast</t>
  </si>
  <si>
    <t>-1572079187</t>
  </si>
  <si>
    <t>62</t>
  </si>
  <si>
    <t>915231111</t>
  </si>
  <si>
    <t>Vodorovné dopravní značení přechody pro chodce, šipky, symboly bílý plast</t>
  </si>
  <si>
    <t>-2064084017</t>
  </si>
  <si>
    <t>63</t>
  </si>
  <si>
    <t>916241213</t>
  </si>
  <si>
    <t>Osazení obrubníku kamenného stojatého s boční opěrou do lože z betonu prostého</t>
  </si>
  <si>
    <t>1101500600</t>
  </si>
  <si>
    <t>70,68+95,71</t>
  </si>
  <si>
    <t>64</t>
  </si>
  <si>
    <t>58380004</t>
  </si>
  <si>
    <t>obrubník kamenný žulový přímý 1000x250x200mm</t>
  </si>
  <si>
    <t>107580980</t>
  </si>
  <si>
    <t>70,68</t>
  </si>
  <si>
    <t>70,68*1,02 "Přepočtené koeficientem množství</t>
  </si>
  <si>
    <t>65</t>
  </si>
  <si>
    <t>58380374</t>
  </si>
  <si>
    <t>obrubník kamenný žulový přímý 1000x120x250mm</t>
  </si>
  <si>
    <t>-586225511</t>
  </si>
  <si>
    <t>95,71</t>
  </si>
  <si>
    <t>95,71*1,02 "Přepočtené koeficientem množství</t>
  </si>
  <si>
    <t>66</t>
  </si>
  <si>
    <t>919735113</t>
  </si>
  <si>
    <t>Řezání stávajícího živičného krytu hl přes 100 do 150 mm</t>
  </si>
  <si>
    <t>1153540899</t>
  </si>
  <si>
    <t>14,5</t>
  </si>
  <si>
    <t>67</t>
  </si>
  <si>
    <t>936104213</t>
  </si>
  <si>
    <t>Montáž odpadkového koše kotevními šrouby na pevný podklad</t>
  </si>
  <si>
    <t>-357938173</t>
  </si>
  <si>
    <t>68</t>
  </si>
  <si>
    <t>koš</t>
  </si>
  <si>
    <t xml:space="preserve">odpadkový koš </t>
  </si>
  <si>
    <t>1088067985</t>
  </si>
  <si>
    <t>96</t>
  </si>
  <si>
    <t>Bourání konstrukcí</t>
  </si>
  <si>
    <t>69</t>
  </si>
  <si>
    <t>113106183</t>
  </si>
  <si>
    <t>Rozebrání dlažeb vozovek z velkých kostek s ložem z kameniva strojně pl do 50 m2</t>
  </si>
  <si>
    <t>1311115179</t>
  </si>
  <si>
    <t>59,06</t>
  </si>
  <si>
    <t>70</t>
  </si>
  <si>
    <t>113107163</t>
  </si>
  <si>
    <t>Odstranění podkladu z kameniva drceného tl přes 200 do 300 mm strojně pl přes 50 do 200 m2</t>
  </si>
  <si>
    <t>1348857041</t>
  </si>
  <si>
    <t>134,28</t>
  </si>
  <si>
    <t>71</t>
  </si>
  <si>
    <t>113107182</t>
  </si>
  <si>
    <t>Odstranění podkladu živičného tl přes 50 do 100 mm strojně pl přes 50 do 200 m2</t>
  </si>
  <si>
    <t>357534531</t>
  </si>
  <si>
    <t>130,08</t>
  </si>
  <si>
    <t>72</t>
  </si>
  <si>
    <t>113107322</t>
  </si>
  <si>
    <t>Odstranění podkladu z kameniva drceného tl přes 100 do 200 mm strojně pl do 50 m2</t>
  </si>
  <si>
    <t>-1612409600</t>
  </si>
  <si>
    <t>5,02</t>
  </si>
  <si>
    <t>73</t>
  </si>
  <si>
    <t>113107332</t>
  </si>
  <si>
    <t>Odstranění podkladu z betonu prostého tl přes 150 do 300 mm strojně pl do 50 m2</t>
  </si>
  <si>
    <t>-1436711283</t>
  </si>
  <si>
    <t>6,3</t>
  </si>
  <si>
    <t>74</t>
  </si>
  <si>
    <t>113107343</t>
  </si>
  <si>
    <t>Odstranění podkladu živičného tl přes 100 do 150 mm strojně pl do 50 m2</t>
  </si>
  <si>
    <t>918024485</t>
  </si>
  <si>
    <t>5,28</t>
  </si>
  <si>
    <t>75</t>
  </si>
  <si>
    <t>113202111</t>
  </si>
  <si>
    <t>Vytrhání obrub krajníků obrubníků stojatých</t>
  </si>
  <si>
    <t>433540528</t>
  </si>
  <si>
    <t>74,43</t>
  </si>
  <si>
    <t>76</t>
  </si>
  <si>
    <t>113204111</t>
  </si>
  <si>
    <t>Vytrhání obrub záhonových</t>
  </si>
  <si>
    <t>-1392801663</t>
  </si>
  <si>
    <t>61,87</t>
  </si>
  <si>
    <t>77</t>
  </si>
  <si>
    <t>966001211</t>
  </si>
  <si>
    <t>Odstranění lavičky stabilní zabetonované</t>
  </si>
  <si>
    <t>2138098355</t>
  </si>
  <si>
    <t>78</t>
  </si>
  <si>
    <t>966001311</t>
  </si>
  <si>
    <t>Odstranění odpadkového koše s betonovou patkou</t>
  </si>
  <si>
    <t>-974521217</t>
  </si>
  <si>
    <t>79</t>
  </si>
  <si>
    <t>966006132</t>
  </si>
  <si>
    <t>Odstranění značek dopravních nebo orientačních se sloupky s betonovými patkami</t>
  </si>
  <si>
    <t>-233006764</t>
  </si>
  <si>
    <t>80</t>
  </si>
  <si>
    <t>966006211</t>
  </si>
  <si>
    <t>Odstranění svislých dopravních značek ze sloupů, sloupků nebo konzol</t>
  </si>
  <si>
    <t>1602447893</t>
  </si>
  <si>
    <t>1+2+1</t>
  </si>
  <si>
    <t>81</t>
  </si>
  <si>
    <t>966005211</t>
  </si>
  <si>
    <t>Rozebrání a odstranění silničního zábradlí se sloupky osazenými do říms nebo krycích desek</t>
  </si>
  <si>
    <t>-543127735</t>
  </si>
  <si>
    <t>odřezání</t>
  </si>
  <si>
    <t>10,5</t>
  </si>
  <si>
    <t>997</t>
  </si>
  <si>
    <t>Přesun sutě</t>
  </si>
  <si>
    <t>82</t>
  </si>
  <si>
    <t>997221551</t>
  </si>
  <si>
    <t>Vodorovná doprava suti ze sypkých materiálů do 1 km</t>
  </si>
  <si>
    <t>-260655373</t>
  </si>
  <si>
    <t>"podklad na trvalou skládku" 59,083+1,456</t>
  </si>
  <si>
    <t>83</t>
  </si>
  <si>
    <t>997221559</t>
  </si>
  <si>
    <t>Příplatek ZKD 1 km u vodorovné dopravy suti ze sypkých materiálů</t>
  </si>
  <si>
    <t>1788999440</t>
  </si>
  <si>
    <t>"podklad na trvalou skládku" (60,539)*14</t>
  </si>
  <si>
    <t>84</t>
  </si>
  <si>
    <t>997221561</t>
  </si>
  <si>
    <t>Vodorovná doprava suti z kusových materiálů do 1 km</t>
  </si>
  <si>
    <t>186316223</t>
  </si>
  <si>
    <t>24,628</t>
  </si>
  <si>
    <t>"asfalt" 28,618+1,668</t>
  </si>
  <si>
    <t>"beton" 3,938+15,258+2,475+0,246+0,263</t>
  </si>
  <si>
    <t>85</t>
  </si>
  <si>
    <t>997221569</t>
  </si>
  <si>
    <t>Příplatek ZKD 1 km u vodorovné dopravy suti z kusových materiálů</t>
  </si>
  <si>
    <t>1489097685</t>
  </si>
  <si>
    <t>"asfalt" (28,618+1,668)*14</t>
  </si>
  <si>
    <t>"beton" (3,938+15,258+2,475+0,246+0,263)*14</t>
  </si>
  <si>
    <t>24,628*14</t>
  </si>
  <si>
    <t>86</t>
  </si>
  <si>
    <t>997221645</t>
  </si>
  <si>
    <t>Poplatek za uložení na skládce (skládkovné) odpadu asfaltového bez dehtu kód odpadu 17 03 02</t>
  </si>
  <si>
    <t>274346013</t>
  </si>
  <si>
    <t>28,618+1,668</t>
  </si>
  <si>
    <t>87</t>
  </si>
  <si>
    <t>997013601</t>
  </si>
  <si>
    <t>Poplatek za uložení na skládce (skládkovné) stavebního odpadu betonového kód odpadu 17 01 01</t>
  </si>
  <si>
    <t>873714973</t>
  </si>
  <si>
    <t>3,938+15,258+2,475+0,246+0,263</t>
  </si>
  <si>
    <t>88</t>
  </si>
  <si>
    <t>944983985</t>
  </si>
  <si>
    <t>60,539</t>
  </si>
  <si>
    <t>998</t>
  </si>
  <si>
    <t>Přesun hmot</t>
  </si>
  <si>
    <t>89</t>
  </si>
  <si>
    <t>998223011</t>
  </si>
  <si>
    <t>Přesun hmot pro pozemní komunikace s krytem dlážděným</t>
  </si>
  <si>
    <t>-1849583306</t>
  </si>
  <si>
    <t>PSV</t>
  </si>
  <si>
    <t>Práce a dodávky PSV</t>
  </si>
  <si>
    <t>767</t>
  </si>
  <si>
    <t>Konstrukce zámečnické</t>
  </si>
  <si>
    <t>90</t>
  </si>
  <si>
    <t>767163221</t>
  </si>
  <si>
    <t>Montáž přímého kovového zábradlí z dílců do betonu konstrukce na schodišti</t>
  </si>
  <si>
    <t>869653391</t>
  </si>
  <si>
    <t>"zábradlí na palisádě Spolská - 20 ks" 6,08+20,96+14,4</t>
  </si>
  <si>
    <t>91</t>
  </si>
  <si>
    <t>767995111</t>
  </si>
  <si>
    <t>Montáž atypických zámečnických konstrukcí hmotnosti do 5 kg</t>
  </si>
  <si>
    <t>1535590437</t>
  </si>
  <si>
    <t>"trubka 51x3,2 mm"</t>
  </si>
  <si>
    <t>411,57*3,95</t>
  </si>
  <si>
    <t>Mezisoučet</t>
  </si>
  <si>
    <t>"pásnice 100x10 "</t>
  </si>
  <si>
    <t>20*(0,1)*7,85</t>
  </si>
  <si>
    <t>92</t>
  </si>
  <si>
    <t>140110R1</t>
  </si>
  <si>
    <t>trubka ocelová bezešvá hladká jakost 11 353 51x3,2mm</t>
  </si>
  <si>
    <t>-1684095386</t>
  </si>
  <si>
    <t>1,05*20</t>
  </si>
  <si>
    <t>6,08*2+20,96*2+14,4*2</t>
  </si>
  <si>
    <t>0,85*315</t>
  </si>
  <si>
    <t>1,55*12</t>
  </si>
  <si>
    <t>2*2,42+16,5</t>
  </si>
  <si>
    <t>411,57*1,05 "Přepočtené koeficientem množství</t>
  </si>
  <si>
    <t>93</t>
  </si>
  <si>
    <t>13010288</t>
  </si>
  <si>
    <t>tyč ocelová plochá jakost S235JR (11 375) 100x10mm</t>
  </si>
  <si>
    <t>-1712338392</t>
  </si>
  <si>
    <t>"Spolská"</t>
  </si>
  <si>
    <t>20*(0,1)*7,85/1000</t>
  </si>
  <si>
    <t>94</t>
  </si>
  <si>
    <t>767996804</t>
  </si>
  <si>
    <t>Demontáž atypických zámečnických konstrukcí rozebráním hm jednotlivých dílů přes 250 do 500 kg</t>
  </si>
  <si>
    <t>610977524</t>
  </si>
  <si>
    <t>"zastávkový přístřešek"</t>
  </si>
  <si>
    <t>"odhad, 6x1,7 m" 500</t>
  </si>
  <si>
    <t>95</t>
  </si>
  <si>
    <t>789431231</t>
  </si>
  <si>
    <t>Provedení žárového stříkání potrubí do DN 50 Zn 100 μm</t>
  </si>
  <si>
    <t>-281721499</t>
  </si>
  <si>
    <t>411,57*(PI*0,051)</t>
  </si>
  <si>
    <t>20*(2*(0,1*0,1)+(0,1*4*0,01))</t>
  </si>
  <si>
    <t>15625101</t>
  </si>
  <si>
    <t>drát metalizační Zn D 3mm</t>
  </si>
  <si>
    <t>854104794</t>
  </si>
  <si>
    <t>66,422*1,85</t>
  </si>
  <si>
    <t>122,881*1,85 "Přepočtené koeficientem množství</t>
  </si>
  <si>
    <t>97</t>
  </si>
  <si>
    <t>998767101</t>
  </si>
  <si>
    <t>Přesun hmot tonážní pro zámečnické konstrukce v objektech v do 6 m</t>
  </si>
  <si>
    <t>1765258746</t>
  </si>
  <si>
    <t>VRN</t>
  </si>
  <si>
    <t>Vedlejší rozpočtové náklady</t>
  </si>
  <si>
    <t>VRN1</t>
  </si>
  <si>
    <t>Průzkumné, geodetické a projektové práce</t>
  </si>
  <si>
    <t>98</t>
  </si>
  <si>
    <t>012103000.1</t>
  </si>
  <si>
    <t>Geodetické práce před výstavbou (Vytyčení IS)</t>
  </si>
  <si>
    <t>kpl</t>
  </si>
  <si>
    <t>1024</t>
  </si>
  <si>
    <t>-1278084540</t>
  </si>
  <si>
    <t>99</t>
  </si>
  <si>
    <t>012203000</t>
  </si>
  <si>
    <t>Geodetické práce při provádění stavby</t>
  </si>
  <si>
    <t>172019600</t>
  </si>
  <si>
    <t>100</t>
  </si>
  <si>
    <t>012303000</t>
  </si>
  <si>
    <t>Geodetické práce po výstavbě (zaměření skutečného provedení vč. GP)</t>
  </si>
  <si>
    <t>218046568</t>
  </si>
  <si>
    <t>101</t>
  </si>
  <si>
    <t>013244000</t>
  </si>
  <si>
    <t>Dokumentace pro provádění stavby</t>
  </si>
  <si>
    <t>1691222046</t>
  </si>
  <si>
    <t>102</t>
  </si>
  <si>
    <t>030001000</t>
  </si>
  <si>
    <t>Zařízení staveniště</t>
  </si>
  <si>
    <t>1480724970</t>
  </si>
  <si>
    <t>103</t>
  </si>
  <si>
    <t>034303000</t>
  </si>
  <si>
    <t>Dopravní značení na staveništi</t>
  </si>
  <si>
    <t>-1674550655</t>
  </si>
  <si>
    <t>104</t>
  </si>
  <si>
    <t>043154000</t>
  </si>
  <si>
    <t>Zkoušky hutnicí</t>
  </si>
  <si>
    <t>-2045384900</t>
  </si>
  <si>
    <t>VRN3</t>
  </si>
  <si>
    <t>105</t>
  </si>
  <si>
    <t>032803000</t>
  </si>
  <si>
    <t>Zřízení a zrušení provizorního nástupiště s přístupovým chodníkem (celkem 68 m2)</t>
  </si>
  <si>
    <t>-873650052</t>
  </si>
  <si>
    <t>SO 103 - Akcíz</t>
  </si>
  <si>
    <t xml:space="preserve">    8 - Trubní vedení</t>
  </si>
  <si>
    <t xml:space="preserve">    783 - Dokončovací práce - nátěry</t>
  </si>
  <si>
    <t>-938936455</t>
  </si>
  <si>
    <t>913,8</t>
  </si>
  <si>
    <t>122251105</t>
  </si>
  <si>
    <t>Odkopávky a prokopávky nezapažené v hornině třídy těžitelnosti I skupiny 3 objem do 1000 m3 strojně</t>
  </si>
  <si>
    <t>793263496</t>
  </si>
  <si>
    <t>216,16*0,35</t>
  </si>
  <si>
    <t>647,7*0,75</t>
  </si>
  <si>
    <t>-1060436049</t>
  </si>
  <si>
    <t>"svrchní vrstva, zemina vhodná k ohumusování na skládku stavby" (913,8)*0,2</t>
  </si>
  <si>
    <t>1252935145</t>
  </si>
  <si>
    <t>561,431</t>
  </si>
  <si>
    <t>1787465750</t>
  </si>
  <si>
    <t>561,431*5</t>
  </si>
  <si>
    <t>40999122</t>
  </si>
  <si>
    <t>33,64*0,1</t>
  </si>
  <si>
    <t>954856156</t>
  </si>
  <si>
    <t>3,364</t>
  </si>
  <si>
    <t>3,364*1,8 "Přepočtené koeficientem množství</t>
  </si>
  <si>
    <t>-1638539834</t>
  </si>
  <si>
    <t>561,431*1,8 "Přepočtené koeficientem množství</t>
  </si>
  <si>
    <t>-1797234802</t>
  </si>
  <si>
    <t>182,76</t>
  </si>
  <si>
    <t>-2069898654</t>
  </si>
  <si>
    <t>272,89+3,25+56,18+108,04+169,06</t>
  </si>
  <si>
    <t>183402131</t>
  </si>
  <si>
    <t>Rozrušení půdy souvislé pl přes 500 m2 hl přes 50 do 150 mm v rovině a svahu do 1:5</t>
  </si>
  <si>
    <t>390058722</t>
  </si>
  <si>
    <t>932,08</t>
  </si>
  <si>
    <t>1942995186</t>
  </si>
  <si>
    <t>281,49</t>
  </si>
  <si>
    <t>158143897</t>
  </si>
  <si>
    <t>281,49*1,1 "Přepočtené koeficientem množství</t>
  </si>
  <si>
    <t>-2045940148</t>
  </si>
  <si>
    <t>7*(PI*0,15*0,15)*0,6</t>
  </si>
  <si>
    <t>348171510</t>
  </si>
  <si>
    <t>Montáž oplocení z plechu vlnitého přes 15 do 30 kg na 1 m oplocení</t>
  </si>
  <si>
    <t>-1474438237</t>
  </si>
  <si>
    <t>13835000</t>
  </si>
  <si>
    <t>plech vlnitý z lakovaného AlZn tl 0,75mm</t>
  </si>
  <si>
    <t>1293900260</t>
  </si>
  <si>
    <t>10*1,6</t>
  </si>
  <si>
    <t>348172214</t>
  </si>
  <si>
    <t>Montáž vjezdových bran samonosných dvoukřídlových pl přes 5 m2 do 10 m2</t>
  </si>
  <si>
    <t>-1383648193</t>
  </si>
  <si>
    <t>1+1</t>
  </si>
  <si>
    <t>55342R1</t>
  </si>
  <si>
    <t>brána plotová dvoukřídlá Pz 4650x1600mm</t>
  </si>
  <si>
    <t>-1115159405</t>
  </si>
  <si>
    <t>1946003913</t>
  </si>
  <si>
    <t>283594551</t>
  </si>
  <si>
    <t>3,25</t>
  </si>
  <si>
    <t>56,18</t>
  </si>
  <si>
    <t>564871112</t>
  </si>
  <si>
    <t>Podklad ze štěrkodrtě ŠD tl. 260 mm</t>
  </si>
  <si>
    <t>460823268</t>
  </si>
  <si>
    <t>"vjezd - kam. dl."</t>
  </si>
  <si>
    <t>108,04</t>
  </si>
  <si>
    <t>"vjezd - asfalt"</t>
  </si>
  <si>
    <t>169,06</t>
  </si>
  <si>
    <t>-892897208</t>
  </si>
  <si>
    <t>272,89</t>
  </si>
  <si>
    <t>-2011181925</t>
  </si>
  <si>
    <t>1507319243</t>
  </si>
  <si>
    <t>263,5</t>
  </si>
  <si>
    <t>51,58</t>
  </si>
  <si>
    <t>167,15</t>
  </si>
  <si>
    <t>-820258763</t>
  </si>
  <si>
    <t>-224490104</t>
  </si>
  <si>
    <t>4,6</t>
  </si>
  <si>
    <t>591241111</t>
  </si>
  <si>
    <t>Kladení dlažby z kostek drobných z kamene na MC tl 50 mm</t>
  </si>
  <si>
    <t>-1605916057</t>
  </si>
  <si>
    <t>58381007</t>
  </si>
  <si>
    <t>kostka dlažební žula drobná 8/10</t>
  </si>
  <si>
    <t>-453328100</t>
  </si>
  <si>
    <t>108,04*1,02 "Přepočtené koeficientem množství</t>
  </si>
  <si>
    <t>-1882643481</t>
  </si>
  <si>
    <t>9,39</t>
  </si>
  <si>
    <t>1,91</t>
  </si>
  <si>
    <t>116144208</t>
  </si>
  <si>
    <t>15,9*1,03 "Přepočtené koeficientem množství</t>
  </si>
  <si>
    <t>59245018</t>
  </si>
  <si>
    <t>dlažba tvar obdélník betonová 200x100x60mm přírodní</t>
  </si>
  <si>
    <t>493591522</t>
  </si>
  <si>
    <t>3,25*1,01 "Přepočtené koeficientem množství</t>
  </si>
  <si>
    <t>Trubní vedení</t>
  </si>
  <si>
    <t>899331111</t>
  </si>
  <si>
    <t>Výšková úprava uličního vstupu nebo vpusti do 200 mm zvýšením poklopu</t>
  </si>
  <si>
    <t>1632811431</t>
  </si>
  <si>
    <t>911111111</t>
  </si>
  <si>
    <t>Montáž zábradlí ocelového zabetonovaného</t>
  </si>
  <si>
    <t>648355193</t>
  </si>
  <si>
    <t>8,64</t>
  </si>
  <si>
    <t>-1023978224</t>
  </si>
  <si>
    <t>2+2+1+1+1+4+11</t>
  </si>
  <si>
    <t>-1821764925</t>
  </si>
  <si>
    <t>"C9b" 1</t>
  </si>
  <si>
    <t>"C8a" 1</t>
  </si>
  <si>
    <t>"C4c" 1</t>
  </si>
  <si>
    <t>"B2" 3</t>
  </si>
  <si>
    <t>"C2b" 1</t>
  </si>
  <si>
    <t>932998473</t>
  </si>
  <si>
    <t>"IP4b" 2</t>
  </si>
  <si>
    <t>"IP7"2</t>
  </si>
  <si>
    <t>40445615</t>
  </si>
  <si>
    <t>značky upravující přednost P6 700mm</t>
  </si>
  <si>
    <t>337605576</t>
  </si>
  <si>
    <t>40445626</t>
  </si>
  <si>
    <t>informativní značky provozní IP14-IP29, IP31 750x1000mm</t>
  </si>
  <si>
    <t>1333326949</t>
  </si>
  <si>
    <t>"IP19" 1</t>
  </si>
  <si>
    <t>40445608</t>
  </si>
  <si>
    <t>značky upravující přednost P1, P4 700mm</t>
  </si>
  <si>
    <t>-640004108</t>
  </si>
  <si>
    <t>"P4" 1</t>
  </si>
  <si>
    <t>40445625</t>
  </si>
  <si>
    <t>informativní značky provozní IP8, IP9, IP11-IP13 500x700mm</t>
  </si>
  <si>
    <t>348819411</t>
  </si>
  <si>
    <t>"IP12" 2</t>
  </si>
  <si>
    <t>40445650</t>
  </si>
  <si>
    <t>dodatkové tabulky E7, E12, E13 500x300mm</t>
  </si>
  <si>
    <t>-1123245636</t>
  </si>
  <si>
    <t>"E13, vyhrazeno pro akcíz" 2</t>
  </si>
  <si>
    <t>1503198955</t>
  </si>
  <si>
    <t>-1481167365</t>
  </si>
  <si>
    <t>915111111</t>
  </si>
  <si>
    <t>Vodorovné dopravní značení dělící čáry souvislé š 125 mm základní bílá barva</t>
  </si>
  <si>
    <t>-761803795</t>
  </si>
  <si>
    <t>-799433685</t>
  </si>
  <si>
    <t>2,5</t>
  </si>
  <si>
    <t>915211111</t>
  </si>
  <si>
    <t>Vodorovné dopravní značení dělící čáry souvislé š 125 mm bílý plast</t>
  </si>
  <si>
    <t>-1194214093</t>
  </si>
  <si>
    <t>-1757810709</t>
  </si>
  <si>
    <t>916231213</t>
  </si>
  <si>
    <t>Osazení chodníkového obrubníku betonového stojatého s boční opěrou do lože z betonu prostého</t>
  </si>
  <si>
    <t>-863459452</t>
  </si>
  <si>
    <t>260,53</t>
  </si>
  <si>
    <t>59217017</t>
  </si>
  <si>
    <t>obrubník betonový chodníkový 1000x100x250mm</t>
  </si>
  <si>
    <t>54497512</t>
  </si>
  <si>
    <t>260,53*1,02 "Přepočtené koeficientem množství</t>
  </si>
  <si>
    <t>-1333933499</t>
  </si>
  <si>
    <t>84,16+9+2+2</t>
  </si>
  <si>
    <t>1426468266</t>
  </si>
  <si>
    <t>84,16</t>
  </si>
  <si>
    <t>84,16*1,02 "Přepočtené koeficientem množství</t>
  </si>
  <si>
    <t>58380004.0</t>
  </si>
  <si>
    <t>obrubník kamenný žulový přímý 250x200mm "ATYP - zkosený, nájezdový"</t>
  </si>
  <si>
    <t>-1257456134</t>
  </si>
  <si>
    <t>9*1,02 "Přepočtené koeficientem množství</t>
  </si>
  <si>
    <t>58380004.1</t>
  </si>
  <si>
    <t>obrubník kamenný žulový přímý 250x200mm "ATYP - zaoblené nároží, přechod"</t>
  </si>
  <si>
    <t>-1162370784</t>
  </si>
  <si>
    <t>"L" 2</t>
  </si>
  <si>
    <t>"P" 2</t>
  </si>
  <si>
    <t>4*1,02 "Přepočtené koeficientem množství</t>
  </si>
  <si>
    <t>916331112</t>
  </si>
  <si>
    <t>Osazení zahradního obrubníku betonového do lože z betonu s boční opěrou</t>
  </si>
  <si>
    <t>574968828</t>
  </si>
  <si>
    <t>2,2</t>
  </si>
  <si>
    <t>59217002</t>
  </si>
  <si>
    <t>obrubník betonový zahradní šedý 1000x50x200mm</t>
  </si>
  <si>
    <t>28116887</t>
  </si>
  <si>
    <t>2,2*1,02 "Přepočtené koeficientem množství</t>
  </si>
  <si>
    <t>919735112</t>
  </si>
  <si>
    <t>Řezání stávajícího živičného krytu hl přes 50 do 100 mm</t>
  </si>
  <si>
    <t>2000089145</t>
  </si>
  <si>
    <t>13,25</t>
  </si>
  <si>
    <t>935112211</t>
  </si>
  <si>
    <t>Osazení příkopového žlabu do betonu tl 100 mm z betonových tvárnic š 800 mm</t>
  </si>
  <si>
    <t>-493711925</t>
  </si>
  <si>
    <t>6,25</t>
  </si>
  <si>
    <t>592270.R</t>
  </si>
  <si>
    <t>žlabovka příkopová betonová 500x600x170mm, koryto 570x90 mm</t>
  </si>
  <si>
    <t>-1256184841</t>
  </si>
  <si>
    <t>6,25*1,02 "Přepočtené koeficientem množství</t>
  </si>
  <si>
    <t>977151119</t>
  </si>
  <si>
    <t>Jádrové vrty diamantovými korunkami do stavebních materiálů D přes 100 do 110 mm</t>
  </si>
  <si>
    <t>-546497370</t>
  </si>
  <si>
    <t>7*0,65</t>
  </si>
  <si>
    <t>Přesun</t>
  </si>
  <si>
    <t xml:space="preserve">Přesun ocelové bedny po dobu výstavby </t>
  </si>
  <si>
    <t>-865016262</t>
  </si>
  <si>
    <t>113107164</t>
  </si>
  <si>
    <t>Odstranění podkladu z kameniva drceného tl přes 300 do 400 mm strojně pl přes 50 do 200 m2</t>
  </si>
  <si>
    <t>1176517556</t>
  </si>
  <si>
    <t>170,14</t>
  </si>
  <si>
    <t>2089452925</t>
  </si>
  <si>
    <t>324,38</t>
  </si>
  <si>
    <t>-1227249283</t>
  </si>
  <si>
    <t>33,65+4,6</t>
  </si>
  <si>
    <t>-1681973820</t>
  </si>
  <si>
    <t>2,51</t>
  </si>
  <si>
    <t>-1783456156</t>
  </si>
  <si>
    <t>48,5</t>
  </si>
  <si>
    <t>-275894342</t>
  </si>
  <si>
    <t>-1611750771</t>
  </si>
  <si>
    <t>2+5</t>
  </si>
  <si>
    <t>966073812</t>
  </si>
  <si>
    <t>Rozebrání vrat a vrátek k oplocení pl přes 8 do 10 m2</t>
  </si>
  <si>
    <t>1757313288</t>
  </si>
  <si>
    <t>Demontáž_02</t>
  </si>
  <si>
    <t>Odstranění ŽB úhlové zdi 2x2x1 m</t>
  </si>
  <si>
    <t>-1860685268</t>
  </si>
  <si>
    <t>-740250911</t>
  </si>
  <si>
    <t>"podklad na trvalou skládku" 98,681+11,093</t>
  </si>
  <si>
    <t>1482554591</t>
  </si>
  <si>
    <t>"podklad na trvalou skládku" (109,774)*14</t>
  </si>
  <si>
    <t>1808272144</t>
  </si>
  <si>
    <t>"asfalt" 71,364</t>
  </si>
  <si>
    <t>"beton" 1,569+9,943+0,328</t>
  </si>
  <si>
    <t>"ŽB" 4,8</t>
  </si>
  <si>
    <t>-2031342129</t>
  </si>
  <si>
    <t>"asfalt" 71,364*14</t>
  </si>
  <si>
    <t>"beton" (1,569+9,943+0,328)*14</t>
  </si>
  <si>
    <t>"ŽB" 4,8*14</t>
  </si>
  <si>
    <t>1437414535</t>
  </si>
  <si>
    <t xml:space="preserve"> 71,364</t>
  </si>
  <si>
    <t>-1234898987</t>
  </si>
  <si>
    <t>1,569+9,943+0,328</t>
  </si>
  <si>
    <t>997013602</t>
  </si>
  <si>
    <t>Poplatek za uložení na skládce (skládkovné) stavebního odpadu železobetonového kód odpadu 17 01 01</t>
  </si>
  <si>
    <t>-2062031840</t>
  </si>
  <si>
    <t>4,8</t>
  </si>
  <si>
    <t>-2066815500</t>
  </si>
  <si>
    <t>109,774</t>
  </si>
  <si>
    <t>1982468681</t>
  </si>
  <si>
    <t>-1718901664</t>
  </si>
  <si>
    <t>84,23*3,95</t>
  </si>
  <si>
    <t>-624427423</t>
  </si>
  <si>
    <t>Průmyslová</t>
  </si>
  <si>
    <t>1,55*7</t>
  </si>
  <si>
    <t>8,64*2</t>
  </si>
  <si>
    <t>0,85*66</t>
  </si>
  <si>
    <t>84,23*1,05 "Přepočtené koeficientem množství</t>
  </si>
  <si>
    <t>-996849383</t>
  </si>
  <si>
    <t>84,23*(PI*0,051)</t>
  </si>
  <si>
    <t>707130477</t>
  </si>
  <si>
    <t>13,495*1,85</t>
  </si>
  <si>
    <t>24,966*1,85 "Přepočtené koeficientem množství</t>
  </si>
  <si>
    <t>-1817258817</t>
  </si>
  <si>
    <t>783</t>
  </si>
  <si>
    <t>Dokončovací práce - nátěry</t>
  </si>
  <si>
    <t>783301311</t>
  </si>
  <si>
    <t>Odmaštění zámečnických konstrukcí vodou ředitelným odmašťovačem</t>
  </si>
  <si>
    <t>1844169865</t>
  </si>
  <si>
    <t>16+16</t>
  </si>
  <si>
    <t>783314101</t>
  </si>
  <si>
    <t>Základní jednonásobný syntetický nátěr zámečnických konstrukcí</t>
  </si>
  <si>
    <t>-819030951</t>
  </si>
  <si>
    <t>783317101</t>
  </si>
  <si>
    <t>Krycí jednonásobný syntetický standardní nátěr zámečnických konstrukcí</t>
  </si>
  <si>
    <t>1458971036</t>
  </si>
  <si>
    <t>10+10</t>
  </si>
  <si>
    <t>94535958</t>
  </si>
  <si>
    <t>-398344169</t>
  </si>
  <si>
    <t>1281779859</t>
  </si>
  <si>
    <t>1021795812</t>
  </si>
  <si>
    <t>1850638470</t>
  </si>
  <si>
    <t>-1689757902</t>
  </si>
  <si>
    <t>SO 403 - Veřejné osvětlení</t>
  </si>
  <si>
    <t>D1 - ZEMNÍ PRÁCE a HSV</t>
  </si>
  <si>
    <t>D2 - ELEKTROMONTÁŽ, DEMONTÁŽ a PSV</t>
  </si>
  <si>
    <t>D3 - MATERIÁL</t>
  </si>
  <si>
    <t>D4 - Vedlejší rozpoč. náklady</t>
  </si>
  <si>
    <t>D1</t>
  </si>
  <si>
    <t>ZEMNÍ PRÁCE a HSV</t>
  </si>
  <si>
    <t>Pol1</t>
  </si>
  <si>
    <t>Vytyčení trasy vedení kabelového podzemního v zastavěném prostoru</t>
  </si>
  <si>
    <t>km</t>
  </si>
  <si>
    <t>-607476699</t>
  </si>
  <si>
    <t>Pol2</t>
  </si>
  <si>
    <t>Sejmutí drnu jakékoliv tloušťky</t>
  </si>
  <si>
    <t>-1570379560</t>
  </si>
  <si>
    <t>Pol3</t>
  </si>
  <si>
    <t>Odstranění podkladu nebo krytu komunikace z betonu prostého tloušťky do 10 cm</t>
  </si>
  <si>
    <t>1898661197</t>
  </si>
  <si>
    <t>Pol4</t>
  </si>
  <si>
    <t>Odstranění podkladu nebo krytu komunikace ze živice tloušťky do 5 cm</t>
  </si>
  <si>
    <t>1238566562</t>
  </si>
  <si>
    <t>Pol5</t>
  </si>
  <si>
    <t>Hloubení nezapažených jam pro stožáry jednoduché délky do 10 m na rovině ručně v hornině tř 4</t>
  </si>
  <si>
    <t>-267742515</t>
  </si>
  <si>
    <t>Pol6</t>
  </si>
  <si>
    <t>Hloubení kabelových zapažených i nezapažených rýh ručně š 35 cm, hl 50 cm, v hornině tř 4</t>
  </si>
  <si>
    <t>-1236791237</t>
  </si>
  <si>
    <t>Pol7</t>
  </si>
  <si>
    <t>Hloubení kabelových zapažených i nezapažených rýh ručně š 35 cm, hl 120 cm, v hornině tř 4</t>
  </si>
  <si>
    <t>1179004275</t>
  </si>
  <si>
    <t>Pol8</t>
  </si>
  <si>
    <t>Lože kabelů z písku nebo štěrkopísku tl 5 cm nad kabel, kryté plastovou folií, š lože do 50 cm</t>
  </si>
  <si>
    <t>-576163801</t>
  </si>
  <si>
    <t>Pol9</t>
  </si>
  <si>
    <t>Krytí kabelů výstražnou fólií šířky 34 cm</t>
  </si>
  <si>
    <t>-912353502</t>
  </si>
  <si>
    <t>Pol10</t>
  </si>
  <si>
    <t>Kabelové prostupy z trub plastových do rýhy bez obsypu, průměru do 10 cm</t>
  </si>
  <si>
    <t>-1979816795</t>
  </si>
  <si>
    <t>Pol11</t>
  </si>
  <si>
    <t>Kabelové prostupy z trub plastových do rýhy bez obsypu, průměru do 15 cm</t>
  </si>
  <si>
    <t>-1291088637</t>
  </si>
  <si>
    <t>Pol12</t>
  </si>
  <si>
    <t>Zásyp rýh ručně šířky 35 cm, hloubky 50 cm, z horniny třídy 4</t>
  </si>
  <si>
    <t>1821343702</t>
  </si>
  <si>
    <t>Pol13</t>
  </si>
  <si>
    <t>Zásyp rýh ručně šířky 50 cm, hloubky 110 cm, z horniny třídy 4</t>
  </si>
  <si>
    <t>-526958086</t>
  </si>
  <si>
    <t>Pol14</t>
  </si>
  <si>
    <t>Vodorovné přemístění horniny jakékoliv třídy do 1000 m</t>
  </si>
  <si>
    <t>1483544720</t>
  </si>
  <si>
    <t>Pol15</t>
  </si>
  <si>
    <t>Příplatek k vodorovnému přemístění horniny za každých dalších 1000 m</t>
  </si>
  <si>
    <t>-1041002764</t>
  </si>
  <si>
    <t>Pol16</t>
  </si>
  <si>
    <t>Zřízení podkladní vrstvy vozovky a chodníku ze štěrkodrti se zhutněním tloušťky do 20 cm</t>
  </si>
  <si>
    <t>-1052035466</t>
  </si>
  <si>
    <t>Pol17</t>
  </si>
  <si>
    <t>Zřízení podkladní vrstvy vozovky a chodníku z betonu prostého tloušťky do 10 cm</t>
  </si>
  <si>
    <t>595251516</t>
  </si>
  <si>
    <t>Pol18</t>
  </si>
  <si>
    <t>Zřízení krytu vozovky a chodníku z litého asfaltu tloušťky do 5 cm</t>
  </si>
  <si>
    <t>596973492</t>
  </si>
  <si>
    <t>Pol19</t>
  </si>
  <si>
    <t>Zřízení krytu vozovky a chodníku z litého asfaltu tloušťky do 8 cm</t>
  </si>
  <si>
    <t>-1898360674</t>
  </si>
  <si>
    <t>Pol20</t>
  </si>
  <si>
    <t>Montáž označovacího štítku stožáru VO</t>
  </si>
  <si>
    <t>381824952</t>
  </si>
  <si>
    <t>Pol21</t>
  </si>
  <si>
    <t>Montáž označovacího štítku kabelu</t>
  </si>
  <si>
    <t>425595433</t>
  </si>
  <si>
    <t>Pol22</t>
  </si>
  <si>
    <t>Přechodová lávka délky do 2 m včetně zábradlí pro zabezpečení výkopu zřízení</t>
  </si>
  <si>
    <t>1581958390</t>
  </si>
  <si>
    <t>Pol23</t>
  </si>
  <si>
    <t>Přechodová lávka délky do 2 m včetně zábradlí pro zabezpečení výkopu odstranění</t>
  </si>
  <si>
    <t>676773421</t>
  </si>
  <si>
    <t>Pol24</t>
  </si>
  <si>
    <t>Výstražná páska pro zabezpečení výkopu zřízení</t>
  </si>
  <si>
    <t>1889698411</t>
  </si>
  <si>
    <t>Pol25</t>
  </si>
  <si>
    <t>Výstražná páska pro zabezpečení výkopu odstranění</t>
  </si>
  <si>
    <t>584961072</t>
  </si>
  <si>
    <t>Pol26</t>
  </si>
  <si>
    <t>Základy pod technologická zařízení půdorysné plochy do 1 m2 z betonu prostého tř. C 16/20</t>
  </si>
  <si>
    <t>-894648978</t>
  </si>
  <si>
    <t>Pol27</t>
  </si>
  <si>
    <t>Uložení PVC pouzdra pro stožáry VO</t>
  </si>
  <si>
    <t>-1821861939</t>
  </si>
  <si>
    <t>Pol28</t>
  </si>
  <si>
    <t>518188654</t>
  </si>
  <si>
    <t>Pol29</t>
  </si>
  <si>
    <t>-1317834657</t>
  </si>
  <si>
    <t>Pol30</t>
  </si>
  <si>
    <t>Potěr asfaltový podkladní nebo vyrovnávací tl 20 mm</t>
  </si>
  <si>
    <t>-247015834</t>
  </si>
  <si>
    <t>Pol31</t>
  </si>
  <si>
    <t>Podklad vozovky a chodníku ze štěrkodrti se zhutněním při elektromontážích tloušťky do 20 cm</t>
  </si>
  <si>
    <t>-168157307</t>
  </si>
  <si>
    <t>Pol32</t>
  </si>
  <si>
    <t>Kryt vozovky a chodníku z asfaltového betonu při elektromontážích vrstva ložní tloušťky 7 cm</t>
  </si>
  <si>
    <t>2037446201</t>
  </si>
  <si>
    <t>Pol33</t>
  </si>
  <si>
    <t>Kryt vozovky a chodníku z asfaltového betonu při elektromontážích vrstva obrusná tloušťky 5 cm</t>
  </si>
  <si>
    <t>560566690</t>
  </si>
  <si>
    <t>Pol34</t>
  </si>
  <si>
    <t>Bourání základu betonového při elektromontážích</t>
  </si>
  <si>
    <t>-182071193</t>
  </si>
  <si>
    <t>D2</t>
  </si>
  <si>
    <t>ELEKTROMONTÁŽ, DEMONTÁŽ a PSV</t>
  </si>
  <si>
    <t>Pol35</t>
  </si>
  <si>
    <t>Montáž svítidlo výbojkové uliční, závěsné lampa</t>
  </si>
  <si>
    <t>102157726</t>
  </si>
  <si>
    <t>Pol36</t>
  </si>
  <si>
    <t>Demontáž výbojkového svítidla - závěsné lampa</t>
  </si>
  <si>
    <t>-1334543141</t>
  </si>
  <si>
    <t>Pol37</t>
  </si>
  <si>
    <t>Základní antikorozní jednonásobný akrylátový nátěr zámečnických konstrukcí</t>
  </si>
  <si>
    <t>-1652950861</t>
  </si>
  <si>
    <t>Pol38</t>
  </si>
  <si>
    <t>Montáž stožárů osvětlení ocelových samostatně stojících délky do 12 m</t>
  </si>
  <si>
    <t>-1176676716</t>
  </si>
  <si>
    <t>Pol39</t>
  </si>
  <si>
    <t>Demontáž stožárů osvětlení ocelových samostatně stojících délky do 12 m</t>
  </si>
  <si>
    <t>-1856812320</t>
  </si>
  <si>
    <t>Pol40</t>
  </si>
  <si>
    <t>Montáž elektrovýzbroje stožárů osvětlení</t>
  </si>
  <si>
    <t>-276749940</t>
  </si>
  <si>
    <t>Pol41</t>
  </si>
  <si>
    <t>Demontáž elektrovýzbroje stožárů osvětlení</t>
  </si>
  <si>
    <t>1825475594</t>
  </si>
  <si>
    <t>Pol42</t>
  </si>
  <si>
    <t>Montáž uzemňovacího vedení vodičů FeZn pomocí svorek v zemi drátem do 10 mm ve městské zástavbě</t>
  </si>
  <si>
    <t>-757026286</t>
  </si>
  <si>
    <t>Pol43</t>
  </si>
  <si>
    <t>Montáž svorek hromosvodných se 2 šrouby</t>
  </si>
  <si>
    <t>-159386542</t>
  </si>
  <si>
    <t>Pol44</t>
  </si>
  <si>
    <t>Montáž svorek hromosvodných se 3 a více šrouby</t>
  </si>
  <si>
    <t>1017556486</t>
  </si>
  <si>
    <t>Pol45</t>
  </si>
  <si>
    <t>Montáž kabel Cu plný kulatý do 1 kV 3x1,5 až 6 mm2 uložený volně nebo v liště (např. CYKY)</t>
  </si>
  <si>
    <t>-1413756355</t>
  </si>
  <si>
    <t>Pol46</t>
  </si>
  <si>
    <t>Montáž kabel Cu plný kulatý do 1 kV 4x16 mm2 uložený volně nebo v liště (např. CYKY)</t>
  </si>
  <si>
    <t>-17930939</t>
  </si>
  <si>
    <t>Pol47</t>
  </si>
  <si>
    <t>Montáž rozváděče RVO</t>
  </si>
  <si>
    <t>284549340</t>
  </si>
  <si>
    <t>D3</t>
  </si>
  <si>
    <t>MATERIÁL</t>
  </si>
  <si>
    <t>Pol48</t>
  </si>
  <si>
    <t>Pouzdro pro vetknutý stožár VO typu K (trubka PVC-U ∅315x7,7)</t>
  </si>
  <si>
    <t>-1324401475</t>
  </si>
  <si>
    <t>Pol49</t>
  </si>
  <si>
    <t>Svítidlo  LED PRELED 2G °1530lm 12W IP66 2700K ASTRODIM+CLO</t>
  </si>
  <si>
    <t>-1859149837</t>
  </si>
  <si>
    <t>Pol50</t>
  </si>
  <si>
    <t>Základní speciální barva na pozinkovaný povrch (á 1kg)</t>
  </si>
  <si>
    <t>921642923</t>
  </si>
  <si>
    <t>Pol51</t>
  </si>
  <si>
    <t>STOŽÁR válcový bezpaticový ocelový  K5 žárově zinkovaný (výška 5m)</t>
  </si>
  <si>
    <t>-690594348</t>
  </si>
  <si>
    <t>Pol52</t>
  </si>
  <si>
    <t>Elektrovýzbroj SCHM 1,5-35 včetně zapojení</t>
  </si>
  <si>
    <t>589922663</t>
  </si>
  <si>
    <t>Pol53</t>
  </si>
  <si>
    <t>Pásek FeZn 30x4 mm</t>
  </si>
  <si>
    <t>973698956</t>
  </si>
  <si>
    <t>Pol54</t>
  </si>
  <si>
    <t>svorka spojovací pro lano D 8-10mm</t>
  </si>
  <si>
    <t>-114783364</t>
  </si>
  <si>
    <t>Pol55</t>
  </si>
  <si>
    <t>svorka odbočovací a spojovací pro spojování kruhových a páskových vodičů, FeZn</t>
  </si>
  <si>
    <t>1253707361</t>
  </si>
  <si>
    <t>Pol56</t>
  </si>
  <si>
    <t>kabel silový s Cu jádrem 1kV 3x1,5mm2 (CYKY)</t>
  </si>
  <si>
    <t>-2132371872</t>
  </si>
  <si>
    <t>Pol57</t>
  </si>
  <si>
    <t>kabel silový s Cu jádrem 1kV 4x16mm2 (CYKY)</t>
  </si>
  <si>
    <t>1381596602</t>
  </si>
  <si>
    <t>Pol58</t>
  </si>
  <si>
    <t>trubka elektroinstalační HDPE tuhá dvouplášťová korugovaná D 94/110mm</t>
  </si>
  <si>
    <t>683748104</t>
  </si>
  <si>
    <t>Pol59</t>
  </si>
  <si>
    <t>trubka elektroinstalační ohebná dvouplášťová korugovaná (chránička) D 61/75mm, HDPE+LDPE</t>
  </si>
  <si>
    <t>-1009724738</t>
  </si>
  <si>
    <t>Pol60</t>
  </si>
  <si>
    <t>štěrkodrť frakce 0/63</t>
  </si>
  <si>
    <t>1629412154</t>
  </si>
  <si>
    <t>Pol61</t>
  </si>
  <si>
    <t>Označovací šítek stožáru VO</t>
  </si>
  <si>
    <t>-1649449202</t>
  </si>
  <si>
    <t>Pol62</t>
  </si>
  <si>
    <t>Označovací štítek kabelu</t>
  </si>
  <si>
    <t>-6293165</t>
  </si>
  <si>
    <t>Pol63</t>
  </si>
  <si>
    <t>Spojovací elektroinstalační materiál</t>
  </si>
  <si>
    <t>1212128864</t>
  </si>
  <si>
    <t>Pol64</t>
  </si>
  <si>
    <t>hmota nátěrová asfaltová krycí (email) na kovy</t>
  </si>
  <si>
    <t>1339019409</t>
  </si>
  <si>
    <t>Pol65</t>
  </si>
  <si>
    <t>Nový zapínací rozváděč RVO</t>
  </si>
  <si>
    <t>914382050</t>
  </si>
  <si>
    <t>D4</t>
  </si>
  <si>
    <t>Vedlejší rozpoč. náklady</t>
  </si>
  <si>
    <t>Pol74</t>
  </si>
  <si>
    <t>Geodetické práce před výstavbou</t>
  </si>
  <si>
    <t>-1148294002</t>
  </si>
  <si>
    <t>Pol75</t>
  </si>
  <si>
    <t>Dokumentace skutečného provedení stavby</t>
  </si>
  <si>
    <t>907843655</t>
  </si>
  <si>
    <t>Pol76</t>
  </si>
  <si>
    <t>Inženýrská činnost pro zajištění kolaudace a přejímacího řízení</t>
  </si>
  <si>
    <t>1107575820</t>
  </si>
  <si>
    <t>Pol77</t>
  </si>
  <si>
    <t>Koordinátor BOZP na staveništi</t>
  </si>
  <si>
    <t>-937228554</t>
  </si>
  <si>
    <t>Pol78</t>
  </si>
  <si>
    <t>Revize</t>
  </si>
  <si>
    <t>467401525</t>
  </si>
  <si>
    <t>Pol79</t>
  </si>
  <si>
    <t>Koordinační činnost</t>
  </si>
  <si>
    <t>-2063649066</t>
  </si>
  <si>
    <t>Pol80</t>
  </si>
  <si>
    <t>Náklady vzniklé v souvislosti s realizací stavby</t>
  </si>
  <si>
    <t>-1308634153</t>
  </si>
  <si>
    <t>Pol81</t>
  </si>
  <si>
    <t>Zajištění DIO komunikace II. a III. třídy - jednoduché el. vedení</t>
  </si>
  <si>
    <t>1085804034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</si>
</sst>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56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52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53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54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55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54</v>
      </c>
      <c r="AI60" s="43"/>
      <c r="AJ60" s="43"/>
      <c r="AK60" s="43"/>
      <c r="AL60" s="43"/>
      <c r="AM60" s="65" t="s">
        <v>55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56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57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54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55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54</v>
      </c>
      <c r="AI75" s="43"/>
      <c r="AJ75" s="43"/>
      <c r="AK75" s="43"/>
      <c r="AL75" s="43"/>
      <c r="AM75" s="65" t="s">
        <v>55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58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01/2024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Izolační zeleň Českobrodská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MČ Praha 14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24.1.2024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Městská část Praha 14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>Projekce dopravní Filip, s.r.o.</v>
      </c>
      <c r="AN89" s="72"/>
      <c r="AO89" s="72"/>
      <c r="AP89" s="72"/>
      <c r="AQ89" s="41"/>
      <c r="AR89" s="45"/>
      <c r="AS89" s="82" t="s">
        <v>59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35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60</v>
      </c>
      <c r="D92" s="95"/>
      <c r="E92" s="95"/>
      <c r="F92" s="95"/>
      <c r="G92" s="95"/>
      <c r="H92" s="96"/>
      <c r="I92" s="97" t="s">
        <v>61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62</v>
      </c>
      <c r="AH92" s="95"/>
      <c r="AI92" s="95"/>
      <c r="AJ92" s="95"/>
      <c r="AK92" s="95"/>
      <c r="AL92" s="95"/>
      <c r="AM92" s="95"/>
      <c r="AN92" s="97" t="s">
        <v>63</v>
      </c>
      <c r="AO92" s="95"/>
      <c r="AP92" s="99"/>
      <c r="AQ92" s="100" t="s">
        <v>64</v>
      </c>
      <c r="AR92" s="45"/>
      <c r="AS92" s="101" t="s">
        <v>65</v>
      </c>
      <c r="AT92" s="102" t="s">
        <v>66</v>
      </c>
      <c r="AU92" s="102" t="s">
        <v>67</v>
      </c>
      <c r="AV92" s="102" t="s">
        <v>68</v>
      </c>
      <c r="AW92" s="102" t="s">
        <v>69</v>
      </c>
      <c r="AX92" s="102" t="s">
        <v>70</v>
      </c>
      <c r="AY92" s="102" t="s">
        <v>71</v>
      </c>
      <c r="AZ92" s="102" t="s">
        <v>72</v>
      </c>
      <c r="BA92" s="102" t="s">
        <v>73</v>
      </c>
      <c r="BB92" s="102" t="s">
        <v>74</v>
      </c>
      <c r="BC92" s="102" t="s">
        <v>75</v>
      </c>
      <c r="BD92" s="103" t="s">
        <v>76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77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78</v>
      </c>
      <c r="BT94" s="118" t="s">
        <v>79</v>
      </c>
      <c r="BU94" s="119" t="s">
        <v>80</v>
      </c>
      <c r="BV94" s="118" t="s">
        <v>81</v>
      </c>
      <c r="BW94" s="118" t="s">
        <v>5</v>
      </c>
      <c r="BX94" s="118" t="s">
        <v>82</v>
      </c>
      <c r="CL94" s="118" t="s">
        <v>1</v>
      </c>
    </row>
    <row r="95" spans="1:91" s="7" customFormat="1" ht="24.75" customHeight="1">
      <c r="A95" s="120" t="s">
        <v>83</v>
      </c>
      <c r="B95" s="121"/>
      <c r="C95" s="122"/>
      <c r="D95" s="123" t="s">
        <v>84</v>
      </c>
      <c r="E95" s="123"/>
      <c r="F95" s="123"/>
      <c r="G95" s="123"/>
      <c r="H95" s="123"/>
      <c r="I95" s="124"/>
      <c r="J95" s="123" t="s">
        <v>85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102 - a - Spolská'!J30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86</v>
      </c>
      <c r="AR95" s="127"/>
      <c r="AS95" s="128">
        <v>0</v>
      </c>
      <c r="AT95" s="129">
        <f>ROUND(SUM(AV95:AW95),2)</f>
        <v>0</v>
      </c>
      <c r="AU95" s="130">
        <f>'SO 102 - a - Spolská'!P131</f>
        <v>0</v>
      </c>
      <c r="AV95" s="129">
        <f>'SO 102 - a - Spolská'!J33</f>
        <v>0</v>
      </c>
      <c r="AW95" s="129">
        <f>'SO 102 - a - Spolská'!J34</f>
        <v>0</v>
      </c>
      <c r="AX95" s="129">
        <f>'SO 102 - a - Spolská'!J35</f>
        <v>0</v>
      </c>
      <c r="AY95" s="129">
        <f>'SO 102 - a - Spolská'!J36</f>
        <v>0</v>
      </c>
      <c r="AZ95" s="129">
        <f>'SO 102 - a - Spolská'!F33</f>
        <v>0</v>
      </c>
      <c r="BA95" s="129">
        <f>'SO 102 - a - Spolská'!F34</f>
        <v>0</v>
      </c>
      <c r="BB95" s="129">
        <f>'SO 102 - a - Spolská'!F35</f>
        <v>0</v>
      </c>
      <c r="BC95" s="129">
        <f>'SO 102 - a - Spolská'!F36</f>
        <v>0</v>
      </c>
      <c r="BD95" s="131">
        <f>'SO 102 - a - Spolská'!F37</f>
        <v>0</v>
      </c>
      <c r="BE95" s="7"/>
      <c r="BT95" s="132" t="s">
        <v>87</v>
      </c>
      <c r="BV95" s="132" t="s">
        <v>81</v>
      </c>
      <c r="BW95" s="132" t="s">
        <v>88</v>
      </c>
      <c r="BX95" s="132" t="s">
        <v>5</v>
      </c>
      <c r="CL95" s="132" t="s">
        <v>89</v>
      </c>
      <c r="CM95" s="132" t="s">
        <v>90</v>
      </c>
    </row>
    <row r="96" spans="1:91" s="7" customFormat="1" ht="16.5" customHeight="1">
      <c r="A96" s="120" t="s">
        <v>83</v>
      </c>
      <c r="B96" s="121"/>
      <c r="C96" s="122"/>
      <c r="D96" s="123" t="s">
        <v>91</v>
      </c>
      <c r="E96" s="123"/>
      <c r="F96" s="123"/>
      <c r="G96" s="123"/>
      <c r="H96" s="123"/>
      <c r="I96" s="124"/>
      <c r="J96" s="123" t="s">
        <v>92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103 - Akcíz'!J30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86</v>
      </c>
      <c r="AR96" s="127"/>
      <c r="AS96" s="128">
        <v>0</v>
      </c>
      <c r="AT96" s="129">
        <f>ROUND(SUM(AV96:AW96),2)</f>
        <v>0</v>
      </c>
      <c r="AU96" s="130">
        <f>'SO 103 - Akcíz'!P131</f>
        <v>0</v>
      </c>
      <c r="AV96" s="129">
        <f>'SO 103 - Akcíz'!J33</f>
        <v>0</v>
      </c>
      <c r="AW96" s="129">
        <f>'SO 103 - Akcíz'!J34</f>
        <v>0</v>
      </c>
      <c r="AX96" s="129">
        <f>'SO 103 - Akcíz'!J35</f>
        <v>0</v>
      </c>
      <c r="AY96" s="129">
        <f>'SO 103 - Akcíz'!J36</f>
        <v>0</v>
      </c>
      <c r="AZ96" s="129">
        <f>'SO 103 - Akcíz'!F33</f>
        <v>0</v>
      </c>
      <c r="BA96" s="129">
        <f>'SO 103 - Akcíz'!F34</f>
        <v>0</v>
      </c>
      <c r="BB96" s="129">
        <f>'SO 103 - Akcíz'!F35</f>
        <v>0</v>
      </c>
      <c r="BC96" s="129">
        <f>'SO 103 - Akcíz'!F36</f>
        <v>0</v>
      </c>
      <c r="BD96" s="131">
        <f>'SO 103 - Akcíz'!F37</f>
        <v>0</v>
      </c>
      <c r="BE96" s="7"/>
      <c r="BT96" s="132" t="s">
        <v>87</v>
      </c>
      <c r="BV96" s="132" t="s">
        <v>81</v>
      </c>
      <c r="BW96" s="132" t="s">
        <v>93</v>
      </c>
      <c r="BX96" s="132" t="s">
        <v>5</v>
      </c>
      <c r="CL96" s="132" t="s">
        <v>89</v>
      </c>
      <c r="CM96" s="132" t="s">
        <v>90</v>
      </c>
    </row>
    <row r="97" spans="1:91" s="7" customFormat="1" ht="16.5" customHeight="1">
      <c r="A97" s="120" t="s">
        <v>83</v>
      </c>
      <c r="B97" s="121"/>
      <c r="C97" s="122"/>
      <c r="D97" s="123" t="s">
        <v>94</v>
      </c>
      <c r="E97" s="123"/>
      <c r="F97" s="123"/>
      <c r="G97" s="123"/>
      <c r="H97" s="123"/>
      <c r="I97" s="124"/>
      <c r="J97" s="123" t="s">
        <v>95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403 - Veřejné osvětlení'!J30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86</v>
      </c>
      <c r="AR97" s="127"/>
      <c r="AS97" s="133">
        <v>0</v>
      </c>
      <c r="AT97" s="134">
        <f>ROUND(SUM(AV97:AW97),2)</f>
        <v>0</v>
      </c>
      <c r="AU97" s="135">
        <f>'SO 403 - Veřejné osvětlení'!P120</f>
        <v>0</v>
      </c>
      <c r="AV97" s="134">
        <f>'SO 403 - Veřejné osvětlení'!J33</f>
        <v>0</v>
      </c>
      <c r="AW97" s="134">
        <f>'SO 403 - Veřejné osvětlení'!J34</f>
        <v>0</v>
      </c>
      <c r="AX97" s="134">
        <f>'SO 403 - Veřejné osvětlení'!J35</f>
        <v>0</v>
      </c>
      <c r="AY97" s="134">
        <f>'SO 403 - Veřejné osvětlení'!J36</f>
        <v>0</v>
      </c>
      <c r="AZ97" s="134">
        <f>'SO 403 - Veřejné osvětlení'!F33</f>
        <v>0</v>
      </c>
      <c r="BA97" s="134">
        <f>'SO 403 - Veřejné osvětlení'!F34</f>
        <v>0</v>
      </c>
      <c r="BB97" s="134">
        <f>'SO 403 - Veřejné osvětlení'!F35</f>
        <v>0</v>
      </c>
      <c r="BC97" s="134">
        <f>'SO 403 - Veřejné osvětlení'!F36</f>
        <v>0</v>
      </c>
      <c r="BD97" s="136">
        <f>'SO 403 - Veřejné osvětlení'!F37</f>
        <v>0</v>
      </c>
      <c r="BE97" s="7"/>
      <c r="BT97" s="132" t="s">
        <v>87</v>
      </c>
      <c r="BV97" s="132" t="s">
        <v>81</v>
      </c>
      <c r="BW97" s="132" t="s">
        <v>96</v>
      </c>
      <c r="BX97" s="132" t="s">
        <v>5</v>
      </c>
      <c r="CL97" s="132" t="s">
        <v>1</v>
      </c>
      <c r="CM97" s="132" t="s">
        <v>90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SO 102 - a - Spolská'!C2" display="/"/>
    <hyperlink ref="A96" location="'SO 103 - Akcíz'!C2" display="/"/>
    <hyperlink ref="A97" location="'SO 403 - Veřejn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90</v>
      </c>
    </row>
    <row r="4" spans="2:46" s="1" customFormat="1" ht="24.95" customHeight="1">
      <c r="B4" s="21"/>
      <c r="D4" s="139" t="s">
        <v>97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Izolační zeleň Českobrodská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89</v>
      </c>
      <c r="G11" s="39"/>
      <c r="H11" s="39"/>
      <c r="I11" s="141" t="s">
        <v>19</v>
      </c>
      <c r="J11" s="144" t="s">
        <v>100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24.1.2024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36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ROUND(J131,2)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41" t="s">
        <v>44</v>
      </c>
      <c r="F33" s="155">
        <f>ROUND((SUM(BE131:BE460)),2)</f>
        <v>0</v>
      </c>
      <c r="G33" s="39"/>
      <c r="H33" s="39"/>
      <c r="I33" s="156">
        <v>0.21</v>
      </c>
      <c r="J33" s="155">
        <f>ROUND(((SUM(BE131:BE460))*I33),2)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45</v>
      </c>
      <c r="F34" s="155">
        <f>ROUND((SUM(BF131:BF460)),2)</f>
        <v>0</v>
      </c>
      <c r="G34" s="39"/>
      <c r="H34" s="39"/>
      <c r="I34" s="156">
        <v>0.15</v>
      </c>
      <c r="J34" s="155">
        <f>ROUND(((SUM(BF131:BF460))*I34),2)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ROUND((SUM(BG131:BG460)),2)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ROUND((SUM(BH131:BH460)),2)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ROUND((SUM(BI131:BI460)),2)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Izolační zeleň Českobrodská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102 - a - Spolská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MČ Praha 14</v>
      </c>
      <c r="G89" s="41"/>
      <c r="H89" s="41"/>
      <c r="I89" s="33" t="s">
        <v>22</v>
      </c>
      <c r="J89" s="80" t="str">
        <f>IF(J12="","",J12)</f>
        <v>24.1.2024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Projekce dopravní Filip,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102</v>
      </c>
      <c r="D94" s="177"/>
      <c r="E94" s="177"/>
      <c r="F94" s="177"/>
      <c r="G94" s="177"/>
      <c r="H94" s="177"/>
      <c r="I94" s="177"/>
      <c r="J94" s="178" t="s">
        <v>103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104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105</v>
      </c>
    </row>
    <row r="97" spans="1:31" s="9" customFormat="1" ht="24.95" customHeight="1">
      <c r="A97" s="9"/>
      <c r="B97" s="180"/>
      <c r="C97" s="181"/>
      <c r="D97" s="182" t="s">
        <v>106</v>
      </c>
      <c r="E97" s="183"/>
      <c r="F97" s="183"/>
      <c r="G97" s="183"/>
      <c r="H97" s="183"/>
      <c r="I97" s="183"/>
      <c r="J97" s="184">
        <f>J132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107</v>
      </c>
      <c r="E98" s="189"/>
      <c r="F98" s="189"/>
      <c r="G98" s="189"/>
      <c r="H98" s="189"/>
      <c r="I98" s="189"/>
      <c r="J98" s="190">
        <f>J133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108</v>
      </c>
      <c r="E99" s="189"/>
      <c r="F99" s="189"/>
      <c r="G99" s="189"/>
      <c r="H99" s="189"/>
      <c r="I99" s="189"/>
      <c r="J99" s="190">
        <f>J193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109</v>
      </c>
      <c r="E100" s="189"/>
      <c r="F100" s="189"/>
      <c r="G100" s="189"/>
      <c r="H100" s="189"/>
      <c r="I100" s="189"/>
      <c r="J100" s="190">
        <f>J229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110</v>
      </c>
      <c r="E101" s="189"/>
      <c r="F101" s="189"/>
      <c r="G101" s="189"/>
      <c r="H101" s="189"/>
      <c r="I101" s="189"/>
      <c r="J101" s="190">
        <f>J249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111</v>
      </c>
      <c r="E102" s="189"/>
      <c r="F102" s="189"/>
      <c r="G102" s="189"/>
      <c r="H102" s="189"/>
      <c r="I102" s="189"/>
      <c r="J102" s="190">
        <f>J261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112</v>
      </c>
      <c r="E103" s="189"/>
      <c r="F103" s="189"/>
      <c r="G103" s="189"/>
      <c r="H103" s="189"/>
      <c r="I103" s="189"/>
      <c r="J103" s="190">
        <f>J312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6"/>
      <c r="C104" s="187"/>
      <c r="D104" s="188" t="s">
        <v>113</v>
      </c>
      <c r="E104" s="189"/>
      <c r="F104" s="189"/>
      <c r="G104" s="189"/>
      <c r="H104" s="189"/>
      <c r="I104" s="189"/>
      <c r="J104" s="190">
        <f>J352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114</v>
      </c>
      <c r="E105" s="189"/>
      <c r="F105" s="189"/>
      <c r="G105" s="189"/>
      <c r="H105" s="189"/>
      <c r="I105" s="189"/>
      <c r="J105" s="190">
        <f>J380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115</v>
      </c>
      <c r="E106" s="189"/>
      <c r="F106" s="189"/>
      <c r="G106" s="189"/>
      <c r="H106" s="189"/>
      <c r="I106" s="189"/>
      <c r="J106" s="190">
        <f>J405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116</v>
      </c>
      <c r="E107" s="183"/>
      <c r="F107" s="183"/>
      <c r="G107" s="183"/>
      <c r="H107" s="183"/>
      <c r="I107" s="183"/>
      <c r="J107" s="184">
        <f>J407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117</v>
      </c>
      <c r="E108" s="189"/>
      <c r="F108" s="189"/>
      <c r="G108" s="189"/>
      <c r="H108" s="189"/>
      <c r="I108" s="189"/>
      <c r="J108" s="190">
        <f>J408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118</v>
      </c>
      <c r="E109" s="183"/>
      <c r="F109" s="183"/>
      <c r="G109" s="183"/>
      <c r="H109" s="183"/>
      <c r="I109" s="183"/>
      <c r="J109" s="184">
        <f>J450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6"/>
      <c r="C110" s="187"/>
      <c r="D110" s="188" t="s">
        <v>119</v>
      </c>
      <c r="E110" s="189"/>
      <c r="F110" s="189"/>
      <c r="G110" s="189"/>
      <c r="H110" s="189"/>
      <c r="I110" s="189"/>
      <c r="J110" s="190">
        <f>J451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120</v>
      </c>
      <c r="E111" s="189"/>
      <c r="F111" s="189"/>
      <c r="G111" s="189"/>
      <c r="H111" s="189"/>
      <c r="I111" s="189"/>
      <c r="J111" s="190">
        <f>J459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121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75" t="str">
        <f>E7</f>
        <v>Izolační zeleň Českobrodská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98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SO 102 - a - Spolská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>MČ Praha 14</v>
      </c>
      <c r="G125" s="41"/>
      <c r="H125" s="41"/>
      <c r="I125" s="33" t="s">
        <v>22</v>
      </c>
      <c r="J125" s="80" t="str">
        <f>IF(J12="","",J12)</f>
        <v>24.1.2024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5.65" customHeight="1">
      <c r="A127" s="39"/>
      <c r="B127" s="40"/>
      <c r="C127" s="33" t="s">
        <v>24</v>
      </c>
      <c r="D127" s="41"/>
      <c r="E127" s="41"/>
      <c r="F127" s="28" t="str">
        <f>E15</f>
        <v xml:space="preserve"> </v>
      </c>
      <c r="G127" s="41"/>
      <c r="H127" s="41"/>
      <c r="I127" s="33" t="s">
        <v>32</v>
      </c>
      <c r="J127" s="37" t="str">
        <f>E21</f>
        <v>Projekce dopravní Filip,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30</v>
      </c>
      <c r="D128" s="41"/>
      <c r="E128" s="41"/>
      <c r="F128" s="28" t="str">
        <f>IF(E18="","",E18)</f>
        <v>Vyplň údaj</v>
      </c>
      <c r="G128" s="41"/>
      <c r="H128" s="41"/>
      <c r="I128" s="33" t="s">
        <v>35</v>
      </c>
      <c r="J128" s="37" t="str">
        <f>E24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192"/>
      <c r="B130" s="193"/>
      <c r="C130" s="194" t="s">
        <v>122</v>
      </c>
      <c r="D130" s="195" t="s">
        <v>64</v>
      </c>
      <c r="E130" s="195" t="s">
        <v>60</v>
      </c>
      <c r="F130" s="195" t="s">
        <v>61</v>
      </c>
      <c r="G130" s="195" t="s">
        <v>123</v>
      </c>
      <c r="H130" s="195" t="s">
        <v>124</v>
      </c>
      <c r="I130" s="195" t="s">
        <v>125</v>
      </c>
      <c r="J130" s="196" t="s">
        <v>103</v>
      </c>
      <c r="K130" s="197" t="s">
        <v>126</v>
      </c>
      <c r="L130" s="198"/>
      <c r="M130" s="101" t="s">
        <v>1</v>
      </c>
      <c r="N130" s="102" t="s">
        <v>43</v>
      </c>
      <c r="O130" s="102" t="s">
        <v>127</v>
      </c>
      <c r="P130" s="102" t="s">
        <v>128</v>
      </c>
      <c r="Q130" s="102" t="s">
        <v>129</v>
      </c>
      <c r="R130" s="102" t="s">
        <v>130</v>
      </c>
      <c r="S130" s="102" t="s">
        <v>131</v>
      </c>
      <c r="T130" s="103" t="s">
        <v>132</v>
      </c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</row>
    <row r="131" spans="1:63" s="2" customFormat="1" ht="22.8" customHeight="1">
      <c r="A131" s="39"/>
      <c r="B131" s="40"/>
      <c r="C131" s="108" t="s">
        <v>133</v>
      </c>
      <c r="D131" s="41"/>
      <c r="E131" s="41"/>
      <c r="F131" s="41"/>
      <c r="G131" s="41"/>
      <c r="H131" s="41"/>
      <c r="I131" s="41"/>
      <c r="J131" s="199">
        <f>BK131</f>
        <v>0</v>
      </c>
      <c r="K131" s="41"/>
      <c r="L131" s="45"/>
      <c r="M131" s="104"/>
      <c r="N131" s="200"/>
      <c r="O131" s="105"/>
      <c r="P131" s="201">
        <f>P132+P407+P450</f>
        <v>0</v>
      </c>
      <c r="Q131" s="105"/>
      <c r="R131" s="201">
        <f>R132+R407+R450</f>
        <v>153.1980132209495</v>
      </c>
      <c r="S131" s="105"/>
      <c r="T131" s="202">
        <f>T132+T407+T450</f>
        <v>138.80405000000002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78</v>
      </c>
      <c r="AU131" s="18" t="s">
        <v>105</v>
      </c>
      <c r="BK131" s="203">
        <f>BK132+BK407+BK450</f>
        <v>0</v>
      </c>
    </row>
    <row r="132" spans="1:63" s="12" customFormat="1" ht="25.9" customHeight="1">
      <c r="A132" s="12"/>
      <c r="B132" s="204"/>
      <c r="C132" s="205"/>
      <c r="D132" s="206" t="s">
        <v>78</v>
      </c>
      <c r="E132" s="207" t="s">
        <v>134</v>
      </c>
      <c r="F132" s="207" t="s">
        <v>135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P133+P193+P229+P249+P261+P312+P380+P405</f>
        <v>0</v>
      </c>
      <c r="Q132" s="212"/>
      <c r="R132" s="213">
        <f>R133+R193+R229+R249+R261+R312+R380+R405</f>
        <v>151.4089723990295</v>
      </c>
      <c r="S132" s="212"/>
      <c r="T132" s="214">
        <f>T133+T193+T229+T249+T261+T312+T380+T405</f>
        <v>138.30405000000002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87</v>
      </c>
      <c r="AT132" s="216" t="s">
        <v>78</v>
      </c>
      <c r="AU132" s="216" t="s">
        <v>79</v>
      </c>
      <c r="AY132" s="215" t="s">
        <v>136</v>
      </c>
      <c r="BK132" s="217">
        <f>BK133+BK193+BK229+BK249+BK261+BK312+BK380+BK405</f>
        <v>0</v>
      </c>
    </row>
    <row r="133" spans="1:63" s="12" customFormat="1" ht="22.8" customHeight="1">
      <c r="A133" s="12"/>
      <c r="B133" s="204"/>
      <c r="C133" s="205"/>
      <c r="D133" s="206" t="s">
        <v>78</v>
      </c>
      <c r="E133" s="218" t="s">
        <v>87</v>
      </c>
      <c r="F133" s="218" t="s">
        <v>137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SUM(P134:P192)</f>
        <v>0</v>
      </c>
      <c r="Q133" s="212"/>
      <c r="R133" s="213">
        <f>SUM(R134:R192)</f>
        <v>50.093573000000006</v>
      </c>
      <c r="S133" s="212"/>
      <c r="T133" s="214">
        <f>SUM(T134:T192)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87</v>
      </c>
      <c r="AT133" s="216" t="s">
        <v>78</v>
      </c>
      <c r="AU133" s="216" t="s">
        <v>87</v>
      </c>
      <c r="AY133" s="215" t="s">
        <v>136</v>
      </c>
      <c r="BK133" s="217">
        <f>SUM(BK134:BK192)</f>
        <v>0</v>
      </c>
    </row>
    <row r="134" spans="1:65" s="2" customFormat="1" ht="24.15" customHeight="1">
      <c r="A134" s="39"/>
      <c r="B134" s="40"/>
      <c r="C134" s="220" t="s">
        <v>87</v>
      </c>
      <c r="D134" s="220" t="s">
        <v>138</v>
      </c>
      <c r="E134" s="221" t="s">
        <v>139</v>
      </c>
      <c r="F134" s="222" t="s">
        <v>140</v>
      </c>
      <c r="G134" s="223" t="s">
        <v>141</v>
      </c>
      <c r="H134" s="224">
        <v>230.153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44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142</v>
      </c>
      <c r="AT134" s="232" t="s">
        <v>138</v>
      </c>
      <c r="AU134" s="232" t="s">
        <v>90</v>
      </c>
      <c r="AY134" s="18" t="s">
        <v>136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87</v>
      </c>
      <c r="BK134" s="233">
        <f>ROUND(I134*H134,2)</f>
        <v>0</v>
      </c>
      <c r="BL134" s="18" t="s">
        <v>142</v>
      </c>
      <c r="BM134" s="232" t="s">
        <v>143</v>
      </c>
    </row>
    <row r="135" spans="1:51" s="13" customFormat="1" ht="12">
      <c r="A135" s="13"/>
      <c r="B135" s="234"/>
      <c r="C135" s="235"/>
      <c r="D135" s="236" t="s">
        <v>144</v>
      </c>
      <c r="E135" s="237" t="s">
        <v>1</v>
      </c>
      <c r="F135" s="238" t="s">
        <v>145</v>
      </c>
      <c r="G135" s="235"/>
      <c r="H135" s="239">
        <v>230.153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144</v>
      </c>
      <c r="AU135" s="245" t="s">
        <v>90</v>
      </c>
      <c r="AV135" s="13" t="s">
        <v>90</v>
      </c>
      <c r="AW135" s="13" t="s">
        <v>34</v>
      </c>
      <c r="AX135" s="13" t="s">
        <v>87</v>
      </c>
      <c r="AY135" s="245" t="s">
        <v>136</v>
      </c>
    </row>
    <row r="136" spans="1:65" s="2" customFormat="1" ht="33" customHeight="1">
      <c r="A136" s="39"/>
      <c r="B136" s="40"/>
      <c r="C136" s="220" t="s">
        <v>90</v>
      </c>
      <c r="D136" s="220" t="s">
        <v>138</v>
      </c>
      <c r="E136" s="221" t="s">
        <v>146</v>
      </c>
      <c r="F136" s="222" t="s">
        <v>147</v>
      </c>
      <c r="G136" s="223" t="s">
        <v>148</v>
      </c>
      <c r="H136" s="224">
        <v>55.843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44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142</v>
      </c>
      <c r="AT136" s="232" t="s">
        <v>138</v>
      </c>
      <c r="AU136" s="232" t="s">
        <v>90</v>
      </c>
      <c r="AY136" s="18" t="s">
        <v>136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87</v>
      </c>
      <c r="BK136" s="233">
        <f>ROUND(I136*H136,2)</f>
        <v>0</v>
      </c>
      <c r="BL136" s="18" t="s">
        <v>142</v>
      </c>
      <c r="BM136" s="232" t="s">
        <v>149</v>
      </c>
    </row>
    <row r="137" spans="1:51" s="13" customFormat="1" ht="12">
      <c r="A137" s="13"/>
      <c r="B137" s="234"/>
      <c r="C137" s="235"/>
      <c r="D137" s="236" t="s">
        <v>144</v>
      </c>
      <c r="E137" s="237" t="s">
        <v>1</v>
      </c>
      <c r="F137" s="238" t="s">
        <v>150</v>
      </c>
      <c r="G137" s="235"/>
      <c r="H137" s="239">
        <v>4.582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144</v>
      </c>
      <c r="AU137" s="245" t="s">
        <v>90</v>
      </c>
      <c r="AV137" s="13" t="s">
        <v>90</v>
      </c>
      <c r="AW137" s="13" t="s">
        <v>34</v>
      </c>
      <c r="AX137" s="13" t="s">
        <v>79</v>
      </c>
      <c r="AY137" s="245" t="s">
        <v>136</v>
      </c>
    </row>
    <row r="138" spans="1:51" s="13" customFormat="1" ht="12">
      <c r="A138" s="13"/>
      <c r="B138" s="234"/>
      <c r="C138" s="235"/>
      <c r="D138" s="236" t="s">
        <v>144</v>
      </c>
      <c r="E138" s="237" t="s">
        <v>1</v>
      </c>
      <c r="F138" s="238" t="s">
        <v>151</v>
      </c>
      <c r="G138" s="235"/>
      <c r="H138" s="239">
        <v>51.261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144</v>
      </c>
      <c r="AU138" s="245" t="s">
        <v>90</v>
      </c>
      <c r="AV138" s="13" t="s">
        <v>90</v>
      </c>
      <c r="AW138" s="13" t="s">
        <v>34</v>
      </c>
      <c r="AX138" s="13" t="s">
        <v>79</v>
      </c>
      <c r="AY138" s="245" t="s">
        <v>136</v>
      </c>
    </row>
    <row r="139" spans="1:51" s="14" customFormat="1" ht="12">
      <c r="A139" s="14"/>
      <c r="B139" s="246"/>
      <c r="C139" s="247"/>
      <c r="D139" s="236" t="s">
        <v>144</v>
      </c>
      <c r="E139" s="248" t="s">
        <v>1</v>
      </c>
      <c r="F139" s="249" t="s">
        <v>152</v>
      </c>
      <c r="G139" s="247"/>
      <c r="H139" s="250">
        <v>55.843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144</v>
      </c>
      <c r="AU139" s="256" t="s">
        <v>90</v>
      </c>
      <c r="AV139" s="14" t="s">
        <v>142</v>
      </c>
      <c r="AW139" s="14" t="s">
        <v>34</v>
      </c>
      <c r="AX139" s="14" t="s">
        <v>87</v>
      </c>
      <c r="AY139" s="256" t="s">
        <v>136</v>
      </c>
    </row>
    <row r="140" spans="1:65" s="2" customFormat="1" ht="24.15" customHeight="1">
      <c r="A140" s="39"/>
      <c r="B140" s="40"/>
      <c r="C140" s="220" t="s">
        <v>153</v>
      </c>
      <c r="D140" s="220" t="s">
        <v>138</v>
      </c>
      <c r="E140" s="221" t="s">
        <v>154</v>
      </c>
      <c r="F140" s="222" t="s">
        <v>155</v>
      </c>
      <c r="G140" s="223" t="s">
        <v>156</v>
      </c>
      <c r="H140" s="224">
        <v>6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44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142</v>
      </c>
      <c r="AT140" s="232" t="s">
        <v>138</v>
      </c>
      <c r="AU140" s="232" t="s">
        <v>90</v>
      </c>
      <c r="AY140" s="18" t="s">
        <v>136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87</v>
      </c>
      <c r="BK140" s="233">
        <f>ROUND(I140*H140,2)</f>
        <v>0</v>
      </c>
      <c r="BL140" s="18" t="s">
        <v>142</v>
      </c>
      <c r="BM140" s="232" t="s">
        <v>157</v>
      </c>
    </row>
    <row r="141" spans="1:51" s="15" customFormat="1" ht="12">
      <c r="A141" s="15"/>
      <c r="B141" s="257"/>
      <c r="C141" s="258"/>
      <c r="D141" s="236" t="s">
        <v>144</v>
      </c>
      <c r="E141" s="259" t="s">
        <v>1</v>
      </c>
      <c r="F141" s="260" t="s">
        <v>158</v>
      </c>
      <c r="G141" s="258"/>
      <c r="H141" s="259" t="s">
        <v>1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6" t="s">
        <v>144</v>
      </c>
      <c r="AU141" s="266" t="s">
        <v>90</v>
      </c>
      <c r="AV141" s="15" t="s">
        <v>87</v>
      </c>
      <c r="AW141" s="15" t="s">
        <v>34</v>
      </c>
      <c r="AX141" s="15" t="s">
        <v>79</v>
      </c>
      <c r="AY141" s="266" t="s">
        <v>136</v>
      </c>
    </row>
    <row r="142" spans="1:51" s="13" customFormat="1" ht="12">
      <c r="A142" s="13"/>
      <c r="B142" s="234"/>
      <c r="C142" s="235"/>
      <c r="D142" s="236" t="s">
        <v>144</v>
      </c>
      <c r="E142" s="237" t="s">
        <v>1</v>
      </c>
      <c r="F142" s="238" t="s">
        <v>159</v>
      </c>
      <c r="G142" s="235"/>
      <c r="H142" s="239">
        <v>6</v>
      </c>
      <c r="I142" s="240"/>
      <c r="J142" s="235"/>
      <c r="K142" s="235"/>
      <c r="L142" s="241"/>
      <c r="M142" s="242"/>
      <c r="N142" s="243"/>
      <c r="O142" s="243"/>
      <c r="P142" s="243"/>
      <c r="Q142" s="243"/>
      <c r="R142" s="243"/>
      <c r="S142" s="243"/>
      <c r="T142" s="24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5" t="s">
        <v>144</v>
      </c>
      <c r="AU142" s="245" t="s">
        <v>90</v>
      </c>
      <c r="AV142" s="13" t="s">
        <v>90</v>
      </c>
      <c r="AW142" s="13" t="s">
        <v>34</v>
      </c>
      <c r="AX142" s="13" t="s">
        <v>79</v>
      </c>
      <c r="AY142" s="245" t="s">
        <v>136</v>
      </c>
    </row>
    <row r="143" spans="1:51" s="14" customFormat="1" ht="12">
      <c r="A143" s="14"/>
      <c r="B143" s="246"/>
      <c r="C143" s="247"/>
      <c r="D143" s="236" t="s">
        <v>144</v>
      </c>
      <c r="E143" s="248" t="s">
        <v>1</v>
      </c>
      <c r="F143" s="249" t="s">
        <v>152</v>
      </c>
      <c r="G143" s="247"/>
      <c r="H143" s="250">
        <v>6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144</v>
      </c>
      <c r="AU143" s="256" t="s">
        <v>90</v>
      </c>
      <c r="AV143" s="14" t="s">
        <v>142</v>
      </c>
      <c r="AW143" s="14" t="s">
        <v>34</v>
      </c>
      <c r="AX143" s="14" t="s">
        <v>87</v>
      </c>
      <c r="AY143" s="256" t="s">
        <v>136</v>
      </c>
    </row>
    <row r="144" spans="1:65" s="2" customFormat="1" ht="24.15" customHeight="1">
      <c r="A144" s="39"/>
      <c r="B144" s="40"/>
      <c r="C144" s="220" t="s">
        <v>142</v>
      </c>
      <c r="D144" s="220" t="s">
        <v>138</v>
      </c>
      <c r="E144" s="221" t="s">
        <v>160</v>
      </c>
      <c r="F144" s="222" t="s">
        <v>161</v>
      </c>
      <c r="G144" s="223" t="s">
        <v>148</v>
      </c>
      <c r="H144" s="224">
        <v>0.055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44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142</v>
      </c>
      <c r="AT144" s="232" t="s">
        <v>138</v>
      </c>
      <c r="AU144" s="232" t="s">
        <v>90</v>
      </c>
      <c r="AY144" s="18" t="s">
        <v>136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87</v>
      </c>
      <c r="BK144" s="233">
        <f>ROUND(I144*H144,2)</f>
        <v>0</v>
      </c>
      <c r="BL144" s="18" t="s">
        <v>142</v>
      </c>
      <c r="BM144" s="232" t="s">
        <v>162</v>
      </c>
    </row>
    <row r="145" spans="1:51" s="13" customFormat="1" ht="12">
      <c r="A145" s="13"/>
      <c r="B145" s="234"/>
      <c r="C145" s="235"/>
      <c r="D145" s="236" t="s">
        <v>144</v>
      </c>
      <c r="E145" s="237" t="s">
        <v>1</v>
      </c>
      <c r="F145" s="238" t="s">
        <v>163</v>
      </c>
      <c r="G145" s="235"/>
      <c r="H145" s="239">
        <v>0.055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144</v>
      </c>
      <c r="AU145" s="245" t="s">
        <v>90</v>
      </c>
      <c r="AV145" s="13" t="s">
        <v>90</v>
      </c>
      <c r="AW145" s="13" t="s">
        <v>34</v>
      </c>
      <c r="AX145" s="13" t="s">
        <v>79</v>
      </c>
      <c r="AY145" s="245" t="s">
        <v>136</v>
      </c>
    </row>
    <row r="146" spans="1:51" s="14" customFormat="1" ht="12">
      <c r="A146" s="14"/>
      <c r="B146" s="246"/>
      <c r="C146" s="247"/>
      <c r="D146" s="236" t="s">
        <v>144</v>
      </c>
      <c r="E146" s="248" t="s">
        <v>1</v>
      </c>
      <c r="F146" s="249" t="s">
        <v>152</v>
      </c>
      <c r="G146" s="247"/>
      <c r="H146" s="250">
        <v>0.055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144</v>
      </c>
      <c r="AU146" s="256" t="s">
        <v>90</v>
      </c>
      <c r="AV146" s="14" t="s">
        <v>142</v>
      </c>
      <c r="AW146" s="14" t="s">
        <v>34</v>
      </c>
      <c r="AX146" s="14" t="s">
        <v>87</v>
      </c>
      <c r="AY146" s="256" t="s">
        <v>136</v>
      </c>
    </row>
    <row r="147" spans="1:65" s="2" customFormat="1" ht="37.8" customHeight="1">
      <c r="A147" s="39"/>
      <c r="B147" s="40"/>
      <c r="C147" s="220" t="s">
        <v>164</v>
      </c>
      <c r="D147" s="220" t="s">
        <v>138</v>
      </c>
      <c r="E147" s="221" t="s">
        <v>165</v>
      </c>
      <c r="F147" s="222" t="s">
        <v>166</v>
      </c>
      <c r="G147" s="223" t="s">
        <v>148</v>
      </c>
      <c r="H147" s="224">
        <v>64.016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44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142</v>
      </c>
      <c r="AT147" s="232" t="s">
        <v>138</v>
      </c>
      <c r="AU147" s="232" t="s">
        <v>90</v>
      </c>
      <c r="AY147" s="18" t="s">
        <v>136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87</v>
      </c>
      <c r="BK147" s="233">
        <f>ROUND(I147*H147,2)</f>
        <v>0</v>
      </c>
      <c r="BL147" s="18" t="s">
        <v>142</v>
      </c>
      <c r="BM147" s="232" t="s">
        <v>167</v>
      </c>
    </row>
    <row r="148" spans="1:51" s="13" customFormat="1" ht="12">
      <c r="A148" s="13"/>
      <c r="B148" s="234"/>
      <c r="C148" s="235"/>
      <c r="D148" s="236" t="s">
        <v>144</v>
      </c>
      <c r="E148" s="237" t="s">
        <v>1</v>
      </c>
      <c r="F148" s="238" t="s">
        <v>168</v>
      </c>
      <c r="G148" s="235"/>
      <c r="H148" s="239">
        <v>46.031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144</v>
      </c>
      <c r="AU148" s="245" t="s">
        <v>90</v>
      </c>
      <c r="AV148" s="13" t="s">
        <v>90</v>
      </c>
      <c r="AW148" s="13" t="s">
        <v>34</v>
      </c>
      <c r="AX148" s="13" t="s">
        <v>79</v>
      </c>
      <c r="AY148" s="245" t="s">
        <v>136</v>
      </c>
    </row>
    <row r="149" spans="1:51" s="13" customFormat="1" ht="12">
      <c r="A149" s="13"/>
      <c r="B149" s="234"/>
      <c r="C149" s="235"/>
      <c r="D149" s="236" t="s">
        <v>144</v>
      </c>
      <c r="E149" s="237" t="s">
        <v>1</v>
      </c>
      <c r="F149" s="238" t="s">
        <v>169</v>
      </c>
      <c r="G149" s="235"/>
      <c r="H149" s="239">
        <v>17.985</v>
      </c>
      <c r="I149" s="240"/>
      <c r="J149" s="235"/>
      <c r="K149" s="235"/>
      <c r="L149" s="241"/>
      <c r="M149" s="242"/>
      <c r="N149" s="243"/>
      <c r="O149" s="243"/>
      <c r="P149" s="243"/>
      <c r="Q149" s="243"/>
      <c r="R149" s="243"/>
      <c r="S149" s="243"/>
      <c r="T149" s="24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5" t="s">
        <v>144</v>
      </c>
      <c r="AU149" s="245" t="s">
        <v>90</v>
      </c>
      <c r="AV149" s="13" t="s">
        <v>90</v>
      </c>
      <c r="AW149" s="13" t="s">
        <v>34</v>
      </c>
      <c r="AX149" s="13" t="s">
        <v>79</v>
      </c>
      <c r="AY149" s="245" t="s">
        <v>136</v>
      </c>
    </row>
    <row r="150" spans="1:51" s="15" customFormat="1" ht="12">
      <c r="A150" s="15"/>
      <c r="B150" s="257"/>
      <c r="C150" s="258"/>
      <c r="D150" s="236" t="s">
        <v>144</v>
      </c>
      <c r="E150" s="259" t="s">
        <v>1</v>
      </c>
      <c r="F150" s="260" t="s">
        <v>170</v>
      </c>
      <c r="G150" s="258"/>
      <c r="H150" s="259" t="s">
        <v>1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6" t="s">
        <v>144</v>
      </c>
      <c r="AU150" s="266" t="s">
        <v>90</v>
      </c>
      <c r="AV150" s="15" t="s">
        <v>87</v>
      </c>
      <c r="AW150" s="15" t="s">
        <v>34</v>
      </c>
      <c r="AX150" s="15" t="s">
        <v>79</v>
      </c>
      <c r="AY150" s="266" t="s">
        <v>136</v>
      </c>
    </row>
    <row r="151" spans="1:51" s="14" customFormat="1" ht="12">
      <c r="A151" s="14"/>
      <c r="B151" s="246"/>
      <c r="C151" s="247"/>
      <c r="D151" s="236" t="s">
        <v>144</v>
      </c>
      <c r="E151" s="248" t="s">
        <v>1</v>
      </c>
      <c r="F151" s="249" t="s">
        <v>152</v>
      </c>
      <c r="G151" s="247"/>
      <c r="H151" s="250">
        <v>64.01599999999999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144</v>
      </c>
      <c r="AU151" s="256" t="s">
        <v>90</v>
      </c>
      <c r="AV151" s="14" t="s">
        <v>142</v>
      </c>
      <c r="AW151" s="14" t="s">
        <v>34</v>
      </c>
      <c r="AX151" s="14" t="s">
        <v>87</v>
      </c>
      <c r="AY151" s="256" t="s">
        <v>136</v>
      </c>
    </row>
    <row r="152" spans="1:65" s="2" customFormat="1" ht="33" customHeight="1">
      <c r="A152" s="39"/>
      <c r="B152" s="40"/>
      <c r="C152" s="220" t="s">
        <v>171</v>
      </c>
      <c r="D152" s="220" t="s">
        <v>138</v>
      </c>
      <c r="E152" s="221" t="s">
        <v>172</v>
      </c>
      <c r="F152" s="222" t="s">
        <v>173</v>
      </c>
      <c r="G152" s="223" t="s">
        <v>148</v>
      </c>
      <c r="H152" s="224">
        <v>56.322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44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142</v>
      </c>
      <c r="AT152" s="232" t="s">
        <v>138</v>
      </c>
      <c r="AU152" s="232" t="s">
        <v>90</v>
      </c>
      <c r="AY152" s="18" t="s">
        <v>136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87</v>
      </c>
      <c r="BK152" s="233">
        <f>ROUND(I152*H152,2)</f>
        <v>0</v>
      </c>
      <c r="BL152" s="18" t="s">
        <v>142</v>
      </c>
      <c r="BM152" s="232" t="s">
        <v>174</v>
      </c>
    </row>
    <row r="153" spans="1:51" s="13" customFormat="1" ht="12">
      <c r="A153" s="13"/>
      <c r="B153" s="234"/>
      <c r="C153" s="235"/>
      <c r="D153" s="236" t="s">
        <v>144</v>
      </c>
      <c r="E153" s="237" t="s">
        <v>1</v>
      </c>
      <c r="F153" s="238" t="s">
        <v>175</v>
      </c>
      <c r="G153" s="235"/>
      <c r="H153" s="239">
        <v>56.322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144</v>
      </c>
      <c r="AU153" s="245" t="s">
        <v>90</v>
      </c>
      <c r="AV153" s="13" t="s">
        <v>90</v>
      </c>
      <c r="AW153" s="13" t="s">
        <v>34</v>
      </c>
      <c r="AX153" s="13" t="s">
        <v>79</v>
      </c>
      <c r="AY153" s="245" t="s">
        <v>136</v>
      </c>
    </row>
    <row r="154" spans="1:51" s="14" customFormat="1" ht="12">
      <c r="A154" s="14"/>
      <c r="B154" s="246"/>
      <c r="C154" s="247"/>
      <c r="D154" s="236" t="s">
        <v>144</v>
      </c>
      <c r="E154" s="248" t="s">
        <v>1</v>
      </c>
      <c r="F154" s="249" t="s">
        <v>152</v>
      </c>
      <c r="G154" s="247"/>
      <c r="H154" s="250">
        <v>56.322</v>
      </c>
      <c r="I154" s="251"/>
      <c r="J154" s="247"/>
      <c r="K154" s="247"/>
      <c r="L154" s="252"/>
      <c r="M154" s="253"/>
      <c r="N154" s="254"/>
      <c r="O154" s="254"/>
      <c r="P154" s="254"/>
      <c r="Q154" s="254"/>
      <c r="R154" s="254"/>
      <c r="S154" s="254"/>
      <c r="T154" s="25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6" t="s">
        <v>144</v>
      </c>
      <c r="AU154" s="256" t="s">
        <v>90</v>
      </c>
      <c r="AV154" s="14" t="s">
        <v>142</v>
      </c>
      <c r="AW154" s="14" t="s">
        <v>34</v>
      </c>
      <c r="AX154" s="14" t="s">
        <v>87</v>
      </c>
      <c r="AY154" s="256" t="s">
        <v>136</v>
      </c>
    </row>
    <row r="155" spans="1:65" s="2" customFormat="1" ht="37.8" customHeight="1">
      <c r="A155" s="39"/>
      <c r="B155" s="40"/>
      <c r="C155" s="220" t="s">
        <v>176</v>
      </c>
      <c r="D155" s="220" t="s">
        <v>138</v>
      </c>
      <c r="E155" s="221" t="s">
        <v>177</v>
      </c>
      <c r="F155" s="222" t="s">
        <v>178</v>
      </c>
      <c r="G155" s="223" t="s">
        <v>148</v>
      </c>
      <c r="H155" s="224">
        <v>281.66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44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142</v>
      </c>
      <c r="AT155" s="232" t="s">
        <v>138</v>
      </c>
      <c r="AU155" s="232" t="s">
        <v>90</v>
      </c>
      <c r="AY155" s="18" t="s">
        <v>136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87</v>
      </c>
      <c r="BK155" s="233">
        <f>ROUND(I155*H155,2)</f>
        <v>0</v>
      </c>
      <c r="BL155" s="18" t="s">
        <v>142</v>
      </c>
      <c r="BM155" s="232" t="s">
        <v>179</v>
      </c>
    </row>
    <row r="156" spans="1:51" s="13" customFormat="1" ht="12">
      <c r="A156" s="13"/>
      <c r="B156" s="234"/>
      <c r="C156" s="235"/>
      <c r="D156" s="236" t="s">
        <v>144</v>
      </c>
      <c r="E156" s="237" t="s">
        <v>1</v>
      </c>
      <c r="F156" s="238" t="s">
        <v>180</v>
      </c>
      <c r="G156" s="235"/>
      <c r="H156" s="239">
        <v>281.66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144</v>
      </c>
      <c r="AU156" s="245" t="s">
        <v>90</v>
      </c>
      <c r="AV156" s="13" t="s">
        <v>90</v>
      </c>
      <c r="AW156" s="13" t="s">
        <v>34</v>
      </c>
      <c r="AX156" s="13" t="s">
        <v>87</v>
      </c>
      <c r="AY156" s="245" t="s">
        <v>136</v>
      </c>
    </row>
    <row r="157" spans="1:65" s="2" customFormat="1" ht="24.15" customHeight="1">
      <c r="A157" s="39"/>
      <c r="B157" s="40"/>
      <c r="C157" s="220" t="s">
        <v>181</v>
      </c>
      <c r="D157" s="220" t="s">
        <v>138</v>
      </c>
      <c r="E157" s="221" t="s">
        <v>182</v>
      </c>
      <c r="F157" s="222" t="s">
        <v>183</v>
      </c>
      <c r="G157" s="223" t="s">
        <v>148</v>
      </c>
      <c r="H157" s="224">
        <v>17.985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44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142</v>
      </c>
      <c r="AT157" s="232" t="s">
        <v>138</v>
      </c>
      <c r="AU157" s="232" t="s">
        <v>90</v>
      </c>
      <c r="AY157" s="18" t="s">
        <v>136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87</v>
      </c>
      <c r="BK157" s="233">
        <f>ROUND(I157*H157,2)</f>
        <v>0</v>
      </c>
      <c r="BL157" s="18" t="s">
        <v>142</v>
      </c>
      <c r="BM157" s="232" t="s">
        <v>184</v>
      </c>
    </row>
    <row r="158" spans="1:51" s="13" customFormat="1" ht="12">
      <c r="A158" s="13"/>
      <c r="B158" s="234"/>
      <c r="C158" s="235"/>
      <c r="D158" s="236" t="s">
        <v>144</v>
      </c>
      <c r="E158" s="237" t="s">
        <v>1</v>
      </c>
      <c r="F158" s="238" t="s">
        <v>185</v>
      </c>
      <c r="G158" s="235"/>
      <c r="H158" s="239">
        <v>17.985</v>
      </c>
      <c r="I158" s="240"/>
      <c r="J158" s="235"/>
      <c r="K158" s="235"/>
      <c r="L158" s="241"/>
      <c r="M158" s="242"/>
      <c r="N158" s="243"/>
      <c r="O158" s="243"/>
      <c r="P158" s="243"/>
      <c r="Q158" s="243"/>
      <c r="R158" s="243"/>
      <c r="S158" s="243"/>
      <c r="T158" s="24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5" t="s">
        <v>144</v>
      </c>
      <c r="AU158" s="245" t="s">
        <v>90</v>
      </c>
      <c r="AV158" s="13" t="s">
        <v>90</v>
      </c>
      <c r="AW158" s="13" t="s">
        <v>34</v>
      </c>
      <c r="AX158" s="13" t="s">
        <v>79</v>
      </c>
      <c r="AY158" s="245" t="s">
        <v>136</v>
      </c>
    </row>
    <row r="159" spans="1:51" s="14" customFormat="1" ht="12">
      <c r="A159" s="14"/>
      <c r="B159" s="246"/>
      <c r="C159" s="247"/>
      <c r="D159" s="236" t="s">
        <v>144</v>
      </c>
      <c r="E159" s="248" t="s">
        <v>1</v>
      </c>
      <c r="F159" s="249" t="s">
        <v>152</v>
      </c>
      <c r="G159" s="247"/>
      <c r="H159" s="250">
        <v>17.985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6" t="s">
        <v>144</v>
      </c>
      <c r="AU159" s="256" t="s">
        <v>90</v>
      </c>
      <c r="AV159" s="14" t="s">
        <v>142</v>
      </c>
      <c r="AW159" s="14" t="s">
        <v>34</v>
      </c>
      <c r="AX159" s="14" t="s">
        <v>87</v>
      </c>
      <c r="AY159" s="256" t="s">
        <v>136</v>
      </c>
    </row>
    <row r="160" spans="1:65" s="2" customFormat="1" ht="24.15" customHeight="1">
      <c r="A160" s="39"/>
      <c r="B160" s="40"/>
      <c r="C160" s="220" t="s">
        <v>186</v>
      </c>
      <c r="D160" s="220" t="s">
        <v>138</v>
      </c>
      <c r="E160" s="221" t="s">
        <v>187</v>
      </c>
      <c r="F160" s="222" t="s">
        <v>188</v>
      </c>
      <c r="G160" s="223" t="s">
        <v>148</v>
      </c>
      <c r="H160" s="224">
        <v>27.828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44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142</v>
      </c>
      <c r="AT160" s="232" t="s">
        <v>138</v>
      </c>
      <c r="AU160" s="232" t="s">
        <v>90</v>
      </c>
      <c r="AY160" s="18" t="s">
        <v>136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87</v>
      </c>
      <c r="BK160" s="233">
        <f>ROUND(I160*H160,2)</f>
        <v>0</v>
      </c>
      <c r="BL160" s="18" t="s">
        <v>142</v>
      </c>
      <c r="BM160" s="232" t="s">
        <v>189</v>
      </c>
    </row>
    <row r="161" spans="1:51" s="13" customFormat="1" ht="12">
      <c r="A161" s="13"/>
      <c r="B161" s="234"/>
      <c r="C161" s="235"/>
      <c r="D161" s="236" t="s">
        <v>144</v>
      </c>
      <c r="E161" s="237" t="s">
        <v>1</v>
      </c>
      <c r="F161" s="238" t="s">
        <v>190</v>
      </c>
      <c r="G161" s="235"/>
      <c r="H161" s="239">
        <v>16.624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144</v>
      </c>
      <c r="AU161" s="245" t="s">
        <v>90</v>
      </c>
      <c r="AV161" s="13" t="s">
        <v>90</v>
      </c>
      <c r="AW161" s="13" t="s">
        <v>34</v>
      </c>
      <c r="AX161" s="13" t="s">
        <v>79</v>
      </c>
      <c r="AY161" s="245" t="s">
        <v>136</v>
      </c>
    </row>
    <row r="162" spans="1:51" s="13" customFormat="1" ht="12">
      <c r="A162" s="13"/>
      <c r="B162" s="234"/>
      <c r="C162" s="235"/>
      <c r="D162" s="236" t="s">
        <v>144</v>
      </c>
      <c r="E162" s="237" t="s">
        <v>1</v>
      </c>
      <c r="F162" s="238" t="s">
        <v>191</v>
      </c>
      <c r="G162" s="235"/>
      <c r="H162" s="239">
        <v>11.204</v>
      </c>
      <c r="I162" s="240"/>
      <c r="J162" s="235"/>
      <c r="K162" s="235"/>
      <c r="L162" s="241"/>
      <c r="M162" s="242"/>
      <c r="N162" s="243"/>
      <c r="O162" s="243"/>
      <c r="P162" s="243"/>
      <c r="Q162" s="243"/>
      <c r="R162" s="243"/>
      <c r="S162" s="243"/>
      <c r="T162" s="24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5" t="s">
        <v>144</v>
      </c>
      <c r="AU162" s="245" t="s">
        <v>90</v>
      </c>
      <c r="AV162" s="13" t="s">
        <v>90</v>
      </c>
      <c r="AW162" s="13" t="s">
        <v>34</v>
      </c>
      <c r="AX162" s="13" t="s">
        <v>79</v>
      </c>
      <c r="AY162" s="245" t="s">
        <v>136</v>
      </c>
    </row>
    <row r="163" spans="1:51" s="14" customFormat="1" ht="12">
      <c r="A163" s="14"/>
      <c r="B163" s="246"/>
      <c r="C163" s="247"/>
      <c r="D163" s="236" t="s">
        <v>144</v>
      </c>
      <c r="E163" s="248" t="s">
        <v>1</v>
      </c>
      <c r="F163" s="249" t="s">
        <v>152</v>
      </c>
      <c r="G163" s="247"/>
      <c r="H163" s="250">
        <v>27.828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6" t="s">
        <v>144</v>
      </c>
      <c r="AU163" s="256" t="s">
        <v>90</v>
      </c>
      <c r="AV163" s="14" t="s">
        <v>142</v>
      </c>
      <c r="AW163" s="14" t="s">
        <v>34</v>
      </c>
      <c r="AX163" s="14" t="s">
        <v>87</v>
      </c>
      <c r="AY163" s="256" t="s">
        <v>136</v>
      </c>
    </row>
    <row r="164" spans="1:65" s="2" customFormat="1" ht="16.5" customHeight="1">
      <c r="A164" s="39"/>
      <c r="B164" s="40"/>
      <c r="C164" s="267" t="s">
        <v>192</v>
      </c>
      <c r="D164" s="267" t="s">
        <v>193</v>
      </c>
      <c r="E164" s="268" t="s">
        <v>194</v>
      </c>
      <c r="F164" s="269" t="s">
        <v>195</v>
      </c>
      <c r="G164" s="270" t="s">
        <v>196</v>
      </c>
      <c r="H164" s="271">
        <v>50.09</v>
      </c>
      <c r="I164" s="272"/>
      <c r="J164" s="273">
        <f>ROUND(I164*H164,2)</f>
        <v>0</v>
      </c>
      <c r="K164" s="274"/>
      <c r="L164" s="275"/>
      <c r="M164" s="276" t="s">
        <v>1</v>
      </c>
      <c r="N164" s="277" t="s">
        <v>44</v>
      </c>
      <c r="O164" s="92"/>
      <c r="P164" s="230">
        <f>O164*H164</f>
        <v>0</v>
      </c>
      <c r="Q164" s="230">
        <v>1</v>
      </c>
      <c r="R164" s="230">
        <f>Q164*H164</f>
        <v>50.09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181</v>
      </c>
      <c r="AT164" s="232" t="s">
        <v>193</v>
      </c>
      <c r="AU164" s="232" t="s">
        <v>90</v>
      </c>
      <c r="AY164" s="18" t="s">
        <v>136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87</v>
      </c>
      <c r="BK164" s="233">
        <f>ROUND(I164*H164,2)</f>
        <v>0</v>
      </c>
      <c r="BL164" s="18" t="s">
        <v>142</v>
      </c>
      <c r="BM164" s="232" t="s">
        <v>197</v>
      </c>
    </row>
    <row r="165" spans="1:51" s="13" customFormat="1" ht="12">
      <c r="A165" s="13"/>
      <c r="B165" s="234"/>
      <c r="C165" s="235"/>
      <c r="D165" s="236" t="s">
        <v>144</v>
      </c>
      <c r="E165" s="237" t="s">
        <v>1</v>
      </c>
      <c r="F165" s="238" t="s">
        <v>198</v>
      </c>
      <c r="G165" s="235"/>
      <c r="H165" s="239">
        <v>27.828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144</v>
      </c>
      <c r="AU165" s="245" t="s">
        <v>90</v>
      </c>
      <c r="AV165" s="13" t="s">
        <v>90</v>
      </c>
      <c r="AW165" s="13" t="s">
        <v>34</v>
      </c>
      <c r="AX165" s="13" t="s">
        <v>79</v>
      </c>
      <c r="AY165" s="245" t="s">
        <v>136</v>
      </c>
    </row>
    <row r="166" spans="1:51" s="13" customFormat="1" ht="12">
      <c r="A166" s="13"/>
      <c r="B166" s="234"/>
      <c r="C166" s="235"/>
      <c r="D166" s="236" t="s">
        <v>144</v>
      </c>
      <c r="E166" s="237" t="s">
        <v>1</v>
      </c>
      <c r="F166" s="238" t="s">
        <v>199</v>
      </c>
      <c r="G166" s="235"/>
      <c r="H166" s="239">
        <v>50.09</v>
      </c>
      <c r="I166" s="240"/>
      <c r="J166" s="235"/>
      <c r="K166" s="235"/>
      <c r="L166" s="241"/>
      <c r="M166" s="242"/>
      <c r="N166" s="243"/>
      <c r="O166" s="243"/>
      <c r="P166" s="243"/>
      <c r="Q166" s="243"/>
      <c r="R166" s="243"/>
      <c r="S166" s="243"/>
      <c r="T166" s="24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5" t="s">
        <v>144</v>
      </c>
      <c r="AU166" s="245" t="s">
        <v>90</v>
      </c>
      <c r="AV166" s="13" t="s">
        <v>90</v>
      </c>
      <c r="AW166" s="13" t="s">
        <v>34</v>
      </c>
      <c r="AX166" s="13" t="s">
        <v>87</v>
      </c>
      <c r="AY166" s="245" t="s">
        <v>136</v>
      </c>
    </row>
    <row r="167" spans="1:65" s="2" customFormat="1" ht="24.15" customHeight="1">
      <c r="A167" s="39"/>
      <c r="B167" s="40"/>
      <c r="C167" s="220" t="s">
        <v>200</v>
      </c>
      <c r="D167" s="220" t="s">
        <v>138</v>
      </c>
      <c r="E167" s="221" t="s">
        <v>201</v>
      </c>
      <c r="F167" s="222" t="s">
        <v>202</v>
      </c>
      <c r="G167" s="223" t="s">
        <v>196</v>
      </c>
      <c r="H167" s="224">
        <v>101.38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44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142</v>
      </c>
      <c r="AT167" s="232" t="s">
        <v>138</v>
      </c>
      <c r="AU167" s="232" t="s">
        <v>90</v>
      </c>
      <c r="AY167" s="18" t="s">
        <v>136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87</v>
      </c>
      <c r="BK167" s="233">
        <f>ROUND(I167*H167,2)</f>
        <v>0</v>
      </c>
      <c r="BL167" s="18" t="s">
        <v>142</v>
      </c>
      <c r="BM167" s="232" t="s">
        <v>203</v>
      </c>
    </row>
    <row r="168" spans="1:51" s="13" customFormat="1" ht="12">
      <c r="A168" s="13"/>
      <c r="B168" s="234"/>
      <c r="C168" s="235"/>
      <c r="D168" s="236" t="s">
        <v>144</v>
      </c>
      <c r="E168" s="237" t="s">
        <v>1</v>
      </c>
      <c r="F168" s="238" t="s">
        <v>204</v>
      </c>
      <c r="G168" s="235"/>
      <c r="H168" s="239">
        <v>56.322</v>
      </c>
      <c r="I168" s="240"/>
      <c r="J168" s="235"/>
      <c r="K168" s="235"/>
      <c r="L168" s="241"/>
      <c r="M168" s="242"/>
      <c r="N168" s="243"/>
      <c r="O168" s="243"/>
      <c r="P168" s="243"/>
      <c r="Q168" s="243"/>
      <c r="R168" s="243"/>
      <c r="S168" s="243"/>
      <c r="T168" s="24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5" t="s">
        <v>144</v>
      </c>
      <c r="AU168" s="245" t="s">
        <v>90</v>
      </c>
      <c r="AV168" s="13" t="s">
        <v>90</v>
      </c>
      <c r="AW168" s="13" t="s">
        <v>34</v>
      </c>
      <c r="AX168" s="13" t="s">
        <v>79</v>
      </c>
      <c r="AY168" s="245" t="s">
        <v>136</v>
      </c>
    </row>
    <row r="169" spans="1:51" s="13" customFormat="1" ht="12">
      <c r="A169" s="13"/>
      <c r="B169" s="234"/>
      <c r="C169" s="235"/>
      <c r="D169" s="236" t="s">
        <v>144</v>
      </c>
      <c r="E169" s="237" t="s">
        <v>1</v>
      </c>
      <c r="F169" s="238" t="s">
        <v>205</v>
      </c>
      <c r="G169" s="235"/>
      <c r="H169" s="239">
        <v>101.38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144</v>
      </c>
      <c r="AU169" s="245" t="s">
        <v>90</v>
      </c>
      <c r="AV169" s="13" t="s">
        <v>90</v>
      </c>
      <c r="AW169" s="13" t="s">
        <v>34</v>
      </c>
      <c r="AX169" s="13" t="s">
        <v>87</v>
      </c>
      <c r="AY169" s="245" t="s">
        <v>136</v>
      </c>
    </row>
    <row r="170" spans="1:65" s="2" customFormat="1" ht="16.5" customHeight="1">
      <c r="A170" s="39"/>
      <c r="B170" s="40"/>
      <c r="C170" s="220" t="s">
        <v>206</v>
      </c>
      <c r="D170" s="220" t="s">
        <v>138</v>
      </c>
      <c r="E170" s="221" t="s">
        <v>207</v>
      </c>
      <c r="F170" s="222" t="s">
        <v>208</v>
      </c>
      <c r="G170" s="223" t="s">
        <v>148</v>
      </c>
      <c r="H170" s="224">
        <v>46.031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44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142</v>
      </c>
      <c r="AT170" s="232" t="s">
        <v>138</v>
      </c>
      <c r="AU170" s="232" t="s">
        <v>90</v>
      </c>
      <c r="AY170" s="18" t="s">
        <v>136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87</v>
      </c>
      <c r="BK170" s="233">
        <f>ROUND(I170*H170,2)</f>
        <v>0</v>
      </c>
      <c r="BL170" s="18" t="s">
        <v>142</v>
      </c>
      <c r="BM170" s="232" t="s">
        <v>209</v>
      </c>
    </row>
    <row r="171" spans="1:51" s="13" customFormat="1" ht="12">
      <c r="A171" s="13"/>
      <c r="B171" s="234"/>
      <c r="C171" s="235"/>
      <c r="D171" s="236" t="s">
        <v>144</v>
      </c>
      <c r="E171" s="237" t="s">
        <v>1</v>
      </c>
      <c r="F171" s="238" t="s">
        <v>210</v>
      </c>
      <c r="G171" s="235"/>
      <c r="H171" s="239">
        <v>46.031</v>
      </c>
      <c r="I171" s="240"/>
      <c r="J171" s="235"/>
      <c r="K171" s="235"/>
      <c r="L171" s="241"/>
      <c r="M171" s="242"/>
      <c r="N171" s="243"/>
      <c r="O171" s="243"/>
      <c r="P171" s="243"/>
      <c r="Q171" s="243"/>
      <c r="R171" s="243"/>
      <c r="S171" s="243"/>
      <c r="T171" s="24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5" t="s">
        <v>144</v>
      </c>
      <c r="AU171" s="245" t="s">
        <v>90</v>
      </c>
      <c r="AV171" s="13" t="s">
        <v>90</v>
      </c>
      <c r="AW171" s="13" t="s">
        <v>34</v>
      </c>
      <c r="AX171" s="13" t="s">
        <v>87</v>
      </c>
      <c r="AY171" s="245" t="s">
        <v>136</v>
      </c>
    </row>
    <row r="172" spans="1:65" s="2" customFormat="1" ht="37.8" customHeight="1">
      <c r="A172" s="39"/>
      <c r="B172" s="40"/>
      <c r="C172" s="220" t="s">
        <v>211</v>
      </c>
      <c r="D172" s="220" t="s">
        <v>138</v>
      </c>
      <c r="E172" s="221" t="s">
        <v>212</v>
      </c>
      <c r="F172" s="222" t="s">
        <v>213</v>
      </c>
      <c r="G172" s="223" t="s">
        <v>141</v>
      </c>
      <c r="H172" s="224">
        <v>119.9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44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142</v>
      </c>
      <c r="AT172" s="232" t="s">
        <v>138</v>
      </c>
      <c r="AU172" s="232" t="s">
        <v>90</v>
      </c>
      <c r="AY172" s="18" t="s">
        <v>136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87</v>
      </c>
      <c r="BK172" s="233">
        <f>ROUND(I172*H172,2)</f>
        <v>0</v>
      </c>
      <c r="BL172" s="18" t="s">
        <v>142</v>
      </c>
      <c r="BM172" s="232" t="s">
        <v>214</v>
      </c>
    </row>
    <row r="173" spans="1:51" s="13" customFormat="1" ht="12">
      <c r="A173" s="13"/>
      <c r="B173" s="234"/>
      <c r="C173" s="235"/>
      <c r="D173" s="236" t="s">
        <v>144</v>
      </c>
      <c r="E173" s="237" t="s">
        <v>1</v>
      </c>
      <c r="F173" s="238" t="s">
        <v>215</v>
      </c>
      <c r="G173" s="235"/>
      <c r="H173" s="239">
        <v>119.9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144</v>
      </c>
      <c r="AU173" s="245" t="s">
        <v>90</v>
      </c>
      <c r="AV173" s="13" t="s">
        <v>90</v>
      </c>
      <c r="AW173" s="13" t="s">
        <v>34</v>
      </c>
      <c r="AX173" s="13" t="s">
        <v>87</v>
      </c>
      <c r="AY173" s="245" t="s">
        <v>136</v>
      </c>
    </row>
    <row r="174" spans="1:65" s="2" customFormat="1" ht="24.15" customHeight="1">
      <c r="A174" s="39"/>
      <c r="B174" s="40"/>
      <c r="C174" s="220" t="s">
        <v>216</v>
      </c>
      <c r="D174" s="220" t="s">
        <v>138</v>
      </c>
      <c r="E174" s="221" t="s">
        <v>217</v>
      </c>
      <c r="F174" s="222" t="s">
        <v>218</v>
      </c>
      <c r="G174" s="223" t="s">
        <v>141</v>
      </c>
      <c r="H174" s="224">
        <v>119.9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44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142</v>
      </c>
      <c r="AT174" s="232" t="s">
        <v>138</v>
      </c>
      <c r="AU174" s="232" t="s">
        <v>90</v>
      </c>
      <c r="AY174" s="18" t="s">
        <v>136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87</v>
      </c>
      <c r="BK174" s="233">
        <f>ROUND(I174*H174,2)</f>
        <v>0</v>
      </c>
      <c r="BL174" s="18" t="s">
        <v>142</v>
      </c>
      <c r="BM174" s="232" t="s">
        <v>219</v>
      </c>
    </row>
    <row r="175" spans="1:51" s="13" customFormat="1" ht="12">
      <c r="A175" s="13"/>
      <c r="B175" s="234"/>
      <c r="C175" s="235"/>
      <c r="D175" s="236" t="s">
        <v>144</v>
      </c>
      <c r="E175" s="237" t="s">
        <v>1</v>
      </c>
      <c r="F175" s="238" t="s">
        <v>215</v>
      </c>
      <c r="G175" s="235"/>
      <c r="H175" s="239">
        <v>119.9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144</v>
      </c>
      <c r="AU175" s="245" t="s">
        <v>90</v>
      </c>
      <c r="AV175" s="13" t="s">
        <v>90</v>
      </c>
      <c r="AW175" s="13" t="s">
        <v>34</v>
      </c>
      <c r="AX175" s="13" t="s">
        <v>87</v>
      </c>
      <c r="AY175" s="245" t="s">
        <v>136</v>
      </c>
    </row>
    <row r="176" spans="1:65" s="2" customFormat="1" ht="24.15" customHeight="1">
      <c r="A176" s="39"/>
      <c r="B176" s="40"/>
      <c r="C176" s="220" t="s">
        <v>8</v>
      </c>
      <c r="D176" s="220" t="s">
        <v>138</v>
      </c>
      <c r="E176" s="221" t="s">
        <v>220</v>
      </c>
      <c r="F176" s="222" t="s">
        <v>221</v>
      </c>
      <c r="G176" s="223" t="s">
        <v>141</v>
      </c>
      <c r="H176" s="224">
        <v>119.9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44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142</v>
      </c>
      <c r="AT176" s="232" t="s">
        <v>138</v>
      </c>
      <c r="AU176" s="232" t="s">
        <v>90</v>
      </c>
      <c r="AY176" s="18" t="s">
        <v>136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87</v>
      </c>
      <c r="BK176" s="233">
        <f>ROUND(I176*H176,2)</f>
        <v>0</v>
      </c>
      <c r="BL176" s="18" t="s">
        <v>142</v>
      </c>
      <c r="BM176" s="232" t="s">
        <v>222</v>
      </c>
    </row>
    <row r="177" spans="1:51" s="13" customFormat="1" ht="12">
      <c r="A177" s="13"/>
      <c r="B177" s="234"/>
      <c r="C177" s="235"/>
      <c r="D177" s="236" t="s">
        <v>144</v>
      </c>
      <c r="E177" s="237" t="s">
        <v>1</v>
      </c>
      <c r="F177" s="238" t="s">
        <v>215</v>
      </c>
      <c r="G177" s="235"/>
      <c r="H177" s="239">
        <v>119.9</v>
      </c>
      <c r="I177" s="240"/>
      <c r="J177" s="235"/>
      <c r="K177" s="235"/>
      <c r="L177" s="241"/>
      <c r="M177" s="242"/>
      <c r="N177" s="243"/>
      <c r="O177" s="243"/>
      <c r="P177" s="243"/>
      <c r="Q177" s="243"/>
      <c r="R177" s="243"/>
      <c r="S177" s="243"/>
      <c r="T177" s="24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5" t="s">
        <v>144</v>
      </c>
      <c r="AU177" s="245" t="s">
        <v>90</v>
      </c>
      <c r="AV177" s="13" t="s">
        <v>90</v>
      </c>
      <c r="AW177" s="13" t="s">
        <v>34</v>
      </c>
      <c r="AX177" s="13" t="s">
        <v>87</v>
      </c>
      <c r="AY177" s="245" t="s">
        <v>136</v>
      </c>
    </row>
    <row r="178" spans="1:65" s="2" customFormat="1" ht="16.5" customHeight="1">
      <c r="A178" s="39"/>
      <c r="B178" s="40"/>
      <c r="C178" s="267" t="s">
        <v>223</v>
      </c>
      <c r="D178" s="267" t="s">
        <v>193</v>
      </c>
      <c r="E178" s="268" t="s">
        <v>224</v>
      </c>
      <c r="F178" s="269" t="s">
        <v>225</v>
      </c>
      <c r="G178" s="270" t="s">
        <v>226</v>
      </c>
      <c r="H178" s="271">
        <v>3.573</v>
      </c>
      <c r="I178" s="272"/>
      <c r="J178" s="273">
        <f>ROUND(I178*H178,2)</f>
        <v>0</v>
      </c>
      <c r="K178" s="274"/>
      <c r="L178" s="275"/>
      <c r="M178" s="276" t="s">
        <v>1</v>
      </c>
      <c r="N178" s="277" t="s">
        <v>44</v>
      </c>
      <c r="O178" s="92"/>
      <c r="P178" s="230">
        <f>O178*H178</f>
        <v>0</v>
      </c>
      <c r="Q178" s="230">
        <v>0.001</v>
      </c>
      <c r="R178" s="230">
        <f>Q178*H178</f>
        <v>0.0035730000000000002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181</v>
      </c>
      <c r="AT178" s="232" t="s">
        <v>193</v>
      </c>
      <c r="AU178" s="232" t="s">
        <v>90</v>
      </c>
      <c r="AY178" s="18" t="s">
        <v>136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87</v>
      </c>
      <c r="BK178" s="233">
        <f>ROUND(I178*H178,2)</f>
        <v>0</v>
      </c>
      <c r="BL178" s="18" t="s">
        <v>142</v>
      </c>
      <c r="BM178" s="232" t="s">
        <v>227</v>
      </c>
    </row>
    <row r="179" spans="1:51" s="13" customFormat="1" ht="12">
      <c r="A179" s="13"/>
      <c r="B179" s="234"/>
      <c r="C179" s="235"/>
      <c r="D179" s="236" t="s">
        <v>144</v>
      </c>
      <c r="E179" s="237" t="s">
        <v>1</v>
      </c>
      <c r="F179" s="238" t="s">
        <v>228</v>
      </c>
      <c r="G179" s="235"/>
      <c r="H179" s="239">
        <v>3.573</v>
      </c>
      <c r="I179" s="240"/>
      <c r="J179" s="235"/>
      <c r="K179" s="235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144</v>
      </c>
      <c r="AU179" s="245" t="s">
        <v>90</v>
      </c>
      <c r="AV179" s="13" t="s">
        <v>90</v>
      </c>
      <c r="AW179" s="13" t="s">
        <v>34</v>
      </c>
      <c r="AX179" s="13" t="s">
        <v>87</v>
      </c>
      <c r="AY179" s="245" t="s">
        <v>136</v>
      </c>
    </row>
    <row r="180" spans="1:65" s="2" customFormat="1" ht="24.15" customHeight="1">
      <c r="A180" s="39"/>
      <c r="B180" s="40"/>
      <c r="C180" s="220" t="s">
        <v>229</v>
      </c>
      <c r="D180" s="220" t="s">
        <v>138</v>
      </c>
      <c r="E180" s="221" t="s">
        <v>230</v>
      </c>
      <c r="F180" s="222" t="s">
        <v>231</v>
      </c>
      <c r="G180" s="223" t="s">
        <v>141</v>
      </c>
      <c r="H180" s="224">
        <v>265.16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44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142</v>
      </c>
      <c r="AT180" s="232" t="s">
        <v>138</v>
      </c>
      <c r="AU180" s="232" t="s">
        <v>90</v>
      </c>
      <c r="AY180" s="18" t="s">
        <v>136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87</v>
      </c>
      <c r="BK180" s="233">
        <f>ROUND(I180*H180,2)</f>
        <v>0</v>
      </c>
      <c r="BL180" s="18" t="s">
        <v>142</v>
      </c>
      <c r="BM180" s="232" t="s">
        <v>232</v>
      </c>
    </row>
    <row r="181" spans="1:51" s="13" customFormat="1" ht="12">
      <c r="A181" s="13"/>
      <c r="B181" s="234"/>
      <c r="C181" s="235"/>
      <c r="D181" s="236" t="s">
        <v>144</v>
      </c>
      <c r="E181" s="237" t="s">
        <v>1</v>
      </c>
      <c r="F181" s="238" t="s">
        <v>233</v>
      </c>
      <c r="G181" s="235"/>
      <c r="H181" s="239">
        <v>265.16</v>
      </c>
      <c r="I181" s="240"/>
      <c r="J181" s="235"/>
      <c r="K181" s="235"/>
      <c r="L181" s="241"/>
      <c r="M181" s="242"/>
      <c r="N181" s="243"/>
      <c r="O181" s="243"/>
      <c r="P181" s="243"/>
      <c r="Q181" s="243"/>
      <c r="R181" s="243"/>
      <c r="S181" s="243"/>
      <c r="T181" s="24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5" t="s">
        <v>144</v>
      </c>
      <c r="AU181" s="245" t="s">
        <v>90</v>
      </c>
      <c r="AV181" s="13" t="s">
        <v>90</v>
      </c>
      <c r="AW181" s="13" t="s">
        <v>34</v>
      </c>
      <c r="AX181" s="13" t="s">
        <v>79</v>
      </c>
      <c r="AY181" s="245" t="s">
        <v>136</v>
      </c>
    </row>
    <row r="182" spans="1:51" s="14" customFormat="1" ht="12">
      <c r="A182" s="14"/>
      <c r="B182" s="246"/>
      <c r="C182" s="247"/>
      <c r="D182" s="236" t="s">
        <v>144</v>
      </c>
      <c r="E182" s="248" t="s">
        <v>1</v>
      </c>
      <c r="F182" s="249" t="s">
        <v>152</v>
      </c>
      <c r="G182" s="247"/>
      <c r="H182" s="250">
        <v>265.16</v>
      </c>
      <c r="I182" s="251"/>
      <c r="J182" s="247"/>
      <c r="K182" s="247"/>
      <c r="L182" s="252"/>
      <c r="M182" s="253"/>
      <c r="N182" s="254"/>
      <c r="O182" s="254"/>
      <c r="P182" s="254"/>
      <c r="Q182" s="254"/>
      <c r="R182" s="254"/>
      <c r="S182" s="254"/>
      <c r="T182" s="25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6" t="s">
        <v>144</v>
      </c>
      <c r="AU182" s="256" t="s">
        <v>90</v>
      </c>
      <c r="AV182" s="14" t="s">
        <v>142</v>
      </c>
      <c r="AW182" s="14" t="s">
        <v>34</v>
      </c>
      <c r="AX182" s="14" t="s">
        <v>87</v>
      </c>
      <c r="AY182" s="256" t="s">
        <v>136</v>
      </c>
    </row>
    <row r="183" spans="1:65" s="2" customFormat="1" ht="33" customHeight="1">
      <c r="A183" s="39"/>
      <c r="B183" s="40"/>
      <c r="C183" s="220" t="s">
        <v>234</v>
      </c>
      <c r="D183" s="220" t="s">
        <v>138</v>
      </c>
      <c r="E183" s="221" t="s">
        <v>235</v>
      </c>
      <c r="F183" s="222" t="s">
        <v>236</v>
      </c>
      <c r="G183" s="223" t="s">
        <v>141</v>
      </c>
      <c r="H183" s="224">
        <v>353.85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44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142</v>
      </c>
      <c r="AT183" s="232" t="s">
        <v>138</v>
      </c>
      <c r="AU183" s="232" t="s">
        <v>90</v>
      </c>
      <c r="AY183" s="18" t="s">
        <v>136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87</v>
      </c>
      <c r="BK183" s="233">
        <f>ROUND(I183*H183,2)</f>
        <v>0</v>
      </c>
      <c r="BL183" s="18" t="s">
        <v>142</v>
      </c>
      <c r="BM183" s="232" t="s">
        <v>237</v>
      </c>
    </row>
    <row r="184" spans="1:51" s="15" customFormat="1" ht="12">
      <c r="A184" s="15"/>
      <c r="B184" s="257"/>
      <c r="C184" s="258"/>
      <c r="D184" s="236" t="s">
        <v>144</v>
      </c>
      <c r="E184" s="259" t="s">
        <v>1</v>
      </c>
      <c r="F184" s="260" t="s">
        <v>238</v>
      </c>
      <c r="G184" s="258"/>
      <c r="H184" s="259" t="s">
        <v>1</v>
      </c>
      <c r="I184" s="261"/>
      <c r="J184" s="258"/>
      <c r="K184" s="258"/>
      <c r="L184" s="262"/>
      <c r="M184" s="263"/>
      <c r="N184" s="264"/>
      <c r="O184" s="264"/>
      <c r="P184" s="264"/>
      <c r="Q184" s="264"/>
      <c r="R184" s="264"/>
      <c r="S184" s="264"/>
      <c r="T184" s="26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6" t="s">
        <v>144</v>
      </c>
      <c r="AU184" s="266" t="s">
        <v>90</v>
      </c>
      <c r="AV184" s="15" t="s">
        <v>87</v>
      </c>
      <c r="AW184" s="15" t="s">
        <v>34</v>
      </c>
      <c r="AX184" s="15" t="s">
        <v>79</v>
      </c>
      <c r="AY184" s="266" t="s">
        <v>136</v>
      </c>
    </row>
    <row r="185" spans="1:51" s="13" customFormat="1" ht="12">
      <c r="A185" s="13"/>
      <c r="B185" s="234"/>
      <c r="C185" s="235"/>
      <c r="D185" s="236" t="s">
        <v>144</v>
      </c>
      <c r="E185" s="237" t="s">
        <v>1</v>
      </c>
      <c r="F185" s="238" t="s">
        <v>239</v>
      </c>
      <c r="G185" s="235"/>
      <c r="H185" s="239">
        <v>234.76</v>
      </c>
      <c r="I185" s="240"/>
      <c r="J185" s="235"/>
      <c r="K185" s="235"/>
      <c r="L185" s="241"/>
      <c r="M185" s="242"/>
      <c r="N185" s="243"/>
      <c r="O185" s="243"/>
      <c r="P185" s="243"/>
      <c r="Q185" s="243"/>
      <c r="R185" s="243"/>
      <c r="S185" s="243"/>
      <c r="T185" s="24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5" t="s">
        <v>144</v>
      </c>
      <c r="AU185" s="245" t="s">
        <v>90</v>
      </c>
      <c r="AV185" s="13" t="s">
        <v>90</v>
      </c>
      <c r="AW185" s="13" t="s">
        <v>34</v>
      </c>
      <c r="AX185" s="13" t="s">
        <v>79</v>
      </c>
      <c r="AY185" s="245" t="s">
        <v>136</v>
      </c>
    </row>
    <row r="186" spans="1:51" s="15" customFormat="1" ht="12">
      <c r="A186" s="15"/>
      <c r="B186" s="257"/>
      <c r="C186" s="258"/>
      <c r="D186" s="236" t="s">
        <v>144</v>
      </c>
      <c r="E186" s="259" t="s">
        <v>1</v>
      </c>
      <c r="F186" s="260" t="s">
        <v>240</v>
      </c>
      <c r="G186" s="258"/>
      <c r="H186" s="259" t="s">
        <v>1</v>
      </c>
      <c r="I186" s="261"/>
      <c r="J186" s="258"/>
      <c r="K186" s="258"/>
      <c r="L186" s="262"/>
      <c r="M186" s="263"/>
      <c r="N186" s="264"/>
      <c r="O186" s="264"/>
      <c r="P186" s="264"/>
      <c r="Q186" s="264"/>
      <c r="R186" s="264"/>
      <c r="S186" s="264"/>
      <c r="T186" s="26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6" t="s">
        <v>144</v>
      </c>
      <c r="AU186" s="266" t="s">
        <v>90</v>
      </c>
      <c r="AV186" s="15" t="s">
        <v>87</v>
      </c>
      <c r="AW186" s="15" t="s">
        <v>34</v>
      </c>
      <c r="AX186" s="15" t="s">
        <v>79</v>
      </c>
      <c r="AY186" s="266" t="s">
        <v>136</v>
      </c>
    </row>
    <row r="187" spans="1:51" s="13" customFormat="1" ht="12">
      <c r="A187" s="13"/>
      <c r="B187" s="234"/>
      <c r="C187" s="235"/>
      <c r="D187" s="236" t="s">
        <v>144</v>
      </c>
      <c r="E187" s="237" t="s">
        <v>1</v>
      </c>
      <c r="F187" s="238" t="s">
        <v>241</v>
      </c>
      <c r="G187" s="235"/>
      <c r="H187" s="239">
        <v>119.09</v>
      </c>
      <c r="I187" s="240"/>
      <c r="J187" s="235"/>
      <c r="K187" s="235"/>
      <c r="L187" s="241"/>
      <c r="M187" s="242"/>
      <c r="N187" s="243"/>
      <c r="O187" s="243"/>
      <c r="P187" s="243"/>
      <c r="Q187" s="243"/>
      <c r="R187" s="243"/>
      <c r="S187" s="243"/>
      <c r="T187" s="24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5" t="s">
        <v>144</v>
      </c>
      <c r="AU187" s="245" t="s">
        <v>90</v>
      </c>
      <c r="AV187" s="13" t="s">
        <v>90</v>
      </c>
      <c r="AW187" s="13" t="s">
        <v>34</v>
      </c>
      <c r="AX187" s="13" t="s">
        <v>79</v>
      </c>
      <c r="AY187" s="245" t="s">
        <v>136</v>
      </c>
    </row>
    <row r="188" spans="1:51" s="14" customFormat="1" ht="12">
      <c r="A188" s="14"/>
      <c r="B188" s="246"/>
      <c r="C188" s="247"/>
      <c r="D188" s="236" t="s">
        <v>144</v>
      </c>
      <c r="E188" s="248" t="s">
        <v>1</v>
      </c>
      <c r="F188" s="249" t="s">
        <v>152</v>
      </c>
      <c r="G188" s="247"/>
      <c r="H188" s="250">
        <v>353.85</v>
      </c>
      <c r="I188" s="251"/>
      <c r="J188" s="247"/>
      <c r="K188" s="247"/>
      <c r="L188" s="252"/>
      <c r="M188" s="253"/>
      <c r="N188" s="254"/>
      <c r="O188" s="254"/>
      <c r="P188" s="254"/>
      <c r="Q188" s="254"/>
      <c r="R188" s="254"/>
      <c r="S188" s="254"/>
      <c r="T188" s="25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6" t="s">
        <v>144</v>
      </c>
      <c r="AU188" s="256" t="s">
        <v>90</v>
      </c>
      <c r="AV188" s="14" t="s">
        <v>142</v>
      </c>
      <c r="AW188" s="14" t="s">
        <v>34</v>
      </c>
      <c r="AX188" s="14" t="s">
        <v>87</v>
      </c>
      <c r="AY188" s="256" t="s">
        <v>136</v>
      </c>
    </row>
    <row r="189" spans="1:65" s="2" customFormat="1" ht="33" customHeight="1">
      <c r="A189" s="39"/>
      <c r="B189" s="40"/>
      <c r="C189" s="220" t="s">
        <v>242</v>
      </c>
      <c r="D189" s="220" t="s">
        <v>138</v>
      </c>
      <c r="E189" s="221" t="s">
        <v>243</v>
      </c>
      <c r="F189" s="222" t="s">
        <v>244</v>
      </c>
      <c r="G189" s="223" t="s">
        <v>141</v>
      </c>
      <c r="H189" s="224">
        <v>119.09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44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142</v>
      </c>
      <c r="AT189" s="232" t="s">
        <v>138</v>
      </c>
      <c r="AU189" s="232" t="s">
        <v>90</v>
      </c>
      <c r="AY189" s="18" t="s">
        <v>136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87</v>
      </c>
      <c r="BK189" s="233">
        <f>ROUND(I189*H189,2)</f>
        <v>0</v>
      </c>
      <c r="BL189" s="18" t="s">
        <v>142</v>
      </c>
      <c r="BM189" s="232" t="s">
        <v>245</v>
      </c>
    </row>
    <row r="190" spans="1:51" s="13" customFormat="1" ht="12">
      <c r="A190" s="13"/>
      <c r="B190" s="234"/>
      <c r="C190" s="235"/>
      <c r="D190" s="236" t="s">
        <v>144</v>
      </c>
      <c r="E190" s="237" t="s">
        <v>1</v>
      </c>
      <c r="F190" s="238" t="s">
        <v>241</v>
      </c>
      <c r="G190" s="235"/>
      <c r="H190" s="239">
        <v>119.09</v>
      </c>
      <c r="I190" s="240"/>
      <c r="J190" s="235"/>
      <c r="K190" s="235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144</v>
      </c>
      <c r="AU190" s="245" t="s">
        <v>90</v>
      </c>
      <c r="AV190" s="13" t="s">
        <v>90</v>
      </c>
      <c r="AW190" s="13" t="s">
        <v>34</v>
      </c>
      <c r="AX190" s="13" t="s">
        <v>87</v>
      </c>
      <c r="AY190" s="245" t="s">
        <v>136</v>
      </c>
    </row>
    <row r="191" spans="1:65" s="2" customFormat="1" ht="16.5" customHeight="1">
      <c r="A191" s="39"/>
      <c r="B191" s="40"/>
      <c r="C191" s="220" t="s">
        <v>246</v>
      </c>
      <c r="D191" s="220" t="s">
        <v>138</v>
      </c>
      <c r="E191" s="221" t="s">
        <v>247</v>
      </c>
      <c r="F191" s="222" t="s">
        <v>248</v>
      </c>
      <c r="G191" s="223" t="s">
        <v>148</v>
      </c>
      <c r="H191" s="224">
        <v>2.977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44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142</v>
      </c>
      <c r="AT191" s="232" t="s">
        <v>138</v>
      </c>
      <c r="AU191" s="232" t="s">
        <v>90</v>
      </c>
      <c r="AY191" s="18" t="s">
        <v>136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87</v>
      </c>
      <c r="BK191" s="233">
        <f>ROUND(I191*H191,2)</f>
        <v>0</v>
      </c>
      <c r="BL191" s="18" t="s">
        <v>142</v>
      </c>
      <c r="BM191" s="232" t="s">
        <v>249</v>
      </c>
    </row>
    <row r="192" spans="1:51" s="13" customFormat="1" ht="12">
      <c r="A192" s="13"/>
      <c r="B192" s="234"/>
      <c r="C192" s="235"/>
      <c r="D192" s="236" t="s">
        <v>144</v>
      </c>
      <c r="E192" s="237" t="s">
        <v>1</v>
      </c>
      <c r="F192" s="238" t="s">
        <v>250</v>
      </c>
      <c r="G192" s="235"/>
      <c r="H192" s="239">
        <v>2.977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144</v>
      </c>
      <c r="AU192" s="245" t="s">
        <v>90</v>
      </c>
      <c r="AV192" s="13" t="s">
        <v>90</v>
      </c>
      <c r="AW192" s="13" t="s">
        <v>34</v>
      </c>
      <c r="AX192" s="13" t="s">
        <v>87</v>
      </c>
      <c r="AY192" s="245" t="s">
        <v>136</v>
      </c>
    </row>
    <row r="193" spans="1:63" s="12" customFormat="1" ht="22.8" customHeight="1">
      <c r="A193" s="12"/>
      <c r="B193" s="204"/>
      <c r="C193" s="205"/>
      <c r="D193" s="206" t="s">
        <v>78</v>
      </c>
      <c r="E193" s="218" t="s">
        <v>90</v>
      </c>
      <c r="F193" s="218" t="s">
        <v>251</v>
      </c>
      <c r="G193" s="205"/>
      <c r="H193" s="205"/>
      <c r="I193" s="208"/>
      <c r="J193" s="219">
        <f>BK193</f>
        <v>0</v>
      </c>
      <c r="K193" s="205"/>
      <c r="L193" s="210"/>
      <c r="M193" s="211"/>
      <c r="N193" s="212"/>
      <c r="O193" s="212"/>
      <c r="P193" s="213">
        <f>SUM(P194:P228)</f>
        <v>0</v>
      </c>
      <c r="Q193" s="212"/>
      <c r="R193" s="213">
        <f>SUM(R194:R228)</f>
        <v>4.1244860405295</v>
      </c>
      <c r="S193" s="212"/>
      <c r="T193" s="214">
        <f>SUM(T194:T228)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5" t="s">
        <v>87</v>
      </c>
      <c r="AT193" s="216" t="s">
        <v>78</v>
      </c>
      <c r="AU193" s="216" t="s">
        <v>87</v>
      </c>
      <c r="AY193" s="215" t="s">
        <v>136</v>
      </c>
      <c r="BK193" s="217">
        <f>SUM(BK194:BK228)</f>
        <v>0</v>
      </c>
    </row>
    <row r="194" spans="1:65" s="2" customFormat="1" ht="24.15" customHeight="1">
      <c r="A194" s="39"/>
      <c r="B194" s="40"/>
      <c r="C194" s="220" t="s">
        <v>7</v>
      </c>
      <c r="D194" s="220" t="s">
        <v>138</v>
      </c>
      <c r="E194" s="221" t="s">
        <v>252</v>
      </c>
      <c r="F194" s="222" t="s">
        <v>253</v>
      </c>
      <c r="G194" s="223" t="s">
        <v>141</v>
      </c>
      <c r="H194" s="224">
        <v>104.5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44</v>
      </c>
      <c r="O194" s="92"/>
      <c r="P194" s="230">
        <f>O194*H194</f>
        <v>0</v>
      </c>
      <c r="Q194" s="230">
        <v>0.0001375</v>
      </c>
      <c r="R194" s="230">
        <f>Q194*H194</f>
        <v>0.014368750000000001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142</v>
      </c>
      <c r="AT194" s="232" t="s">
        <v>138</v>
      </c>
      <c r="AU194" s="232" t="s">
        <v>90</v>
      </c>
      <c r="AY194" s="18" t="s">
        <v>136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87</v>
      </c>
      <c r="BK194" s="233">
        <f>ROUND(I194*H194,2)</f>
        <v>0</v>
      </c>
      <c r="BL194" s="18" t="s">
        <v>142</v>
      </c>
      <c r="BM194" s="232" t="s">
        <v>254</v>
      </c>
    </row>
    <row r="195" spans="1:51" s="15" customFormat="1" ht="12">
      <c r="A195" s="15"/>
      <c r="B195" s="257"/>
      <c r="C195" s="258"/>
      <c r="D195" s="236" t="s">
        <v>144</v>
      </c>
      <c r="E195" s="259" t="s">
        <v>1</v>
      </c>
      <c r="F195" s="260" t="s">
        <v>255</v>
      </c>
      <c r="G195" s="258"/>
      <c r="H195" s="259" t="s">
        <v>1</v>
      </c>
      <c r="I195" s="261"/>
      <c r="J195" s="258"/>
      <c r="K195" s="258"/>
      <c r="L195" s="262"/>
      <c r="M195" s="263"/>
      <c r="N195" s="264"/>
      <c r="O195" s="264"/>
      <c r="P195" s="264"/>
      <c r="Q195" s="264"/>
      <c r="R195" s="264"/>
      <c r="S195" s="264"/>
      <c r="T195" s="26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6" t="s">
        <v>144</v>
      </c>
      <c r="AU195" s="266" t="s">
        <v>90</v>
      </c>
      <c r="AV195" s="15" t="s">
        <v>87</v>
      </c>
      <c r="AW195" s="15" t="s">
        <v>34</v>
      </c>
      <c r="AX195" s="15" t="s">
        <v>79</v>
      </c>
      <c r="AY195" s="266" t="s">
        <v>136</v>
      </c>
    </row>
    <row r="196" spans="1:51" s="13" customFormat="1" ht="12">
      <c r="A196" s="13"/>
      <c r="B196" s="234"/>
      <c r="C196" s="235"/>
      <c r="D196" s="236" t="s">
        <v>144</v>
      </c>
      <c r="E196" s="237" t="s">
        <v>1</v>
      </c>
      <c r="F196" s="238" t="s">
        <v>256</v>
      </c>
      <c r="G196" s="235"/>
      <c r="H196" s="239">
        <v>104.5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144</v>
      </c>
      <c r="AU196" s="245" t="s">
        <v>90</v>
      </c>
      <c r="AV196" s="13" t="s">
        <v>90</v>
      </c>
      <c r="AW196" s="13" t="s">
        <v>34</v>
      </c>
      <c r="AX196" s="13" t="s">
        <v>79</v>
      </c>
      <c r="AY196" s="245" t="s">
        <v>136</v>
      </c>
    </row>
    <row r="197" spans="1:51" s="14" customFormat="1" ht="12">
      <c r="A197" s="14"/>
      <c r="B197" s="246"/>
      <c r="C197" s="247"/>
      <c r="D197" s="236" t="s">
        <v>144</v>
      </c>
      <c r="E197" s="248" t="s">
        <v>1</v>
      </c>
      <c r="F197" s="249" t="s">
        <v>152</v>
      </c>
      <c r="G197" s="247"/>
      <c r="H197" s="250">
        <v>104.5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6" t="s">
        <v>144</v>
      </c>
      <c r="AU197" s="256" t="s">
        <v>90</v>
      </c>
      <c r="AV197" s="14" t="s">
        <v>142</v>
      </c>
      <c r="AW197" s="14" t="s">
        <v>34</v>
      </c>
      <c r="AX197" s="14" t="s">
        <v>87</v>
      </c>
      <c r="AY197" s="256" t="s">
        <v>136</v>
      </c>
    </row>
    <row r="198" spans="1:65" s="2" customFormat="1" ht="16.5" customHeight="1">
      <c r="A198" s="39"/>
      <c r="B198" s="40"/>
      <c r="C198" s="267" t="s">
        <v>257</v>
      </c>
      <c r="D198" s="267" t="s">
        <v>193</v>
      </c>
      <c r="E198" s="268" t="s">
        <v>258</v>
      </c>
      <c r="F198" s="269" t="s">
        <v>259</v>
      </c>
      <c r="G198" s="270" t="s">
        <v>141</v>
      </c>
      <c r="H198" s="271">
        <v>114.95</v>
      </c>
      <c r="I198" s="272"/>
      <c r="J198" s="273">
        <f>ROUND(I198*H198,2)</f>
        <v>0</v>
      </c>
      <c r="K198" s="274"/>
      <c r="L198" s="275"/>
      <c r="M198" s="276" t="s">
        <v>1</v>
      </c>
      <c r="N198" s="277" t="s">
        <v>44</v>
      </c>
      <c r="O198" s="92"/>
      <c r="P198" s="230">
        <f>O198*H198</f>
        <v>0</v>
      </c>
      <c r="Q198" s="230">
        <v>0.0003</v>
      </c>
      <c r="R198" s="230">
        <f>Q198*H198</f>
        <v>0.034484999999999995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181</v>
      </c>
      <c r="AT198" s="232" t="s">
        <v>193</v>
      </c>
      <c r="AU198" s="232" t="s">
        <v>90</v>
      </c>
      <c r="AY198" s="18" t="s">
        <v>136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87</v>
      </c>
      <c r="BK198" s="233">
        <f>ROUND(I198*H198,2)</f>
        <v>0</v>
      </c>
      <c r="BL198" s="18" t="s">
        <v>142</v>
      </c>
      <c r="BM198" s="232" t="s">
        <v>260</v>
      </c>
    </row>
    <row r="199" spans="1:51" s="15" customFormat="1" ht="12">
      <c r="A199" s="15"/>
      <c r="B199" s="257"/>
      <c r="C199" s="258"/>
      <c r="D199" s="236" t="s">
        <v>144</v>
      </c>
      <c r="E199" s="259" t="s">
        <v>1</v>
      </c>
      <c r="F199" s="260" t="s">
        <v>255</v>
      </c>
      <c r="G199" s="258"/>
      <c r="H199" s="259" t="s">
        <v>1</v>
      </c>
      <c r="I199" s="261"/>
      <c r="J199" s="258"/>
      <c r="K199" s="258"/>
      <c r="L199" s="262"/>
      <c r="M199" s="263"/>
      <c r="N199" s="264"/>
      <c r="O199" s="264"/>
      <c r="P199" s="264"/>
      <c r="Q199" s="264"/>
      <c r="R199" s="264"/>
      <c r="S199" s="264"/>
      <c r="T199" s="26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6" t="s">
        <v>144</v>
      </c>
      <c r="AU199" s="266" t="s">
        <v>90</v>
      </c>
      <c r="AV199" s="15" t="s">
        <v>87</v>
      </c>
      <c r="AW199" s="15" t="s">
        <v>34</v>
      </c>
      <c r="AX199" s="15" t="s">
        <v>79</v>
      </c>
      <c r="AY199" s="266" t="s">
        <v>136</v>
      </c>
    </row>
    <row r="200" spans="1:51" s="13" customFormat="1" ht="12">
      <c r="A200" s="13"/>
      <c r="B200" s="234"/>
      <c r="C200" s="235"/>
      <c r="D200" s="236" t="s">
        <v>144</v>
      </c>
      <c r="E200" s="237" t="s">
        <v>1</v>
      </c>
      <c r="F200" s="238" t="s">
        <v>256</v>
      </c>
      <c r="G200" s="235"/>
      <c r="H200" s="239">
        <v>104.5</v>
      </c>
      <c r="I200" s="240"/>
      <c r="J200" s="235"/>
      <c r="K200" s="235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144</v>
      </c>
      <c r="AU200" s="245" t="s">
        <v>90</v>
      </c>
      <c r="AV200" s="13" t="s">
        <v>90</v>
      </c>
      <c r="AW200" s="13" t="s">
        <v>34</v>
      </c>
      <c r="AX200" s="13" t="s">
        <v>79</v>
      </c>
      <c r="AY200" s="245" t="s">
        <v>136</v>
      </c>
    </row>
    <row r="201" spans="1:51" s="14" customFormat="1" ht="12">
      <c r="A201" s="14"/>
      <c r="B201" s="246"/>
      <c r="C201" s="247"/>
      <c r="D201" s="236" t="s">
        <v>144</v>
      </c>
      <c r="E201" s="248" t="s">
        <v>1</v>
      </c>
      <c r="F201" s="249" t="s">
        <v>152</v>
      </c>
      <c r="G201" s="247"/>
      <c r="H201" s="250">
        <v>104.5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6" t="s">
        <v>144</v>
      </c>
      <c r="AU201" s="256" t="s">
        <v>90</v>
      </c>
      <c r="AV201" s="14" t="s">
        <v>142</v>
      </c>
      <c r="AW201" s="14" t="s">
        <v>34</v>
      </c>
      <c r="AX201" s="14" t="s">
        <v>79</v>
      </c>
      <c r="AY201" s="256" t="s">
        <v>136</v>
      </c>
    </row>
    <row r="202" spans="1:51" s="13" customFormat="1" ht="12">
      <c r="A202" s="13"/>
      <c r="B202" s="234"/>
      <c r="C202" s="235"/>
      <c r="D202" s="236" t="s">
        <v>144</v>
      </c>
      <c r="E202" s="237" t="s">
        <v>1</v>
      </c>
      <c r="F202" s="238" t="s">
        <v>261</v>
      </c>
      <c r="G202" s="235"/>
      <c r="H202" s="239">
        <v>114.95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144</v>
      </c>
      <c r="AU202" s="245" t="s">
        <v>90</v>
      </c>
      <c r="AV202" s="13" t="s">
        <v>90</v>
      </c>
      <c r="AW202" s="13" t="s">
        <v>34</v>
      </c>
      <c r="AX202" s="13" t="s">
        <v>87</v>
      </c>
      <c r="AY202" s="245" t="s">
        <v>136</v>
      </c>
    </row>
    <row r="203" spans="1:65" s="2" customFormat="1" ht="16.5" customHeight="1">
      <c r="A203" s="39"/>
      <c r="B203" s="40"/>
      <c r="C203" s="220" t="s">
        <v>262</v>
      </c>
      <c r="D203" s="220" t="s">
        <v>138</v>
      </c>
      <c r="E203" s="221" t="s">
        <v>263</v>
      </c>
      <c r="F203" s="222" t="s">
        <v>264</v>
      </c>
      <c r="G203" s="223" t="s">
        <v>148</v>
      </c>
      <c r="H203" s="224">
        <v>0.722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44</v>
      </c>
      <c r="O203" s="92"/>
      <c r="P203" s="230">
        <f>O203*H203</f>
        <v>0</v>
      </c>
      <c r="Q203" s="230">
        <v>2.301022204</v>
      </c>
      <c r="R203" s="230">
        <f>Q203*H203</f>
        <v>1.661338031288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142</v>
      </c>
      <c r="AT203" s="232" t="s">
        <v>138</v>
      </c>
      <c r="AU203" s="232" t="s">
        <v>90</v>
      </c>
      <c r="AY203" s="18" t="s">
        <v>136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87</v>
      </c>
      <c r="BK203" s="233">
        <f>ROUND(I203*H203,2)</f>
        <v>0</v>
      </c>
      <c r="BL203" s="18" t="s">
        <v>142</v>
      </c>
      <c r="BM203" s="232" t="s">
        <v>265</v>
      </c>
    </row>
    <row r="204" spans="1:51" s="15" customFormat="1" ht="12">
      <c r="A204" s="15"/>
      <c r="B204" s="257"/>
      <c r="C204" s="258"/>
      <c r="D204" s="236" t="s">
        <v>144</v>
      </c>
      <c r="E204" s="259" t="s">
        <v>1</v>
      </c>
      <c r="F204" s="260" t="s">
        <v>266</v>
      </c>
      <c r="G204" s="258"/>
      <c r="H204" s="259" t="s">
        <v>1</v>
      </c>
      <c r="I204" s="261"/>
      <c r="J204" s="258"/>
      <c r="K204" s="258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144</v>
      </c>
      <c r="AU204" s="266" t="s">
        <v>90</v>
      </c>
      <c r="AV204" s="15" t="s">
        <v>87</v>
      </c>
      <c r="AW204" s="15" t="s">
        <v>34</v>
      </c>
      <c r="AX204" s="15" t="s">
        <v>79</v>
      </c>
      <c r="AY204" s="266" t="s">
        <v>136</v>
      </c>
    </row>
    <row r="205" spans="1:51" s="13" customFormat="1" ht="12">
      <c r="A205" s="13"/>
      <c r="B205" s="234"/>
      <c r="C205" s="235"/>
      <c r="D205" s="236" t="s">
        <v>144</v>
      </c>
      <c r="E205" s="237" t="s">
        <v>1</v>
      </c>
      <c r="F205" s="238" t="s">
        <v>267</v>
      </c>
      <c r="G205" s="235"/>
      <c r="H205" s="239">
        <v>0.158</v>
      </c>
      <c r="I205" s="240"/>
      <c r="J205" s="235"/>
      <c r="K205" s="235"/>
      <c r="L205" s="241"/>
      <c r="M205" s="242"/>
      <c r="N205" s="243"/>
      <c r="O205" s="243"/>
      <c r="P205" s="243"/>
      <c r="Q205" s="243"/>
      <c r="R205" s="243"/>
      <c r="S205" s="243"/>
      <c r="T205" s="24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5" t="s">
        <v>144</v>
      </c>
      <c r="AU205" s="245" t="s">
        <v>90</v>
      </c>
      <c r="AV205" s="13" t="s">
        <v>90</v>
      </c>
      <c r="AW205" s="13" t="s">
        <v>34</v>
      </c>
      <c r="AX205" s="13" t="s">
        <v>79</v>
      </c>
      <c r="AY205" s="245" t="s">
        <v>136</v>
      </c>
    </row>
    <row r="206" spans="1:51" s="13" customFormat="1" ht="12">
      <c r="A206" s="13"/>
      <c r="B206" s="234"/>
      <c r="C206" s="235"/>
      <c r="D206" s="236" t="s">
        <v>144</v>
      </c>
      <c r="E206" s="237" t="s">
        <v>1</v>
      </c>
      <c r="F206" s="238" t="s">
        <v>268</v>
      </c>
      <c r="G206" s="235"/>
      <c r="H206" s="239">
        <v>0.564</v>
      </c>
      <c r="I206" s="240"/>
      <c r="J206" s="235"/>
      <c r="K206" s="235"/>
      <c r="L206" s="241"/>
      <c r="M206" s="242"/>
      <c r="N206" s="243"/>
      <c r="O206" s="243"/>
      <c r="P206" s="243"/>
      <c r="Q206" s="243"/>
      <c r="R206" s="243"/>
      <c r="S206" s="243"/>
      <c r="T206" s="24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5" t="s">
        <v>144</v>
      </c>
      <c r="AU206" s="245" t="s">
        <v>90</v>
      </c>
      <c r="AV206" s="13" t="s">
        <v>90</v>
      </c>
      <c r="AW206" s="13" t="s">
        <v>34</v>
      </c>
      <c r="AX206" s="13" t="s">
        <v>79</v>
      </c>
      <c r="AY206" s="245" t="s">
        <v>136</v>
      </c>
    </row>
    <row r="207" spans="1:51" s="14" customFormat="1" ht="12">
      <c r="A207" s="14"/>
      <c r="B207" s="246"/>
      <c r="C207" s="247"/>
      <c r="D207" s="236" t="s">
        <v>144</v>
      </c>
      <c r="E207" s="248" t="s">
        <v>1</v>
      </c>
      <c r="F207" s="249" t="s">
        <v>152</v>
      </c>
      <c r="G207" s="247"/>
      <c r="H207" s="250">
        <v>0.722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6" t="s">
        <v>144</v>
      </c>
      <c r="AU207" s="256" t="s">
        <v>90</v>
      </c>
      <c r="AV207" s="14" t="s">
        <v>142</v>
      </c>
      <c r="AW207" s="14" t="s">
        <v>34</v>
      </c>
      <c r="AX207" s="14" t="s">
        <v>87</v>
      </c>
      <c r="AY207" s="256" t="s">
        <v>136</v>
      </c>
    </row>
    <row r="208" spans="1:65" s="2" customFormat="1" ht="24.15" customHeight="1">
      <c r="A208" s="39"/>
      <c r="B208" s="40"/>
      <c r="C208" s="220" t="s">
        <v>269</v>
      </c>
      <c r="D208" s="220" t="s">
        <v>138</v>
      </c>
      <c r="E208" s="221" t="s">
        <v>270</v>
      </c>
      <c r="F208" s="222" t="s">
        <v>271</v>
      </c>
      <c r="G208" s="223" t="s">
        <v>148</v>
      </c>
      <c r="H208" s="224">
        <v>0.555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44</v>
      </c>
      <c r="O208" s="92"/>
      <c r="P208" s="230">
        <f>O208*H208</f>
        <v>0</v>
      </c>
      <c r="Q208" s="230">
        <v>2.45329</v>
      </c>
      <c r="R208" s="230">
        <f>Q208*H208</f>
        <v>1.3615759500000002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142</v>
      </c>
      <c r="AT208" s="232" t="s">
        <v>138</v>
      </c>
      <c r="AU208" s="232" t="s">
        <v>90</v>
      </c>
      <c r="AY208" s="18" t="s">
        <v>136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87</v>
      </c>
      <c r="BK208" s="233">
        <f>ROUND(I208*H208,2)</f>
        <v>0</v>
      </c>
      <c r="BL208" s="18" t="s">
        <v>142</v>
      </c>
      <c r="BM208" s="232" t="s">
        <v>272</v>
      </c>
    </row>
    <row r="209" spans="1:51" s="13" customFormat="1" ht="12">
      <c r="A209" s="13"/>
      <c r="B209" s="234"/>
      <c r="C209" s="235"/>
      <c r="D209" s="236" t="s">
        <v>144</v>
      </c>
      <c r="E209" s="237" t="s">
        <v>1</v>
      </c>
      <c r="F209" s="238" t="s">
        <v>273</v>
      </c>
      <c r="G209" s="235"/>
      <c r="H209" s="239">
        <v>0.555</v>
      </c>
      <c r="I209" s="240"/>
      <c r="J209" s="235"/>
      <c r="K209" s="235"/>
      <c r="L209" s="241"/>
      <c r="M209" s="242"/>
      <c r="N209" s="243"/>
      <c r="O209" s="243"/>
      <c r="P209" s="243"/>
      <c r="Q209" s="243"/>
      <c r="R209" s="243"/>
      <c r="S209" s="243"/>
      <c r="T209" s="24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5" t="s">
        <v>144</v>
      </c>
      <c r="AU209" s="245" t="s">
        <v>90</v>
      </c>
      <c r="AV209" s="13" t="s">
        <v>90</v>
      </c>
      <c r="AW209" s="13" t="s">
        <v>34</v>
      </c>
      <c r="AX209" s="13" t="s">
        <v>87</v>
      </c>
      <c r="AY209" s="245" t="s">
        <v>136</v>
      </c>
    </row>
    <row r="210" spans="1:65" s="2" customFormat="1" ht="16.5" customHeight="1">
      <c r="A210" s="39"/>
      <c r="B210" s="40"/>
      <c r="C210" s="220" t="s">
        <v>274</v>
      </c>
      <c r="D210" s="220" t="s">
        <v>138</v>
      </c>
      <c r="E210" s="221" t="s">
        <v>275</v>
      </c>
      <c r="F210" s="222" t="s">
        <v>276</v>
      </c>
      <c r="G210" s="223" t="s">
        <v>141</v>
      </c>
      <c r="H210" s="224">
        <v>1.34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44</v>
      </c>
      <c r="O210" s="92"/>
      <c r="P210" s="230">
        <f>O210*H210</f>
        <v>0</v>
      </c>
      <c r="Q210" s="230">
        <v>0.002944</v>
      </c>
      <c r="R210" s="230">
        <f>Q210*H210</f>
        <v>0.00394496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142</v>
      </c>
      <c r="AT210" s="232" t="s">
        <v>138</v>
      </c>
      <c r="AU210" s="232" t="s">
        <v>90</v>
      </c>
      <c r="AY210" s="18" t="s">
        <v>136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87</v>
      </c>
      <c r="BK210" s="233">
        <f>ROUND(I210*H210,2)</f>
        <v>0</v>
      </c>
      <c r="BL210" s="18" t="s">
        <v>142</v>
      </c>
      <c r="BM210" s="232" t="s">
        <v>277</v>
      </c>
    </row>
    <row r="211" spans="1:51" s="13" customFormat="1" ht="12">
      <c r="A211" s="13"/>
      <c r="B211" s="234"/>
      <c r="C211" s="235"/>
      <c r="D211" s="236" t="s">
        <v>144</v>
      </c>
      <c r="E211" s="237" t="s">
        <v>1</v>
      </c>
      <c r="F211" s="238" t="s">
        <v>278</v>
      </c>
      <c r="G211" s="235"/>
      <c r="H211" s="239">
        <v>1.34</v>
      </c>
      <c r="I211" s="240"/>
      <c r="J211" s="235"/>
      <c r="K211" s="235"/>
      <c r="L211" s="241"/>
      <c r="M211" s="242"/>
      <c r="N211" s="243"/>
      <c r="O211" s="243"/>
      <c r="P211" s="243"/>
      <c r="Q211" s="243"/>
      <c r="R211" s="243"/>
      <c r="S211" s="243"/>
      <c r="T211" s="24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5" t="s">
        <v>144</v>
      </c>
      <c r="AU211" s="245" t="s">
        <v>90</v>
      </c>
      <c r="AV211" s="13" t="s">
        <v>90</v>
      </c>
      <c r="AW211" s="13" t="s">
        <v>34</v>
      </c>
      <c r="AX211" s="13" t="s">
        <v>87</v>
      </c>
      <c r="AY211" s="245" t="s">
        <v>136</v>
      </c>
    </row>
    <row r="212" spans="1:65" s="2" customFormat="1" ht="16.5" customHeight="1">
      <c r="A212" s="39"/>
      <c r="B212" s="40"/>
      <c r="C212" s="220" t="s">
        <v>279</v>
      </c>
      <c r="D212" s="220" t="s">
        <v>138</v>
      </c>
      <c r="E212" s="221" t="s">
        <v>280</v>
      </c>
      <c r="F212" s="222" t="s">
        <v>281</v>
      </c>
      <c r="G212" s="223" t="s">
        <v>141</v>
      </c>
      <c r="H212" s="224">
        <v>1.34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44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142</v>
      </c>
      <c r="AT212" s="232" t="s">
        <v>138</v>
      </c>
      <c r="AU212" s="232" t="s">
        <v>90</v>
      </c>
      <c r="AY212" s="18" t="s">
        <v>136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87</v>
      </c>
      <c r="BK212" s="233">
        <f>ROUND(I212*H212,2)</f>
        <v>0</v>
      </c>
      <c r="BL212" s="18" t="s">
        <v>142</v>
      </c>
      <c r="BM212" s="232" t="s">
        <v>282</v>
      </c>
    </row>
    <row r="213" spans="1:51" s="13" customFormat="1" ht="12">
      <c r="A213" s="13"/>
      <c r="B213" s="234"/>
      <c r="C213" s="235"/>
      <c r="D213" s="236" t="s">
        <v>144</v>
      </c>
      <c r="E213" s="237" t="s">
        <v>1</v>
      </c>
      <c r="F213" s="238" t="s">
        <v>283</v>
      </c>
      <c r="G213" s="235"/>
      <c r="H213" s="239">
        <v>1.34</v>
      </c>
      <c r="I213" s="240"/>
      <c r="J213" s="235"/>
      <c r="K213" s="235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144</v>
      </c>
      <c r="AU213" s="245" t="s">
        <v>90</v>
      </c>
      <c r="AV213" s="13" t="s">
        <v>90</v>
      </c>
      <c r="AW213" s="13" t="s">
        <v>34</v>
      </c>
      <c r="AX213" s="13" t="s">
        <v>87</v>
      </c>
      <c r="AY213" s="245" t="s">
        <v>136</v>
      </c>
    </row>
    <row r="214" spans="1:65" s="2" customFormat="1" ht="16.5" customHeight="1">
      <c r="A214" s="39"/>
      <c r="B214" s="40"/>
      <c r="C214" s="220" t="s">
        <v>284</v>
      </c>
      <c r="D214" s="220" t="s">
        <v>138</v>
      </c>
      <c r="E214" s="221" t="s">
        <v>285</v>
      </c>
      <c r="F214" s="222" t="s">
        <v>286</v>
      </c>
      <c r="G214" s="223" t="s">
        <v>196</v>
      </c>
      <c r="H214" s="224">
        <v>0.035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44</v>
      </c>
      <c r="O214" s="92"/>
      <c r="P214" s="230">
        <f>O214*H214</f>
        <v>0</v>
      </c>
      <c r="Q214" s="230">
        <v>1.0627727797</v>
      </c>
      <c r="R214" s="230">
        <f>Q214*H214</f>
        <v>0.037197047289500004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142</v>
      </c>
      <c r="AT214" s="232" t="s">
        <v>138</v>
      </c>
      <c r="AU214" s="232" t="s">
        <v>90</v>
      </c>
      <c r="AY214" s="18" t="s">
        <v>136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87</v>
      </c>
      <c r="BK214" s="233">
        <f>ROUND(I214*H214,2)</f>
        <v>0</v>
      </c>
      <c r="BL214" s="18" t="s">
        <v>142</v>
      </c>
      <c r="BM214" s="232" t="s">
        <v>287</v>
      </c>
    </row>
    <row r="215" spans="1:51" s="13" customFormat="1" ht="12">
      <c r="A215" s="13"/>
      <c r="B215" s="234"/>
      <c r="C215" s="235"/>
      <c r="D215" s="236" t="s">
        <v>144</v>
      </c>
      <c r="E215" s="237" t="s">
        <v>1</v>
      </c>
      <c r="F215" s="238" t="s">
        <v>288</v>
      </c>
      <c r="G215" s="235"/>
      <c r="H215" s="239">
        <v>0.032</v>
      </c>
      <c r="I215" s="240"/>
      <c r="J215" s="235"/>
      <c r="K215" s="235"/>
      <c r="L215" s="241"/>
      <c r="M215" s="242"/>
      <c r="N215" s="243"/>
      <c r="O215" s="243"/>
      <c r="P215" s="243"/>
      <c r="Q215" s="243"/>
      <c r="R215" s="243"/>
      <c r="S215" s="243"/>
      <c r="T215" s="24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5" t="s">
        <v>144</v>
      </c>
      <c r="AU215" s="245" t="s">
        <v>90</v>
      </c>
      <c r="AV215" s="13" t="s">
        <v>90</v>
      </c>
      <c r="AW215" s="13" t="s">
        <v>34</v>
      </c>
      <c r="AX215" s="13" t="s">
        <v>79</v>
      </c>
      <c r="AY215" s="245" t="s">
        <v>136</v>
      </c>
    </row>
    <row r="216" spans="1:51" s="13" customFormat="1" ht="12">
      <c r="A216" s="13"/>
      <c r="B216" s="234"/>
      <c r="C216" s="235"/>
      <c r="D216" s="236" t="s">
        <v>144</v>
      </c>
      <c r="E216" s="237" t="s">
        <v>1</v>
      </c>
      <c r="F216" s="238" t="s">
        <v>289</v>
      </c>
      <c r="G216" s="235"/>
      <c r="H216" s="239">
        <v>0.035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144</v>
      </c>
      <c r="AU216" s="245" t="s">
        <v>90</v>
      </c>
      <c r="AV216" s="13" t="s">
        <v>90</v>
      </c>
      <c r="AW216" s="13" t="s">
        <v>34</v>
      </c>
      <c r="AX216" s="13" t="s">
        <v>87</v>
      </c>
      <c r="AY216" s="245" t="s">
        <v>136</v>
      </c>
    </row>
    <row r="217" spans="1:65" s="2" customFormat="1" ht="16.5" customHeight="1">
      <c r="A217" s="39"/>
      <c r="B217" s="40"/>
      <c r="C217" s="220" t="s">
        <v>290</v>
      </c>
      <c r="D217" s="220" t="s">
        <v>138</v>
      </c>
      <c r="E217" s="221" t="s">
        <v>291</v>
      </c>
      <c r="F217" s="222" t="s">
        <v>292</v>
      </c>
      <c r="G217" s="223" t="s">
        <v>148</v>
      </c>
      <c r="H217" s="224">
        <v>0.438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44</v>
      </c>
      <c r="O217" s="92"/>
      <c r="P217" s="230">
        <f>O217*H217</f>
        <v>0</v>
      </c>
      <c r="Q217" s="230">
        <v>2.301022204</v>
      </c>
      <c r="R217" s="230">
        <f>Q217*H217</f>
        <v>1.007847725352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142</v>
      </c>
      <c r="AT217" s="232" t="s">
        <v>138</v>
      </c>
      <c r="AU217" s="232" t="s">
        <v>90</v>
      </c>
      <c r="AY217" s="18" t="s">
        <v>136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87</v>
      </c>
      <c r="BK217" s="233">
        <f>ROUND(I217*H217,2)</f>
        <v>0</v>
      </c>
      <c r="BL217" s="18" t="s">
        <v>142</v>
      </c>
      <c r="BM217" s="232" t="s">
        <v>293</v>
      </c>
    </row>
    <row r="218" spans="1:51" s="15" customFormat="1" ht="12">
      <c r="A218" s="15"/>
      <c r="B218" s="257"/>
      <c r="C218" s="258"/>
      <c r="D218" s="236" t="s">
        <v>144</v>
      </c>
      <c r="E218" s="259" t="s">
        <v>1</v>
      </c>
      <c r="F218" s="260" t="s">
        <v>294</v>
      </c>
      <c r="G218" s="258"/>
      <c r="H218" s="259" t="s">
        <v>1</v>
      </c>
      <c r="I218" s="261"/>
      <c r="J218" s="258"/>
      <c r="K218" s="258"/>
      <c r="L218" s="262"/>
      <c r="M218" s="263"/>
      <c r="N218" s="264"/>
      <c r="O218" s="264"/>
      <c r="P218" s="264"/>
      <c r="Q218" s="264"/>
      <c r="R218" s="264"/>
      <c r="S218" s="264"/>
      <c r="T218" s="26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6" t="s">
        <v>144</v>
      </c>
      <c r="AU218" s="266" t="s">
        <v>90</v>
      </c>
      <c r="AV218" s="15" t="s">
        <v>87</v>
      </c>
      <c r="AW218" s="15" t="s">
        <v>34</v>
      </c>
      <c r="AX218" s="15" t="s">
        <v>79</v>
      </c>
      <c r="AY218" s="266" t="s">
        <v>136</v>
      </c>
    </row>
    <row r="219" spans="1:51" s="13" customFormat="1" ht="12">
      <c r="A219" s="13"/>
      <c r="B219" s="234"/>
      <c r="C219" s="235"/>
      <c r="D219" s="236" t="s">
        <v>144</v>
      </c>
      <c r="E219" s="237" t="s">
        <v>1</v>
      </c>
      <c r="F219" s="238" t="s">
        <v>163</v>
      </c>
      <c r="G219" s="235"/>
      <c r="H219" s="239">
        <v>0.055</v>
      </c>
      <c r="I219" s="240"/>
      <c r="J219" s="235"/>
      <c r="K219" s="235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144</v>
      </c>
      <c r="AU219" s="245" t="s">
        <v>90</v>
      </c>
      <c r="AV219" s="13" t="s">
        <v>90</v>
      </c>
      <c r="AW219" s="13" t="s">
        <v>34</v>
      </c>
      <c r="AX219" s="13" t="s">
        <v>79</v>
      </c>
      <c r="AY219" s="245" t="s">
        <v>136</v>
      </c>
    </row>
    <row r="220" spans="1:51" s="15" customFormat="1" ht="12">
      <c r="A220" s="15"/>
      <c r="B220" s="257"/>
      <c r="C220" s="258"/>
      <c r="D220" s="236" t="s">
        <v>144</v>
      </c>
      <c r="E220" s="259" t="s">
        <v>1</v>
      </c>
      <c r="F220" s="260" t="s">
        <v>295</v>
      </c>
      <c r="G220" s="258"/>
      <c r="H220" s="259" t="s">
        <v>1</v>
      </c>
      <c r="I220" s="261"/>
      <c r="J220" s="258"/>
      <c r="K220" s="258"/>
      <c r="L220" s="262"/>
      <c r="M220" s="263"/>
      <c r="N220" s="264"/>
      <c r="O220" s="264"/>
      <c r="P220" s="264"/>
      <c r="Q220" s="264"/>
      <c r="R220" s="264"/>
      <c r="S220" s="264"/>
      <c r="T220" s="26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6" t="s">
        <v>144</v>
      </c>
      <c r="AU220" s="266" t="s">
        <v>90</v>
      </c>
      <c r="AV220" s="15" t="s">
        <v>87</v>
      </c>
      <c r="AW220" s="15" t="s">
        <v>34</v>
      </c>
      <c r="AX220" s="15" t="s">
        <v>79</v>
      </c>
      <c r="AY220" s="266" t="s">
        <v>136</v>
      </c>
    </row>
    <row r="221" spans="1:51" s="13" customFormat="1" ht="12">
      <c r="A221" s="13"/>
      <c r="B221" s="234"/>
      <c r="C221" s="235"/>
      <c r="D221" s="236" t="s">
        <v>144</v>
      </c>
      <c r="E221" s="237" t="s">
        <v>1</v>
      </c>
      <c r="F221" s="238" t="s">
        <v>296</v>
      </c>
      <c r="G221" s="235"/>
      <c r="H221" s="239">
        <v>0.383</v>
      </c>
      <c r="I221" s="240"/>
      <c r="J221" s="235"/>
      <c r="K221" s="235"/>
      <c r="L221" s="241"/>
      <c r="M221" s="242"/>
      <c r="N221" s="243"/>
      <c r="O221" s="243"/>
      <c r="P221" s="243"/>
      <c r="Q221" s="243"/>
      <c r="R221" s="243"/>
      <c r="S221" s="243"/>
      <c r="T221" s="24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5" t="s">
        <v>144</v>
      </c>
      <c r="AU221" s="245" t="s">
        <v>90</v>
      </c>
      <c r="AV221" s="13" t="s">
        <v>90</v>
      </c>
      <c r="AW221" s="13" t="s">
        <v>34</v>
      </c>
      <c r="AX221" s="13" t="s">
        <v>79</v>
      </c>
      <c r="AY221" s="245" t="s">
        <v>136</v>
      </c>
    </row>
    <row r="222" spans="1:51" s="14" customFormat="1" ht="12">
      <c r="A222" s="14"/>
      <c r="B222" s="246"/>
      <c r="C222" s="247"/>
      <c r="D222" s="236" t="s">
        <v>144</v>
      </c>
      <c r="E222" s="248" t="s">
        <v>1</v>
      </c>
      <c r="F222" s="249" t="s">
        <v>152</v>
      </c>
      <c r="G222" s="247"/>
      <c r="H222" s="250">
        <v>0.438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6" t="s">
        <v>144</v>
      </c>
      <c r="AU222" s="256" t="s">
        <v>90</v>
      </c>
      <c r="AV222" s="14" t="s">
        <v>142</v>
      </c>
      <c r="AW222" s="14" t="s">
        <v>34</v>
      </c>
      <c r="AX222" s="14" t="s">
        <v>87</v>
      </c>
      <c r="AY222" s="256" t="s">
        <v>136</v>
      </c>
    </row>
    <row r="223" spans="1:65" s="2" customFormat="1" ht="16.5" customHeight="1">
      <c r="A223" s="39"/>
      <c r="B223" s="40"/>
      <c r="C223" s="220" t="s">
        <v>297</v>
      </c>
      <c r="D223" s="220" t="s">
        <v>138</v>
      </c>
      <c r="E223" s="221" t="s">
        <v>298</v>
      </c>
      <c r="F223" s="222" t="s">
        <v>299</v>
      </c>
      <c r="G223" s="223" t="s">
        <v>141</v>
      </c>
      <c r="H223" s="224">
        <v>1.414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44</v>
      </c>
      <c r="O223" s="92"/>
      <c r="P223" s="230">
        <f>O223*H223</f>
        <v>0</v>
      </c>
      <c r="Q223" s="230">
        <v>0.0026369</v>
      </c>
      <c r="R223" s="230">
        <f>Q223*H223</f>
        <v>0.0037285766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142</v>
      </c>
      <c r="AT223" s="232" t="s">
        <v>138</v>
      </c>
      <c r="AU223" s="232" t="s">
        <v>90</v>
      </c>
      <c r="AY223" s="18" t="s">
        <v>136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87</v>
      </c>
      <c r="BK223" s="233">
        <f>ROUND(I223*H223,2)</f>
        <v>0</v>
      </c>
      <c r="BL223" s="18" t="s">
        <v>142</v>
      </c>
      <c r="BM223" s="232" t="s">
        <v>300</v>
      </c>
    </row>
    <row r="224" spans="1:51" s="15" customFormat="1" ht="12">
      <c r="A224" s="15"/>
      <c r="B224" s="257"/>
      <c r="C224" s="258"/>
      <c r="D224" s="236" t="s">
        <v>144</v>
      </c>
      <c r="E224" s="259" t="s">
        <v>1</v>
      </c>
      <c r="F224" s="260" t="s">
        <v>295</v>
      </c>
      <c r="G224" s="258"/>
      <c r="H224" s="259" t="s">
        <v>1</v>
      </c>
      <c r="I224" s="261"/>
      <c r="J224" s="258"/>
      <c r="K224" s="258"/>
      <c r="L224" s="262"/>
      <c r="M224" s="263"/>
      <c r="N224" s="264"/>
      <c r="O224" s="264"/>
      <c r="P224" s="264"/>
      <c r="Q224" s="264"/>
      <c r="R224" s="264"/>
      <c r="S224" s="264"/>
      <c r="T224" s="26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6" t="s">
        <v>144</v>
      </c>
      <c r="AU224" s="266" t="s">
        <v>90</v>
      </c>
      <c r="AV224" s="15" t="s">
        <v>87</v>
      </c>
      <c r="AW224" s="15" t="s">
        <v>34</v>
      </c>
      <c r="AX224" s="15" t="s">
        <v>79</v>
      </c>
      <c r="AY224" s="266" t="s">
        <v>136</v>
      </c>
    </row>
    <row r="225" spans="1:51" s="13" customFormat="1" ht="12">
      <c r="A225" s="13"/>
      <c r="B225" s="234"/>
      <c r="C225" s="235"/>
      <c r="D225" s="236" t="s">
        <v>144</v>
      </c>
      <c r="E225" s="237" t="s">
        <v>1</v>
      </c>
      <c r="F225" s="238" t="s">
        <v>301</v>
      </c>
      <c r="G225" s="235"/>
      <c r="H225" s="239">
        <v>1.414</v>
      </c>
      <c r="I225" s="240"/>
      <c r="J225" s="235"/>
      <c r="K225" s="235"/>
      <c r="L225" s="241"/>
      <c r="M225" s="242"/>
      <c r="N225" s="243"/>
      <c r="O225" s="243"/>
      <c r="P225" s="243"/>
      <c r="Q225" s="243"/>
      <c r="R225" s="243"/>
      <c r="S225" s="243"/>
      <c r="T225" s="24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5" t="s">
        <v>144</v>
      </c>
      <c r="AU225" s="245" t="s">
        <v>90</v>
      </c>
      <c r="AV225" s="13" t="s">
        <v>90</v>
      </c>
      <c r="AW225" s="13" t="s">
        <v>34</v>
      </c>
      <c r="AX225" s="13" t="s">
        <v>79</v>
      </c>
      <c r="AY225" s="245" t="s">
        <v>136</v>
      </c>
    </row>
    <row r="226" spans="1:51" s="14" customFormat="1" ht="12">
      <c r="A226" s="14"/>
      <c r="B226" s="246"/>
      <c r="C226" s="247"/>
      <c r="D226" s="236" t="s">
        <v>144</v>
      </c>
      <c r="E226" s="248" t="s">
        <v>1</v>
      </c>
      <c r="F226" s="249" t="s">
        <v>152</v>
      </c>
      <c r="G226" s="247"/>
      <c r="H226" s="250">
        <v>1.414</v>
      </c>
      <c r="I226" s="251"/>
      <c r="J226" s="247"/>
      <c r="K226" s="247"/>
      <c r="L226" s="252"/>
      <c r="M226" s="253"/>
      <c r="N226" s="254"/>
      <c r="O226" s="254"/>
      <c r="P226" s="254"/>
      <c r="Q226" s="254"/>
      <c r="R226" s="254"/>
      <c r="S226" s="254"/>
      <c r="T226" s="25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6" t="s">
        <v>144</v>
      </c>
      <c r="AU226" s="256" t="s">
        <v>90</v>
      </c>
      <c r="AV226" s="14" t="s">
        <v>142</v>
      </c>
      <c r="AW226" s="14" t="s">
        <v>34</v>
      </c>
      <c r="AX226" s="14" t="s">
        <v>87</v>
      </c>
      <c r="AY226" s="256" t="s">
        <v>136</v>
      </c>
    </row>
    <row r="227" spans="1:65" s="2" customFormat="1" ht="16.5" customHeight="1">
      <c r="A227" s="39"/>
      <c r="B227" s="40"/>
      <c r="C227" s="220" t="s">
        <v>302</v>
      </c>
      <c r="D227" s="220" t="s">
        <v>138</v>
      </c>
      <c r="E227" s="221" t="s">
        <v>303</v>
      </c>
      <c r="F227" s="222" t="s">
        <v>304</v>
      </c>
      <c r="G227" s="223" t="s">
        <v>141</v>
      </c>
      <c r="H227" s="224">
        <v>1.414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44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142</v>
      </c>
      <c r="AT227" s="232" t="s">
        <v>138</v>
      </c>
      <c r="AU227" s="232" t="s">
        <v>90</v>
      </c>
      <c r="AY227" s="18" t="s">
        <v>136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87</v>
      </c>
      <c r="BK227" s="233">
        <f>ROUND(I227*H227,2)</f>
        <v>0</v>
      </c>
      <c r="BL227" s="18" t="s">
        <v>142</v>
      </c>
      <c r="BM227" s="232" t="s">
        <v>305</v>
      </c>
    </row>
    <row r="228" spans="1:51" s="13" customFormat="1" ht="12">
      <c r="A228" s="13"/>
      <c r="B228" s="234"/>
      <c r="C228" s="235"/>
      <c r="D228" s="236" t="s">
        <v>144</v>
      </c>
      <c r="E228" s="237" t="s">
        <v>1</v>
      </c>
      <c r="F228" s="238" t="s">
        <v>306</v>
      </c>
      <c r="G228" s="235"/>
      <c r="H228" s="239">
        <v>1.414</v>
      </c>
      <c r="I228" s="240"/>
      <c r="J228" s="235"/>
      <c r="K228" s="235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144</v>
      </c>
      <c r="AU228" s="245" t="s">
        <v>90</v>
      </c>
      <c r="AV228" s="13" t="s">
        <v>90</v>
      </c>
      <c r="AW228" s="13" t="s">
        <v>34</v>
      </c>
      <c r="AX228" s="13" t="s">
        <v>87</v>
      </c>
      <c r="AY228" s="245" t="s">
        <v>136</v>
      </c>
    </row>
    <row r="229" spans="1:63" s="12" customFormat="1" ht="22.8" customHeight="1">
      <c r="A229" s="12"/>
      <c r="B229" s="204"/>
      <c r="C229" s="205"/>
      <c r="D229" s="206" t="s">
        <v>78</v>
      </c>
      <c r="E229" s="218" t="s">
        <v>153</v>
      </c>
      <c r="F229" s="218" t="s">
        <v>307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SUM(P230:P248)</f>
        <v>0</v>
      </c>
      <c r="Q229" s="212"/>
      <c r="R229" s="213">
        <f>SUM(R230:R248)</f>
        <v>14.234172000000001</v>
      </c>
      <c r="S229" s="212"/>
      <c r="T229" s="214">
        <f>SUM(T230:T248)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5" t="s">
        <v>87</v>
      </c>
      <c r="AT229" s="216" t="s">
        <v>78</v>
      </c>
      <c r="AU229" s="216" t="s">
        <v>87</v>
      </c>
      <c r="AY229" s="215" t="s">
        <v>136</v>
      </c>
      <c r="BK229" s="217">
        <f>SUM(BK230:BK248)</f>
        <v>0</v>
      </c>
    </row>
    <row r="230" spans="1:65" s="2" customFormat="1" ht="24.15" customHeight="1">
      <c r="A230" s="39"/>
      <c r="B230" s="40"/>
      <c r="C230" s="220" t="s">
        <v>308</v>
      </c>
      <c r="D230" s="220" t="s">
        <v>138</v>
      </c>
      <c r="E230" s="221" t="s">
        <v>309</v>
      </c>
      <c r="F230" s="222" t="s">
        <v>310</v>
      </c>
      <c r="G230" s="223" t="s">
        <v>156</v>
      </c>
      <c r="H230" s="224">
        <v>6.24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44</v>
      </c>
      <c r="O230" s="92"/>
      <c r="P230" s="230">
        <f>O230*H230</f>
        <v>0</v>
      </c>
      <c r="Q230" s="230">
        <v>0.120636</v>
      </c>
      <c r="R230" s="230">
        <f>Q230*H230</f>
        <v>0.75276864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142</v>
      </c>
      <c r="AT230" s="232" t="s">
        <v>138</v>
      </c>
      <c r="AU230" s="232" t="s">
        <v>90</v>
      </c>
      <c r="AY230" s="18" t="s">
        <v>136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87</v>
      </c>
      <c r="BK230" s="233">
        <f>ROUND(I230*H230,2)</f>
        <v>0</v>
      </c>
      <c r="BL230" s="18" t="s">
        <v>142</v>
      </c>
      <c r="BM230" s="232" t="s">
        <v>311</v>
      </c>
    </row>
    <row r="231" spans="1:51" s="13" customFormat="1" ht="12">
      <c r="A231" s="13"/>
      <c r="B231" s="234"/>
      <c r="C231" s="235"/>
      <c r="D231" s="236" t="s">
        <v>144</v>
      </c>
      <c r="E231" s="237" t="s">
        <v>1</v>
      </c>
      <c r="F231" s="238" t="s">
        <v>312</v>
      </c>
      <c r="G231" s="235"/>
      <c r="H231" s="239">
        <v>6.24</v>
      </c>
      <c r="I231" s="240"/>
      <c r="J231" s="235"/>
      <c r="K231" s="235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144</v>
      </c>
      <c r="AU231" s="245" t="s">
        <v>90</v>
      </c>
      <c r="AV231" s="13" t="s">
        <v>90</v>
      </c>
      <c r="AW231" s="13" t="s">
        <v>34</v>
      </c>
      <c r="AX231" s="13" t="s">
        <v>79</v>
      </c>
      <c r="AY231" s="245" t="s">
        <v>136</v>
      </c>
    </row>
    <row r="232" spans="1:51" s="14" customFormat="1" ht="12">
      <c r="A232" s="14"/>
      <c r="B232" s="246"/>
      <c r="C232" s="247"/>
      <c r="D232" s="236" t="s">
        <v>144</v>
      </c>
      <c r="E232" s="248" t="s">
        <v>1</v>
      </c>
      <c r="F232" s="249" t="s">
        <v>152</v>
      </c>
      <c r="G232" s="247"/>
      <c r="H232" s="250">
        <v>6.24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6" t="s">
        <v>144</v>
      </c>
      <c r="AU232" s="256" t="s">
        <v>90</v>
      </c>
      <c r="AV232" s="14" t="s">
        <v>142</v>
      </c>
      <c r="AW232" s="14" t="s">
        <v>34</v>
      </c>
      <c r="AX232" s="14" t="s">
        <v>87</v>
      </c>
      <c r="AY232" s="256" t="s">
        <v>136</v>
      </c>
    </row>
    <row r="233" spans="1:65" s="2" customFormat="1" ht="24.15" customHeight="1">
      <c r="A233" s="39"/>
      <c r="B233" s="40"/>
      <c r="C233" s="267" t="s">
        <v>313</v>
      </c>
      <c r="D233" s="267" t="s">
        <v>193</v>
      </c>
      <c r="E233" s="268" t="s">
        <v>314</v>
      </c>
      <c r="F233" s="269" t="s">
        <v>315</v>
      </c>
      <c r="G233" s="270" t="s">
        <v>316</v>
      </c>
      <c r="H233" s="271">
        <v>39.78</v>
      </c>
      <c r="I233" s="272"/>
      <c r="J233" s="273">
        <f>ROUND(I233*H233,2)</f>
        <v>0</v>
      </c>
      <c r="K233" s="274"/>
      <c r="L233" s="275"/>
      <c r="M233" s="276" t="s">
        <v>1</v>
      </c>
      <c r="N233" s="277" t="s">
        <v>44</v>
      </c>
      <c r="O233" s="92"/>
      <c r="P233" s="230">
        <f>O233*H233</f>
        <v>0</v>
      </c>
      <c r="Q233" s="230">
        <v>0.03</v>
      </c>
      <c r="R233" s="230">
        <f>Q233*H233</f>
        <v>1.1934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181</v>
      </c>
      <c r="AT233" s="232" t="s">
        <v>193</v>
      </c>
      <c r="AU233" s="232" t="s">
        <v>90</v>
      </c>
      <c r="AY233" s="18" t="s">
        <v>136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87</v>
      </c>
      <c r="BK233" s="233">
        <f>ROUND(I233*H233,2)</f>
        <v>0</v>
      </c>
      <c r="BL233" s="18" t="s">
        <v>142</v>
      </c>
      <c r="BM233" s="232" t="s">
        <v>317</v>
      </c>
    </row>
    <row r="234" spans="1:51" s="13" customFormat="1" ht="12">
      <c r="A234" s="13"/>
      <c r="B234" s="234"/>
      <c r="C234" s="235"/>
      <c r="D234" s="236" t="s">
        <v>144</v>
      </c>
      <c r="E234" s="237" t="s">
        <v>1</v>
      </c>
      <c r="F234" s="238" t="s">
        <v>318</v>
      </c>
      <c r="G234" s="235"/>
      <c r="H234" s="239">
        <v>39</v>
      </c>
      <c r="I234" s="240"/>
      <c r="J234" s="235"/>
      <c r="K234" s="235"/>
      <c r="L234" s="241"/>
      <c r="M234" s="242"/>
      <c r="N234" s="243"/>
      <c r="O234" s="243"/>
      <c r="P234" s="243"/>
      <c r="Q234" s="243"/>
      <c r="R234" s="243"/>
      <c r="S234" s="243"/>
      <c r="T234" s="24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5" t="s">
        <v>144</v>
      </c>
      <c r="AU234" s="245" t="s">
        <v>90</v>
      </c>
      <c r="AV234" s="13" t="s">
        <v>90</v>
      </c>
      <c r="AW234" s="13" t="s">
        <v>34</v>
      </c>
      <c r="AX234" s="13" t="s">
        <v>79</v>
      </c>
      <c r="AY234" s="245" t="s">
        <v>136</v>
      </c>
    </row>
    <row r="235" spans="1:51" s="13" customFormat="1" ht="12">
      <c r="A235" s="13"/>
      <c r="B235" s="234"/>
      <c r="C235" s="235"/>
      <c r="D235" s="236" t="s">
        <v>144</v>
      </c>
      <c r="E235" s="237" t="s">
        <v>1</v>
      </c>
      <c r="F235" s="238" t="s">
        <v>319</v>
      </c>
      <c r="G235" s="235"/>
      <c r="H235" s="239">
        <v>39.78</v>
      </c>
      <c r="I235" s="240"/>
      <c r="J235" s="235"/>
      <c r="K235" s="235"/>
      <c r="L235" s="241"/>
      <c r="M235" s="242"/>
      <c r="N235" s="243"/>
      <c r="O235" s="243"/>
      <c r="P235" s="243"/>
      <c r="Q235" s="243"/>
      <c r="R235" s="243"/>
      <c r="S235" s="243"/>
      <c r="T235" s="24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5" t="s">
        <v>144</v>
      </c>
      <c r="AU235" s="245" t="s">
        <v>90</v>
      </c>
      <c r="AV235" s="13" t="s">
        <v>90</v>
      </c>
      <c r="AW235" s="13" t="s">
        <v>34</v>
      </c>
      <c r="AX235" s="13" t="s">
        <v>87</v>
      </c>
      <c r="AY235" s="245" t="s">
        <v>136</v>
      </c>
    </row>
    <row r="236" spans="1:65" s="2" customFormat="1" ht="24.15" customHeight="1">
      <c r="A236" s="39"/>
      <c r="B236" s="40"/>
      <c r="C236" s="220" t="s">
        <v>320</v>
      </c>
      <c r="D236" s="220" t="s">
        <v>138</v>
      </c>
      <c r="E236" s="221" t="s">
        <v>321</v>
      </c>
      <c r="F236" s="222" t="s">
        <v>322</v>
      </c>
      <c r="G236" s="223" t="s">
        <v>156</v>
      </c>
      <c r="H236" s="224">
        <v>11.04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44</v>
      </c>
      <c r="O236" s="92"/>
      <c r="P236" s="230">
        <f>O236*H236</f>
        <v>0</v>
      </c>
      <c r="Q236" s="230">
        <v>0.241272</v>
      </c>
      <c r="R236" s="230">
        <f>Q236*H236</f>
        <v>2.66364288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142</v>
      </c>
      <c r="AT236" s="232" t="s">
        <v>138</v>
      </c>
      <c r="AU236" s="232" t="s">
        <v>90</v>
      </c>
      <c r="AY236" s="18" t="s">
        <v>136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87</v>
      </c>
      <c r="BK236" s="233">
        <f>ROUND(I236*H236,2)</f>
        <v>0</v>
      </c>
      <c r="BL236" s="18" t="s">
        <v>142</v>
      </c>
      <c r="BM236" s="232" t="s">
        <v>323</v>
      </c>
    </row>
    <row r="237" spans="1:51" s="13" customFormat="1" ht="12">
      <c r="A237" s="13"/>
      <c r="B237" s="234"/>
      <c r="C237" s="235"/>
      <c r="D237" s="236" t="s">
        <v>144</v>
      </c>
      <c r="E237" s="237" t="s">
        <v>1</v>
      </c>
      <c r="F237" s="238" t="s">
        <v>324</v>
      </c>
      <c r="G237" s="235"/>
      <c r="H237" s="239">
        <v>11.04</v>
      </c>
      <c r="I237" s="240"/>
      <c r="J237" s="235"/>
      <c r="K237" s="235"/>
      <c r="L237" s="241"/>
      <c r="M237" s="242"/>
      <c r="N237" s="243"/>
      <c r="O237" s="243"/>
      <c r="P237" s="243"/>
      <c r="Q237" s="243"/>
      <c r="R237" s="243"/>
      <c r="S237" s="243"/>
      <c r="T237" s="24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5" t="s">
        <v>144</v>
      </c>
      <c r="AU237" s="245" t="s">
        <v>90</v>
      </c>
      <c r="AV237" s="13" t="s">
        <v>90</v>
      </c>
      <c r="AW237" s="13" t="s">
        <v>34</v>
      </c>
      <c r="AX237" s="13" t="s">
        <v>87</v>
      </c>
      <c r="AY237" s="245" t="s">
        <v>136</v>
      </c>
    </row>
    <row r="238" spans="1:65" s="2" customFormat="1" ht="24.15" customHeight="1">
      <c r="A238" s="39"/>
      <c r="B238" s="40"/>
      <c r="C238" s="267" t="s">
        <v>325</v>
      </c>
      <c r="D238" s="267" t="s">
        <v>193</v>
      </c>
      <c r="E238" s="268" t="s">
        <v>326</v>
      </c>
      <c r="F238" s="269" t="s">
        <v>327</v>
      </c>
      <c r="G238" s="270" t="s">
        <v>316</v>
      </c>
      <c r="H238" s="271">
        <v>34.68</v>
      </c>
      <c r="I238" s="272"/>
      <c r="J238" s="273">
        <f>ROUND(I238*H238,2)</f>
        <v>0</v>
      </c>
      <c r="K238" s="274"/>
      <c r="L238" s="275"/>
      <c r="M238" s="276" t="s">
        <v>1</v>
      </c>
      <c r="N238" s="277" t="s">
        <v>44</v>
      </c>
      <c r="O238" s="92"/>
      <c r="P238" s="230">
        <f>O238*H238</f>
        <v>0</v>
      </c>
      <c r="Q238" s="230">
        <v>0.0325</v>
      </c>
      <c r="R238" s="230">
        <f>Q238*H238</f>
        <v>1.1271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181</v>
      </c>
      <c r="AT238" s="232" t="s">
        <v>193</v>
      </c>
      <c r="AU238" s="232" t="s">
        <v>90</v>
      </c>
      <c r="AY238" s="18" t="s">
        <v>136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87</v>
      </c>
      <c r="BK238" s="233">
        <f>ROUND(I238*H238,2)</f>
        <v>0</v>
      </c>
      <c r="BL238" s="18" t="s">
        <v>142</v>
      </c>
      <c r="BM238" s="232" t="s">
        <v>328</v>
      </c>
    </row>
    <row r="239" spans="1:51" s="13" customFormat="1" ht="12">
      <c r="A239" s="13"/>
      <c r="B239" s="234"/>
      <c r="C239" s="235"/>
      <c r="D239" s="236" t="s">
        <v>144</v>
      </c>
      <c r="E239" s="237" t="s">
        <v>1</v>
      </c>
      <c r="F239" s="238" t="s">
        <v>325</v>
      </c>
      <c r="G239" s="235"/>
      <c r="H239" s="239">
        <v>34</v>
      </c>
      <c r="I239" s="240"/>
      <c r="J239" s="235"/>
      <c r="K239" s="235"/>
      <c r="L239" s="241"/>
      <c r="M239" s="242"/>
      <c r="N239" s="243"/>
      <c r="O239" s="243"/>
      <c r="P239" s="243"/>
      <c r="Q239" s="243"/>
      <c r="R239" s="243"/>
      <c r="S239" s="243"/>
      <c r="T239" s="24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5" t="s">
        <v>144</v>
      </c>
      <c r="AU239" s="245" t="s">
        <v>90</v>
      </c>
      <c r="AV239" s="13" t="s">
        <v>90</v>
      </c>
      <c r="AW239" s="13" t="s">
        <v>34</v>
      </c>
      <c r="AX239" s="13" t="s">
        <v>79</v>
      </c>
      <c r="AY239" s="245" t="s">
        <v>136</v>
      </c>
    </row>
    <row r="240" spans="1:51" s="13" customFormat="1" ht="12">
      <c r="A240" s="13"/>
      <c r="B240" s="234"/>
      <c r="C240" s="235"/>
      <c r="D240" s="236" t="s">
        <v>144</v>
      </c>
      <c r="E240" s="237" t="s">
        <v>1</v>
      </c>
      <c r="F240" s="238" t="s">
        <v>329</v>
      </c>
      <c r="G240" s="235"/>
      <c r="H240" s="239">
        <v>34.68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144</v>
      </c>
      <c r="AU240" s="245" t="s">
        <v>90</v>
      </c>
      <c r="AV240" s="13" t="s">
        <v>90</v>
      </c>
      <c r="AW240" s="13" t="s">
        <v>34</v>
      </c>
      <c r="AX240" s="13" t="s">
        <v>87</v>
      </c>
      <c r="AY240" s="245" t="s">
        <v>136</v>
      </c>
    </row>
    <row r="241" spans="1:65" s="2" customFormat="1" ht="24.15" customHeight="1">
      <c r="A241" s="39"/>
      <c r="B241" s="40"/>
      <c r="C241" s="267" t="s">
        <v>330</v>
      </c>
      <c r="D241" s="267" t="s">
        <v>193</v>
      </c>
      <c r="E241" s="268" t="s">
        <v>331</v>
      </c>
      <c r="F241" s="269" t="s">
        <v>332</v>
      </c>
      <c r="G241" s="270" t="s">
        <v>316</v>
      </c>
      <c r="H241" s="271">
        <v>35.7</v>
      </c>
      <c r="I241" s="272"/>
      <c r="J241" s="273">
        <f>ROUND(I241*H241,2)</f>
        <v>0</v>
      </c>
      <c r="K241" s="274"/>
      <c r="L241" s="275"/>
      <c r="M241" s="276" t="s">
        <v>1</v>
      </c>
      <c r="N241" s="277" t="s">
        <v>44</v>
      </c>
      <c r="O241" s="92"/>
      <c r="P241" s="230">
        <f>O241*H241</f>
        <v>0</v>
      </c>
      <c r="Q241" s="230">
        <v>0.05</v>
      </c>
      <c r="R241" s="230">
        <f>Q241*H241</f>
        <v>1.7850000000000001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181</v>
      </c>
      <c r="AT241" s="232" t="s">
        <v>193</v>
      </c>
      <c r="AU241" s="232" t="s">
        <v>90</v>
      </c>
      <c r="AY241" s="18" t="s">
        <v>136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87</v>
      </c>
      <c r="BK241" s="233">
        <f>ROUND(I241*H241,2)</f>
        <v>0</v>
      </c>
      <c r="BL241" s="18" t="s">
        <v>142</v>
      </c>
      <c r="BM241" s="232" t="s">
        <v>333</v>
      </c>
    </row>
    <row r="242" spans="1:51" s="13" customFormat="1" ht="12">
      <c r="A242" s="13"/>
      <c r="B242" s="234"/>
      <c r="C242" s="235"/>
      <c r="D242" s="236" t="s">
        <v>144</v>
      </c>
      <c r="E242" s="237" t="s">
        <v>1</v>
      </c>
      <c r="F242" s="238" t="s">
        <v>330</v>
      </c>
      <c r="G242" s="235"/>
      <c r="H242" s="239">
        <v>35</v>
      </c>
      <c r="I242" s="240"/>
      <c r="J242" s="235"/>
      <c r="K242" s="235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144</v>
      </c>
      <c r="AU242" s="245" t="s">
        <v>90</v>
      </c>
      <c r="AV242" s="13" t="s">
        <v>90</v>
      </c>
      <c r="AW242" s="13" t="s">
        <v>34</v>
      </c>
      <c r="AX242" s="13" t="s">
        <v>79</v>
      </c>
      <c r="AY242" s="245" t="s">
        <v>136</v>
      </c>
    </row>
    <row r="243" spans="1:51" s="13" customFormat="1" ht="12">
      <c r="A243" s="13"/>
      <c r="B243" s="234"/>
      <c r="C243" s="235"/>
      <c r="D243" s="236" t="s">
        <v>144</v>
      </c>
      <c r="E243" s="237" t="s">
        <v>1</v>
      </c>
      <c r="F243" s="238" t="s">
        <v>334</v>
      </c>
      <c r="G243" s="235"/>
      <c r="H243" s="239">
        <v>35.7</v>
      </c>
      <c r="I243" s="240"/>
      <c r="J243" s="235"/>
      <c r="K243" s="235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144</v>
      </c>
      <c r="AU243" s="245" t="s">
        <v>90</v>
      </c>
      <c r="AV243" s="13" t="s">
        <v>90</v>
      </c>
      <c r="AW243" s="13" t="s">
        <v>34</v>
      </c>
      <c r="AX243" s="13" t="s">
        <v>87</v>
      </c>
      <c r="AY243" s="245" t="s">
        <v>136</v>
      </c>
    </row>
    <row r="244" spans="1:65" s="2" customFormat="1" ht="24.15" customHeight="1">
      <c r="A244" s="39"/>
      <c r="B244" s="40"/>
      <c r="C244" s="220" t="s">
        <v>335</v>
      </c>
      <c r="D244" s="220" t="s">
        <v>138</v>
      </c>
      <c r="E244" s="221" t="s">
        <v>336</v>
      </c>
      <c r="F244" s="222" t="s">
        <v>337</v>
      </c>
      <c r="G244" s="223" t="s">
        <v>156</v>
      </c>
      <c r="H244" s="224">
        <v>9.6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44</v>
      </c>
      <c r="O244" s="92"/>
      <c r="P244" s="230">
        <f>O244*H244</f>
        <v>0</v>
      </c>
      <c r="Q244" s="230">
        <v>0.2975688</v>
      </c>
      <c r="R244" s="230">
        <f>Q244*H244</f>
        <v>2.85666048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142</v>
      </c>
      <c r="AT244" s="232" t="s">
        <v>138</v>
      </c>
      <c r="AU244" s="232" t="s">
        <v>90</v>
      </c>
      <c r="AY244" s="18" t="s">
        <v>136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87</v>
      </c>
      <c r="BK244" s="233">
        <f>ROUND(I244*H244,2)</f>
        <v>0</v>
      </c>
      <c r="BL244" s="18" t="s">
        <v>142</v>
      </c>
      <c r="BM244" s="232" t="s">
        <v>338</v>
      </c>
    </row>
    <row r="245" spans="1:51" s="13" customFormat="1" ht="12">
      <c r="A245" s="13"/>
      <c r="B245" s="234"/>
      <c r="C245" s="235"/>
      <c r="D245" s="236" t="s">
        <v>144</v>
      </c>
      <c r="E245" s="237" t="s">
        <v>1</v>
      </c>
      <c r="F245" s="238" t="s">
        <v>339</v>
      </c>
      <c r="G245" s="235"/>
      <c r="H245" s="239">
        <v>9.6</v>
      </c>
      <c r="I245" s="240"/>
      <c r="J245" s="235"/>
      <c r="K245" s="235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144</v>
      </c>
      <c r="AU245" s="245" t="s">
        <v>90</v>
      </c>
      <c r="AV245" s="13" t="s">
        <v>90</v>
      </c>
      <c r="AW245" s="13" t="s">
        <v>34</v>
      </c>
      <c r="AX245" s="13" t="s">
        <v>87</v>
      </c>
      <c r="AY245" s="245" t="s">
        <v>136</v>
      </c>
    </row>
    <row r="246" spans="1:65" s="2" customFormat="1" ht="24.15" customHeight="1">
      <c r="A246" s="39"/>
      <c r="B246" s="40"/>
      <c r="C246" s="267" t="s">
        <v>340</v>
      </c>
      <c r="D246" s="267" t="s">
        <v>193</v>
      </c>
      <c r="E246" s="268" t="s">
        <v>341</v>
      </c>
      <c r="F246" s="269" t="s">
        <v>342</v>
      </c>
      <c r="G246" s="270" t="s">
        <v>316</v>
      </c>
      <c r="H246" s="271">
        <v>61.2</v>
      </c>
      <c r="I246" s="272"/>
      <c r="J246" s="273">
        <f>ROUND(I246*H246,2)</f>
        <v>0</v>
      </c>
      <c r="K246" s="274"/>
      <c r="L246" s="275"/>
      <c r="M246" s="276" t="s">
        <v>1</v>
      </c>
      <c r="N246" s="277" t="s">
        <v>44</v>
      </c>
      <c r="O246" s="92"/>
      <c r="P246" s="230">
        <f>O246*H246</f>
        <v>0</v>
      </c>
      <c r="Q246" s="230">
        <v>0.063</v>
      </c>
      <c r="R246" s="230">
        <f>Q246*H246</f>
        <v>3.8556000000000004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181</v>
      </c>
      <c r="AT246" s="232" t="s">
        <v>193</v>
      </c>
      <c r="AU246" s="232" t="s">
        <v>90</v>
      </c>
      <c r="AY246" s="18" t="s">
        <v>136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87</v>
      </c>
      <c r="BK246" s="233">
        <f>ROUND(I246*H246,2)</f>
        <v>0</v>
      </c>
      <c r="BL246" s="18" t="s">
        <v>142</v>
      </c>
      <c r="BM246" s="232" t="s">
        <v>343</v>
      </c>
    </row>
    <row r="247" spans="1:51" s="13" customFormat="1" ht="12">
      <c r="A247" s="13"/>
      <c r="B247" s="234"/>
      <c r="C247" s="235"/>
      <c r="D247" s="236" t="s">
        <v>144</v>
      </c>
      <c r="E247" s="237" t="s">
        <v>1</v>
      </c>
      <c r="F247" s="238" t="s">
        <v>344</v>
      </c>
      <c r="G247" s="235"/>
      <c r="H247" s="239">
        <v>60</v>
      </c>
      <c r="I247" s="240"/>
      <c r="J247" s="235"/>
      <c r="K247" s="235"/>
      <c r="L247" s="241"/>
      <c r="M247" s="242"/>
      <c r="N247" s="243"/>
      <c r="O247" s="243"/>
      <c r="P247" s="243"/>
      <c r="Q247" s="243"/>
      <c r="R247" s="243"/>
      <c r="S247" s="243"/>
      <c r="T247" s="24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5" t="s">
        <v>144</v>
      </c>
      <c r="AU247" s="245" t="s">
        <v>90</v>
      </c>
      <c r="AV247" s="13" t="s">
        <v>90</v>
      </c>
      <c r="AW247" s="13" t="s">
        <v>34</v>
      </c>
      <c r="AX247" s="13" t="s">
        <v>79</v>
      </c>
      <c r="AY247" s="245" t="s">
        <v>136</v>
      </c>
    </row>
    <row r="248" spans="1:51" s="13" customFormat="1" ht="12">
      <c r="A248" s="13"/>
      <c r="B248" s="234"/>
      <c r="C248" s="235"/>
      <c r="D248" s="236" t="s">
        <v>144</v>
      </c>
      <c r="E248" s="237" t="s">
        <v>1</v>
      </c>
      <c r="F248" s="238" t="s">
        <v>345</v>
      </c>
      <c r="G248" s="235"/>
      <c r="H248" s="239">
        <v>61.2</v>
      </c>
      <c r="I248" s="240"/>
      <c r="J248" s="235"/>
      <c r="K248" s="235"/>
      <c r="L248" s="241"/>
      <c r="M248" s="242"/>
      <c r="N248" s="243"/>
      <c r="O248" s="243"/>
      <c r="P248" s="243"/>
      <c r="Q248" s="243"/>
      <c r="R248" s="243"/>
      <c r="S248" s="243"/>
      <c r="T248" s="24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5" t="s">
        <v>144</v>
      </c>
      <c r="AU248" s="245" t="s">
        <v>90</v>
      </c>
      <c r="AV248" s="13" t="s">
        <v>90</v>
      </c>
      <c r="AW248" s="13" t="s">
        <v>34</v>
      </c>
      <c r="AX248" s="13" t="s">
        <v>87</v>
      </c>
      <c r="AY248" s="245" t="s">
        <v>136</v>
      </c>
    </row>
    <row r="249" spans="1:63" s="12" customFormat="1" ht="22.8" customHeight="1">
      <c r="A249" s="12"/>
      <c r="B249" s="204"/>
      <c r="C249" s="205"/>
      <c r="D249" s="206" t="s">
        <v>78</v>
      </c>
      <c r="E249" s="218" t="s">
        <v>142</v>
      </c>
      <c r="F249" s="218" t="s">
        <v>346</v>
      </c>
      <c r="G249" s="205"/>
      <c r="H249" s="205"/>
      <c r="I249" s="208"/>
      <c r="J249" s="219">
        <f>BK249</f>
        <v>0</v>
      </c>
      <c r="K249" s="205"/>
      <c r="L249" s="210"/>
      <c r="M249" s="211"/>
      <c r="N249" s="212"/>
      <c r="O249" s="212"/>
      <c r="P249" s="213">
        <f>SUM(P250:P260)</f>
        <v>0</v>
      </c>
      <c r="Q249" s="212"/>
      <c r="R249" s="213">
        <f>SUM(R250:R260)</f>
        <v>2.3186400750000002</v>
      </c>
      <c r="S249" s="212"/>
      <c r="T249" s="214">
        <f>SUM(T250:T260)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15" t="s">
        <v>87</v>
      </c>
      <c r="AT249" s="216" t="s">
        <v>78</v>
      </c>
      <c r="AU249" s="216" t="s">
        <v>87</v>
      </c>
      <c r="AY249" s="215" t="s">
        <v>136</v>
      </c>
      <c r="BK249" s="217">
        <f>SUM(BK250:BK260)</f>
        <v>0</v>
      </c>
    </row>
    <row r="250" spans="1:65" s="2" customFormat="1" ht="24.15" customHeight="1">
      <c r="A250" s="39"/>
      <c r="B250" s="40"/>
      <c r="C250" s="220" t="s">
        <v>347</v>
      </c>
      <c r="D250" s="220" t="s">
        <v>138</v>
      </c>
      <c r="E250" s="221" t="s">
        <v>348</v>
      </c>
      <c r="F250" s="222" t="s">
        <v>349</v>
      </c>
      <c r="G250" s="223" t="s">
        <v>156</v>
      </c>
      <c r="H250" s="224">
        <v>9</v>
      </c>
      <c r="I250" s="225"/>
      <c r="J250" s="226">
        <f>ROUND(I250*H250,2)</f>
        <v>0</v>
      </c>
      <c r="K250" s="227"/>
      <c r="L250" s="45"/>
      <c r="M250" s="228" t="s">
        <v>1</v>
      </c>
      <c r="N250" s="229" t="s">
        <v>44</v>
      </c>
      <c r="O250" s="92"/>
      <c r="P250" s="230">
        <f>O250*H250</f>
        <v>0</v>
      </c>
      <c r="Q250" s="230">
        <v>0.03465</v>
      </c>
      <c r="R250" s="230">
        <f>Q250*H250</f>
        <v>0.31185</v>
      </c>
      <c r="S250" s="230">
        <v>0</v>
      </c>
      <c r="T250" s="23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142</v>
      </c>
      <c r="AT250" s="232" t="s">
        <v>138</v>
      </c>
      <c r="AU250" s="232" t="s">
        <v>90</v>
      </c>
      <c r="AY250" s="18" t="s">
        <v>136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87</v>
      </c>
      <c r="BK250" s="233">
        <f>ROUND(I250*H250,2)</f>
        <v>0</v>
      </c>
      <c r="BL250" s="18" t="s">
        <v>142</v>
      </c>
      <c r="BM250" s="232" t="s">
        <v>350</v>
      </c>
    </row>
    <row r="251" spans="1:51" s="13" customFormat="1" ht="12">
      <c r="A251" s="13"/>
      <c r="B251" s="234"/>
      <c r="C251" s="235"/>
      <c r="D251" s="236" t="s">
        <v>144</v>
      </c>
      <c r="E251" s="237" t="s">
        <v>1</v>
      </c>
      <c r="F251" s="238" t="s">
        <v>186</v>
      </c>
      <c r="G251" s="235"/>
      <c r="H251" s="239">
        <v>9</v>
      </c>
      <c r="I251" s="240"/>
      <c r="J251" s="235"/>
      <c r="K251" s="235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144</v>
      </c>
      <c r="AU251" s="245" t="s">
        <v>90</v>
      </c>
      <c r="AV251" s="13" t="s">
        <v>90</v>
      </c>
      <c r="AW251" s="13" t="s">
        <v>34</v>
      </c>
      <c r="AX251" s="13" t="s">
        <v>87</v>
      </c>
      <c r="AY251" s="245" t="s">
        <v>136</v>
      </c>
    </row>
    <row r="252" spans="1:65" s="2" customFormat="1" ht="24.15" customHeight="1">
      <c r="A252" s="39"/>
      <c r="B252" s="40"/>
      <c r="C252" s="267" t="s">
        <v>318</v>
      </c>
      <c r="D252" s="267" t="s">
        <v>193</v>
      </c>
      <c r="E252" s="268" t="s">
        <v>351</v>
      </c>
      <c r="F252" s="269" t="s">
        <v>352</v>
      </c>
      <c r="G252" s="270" t="s">
        <v>316</v>
      </c>
      <c r="H252" s="271">
        <v>9.09</v>
      </c>
      <c r="I252" s="272"/>
      <c r="J252" s="273">
        <f>ROUND(I252*H252,2)</f>
        <v>0</v>
      </c>
      <c r="K252" s="274"/>
      <c r="L252" s="275"/>
      <c r="M252" s="276" t="s">
        <v>1</v>
      </c>
      <c r="N252" s="277" t="s">
        <v>44</v>
      </c>
      <c r="O252" s="92"/>
      <c r="P252" s="230">
        <f>O252*H252</f>
        <v>0</v>
      </c>
      <c r="Q252" s="230">
        <v>0.119</v>
      </c>
      <c r="R252" s="230">
        <f>Q252*H252</f>
        <v>1.08171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181</v>
      </c>
      <c r="AT252" s="232" t="s">
        <v>193</v>
      </c>
      <c r="AU252" s="232" t="s">
        <v>90</v>
      </c>
      <c r="AY252" s="18" t="s">
        <v>136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87</v>
      </c>
      <c r="BK252" s="233">
        <f>ROUND(I252*H252,2)</f>
        <v>0</v>
      </c>
      <c r="BL252" s="18" t="s">
        <v>142</v>
      </c>
      <c r="BM252" s="232" t="s">
        <v>353</v>
      </c>
    </row>
    <row r="253" spans="1:51" s="13" customFormat="1" ht="12">
      <c r="A253" s="13"/>
      <c r="B253" s="234"/>
      <c r="C253" s="235"/>
      <c r="D253" s="236" t="s">
        <v>144</v>
      </c>
      <c r="E253" s="237" t="s">
        <v>1</v>
      </c>
      <c r="F253" s="238" t="s">
        <v>186</v>
      </c>
      <c r="G253" s="235"/>
      <c r="H253" s="239">
        <v>9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144</v>
      </c>
      <c r="AU253" s="245" t="s">
        <v>90</v>
      </c>
      <c r="AV253" s="13" t="s">
        <v>90</v>
      </c>
      <c r="AW253" s="13" t="s">
        <v>34</v>
      </c>
      <c r="AX253" s="13" t="s">
        <v>79</v>
      </c>
      <c r="AY253" s="245" t="s">
        <v>136</v>
      </c>
    </row>
    <row r="254" spans="1:51" s="13" customFormat="1" ht="12">
      <c r="A254" s="13"/>
      <c r="B254" s="234"/>
      <c r="C254" s="235"/>
      <c r="D254" s="236" t="s">
        <v>144</v>
      </c>
      <c r="E254" s="237" t="s">
        <v>1</v>
      </c>
      <c r="F254" s="238" t="s">
        <v>354</v>
      </c>
      <c r="G254" s="235"/>
      <c r="H254" s="239">
        <v>9.09</v>
      </c>
      <c r="I254" s="240"/>
      <c r="J254" s="235"/>
      <c r="K254" s="235"/>
      <c r="L254" s="241"/>
      <c r="M254" s="242"/>
      <c r="N254" s="243"/>
      <c r="O254" s="243"/>
      <c r="P254" s="243"/>
      <c r="Q254" s="243"/>
      <c r="R254" s="243"/>
      <c r="S254" s="243"/>
      <c r="T254" s="24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5" t="s">
        <v>144</v>
      </c>
      <c r="AU254" s="245" t="s">
        <v>90</v>
      </c>
      <c r="AV254" s="13" t="s">
        <v>90</v>
      </c>
      <c r="AW254" s="13" t="s">
        <v>34</v>
      </c>
      <c r="AX254" s="13" t="s">
        <v>87</v>
      </c>
      <c r="AY254" s="245" t="s">
        <v>136</v>
      </c>
    </row>
    <row r="255" spans="1:65" s="2" customFormat="1" ht="24.15" customHeight="1">
      <c r="A255" s="39"/>
      <c r="B255" s="40"/>
      <c r="C255" s="220" t="s">
        <v>355</v>
      </c>
      <c r="D255" s="220" t="s">
        <v>138</v>
      </c>
      <c r="E255" s="221" t="s">
        <v>356</v>
      </c>
      <c r="F255" s="222" t="s">
        <v>357</v>
      </c>
      <c r="G255" s="223" t="s">
        <v>156</v>
      </c>
      <c r="H255" s="224">
        <v>9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44</v>
      </c>
      <c r="O255" s="92"/>
      <c r="P255" s="230">
        <f>O255*H255</f>
        <v>0</v>
      </c>
      <c r="Q255" s="230">
        <v>0.1015983</v>
      </c>
      <c r="R255" s="230">
        <f>Q255*H255</f>
        <v>0.9143847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142</v>
      </c>
      <c r="AT255" s="232" t="s">
        <v>138</v>
      </c>
      <c r="AU255" s="232" t="s">
        <v>90</v>
      </c>
      <c r="AY255" s="18" t="s">
        <v>136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87</v>
      </c>
      <c r="BK255" s="233">
        <f>ROUND(I255*H255,2)</f>
        <v>0</v>
      </c>
      <c r="BL255" s="18" t="s">
        <v>142</v>
      </c>
      <c r="BM255" s="232" t="s">
        <v>358</v>
      </c>
    </row>
    <row r="256" spans="1:51" s="13" customFormat="1" ht="12">
      <c r="A256" s="13"/>
      <c r="B256" s="234"/>
      <c r="C256" s="235"/>
      <c r="D256" s="236" t="s">
        <v>144</v>
      </c>
      <c r="E256" s="237" t="s">
        <v>1</v>
      </c>
      <c r="F256" s="238" t="s">
        <v>186</v>
      </c>
      <c r="G256" s="235"/>
      <c r="H256" s="239">
        <v>9</v>
      </c>
      <c r="I256" s="240"/>
      <c r="J256" s="235"/>
      <c r="K256" s="235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144</v>
      </c>
      <c r="AU256" s="245" t="s">
        <v>90</v>
      </c>
      <c r="AV256" s="13" t="s">
        <v>90</v>
      </c>
      <c r="AW256" s="13" t="s">
        <v>34</v>
      </c>
      <c r="AX256" s="13" t="s">
        <v>87</v>
      </c>
      <c r="AY256" s="245" t="s">
        <v>136</v>
      </c>
    </row>
    <row r="257" spans="1:65" s="2" customFormat="1" ht="16.5" customHeight="1">
      <c r="A257" s="39"/>
      <c r="B257" s="40"/>
      <c r="C257" s="220" t="s">
        <v>359</v>
      </c>
      <c r="D257" s="220" t="s">
        <v>138</v>
      </c>
      <c r="E257" s="221" t="s">
        <v>360</v>
      </c>
      <c r="F257" s="222" t="s">
        <v>361</v>
      </c>
      <c r="G257" s="223" t="s">
        <v>141</v>
      </c>
      <c r="H257" s="224">
        <v>1.35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44</v>
      </c>
      <c r="O257" s="92"/>
      <c r="P257" s="230">
        <f>O257*H257</f>
        <v>0</v>
      </c>
      <c r="Q257" s="230">
        <v>0.0079225</v>
      </c>
      <c r="R257" s="230">
        <f>Q257*H257</f>
        <v>0.010695375000000002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142</v>
      </c>
      <c r="AT257" s="232" t="s">
        <v>138</v>
      </c>
      <c r="AU257" s="232" t="s">
        <v>90</v>
      </c>
      <c r="AY257" s="18" t="s">
        <v>136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87</v>
      </c>
      <c r="BK257" s="233">
        <f>ROUND(I257*H257,2)</f>
        <v>0</v>
      </c>
      <c r="BL257" s="18" t="s">
        <v>142</v>
      </c>
      <c r="BM257" s="232" t="s">
        <v>362</v>
      </c>
    </row>
    <row r="258" spans="1:51" s="13" customFormat="1" ht="12">
      <c r="A258" s="13"/>
      <c r="B258" s="234"/>
      <c r="C258" s="235"/>
      <c r="D258" s="236" t="s">
        <v>144</v>
      </c>
      <c r="E258" s="237" t="s">
        <v>1</v>
      </c>
      <c r="F258" s="238" t="s">
        <v>363</v>
      </c>
      <c r="G258" s="235"/>
      <c r="H258" s="239">
        <v>1.35</v>
      </c>
      <c r="I258" s="240"/>
      <c r="J258" s="235"/>
      <c r="K258" s="235"/>
      <c r="L258" s="241"/>
      <c r="M258" s="242"/>
      <c r="N258" s="243"/>
      <c r="O258" s="243"/>
      <c r="P258" s="243"/>
      <c r="Q258" s="243"/>
      <c r="R258" s="243"/>
      <c r="S258" s="243"/>
      <c r="T258" s="24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5" t="s">
        <v>144</v>
      </c>
      <c r="AU258" s="245" t="s">
        <v>90</v>
      </c>
      <c r="AV258" s="13" t="s">
        <v>90</v>
      </c>
      <c r="AW258" s="13" t="s">
        <v>34</v>
      </c>
      <c r="AX258" s="13" t="s">
        <v>87</v>
      </c>
      <c r="AY258" s="245" t="s">
        <v>136</v>
      </c>
    </row>
    <row r="259" spans="1:65" s="2" customFormat="1" ht="16.5" customHeight="1">
      <c r="A259" s="39"/>
      <c r="B259" s="40"/>
      <c r="C259" s="220" t="s">
        <v>364</v>
      </c>
      <c r="D259" s="220" t="s">
        <v>138</v>
      </c>
      <c r="E259" s="221" t="s">
        <v>365</v>
      </c>
      <c r="F259" s="222" t="s">
        <v>366</v>
      </c>
      <c r="G259" s="223" t="s">
        <v>141</v>
      </c>
      <c r="H259" s="224">
        <v>1.35</v>
      </c>
      <c r="I259" s="225"/>
      <c r="J259" s="226">
        <f>ROUND(I259*H259,2)</f>
        <v>0</v>
      </c>
      <c r="K259" s="227"/>
      <c r="L259" s="45"/>
      <c r="M259" s="228" t="s">
        <v>1</v>
      </c>
      <c r="N259" s="229" t="s">
        <v>44</v>
      </c>
      <c r="O259" s="92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142</v>
      </c>
      <c r="AT259" s="232" t="s">
        <v>138</v>
      </c>
      <c r="AU259" s="232" t="s">
        <v>90</v>
      </c>
      <c r="AY259" s="18" t="s">
        <v>136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87</v>
      </c>
      <c r="BK259" s="233">
        <f>ROUND(I259*H259,2)</f>
        <v>0</v>
      </c>
      <c r="BL259" s="18" t="s">
        <v>142</v>
      </c>
      <c r="BM259" s="232" t="s">
        <v>367</v>
      </c>
    </row>
    <row r="260" spans="1:51" s="13" customFormat="1" ht="12">
      <c r="A260" s="13"/>
      <c r="B260" s="234"/>
      <c r="C260" s="235"/>
      <c r="D260" s="236" t="s">
        <v>144</v>
      </c>
      <c r="E260" s="237" t="s">
        <v>1</v>
      </c>
      <c r="F260" s="238" t="s">
        <v>363</v>
      </c>
      <c r="G260" s="235"/>
      <c r="H260" s="239">
        <v>1.35</v>
      </c>
      <c r="I260" s="240"/>
      <c r="J260" s="235"/>
      <c r="K260" s="235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144</v>
      </c>
      <c r="AU260" s="245" t="s">
        <v>90</v>
      </c>
      <c r="AV260" s="13" t="s">
        <v>90</v>
      </c>
      <c r="AW260" s="13" t="s">
        <v>34</v>
      </c>
      <c r="AX260" s="13" t="s">
        <v>87</v>
      </c>
      <c r="AY260" s="245" t="s">
        <v>136</v>
      </c>
    </row>
    <row r="261" spans="1:63" s="12" customFormat="1" ht="22.8" customHeight="1">
      <c r="A261" s="12"/>
      <c r="B261" s="204"/>
      <c r="C261" s="205"/>
      <c r="D261" s="206" t="s">
        <v>78</v>
      </c>
      <c r="E261" s="218" t="s">
        <v>164</v>
      </c>
      <c r="F261" s="218" t="s">
        <v>368</v>
      </c>
      <c r="G261" s="205"/>
      <c r="H261" s="205"/>
      <c r="I261" s="208"/>
      <c r="J261" s="219">
        <f>BK261</f>
        <v>0</v>
      </c>
      <c r="K261" s="205"/>
      <c r="L261" s="210"/>
      <c r="M261" s="211"/>
      <c r="N261" s="212"/>
      <c r="O261" s="212"/>
      <c r="P261" s="213">
        <f>SUM(P262:P311)</f>
        <v>0</v>
      </c>
      <c r="Q261" s="212"/>
      <c r="R261" s="213">
        <f>SUM(R262:R311)</f>
        <v>38.945759499999994</v>
      </c>
      <c r="S261" s="212"/>
      <c r="T261" s="214">
        <f>SUM(T262:T311)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5" t="s">
        <v>87</v>
      </c>
      <c r="AT261" s="216" t="s">
        <v>78</v>
      </c>
      <c r="AU261" s="216" t="s">
        <v>87</v>
      </c>
      <c r="AY261" s="215" t="s">
        <v>136</v>
      </c>
      <c r="BK261" s="217">
        <f>SUM(BK262:BK311)</f>
        <v>0</v>
      </c>
    </row>
    <row r="262" spans="1:65" s="2" customFormat="1" ht="16.5" customHeight="1">
      <c r="A262" s="39"/>
      <c r="B262" s="40"/>
      <c r="C262" s="220" t="s">
        <v>369</v>
      </c>
      <c r="D262" s="220" t="s">
        <v>138</v>
      </c>
      <c r="E262" s="221" t="s">
        <v>370</v>
      </c>
      <c r="F262" s="222" t="s">
        <v>371</v>
      </c>
      <c r="G262" s="223" t="s">
        <v>141</v>
      </c>
      <c r="H262" s="224">
        <v>129.8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44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142</v>
      </c>
      <c r="AT262" s="232" t="s">
        <v>138</v>
      </c>
      <c r="AU262" s="232" t="s">
        <v>90</v>
      </c>
      <c r="AY262" s="18" t="s">
        <v>136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87</v>
      </c>
      <c r="BK262" s="233">
        <f>ROUND(I262*H262,2)</f>
        <v>0</v>
      </c>
      <c r="BL262" s="18" t="s">
        <v>142</v>
      </c>
      <c r="BM262" s="232" t="s">
        <v>372</v>
      </c>
    </row>
    <row r="263" spans="1:51" s="15" customFormat="1" ht="12">
      <c r="A263" s="15"/>
      <c r="B263" s="257"/>
      <c r="C263" s="258"/>
      <c r="D263" s="236" t="s">
        <v>144</v>
      </c>
      <c r="E263" s="259" t="s">
        <v>1</v>
      </c>
      <c r="F263" s="260" t="s">
        <v>255</v>
      </c>
      <c r="G263" s="258"/>
      <c r="H263" s="259" t="s">
        <v>1</v>
      </c>
      <c r="I263" s="261"/>
      <c r="J263" s="258"/>
      <c r="K263" s="258"/>
      <c r="L263" s="262"/>
      <c r="M263" s="263"/>
      <c r="N263" s="264"/>
      <c r="O263" s="264"/>
      <c r="P263" s="264"/>
      <c r="Q263" s="264"/>
      <c r="R263" s="264"/>
      <c r="S263" s="264"/>
      <c r="T263" s="26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6" t="s">
        <v>144</v>
      </c>
      <c r="AU263" s="266" t="s">
        <v>90</v>
      </c>
      <c r="AV263" s="15" t="s">
        <v>87</v>
      </c>
      <c r="AW263" s="15" t="s">
        <v>34</v>
      </c>
      <c r="AX263" s="15" t="s">
        <v>79</v>
      </c>
      <c r="AY263" s="266" t="s">
        <v>136</v>
      </c>
    </row>
    <row r="264" spans="1:51" s="13" customFormat="1" ht="12">
      <c r="A264" s="13"/>
      <c r="B264" s="234"/>
      <c r="C264" s="235"/>
      <c r="D264" s="236" t="s">
        <v>144</v>
      </c>
      <c r="E264" s="237" t="s">
        <v>1</v>
      </c>
      <c r="F264" s="238" t="s">
        <v>373</v>
      </c>
      <c r="G264" s="235"/>
      <c r="H264" s="239">
        <v>129.8</v>
      </c>
      <c r="I264" s="240"/>
      <c r="J264" s="235"/>
      <c r="K264" s="235"/>
      <c r="L264" s="241"/>
      <c r="M264" s="242"/>
      <c r="N264" s="243"/>
      <c r="O264" s="243"/>
      <c r="P264" s="243"/>
      <c r="Q264" s="243"/>
      <c r="R264" s="243"/>
      <c r="S264" s="243"/>
      <c r="T264" s="24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5" t="s">
        <v>144</v>
      </c>
      <c r="AU264" s="245" t="s">
        <v>90</v>
      </c>
      <c r="AV264" s="13" t="s">
        <v>90</v>
      </c>
      <c r="AW264" s="13" t="s">
        <v>34</v>
      </c>
      <c r="AX264" s="13" t="s">
        <v>79</v>
      </c>
      <c r="AY264" s="245" t="s">
        <v>136</v>
      </c>
    </row>
    <row r="265" spans="1:51" s="14" customFormat="1" ht="12">
      <c r="A265" s="14"/>
      <c r="B265" s="246"/>
      <c r="C265" s="247"/>
      <c r="D265" s="236" t="s">
        <v>144</v>
      </c>
      <c r="E265" s="248" t="s">
        <v>1</v>
      </c>
      <c r="F265" s="249" t="s">
        <v>152</v>
      </c>
      <c r="G265" s="247"/>
      <c r="H265" s="250">
        <v>129.8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6" t="s">
        <v>144</v>
      </c>
      <c r="AU265" s="256" t="s">
        <v>90</v>
      </c>
      <c r="AV265" s="14" t="s">
        <v>142</v>
      </c>
      <c r="AW265" s="14" t="s">
        <v>34</v>
      </c>
      <c r="AX265" s="14" t="s">
        <v>87</v>
      </c>
      <c r="AY265" s="256" t="s">
        <v>136</v>
      </c>
    </row>
    <row r="266" spans="1:65" s="2" customFormat="1" ht="16.5" customHeight="1">
      <c r="A266" s="39"/>
      <c r="B266" s="40"/>
      <c r="C266" s="220" t="s">
        <v>374</v>
      </c>
      <c r="D266" s="220" t="s">
        <v>138</v>
      </c>
      <c r="E266" s="221" t="s">
        <v>375</v>
      </c>
      <c r="F266" s="222" t="s">
        <v>376</v>
      </c>
      <c r="G266" s="223" t="s">
        <v>141</v>
      </c>
      <c r="H266" s="224">
        <v>162.66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44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142</v>
      </c>
      <c r="AT266" s="232" t="s">
        <v>138</v>
      </c>
      <c r="AU266" s="232" t="s">
        <v>90</v>
      </c>
      <c r="AY266" s="18" t="s">
        <v>136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87</v>
      </c>
      <c r="BK266" s="233">
        <f>ROUND(I266*H266,2)</f>
        <v>0</v>
      </c>
      <c r="BL266" s="18" t="s">
        <v>142</v>
      </c>
      <c r="BM266" s="232" t="s">
        <v>377</v>
      </c>
    </row>
    <row r="267" spans="1:51" s="15" customFormat="1" ht="12">
      <c r="A267" s="15"/>
      <c r="B267" s="257"/>
      <c r="C267" s="258"/>
      <c r="D267" s="236" t="s">
        <v>144</v>
      </c>
      <c r="E267" s="259" t="s">
        <v>1</v>
      </c>
      <c r="F267" s="260" t="s">
        <v>378</v>
      </c>
      <c r="G267" s="258"/>
      <c r="H267" s="259" t="s">
        <v>1</v>
      </c>
      <c r="I267" s="261"/>
      <c r="J267" s="258"/>
      <c r="K267" s="258"/>
      <c r="L267" s="262"/>
      <c r="M267" s="263"/>
      <c r="N267" s="264"/>
      <c r="O267" s="264"/>
      <c r="P267" s="264"/>
      <c r="Q267" s="264"/>
      <c r="R267" s="264"/>
      <c r="S267" s="264"/>
      <c r="T267" s="26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6" t="s">
        <v>144</v>
      </c>
      <c r="AU267" s="266" t="s">
        <v>90</v>
      </c>
      <c r="AV267" s="15" t="s">
        <v>87</v>
      </c>
      <c r="AW267" s="15" t="s">
        <v>34</v>
      </c>
      <c r="AX267" s="15" t="s">
        <v>79</v>
      </c>
      <c r="AY267" s="266" t="s">
        <v>136</v>
      </c>
    </row>
    <row r="268" spans="1:51" s="13" customFormat="1" ht="12">
      <c r="A268" s="13"/>
      <c r="B268" s="234"/>
      <c r="C268" s="235"/>
      <c r="D268" s="236" t="s">
        <v>144</v>
      </c>
      <c r="E268" s="237" t="s">
        <v>1</v>
      </c>
      <c r="F268" s="238" t="s">
        <v>379</v>
      </c>
      <c r="G268" s="235"/>
      <c r="H268" s="239">
        <v>162.66</v>
      </c>
      <c r="I268" s="240"/>
      <c r="J268" s="235"/>
      <c r="K268" s="235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144</v>
      </c>
      <c r="AU268" s="245" t="s">
        <v>90</v>
      </c>
      <c r="AV268" s="13" t="s">
        <v>90</v>
      </c>
      <c r="AW268" s="13" t="s">
        <v>34</v>
      </c>
      <c r="AX268" s="13" t="s">
        <v>79</v>
      </c>
      <c r="AY268" s="245" t="s">
        <v>136</v>
      </c>
    </row>
    <row r="269" spans="1:51" s="14" customFormat="1" ht="12">
      <c r="A269" s="14"/>
      <c r="B269" s="246"/>
      <c r="C269" s="247"/>
      <c r="D269" s="236" t="s">
        <v>144</v>
      </c>
      <c r="E269" s="248" t="s">
        <v>1</v>
      </c>
      <c r="F269" s="249" t="s">
        <v>152</v>
      </c>
      <c r="G269" s="247"/>
      <c r="H269" s="250">
        <v>162.66</v>
      </c>
      <c r="I269" s="251"/>
      <c r="J269" s="247"/>
      <c r="K269" s="247"/>
      <c r="L269" s="252"/>
      <c r="M269" s="253"/>
      <c r="N269" s="254"/>
      <c r="O269" s="254"/>
      <c r="P269" s="254"/>
      <c r="Q269" s="254"/>
      <c r="R269" s="254"/>
      <c r="S269" s="254"/>
      <c r="T269" s="25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6" t="s">
        <v>144</v>
      </c>
      <c r="AU269" s="256" t="s">
        <v>90</v>
      </c>
      <c r="AV269" s="14" t="s">
        <v>142</v>
      </c>
      <c r="AW269" s="14" t="s">
        <v>34</v>
      </c>
      <c r="AX269" s="14" t="s">
        <v>87</v>
      </c>
      <c r="AY269" s="256" t="s">
        <v>136</v>
      </c>
    </row>
    <row r="270" spans="1:65" s="2" customFormat="1" ht="16.5" customHeight="1">
      <c r="A270" s="39"/>
      <c r="B270" s="40"/>
      <c r="C270" s="220" t="s">
        <v>380</v>
      </c>
      <c r="D270" s="220" t="s">
        <v>138</v>
      </c>
      <c r="E270" s="221" t="s">
        <v>381</v>
      </c>
      <c r="F270" s="222" t="s">
        <v>382</v>
      </c>
      <c r="G270" s="223" t="s">
        <v>141</v>
      </c>
      <c r="H270" s="224">
        <v>102.5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44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142</v>
      </c>
      <c r="AT270" s="232" t="s">
        <v>138</v>
      </c>
      <c r="AU270" s="232" t="s">
        <v>90</v>
      </c>
      <c r="AY270" s="18" t="s">
        <v>136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87</v>
      </c>
      <c r="BK270" s="233">
        <f>ROUND(I270*H270,2)</f>
        <v>0</v>
      </c>
      <c r="BL270" s="18" t="s">
        <v>142</v>
      </c>
      <c r="BM270" s="232" t="s">
        <v>383</v>
      </c>
    </row>
    <row r="271" spans="1:51" s="15" customFormat="1" ht="12">
      <c r="A271" s="15"/>
      <c r="B271" s="257"/>
      <c r="C271" s="258"/>
      <c r="D271" s="236" t="s">
        <v>144</v>
      </c>
      <c r="E271" s="259" t="s">
        <v>1</v>
      </c>
      <c r="F271" s="260" t="s">
        <v>384</v>
      </c>
      <c r="G271" s="258"/>
      <c r="H271" s="259" t="s">
        <v>1</v>
      </c>
      <c r="I271" s="261"/>
      <c r="J271" s="258"/>
      <c r="K271" s="258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144</v>
      </c>
      <c r="AU271" s="266" t="s">
        <v>90</v>
      </c>
      <c r="AV271" s="15" t="s">
        <v>87</v>
      </c>
      <c r="AW271" s="15" t="s">
        <v>34</v>
      </c>
      <c r="AX271" s="15" t="s">
        <v>79</v>
      </c>
      <c r="AY271" s="266" t="s">
        <v>136</v>
      </c>
    </row>
    <row r="272" spans="1:51" s="13" customFormat="1" ht="12">
      <c r="A272" s="13"/>
      <c r="B272" s="234"/>
      <c r="C272" s="235"/>
      <c r="D272" s="236" t="s">
        <v>144</v>
      </c>
      <c r="E272" s="237" t="s">
        <v>1</v>
      </c>
      <c r="F272" s="238" t="s">
        <v>385</v>
      </c>
      <c r="G272" s="235"/>
      <c r="H272" s="239">
        <v>102.5</v>
      </c>
      <c r="I272" s="240"/>
      <c r="J272" s="235"/>
      <c r="K272" s="235"/>
      <c r="L272" s="241"/>
      <c r="M272" s="242"/>
      <c r="N272" s="243"/>
      <c r="O272" s="243"/>
      <c r="P272" s="243"/>
      <c r="Q272" s="243"/>
      <c r="R272" s="243"/>
      <c r="S272" s="243"/>
      <c r="T272" s="24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5" t="s">
        <v>144</v>
      </c>
      <c r="AU272" s="245" t="s">
        <v>90</v>
      </c>
      <c r="AV272" s="13" t="s">
        <v>90</v>
      </c>
      <c r="AW272" s="13" t="s">
        <v>34</v>
      </c>
      <c r="AX272" s="13" t="s">
        <v>79</v>
      </c>
      <c r="AY272" s="245" t="s">
        <v>136</v>
      </c>
    </row>
    <row r="273" spans="1:51" s="14" customFormat="1" ht="12">
      <c r="A273" s="14"/>
      <c r="B273" s="246"/>
      <c r="C273" s="247"/>
      <c r="D273" s="236" t="s">
        <v>144</v>
      </c>
      <c r="E273" s="248" t="s">
        <v>1</v>
      </c>
      <c r="F273" s="249" t="s">
        <v>152</v>
      </c>
      <c r="G273" s="247"/>
      <c r="H273" s="250">
        <v>102.5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6" t="s">
        <v>144</v>
      </c>
      <c r="AU273" s="256" t="s">
        <v>90</v>
      </c>
      <c r="AV273" s="14" t="s">
        <v>142</v>
      </c>
      <c r="AW273" s="14" t="s">
        <v>34</v>
      </c>
      <c r="AX273" s="14" t="s">
        <v>87</v>
      </c>
      <c r="AY273" s="256" t="s">
        <v>136</v>
      </c>
    </row>
    <row r="274" spans="1:65" s="2" customFormat="1" ht="16.5" customHeight="1">
      <c r="A274" s="39"/>
      <c r="B274" s="40"/>
      <c r="C274" s="220" t="s">
        <v>386</v>
      </c>
      <c r="D274" s="220" t="s">
        <v>138</v>
      </c>
      <c r="E274" s="221" t="s">
        <v>387</v>
      </c>
      <c r="F274" s="222" t="s">
        <v>388</v>
      </c>
      <c r="G274" s="223" t="s">
        <v>141</v>
      </c>
      <c r="H274" s="224">
        <v>265.16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44</v>
      </c>
      <c r="O274" s="92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142</v>
      </c>
      <c r="AT274" s="232" t="s">
        <v>138</v>
      </c>
      <c r="AU274" s="232" t="s">
        <v>90</v>
      </c>
      <c r="AY274" s="18" t="s">
        <v>136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87</v>
      </c>
      <c r="BK274" s="233">
        <f>ROUND(I274*H274,2)</f>
        <v>0</v>
      </c>
      <c r="BL274" s="18" t="s">
        <v>142</v>
      </c>
      <c r="BM274" s="232" t="s">
        <v>389</v>
      </c>
    </row>
    <row r="275" spans="1:51" s="15" customFormat="1" ht="12">
      <c r="A275" s="15"/>
      <c r="B275" s="257"/>
      <c r="C275" s="258"/>
      <c r="D275" s="236" t="s">
        <v>144</v>
      </c>
      <c r="E275" s="259" t="s">
        <v>1</v>
      </c>
      <c r="F275" s="260" t="s">
        <v>384</v>
      </c>
      <c r="G275" s="258"/>
      <c r="H275" s="259" t="s">
        <v>1</v>
      </c>
      <c r="I275" s="261"/>
      <c r="J275" s="258"/>
      <c r="K275" s="258"/>
      <c r="L275" s="262"/>
      <c r="M275" s="263"/>
      <c r="N275" s="264"/>
      <c r="O275" s="264"/>
      <c r="P275" s="264"/>
      <c r="Q275" s="264"/>
      <c r="R275" s="264"/>
      <c r="S275" s="264"/>
      <c r="T275" s="26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66" t="s">
        <v>144</v>
      </c>
      <c r="AU275" s="266" t="s">
        <v>90</v>
      </c>
      <c r="AV275" s="15" t="s">
        <v>87</v>
      </c>
      <c r="AW275" s="15" t="s">
        <v>34</v>
      </c>
      <c r="AX275" s="15" t="s">
        <v>79</v>
      </c>
      <c r="AY275" s="266" t="s">
        <v>136</v>
      </c>
    </row>
    <row r="276" spans="1:51" s="13" customFormat="1" ht="12">
      <c r="A276" s="13"/>
      <c r="B276" s="234"/>
      <c r="C276" s="235"/>
      <c r="D276" s="236" t="s">
        <v>144</v>
      </c>
      <c r="E276" s="237" t="s">
        <v>1</v>
      </c>
      <c r="F276" s="238" t="s">
        <v>385</v>
      </c>
      <c r="G276" s="235"/>
      <c r="H276" s="239">
        <v>102.5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144</v>
      </c>
      <c r="AU276" s="245" t="s">
        <v>90</v>
      </c>
      <c r="AV276" s="13" t="s">
        <v>90</v>
      </c>
      <c r="AW276" s="13" t="s">
        <v>34</v>
      </c>
      <c r="AX276" s="13" t="s">
        <v>79</v>
      </c>
      <c r="AY276" s="245" t="s">
        <v>136</v>
      </c>
    </row>
    <row r="277" spans="1:51" s="15" customFormat="1" ht="12">
      <c r="A277" s="15"/>
      <c r="B277" s="257"/>
      <c r="C277" s="258"/>
      <c r="D277" s="236" t="s">
        <v>144</v>
      </c>
      <c r="E277" s="259" t="s">
        <v>1</v>
      </c>
      <c r="F277" s="260" t="s">
        <v>390</v>
      </c>
      <c r="G277" s="258"/>
      <c r="H277" s="259" t="s">
        <v>1</v>
      </c>
      <c r="I277" s="261"/>
      <c r="J277" s="258"/>
      <c r="K277" s="258"/>
      <c r="L277" s="262"/>
      <c r="M277" s="263"/>
      <c r="N277" s="264"/>
      <c r="O277" s="264"/>
      <c r="P277" s="264"/>
      <c r="Q277" s="264"/>
      <c r="R277" s="264"/>
      <c r="S277" s="264"/>
      <c r="T277" s="26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6" t="s">
        <v>144</v>
      </c>
      <c r="AU277" s="266" t="s">
        <v>90</v>
      </c>
      <c r="AV277" s="15" t="s">
        <v>87</v>
      </c>
      <c r="AW277" s="15" t="s">
        <v>34</v>
      </c>
      <c r="AX277" s="15" t="s">
        <v>79</v>
      </c>
      <c r="AY277" s="266" t="s">
        <v>136</v>
      </c>
    </row>
    <row r="278" spans="1:51" s="13" customFormat="1" ht="12">
      <c r="A278" s="13"/>
      <c r="B278" s="234"/>
      <c r="C278" s="235"/>
      <c r="D278" s="236" t="s">
        <v>144</v>
      </c>
      <c r="E278" s="237" t="s">
        <v>1</v>
      </c>
      <c r="F278" s="238" t="s">
        <v>379</v>
      </c>
      <c r="G278" s="235"/>
      <c r="H278" s="239">
        <v>162.66</v>
      </c>
      <c r="I278" s="240"/>
      <c r="J278" s="235"/>
      <c r="K278" s="235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144</v>
      </c>
      <c r="AU278" s="245" t="s">
        <v>90</v>
      </c>
      <c r="AV278" s="13" t="s">
        <v>90</v>
      </c>
      <c r="AW278" s="13" t="s">
        <v>34</v>
      </c>
      <c r="AX278" s="13" t="s">
        <v>79</v>
      </c>
      <c r="AY278" s="245" t="s">
        <v>136</v>
      </c>
    </row>
    <row r="279" spans="1:51" s="14" customFormat="1" ht="12">
      <c r="A279" s="14"/>
      <c r="B279" s="246"/>
      <c r="C279" s="247"/>
      <c r="D279" s="236" t="s">
        <v>144</v>
      </c>
      <c r="E279" s="248" t="s">
        <v>1</v>
      </c>
      <c r="F279" s="249" t="s">
        <v>152</v>
      </c>
      <c r="G279" s="247"/>
      <c r="H279" s="250">
        <v>265.15999999999997</v>
      </c>
      <c r="I279" s="251"/>
      <c r="J279" s="247"/>
      <c r="K279" s="247"/>
      <c r="L279" s="252"/>
      <c r="M279" s="253"/>
      <c r="N279" s="254"/>
      <c r="O279" s="254"/>
      <c r="P279" s="254"/>
      <c r="Q279" s="254"/>
      <c r="R279" s="254"/>
      <c r="S279" s="254"/>
      <c r="T279" s="25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6" t="s">
        <v>144</v>
      </c>
      <c r="AU279" s="256" t="s">
        <v>90</v>
      </c>
      <c r="AV279" s="14" t="s">
        <v>142</v>
      </c>
      <c r="AW279" s="14" t="s">
        <v>34</v>
      </c>
      <c r="AX279" s="14" t="s">
        <v>87</v>
      </c>
      <c r="AY279" s="256" t="s">
        <v>136</v>
      </c>
    </row>
    <row r="280" spans="1:65" s="2" customFormat="1" ht="24.15" customHeight="1">
      <c r="A280" s="39"/>
      <c r="B280" s="40"/>
      <c r="C280" s="220" t="s">
        <v>391</v>
      </c>
      <c r="D280" s="220" t="s">
        <v>138</v>
      </c>
      <c r="E280" s="221" t="s">
        <v>392</v>
      </c>
      <c r="F280" s="222" t="s">
        <v>393</v>
      </c>
      <c r="G280" s="223" t="s">
        <v>141</v>
      </c>
      <c r="H280" s="224">
        <v>239.91</v>
      </c>
      <c r="I280" s="225"/>
      <c r="J280" s="226">
        <f>ROUND(I280*H280,2)</f>
        <v>0</v>
      </c>
      <c r="K280" s="227"/>
      <c r="L280" s="45"/>
      <c r="M280" s="228" t="s">
        <v>1</v>
      </c>
      <c r="N280" s="229" t="s">
        <v>44</v>
      </c>
      <c r="O280" s="92"/>
      <c r="P280" s="230">
        <f>O280*H280</f>
        <v>0</v>
      </c>
      <c r="Q280" s="230">
        <v>0.00034</v>
      </c>
      <c r="R280" s="230">
        <f>Q280*H280</f>
        <v>0.0815694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142</v>
      </c>
      <c r="AT280" s="232" t="s">
        <v>138</v>
      </c>
      <c r="AU280" s="232" t="s">
        <v>90</v>
      </c>
      <c r="AY280" s="18" t="s">
        <v>136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87</v>
      </c>
      <c r="BK280" s="233">
        <f>ROUND(I280*H280,2)</f>
        <v>0</v>
      </c>
      <c r="BL280" s="18" t="s">
        <v>142</v>
      </c>
      <c r="BM280" s="232" t="s">
        <v>394</v>
      </c>
    </row>
    <row r="281" spans="1:51" s="15" customFormat="1" ht="12">
      <c r="A281" s="15"/>
      <c r="B281" s="257"/>
      <c r="C281" s="258"/>
      <c r="D281" s="236" t="s">
        <v>144</v>
      </c>
      <c r="E281" s="259" t="s">
        <v>1</v>
      </c>
      <c r="F281" s="260" t="s">
        <v>384</v>
      </c>
      <c r="G281" s="258"/>
      <c r="H281" s="259" t="s">
        <v>1</v>
      </c>
      <c r="I281" s="261"/>
      <c r="J281" s="258"/>
      <c r="K281" s="258"/>
      <c r="L281" s="262"/>
      <c r="M281" s="263"/>
      <c r="N281" s="264"/>
      <c r="O281" s="264"/>
      <c r="P281" s="264"/>
      <c r="Q281" s="264"/>
      <c r="R281" s="264"/>
      <c r="S281" s="264"/>
      <c r="T281" s="26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66" t="s">
        <v>144</v>
      </c>
      <c r="AU281" s="266" t="s">
        <v>90</v>
      </c>
      <c r="AV281" s="15" t="s">
        <v>87</v>
      </c>
      <c r="AW281" s="15" t="s">
        <v>34</v>
      </c>
      <c r="AX281" s="15" t="s">
        <v>79</v>
      </c>
      <c r="AY281" s="266" t="s">
        <v>136</v>
      </c>
    </row>
    <row r="282" spans="1:51" s="13" customFormat="1" ht="12">
      <c r="A282" s="13"/>
      <c r="B282" s="234"/>
      <c r="C282" s="235"/>
      <c r="D282" s="236" t="s">
        <v>144</v>
      </c>
      <c r="E282" s="237" t="s">
        <v>1</v>
      </c>
      <c r="F282" s="238" t="s">
        <v>395</v>
      </c>
      <c r="G282" s="235"/>
      <c r="H282" s="239">
        <v>93.55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144</v>
      </c>
      <c r="AU282" s="245" t="s">
        <v>90</v>
      </c>
      <c r="AV282" s="13" t="s">
        <v>90</v>
      </c>
      <c r="AW282" s="13" t="s">
        <v>34</v>
      </c>
      <c r="AX282" s="13" t="s">
        <v>79</v>
      </c>
      <c r="AY282" s="245" t="s">
        <v>136</v>
      </c>
    </row>
    <row r="283" spans="1:51" s="15" customFormat="1" ht="12">
      <c r="A283" s="15"/>
      <c r="B283" s="257"/>
      <c r="C283" s="258"/>
      <c r="D283" s="236" t="s">
        <v>144</v>
      </c>
      <c r="E283" s="259" t="s">
        <v>1</v>
      </c>
      <c r="F283" s="260" t="s">
        <v>390</v>
      </c>
      <c r="G283" s="258"/>
      <c r="H283" s="259" t="s">
        <v>1</v>
      </c>
      <c r="I283" s="261"/>
      <c r="J283" s="258"/>
      <c r="K283" s="258"/>
      <c r="L283" s="262"/>
      <c r="M283" s="263"/>
      <c r="N283" s="264"/>
      <c r="O283" s="264"/>
      <c r="P283" s="264"/>
      <c r="Q283" s="264"/>
      <c r="R283" s="264"/>
      <c r="S283" s="264"/>
      <c r="T283" s="26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6" t="s">
        <v>144</v>
      </c>
      <c r="AU283" s="266" t="s">
        <v>90</v>
      </c>
      <c r="AV283" s="15" t="s">
        <v>87</v>
      </c>
      <c r="AW283" s="15" t="s">
        <v>34</v>
      </c>
      <c r="AX283" s="15" t="s">
        <v>79</v>
      </c>
      <c r="AY283" s="266" t="s">
        <v>136</v>
      </c>
    </row>
    <row r="284" spans="1:51" s="13" customFormat="1" ht="12">
      <c r="A284" s="13"/>
      <c r="B284" s="234"/>
      <c r="C284" s="235"/>
      <c r="D284" s="236" t="s">
        <v>144</v>
      </c>
      <c r="E284" s="237" t="s">
        <v>1</v>
      </c>
      <c r="F284" s="238" t="s">
        <v>396</v>
      </c>
      <c r="G284" s="235"/>
      <c r="H284" s="239">
        <v>146.36</v>
      </c>
      <c r="I284" s="240"/>
      <c r="J284" s="235"/>
      <c r="K284" s="235"/>
      <c r="L284" s="241"/>
      <c r="M284" s="242"/>
      <c r="N284" s="243"/>
      <c r="O284" s="243"/>
      <c r="P284" s="243"/>
      <c r="Q284" s="243"/>
      <c r="R284" s="243"/>
      <c r="S284" s="243"/>
      <c r="T284" s="24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5" t="s">
        <v>144</v>
      </c>
      <c r="AU284" s="245" t="s">
        <v>90</v>
      </c>
      <c r="AV284" s="13" t="s">
        <v>90</v>
      </c>
      <c r="AW284" s="13" t="s">
        <v>34</v>
      </c>
      <c r="AX284" s="13" t="s">
        <v>79</v>
      </c>
      <c r="AY284" s="245" t="s">
        <v>136</v>
      </c>
    </row>
    <row r="285" spans="1:51" s="14" customFormat="1" ht="12">
      <c r="A285" s="14"/>
      <c r="B285" s="246"/>
      <c r="C285" s="247"/>
      <c r="D285" s="236" t="s">
        <v>144</v>
      </c>
      <c r="E285" s="248" t="s">
        <v>1</v>
      </c>
      <c r="F285" s="249" t="s">
        <v>152</v>
      </c>
      <c r="G285" s="247"/>
      <c r="H285" s="250">
        <v>239.91000000000003</v>
      </c>
      <c r="I285" s="251"/>
      <c r="J285" s="247"/>
      <c r="K285" s="247"/>
      <c r="L285" s="252"/>
      <c r="M285" s="253"/>
      <c r="N285" s="254"/>
      <c r="O285" s="254"/>
      <c r="P285" s="254"/>
      <c r="Q285" s="254"/>
      <c r="R285" s="254"/>
      <c r="S285" s="254"/>
      <c r="T285" s="25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6" t="s">
        <v>144</v>
      </c>
      <c r="AU285" s="256" t="s">
        <v>90</v>
      </c>
      <c r="AV285" s="14" t="s">
        <v>142</v>
      </c>
      <c r="AW285" s="14" t="s">
        <v>34</v>
      </c>
      <c r="AX285" s="14" t="s">
        <v>87</v>
      </c>
      <c r="AY285" s="256" t="s">
        <v>136</v>
      </c>
    </row>
    <row r="286" spans="1:65" s="2" customFormat="1" ht="24.15" customHeight="1">
      <c r="A286" s="39"/>
      <c r="B286" s="40"/>
      <c r="C286" s="220" t="s">
        <v>397</v>
      </c>
      <c r="D286" s="220" t="s">
        <v>138</v>
      </c>
      <c r="E286" s="221" t="s">
        <v>398</v>
      </c>
      <c r="F286" s="222" t="s">
        <v>399</v>
      </c>
      <c r="G286" s="223" t="s">
        <v>141</v>
      </c>
      <c r="H286" s="224">
        <v>239.91</v>
      </c>
      <c r="I286" s="225"/>
      <c r="J286" s="226">
        <f>ROUND(I286*H286,2)</f>
        <v>0</v>
      </c>
      <c r="K286" s="227"/>
      <c r="L286" s="45"/>
      <c r="M286" s="228" t="s">
        <v>1</v>
      </c>
      <c r="N286" s="229" t="s">
        <v>44</v>
      </c>
      <c r="O286" s="92"/>
      <c r="P286" s="230">
        <f>O286*H286</f>
        <v>0</v>
      </c>
      <c r="Q286" s="230">
        <v>0.12966</v>
      </c>
      <c r="R286" s="230">
        <f>Q286*H286</f>
        <v>31.1067306</v>
      </c>
      <c r="S286" s="230">
        <v>0</v>
      </c>
      <c r="T286" s="23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2" t="s">
        <v>142</v>
      </c>
      <c r="AT286" s="232" t="s">
        <v>138</v>
      </c>
      <c r="AU286" s="232" t="s">
        <v>90</v>
      </c>
      <c r="AY286" s="18" t="s">
        <v>136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8" t="s">
        <v>87</v>
      </c>
      <c r="BK286" s="233">
        <f>ROUND(I286*H286,2)</f>
        <v>0</v>
      </c>
      <c r="BL286" s="18" t="s">
        <v>142</v>
      </c>
      <c r="BM286" s="232" t="s">
        <v>400</v>
      </c>
    </row>
    <row r="287" spans="1:51" s="15" customFormat="1" ht="12">
      <c r="A287" s="15"/>
      <c r="B287" s="257"/>
      <c r="C287" s="258"/>
      <c r="D287" s="236" t="s">
        <v>144</v>
      </c>
      <c r="E287" s="259" t="s">
        <v>1</v>
      </c>
      <c r="F287" s="260" t="s">
        <v>384</v>
      </c>
      <c r="G287" s="258"/>
      <c r="H287" s="259" t="s">
        <v>1</v>
      </c>
      <c r="I287" s="261"/>
      <c r="J287" s="258"/>
      <c r="K287" s="258"/>
      <c r="L287" s="262"/>
      <c r="M287" s="263"/>
      <c r="N287" s="264"/>
      <c r="O287" s="264"/>
      <c r="P287" s="264"/>
      <c r="Q287" s="264"/>
      <c r="R287" s="264"/>
      <c r="S287" s="264"/>
      <c r="T287" s="26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6" t="s">
        <v>144</v>
      </c>
      <c r="AU287" s="266" t="s">
        <v>90</v>
      </c>
      <c r="AV287" s="15" t="s">
        <v>87</v>
      </c>
      <c r="AW287" s="15" t="s">
        <v>34</v>
      </c>
      <c r="AX287" s="15" t="s">
        <v>79</v>
      </c>
      <c r="AY287" s="266" t="s">
        <v>136</v>
      </c>
    </row>
    <row r="288" spans="1:51" s="13" customFormat="1" ht="12">
      <c r="A288" s="13"/>
      <c r="B288" s="234"/>
      <c r="C288" s="235"/>
      <c r="D288" s="236" t="s">
        <v>144</v>
      </c>
      <c r="E288" s="237" t="s">
        <v>1</v>
      </c>
      <c r="F288" s="238" t="s">
        <v>395</v>
      </c>
      <c r="G288" s="235"/>
      <c r="H288" s="239">
        <v>93.55</v>
      </c>
      <c r="I288" s="240"/>
      <c r="J288" s="235"/>
      <c r="K288" s="235"/>
      <c r="L288" s="241"/>
      <c r="M288" s="242"/>
      <c r="N288" s="243"/>
      <c r="O288" s="243"/>
      <c r="P288" s="243"/>
      <c r="Q288" s="243"/>
      <c r="R288" s="243"/>
      <c r="S288" s="243"/>
      <c r="T288" s="24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5" t="s">
        <v>144</v>
      </c>
      <c r="AU288" s="245" t="s">
        <v>90</v>
      </c>
      <c r="AV288" s="13" t="s">
        <v>90</v>
      </c>
      <c r="AW288" s="13" t="s">
        <v>34</v>
      </c>
      <c r="AX288" s="13" t="s">
        <v>79</v>
      </c>
      <c r="AY288" s="245" t="s">
        <v>136</v>
      </c>
    </row>
    <row r="289" spans="1:51" s="15" customFormat="1" ht="12">
      <c r="A289" s="15"/>
      <c r="B289" s="257"/>
      <c r="C289" s="258"/>
      <c r="D289" s="236" t="s">
        <v>144</v>
      </c>
      <c r="E289" s="259" t="s">
        <v>1</v>
      </c>
      <c r="F289" s="260" t="s">
        <v>390</v>
      </c>
      <c r="G289" s="258"/>
      <c r="H289" s="259" t="s">
        <v>1</v>
      </c>
      <c r="I289" s="261"/>
      <c r="J289" s="258"/>
      <c r="K289" s="258"/>
      <c r="L289" s="262"/>
      <c r="M289" s="263"/>
      <c r="N289" s="264"/>
      <c r="O289" s="264"/>
      <c r="P289" s="264"/>
      <c r="Q289" s="264"/>
      <c r="R289" s="264"/>
      <c r="S289" s="264"/>
      <c r="T289" s="26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6" t="s">
        <v>144</v>
      </c>
      <c r="AU289" s="266" t="s">
        <v>90</v>
      </c>
      <c r="AV289" s="15" t="s">
        <v>87</v>
      </c>
      <c r="AW289" s="15" t="s">
        <v>34</v>
      </c>
      <c r="AX289" s="15" t="s">
        <v>79</v>
      </c>
      <c r="AY289" s="266" t="s">
        <v>136</v>
      </c>
    </row>
    <row r="290" spans="1:51" s="13" customFormat="1" ht="12">
      <c r="A290" s="13"/>
      <c r="B290" s="234"/>
      <c r="C290" s="235"/>
      <c r="D290" s="236" t="s">
        <v>144</v>
      </c>
      <c r="E290" s="237" t="s">
        <v>1</v>
      </c>
      <c r="F290" s="238" t="s">
        <v>396</v>
      </c>
      <c r="G290" s="235"/>
      <c r="H290" s="239">
        <v>146.36</v>
      </c>
      <c r="I290" s="240"/>
      <c r="J290" s="235"/>
      <c r="K290" s="235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144</v>
      </c>
      <c r="AU290" s="245" t="s">
        <v>90</v>
      </c>
      <c r="AV290" s="13" t="s">
        <v>90</v>
      </c>
      <c r="AW290" s="13" t="s">
        <v>34</v>
      </c>
      <c r="AX290" s="13" t="s">
        <v>79</v>
      </c>
      <c r="AY290" s="245" t="s">
        <v>136</v>
      </c>
    </row>
    <row r="291" spans="1:51" s="14" customFormat="1" ht="12">
      <c r="A291" s="14"/>
      <c r="B291" s="246"/>
      <c r="C291" s="247"/>
      <c r="D291" s="236" t="s">
        <v>144</v>
      </c>
      <c r="E291" s="248" t="s">
        <v>1</v>
      </c>
      <c r="F291" s="249" t="s">
        <v>152</v>
      </c>
      <c r="G291" s="247"/>
      <c r="H291" s="250">
        <v>239.91000000000003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6" t="s">
        <v>144</v>
      </c>
      <c r="AU291" s="256" t="s">
        <v>90</v>
      </c>
      <c r="AV291" s="14" t="s">
        <v>142</v>
      </c>
      <c r="AW291" s="14" t="s">
        <v>34</v>
      </c>
      <c r="AX291" s="14" t="s">
        <v>87</v>
      </c>
      <c r="AY291" s="256" t="s">
        <v>136</v>
      </c>
    </row>
    <row r="292" spans="1:65" s="2" customFormat="1" ht="21.75" customHeight="1">
      <c r="A292" s="39"/>
      <c r="B292" s="40"/>
      <c r="C292" s="220" t="s">
        <v>401</v>
      </c>
      <c r="D292" s="220" t="s">
        <v>138</v>
      </c>
      <c r="E292" s="221" t="s">
        <v>402</v>
      </c>
      <c r="F292" s="222" t="s">
        <v>403</v>
      </c>
      <c r="G292" s="223" t="s">
        <v>141</v>
      </c>
      <c r="H292" s="224">
        <v>16.3</v>
      </c>
      <c r="I292" s="225"/>
      <c r="J292" s="226">
        <f>ROUND(I292*H292,2)</f>
        <v>0</v>
      </c>
      <c r="K292" s="227"/>
      <c r="L292" s="45"/>
      <c r="M292" s="228" t="s">
        <v>1</v>
      </c>
      <c r="N292" s="229" t="s">
        <v>44</v>
      </c>
      <c r="O292" s="92"/>
      <c r="P292" s="230">
        <f>O292*H292</f>
        <v>0</v>
      </c>
      <c r="Q292" s="230">
        <v>0.19536</v>
      </c>
      <c r="R292" s="230">
        <f>Q292*H292</f>
        <v>3.184368</v>
      </c>
      <c r="S292" s="230">
        <v>0</v>
      </c>
      <c r="T292" s="231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2" t="s">
        <v>142</v>
      </c>
      <c r="AT292" s="232" t="s">
        <v>138</v>
      </c>
      <c r="AU292" s="232" t="s">
        <v>90</v>
      </c>
      <c r="AY292" s="18" t="s">
        <v>136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8" t="s">
        <v>87</v>
      </c>
      <c r="BK292" s="233">
        <f>ROUND(I292*H292,2)</f>
        <v>0</v>
      </c>
      <c r="BL292" s="18" t="s">
        <v>142</v>
      </c>
      <c r="BM292" s="232" t="s">
        <v>404</v>
      </c>
    </row>
    <row r="293" spans="1:51" s="13" customFormat="1" ht="12">
      <c r="A293" s="13"/>
      <c r="B293" s="234"/>
      <c r="C293" s="235"/>
      <c r="D293" s="236" t="s">
        <v>144</v>
      </c>
      <c r="E293" s="237" t="s">
        <v>1</v>
      </c>
      <c r="F293" s="238" t="s">
        <v>405</v>
      </c>
      <c r="G293" s="235"/>
      <c r="H293" s="239">
        <v>16.3</v>
      </c>
      <c r="I293" s="240"/>
      <c r="J293" s="235"/>
      <c r="K293" s="235"/>
      <c r="L293" s="241"/>
      <c r="M293" s="242"/>
      <c r="N293" s="243"/>
      <c r="O293" s="243"/>
      <c r="P293" s="243"/>
      <c r="Q293" s="243"/>
      <c r="R293" s="243"/>
      <c r="S293" s="243"/>
      <c r="T293" s="24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5" t="s">
        <v>144</v>
      </c>
      <c r="AU293" s="245" t="s">
        <v>90</v>
      </c>
      <c r="AV293" s="13" t="s">
        <v>90</v>
      </c>
      <c r="AW293" s="13" t="s">
        <v>34</v>
      </c>
      <c r="AX293" s="13" t="s">
        <v>87</v>
      </c>
      <c r="AY293" s="245" t="s">
        <v>136</v>
      </c>
    </row>
    <row r="294" spans="1:65" s="2" customFormat="1" ht="24.15" customHeight="1">
      <c r="A294" s="39"/>
      <c r="B294" s="40"/>
      <c r="C294" s="220" t="s">
        <v>406</v>
      </c>
      <c r="D294" s="220" t="s">
        <v>138</v>
      </c>
      <c r="E294" s="221" t="s">
        <v>407</v>
      </c>
      <c r="F294" s="222" t="s">
        <v>408</v>
      </c>
      <c r="G294" s="223" t="s">
        <v>141</v>
      </c>
      <c r="H294" s="224">
        <v>10.83</v>
      </c>
      <c r="I294" s="225"/>
      <c r="J294" s="226">
        <f>ROUND(I294*H294,2)</f>
        <v>0</v>
      </c>
      <c r="K294" s="227"/>
      <c r="L294" s="45"/>
      <c r="M294" s="228" t="s">
        <v>1</v>
      </c>
      <c r="N294" s="229" t="s">
        <v>44</v>
      </c>
      <c r="O294" s="92"/>
      <c r="P294" s="230">
        <f>O294*H294</f>
        <v>0</v>
      </c>
      <c r="Q294" s="230">
        <v>0.08425</v>
      </c>
      <c r="R294" s="230">
        <f>Q294*H294</f>
        <v>0.9124275000000001</v>
      </c>
      <c r="S294" s="230">
        <v>0</v>
      </c>
      <c r="T294" s="231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2" t="s">
        <v>142</v>
      </c>
      <c r="AT294" s="232" t="s">
        <v>138</v>
      </c>
      <c r="AU294" s="232" t="s">
        <v>90</v>
      </c>
      <c r="AY294" s="18" t="s">
        <v>136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8" t="s">
        <v>87</v>
      </c>
      <c r="BK294" s="233">
        <f>ROUND(I294*H294,2)</f>
        <v>0</v>
      </c>
      <c r="BL294" s="18" t="s">
        <v>142</v>
      </c>
      <c r="BM294" s="232" t="s">
        <v>409</v>
      </c>
    </row>
    <row r="295" spans="1:51" s="15" customFormat="1" ht="12">
      <c r="A295" s="15"/>
      <c r="B295" s="257"/>
      <c r="C295" s="258"/>
      <c r="D295" s="236" t="s">
        <v>144</v>
      </c>
      <c r="E295" s="259" t="s">
        <v>1</v>
      </c>
      <c r="F295" s="260" t="s">
        <v>410</v>
      </c>
      <c r="G295" s="258"/>
      <c r="H295" s="259" t="s">
        <v>1</v>
      </c>
      <c r="I295" s="261"/>
      <c r="J295" s="258"/>
      <c r="K295" s="258"/>
      <c r="L295" s="262"/>
      <c r="M295" s="263"/>
      <c r="N295" s="264"/>
      <c r="O295" s="264"/>
      <c r="P295" s="264"/>
      <c r="Q295" s="264"/>
      <c r="R295" s="264"/>
      <c r="S295" s="264"/>
      <c r="T295" s="26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66" t="s">
        <v>144</v>
      </c>
      <c r="AU295" s="266" t="s">
        <v>90</v>
      </c>
      <c r="AV295" s="15" t="s">
        <v>87</v>
      </c>
      <c r="AW295" s="15" t="s">
        <v>34</v>
      </c>
      <c r="AX295" s="15" t="s">
        <v>79</v>
      </c>
      <c r="AY295" s="266" t="s">
        <v>136</v>
      </c>
    </row>
    <row r="296" spans="1:51" s="13" customFormat="1" ht="12">
      <c r="A296" s="13"/>
      <c r="B296" s="234"/>
      <c r="C296" s="235"/>
      <c r="D296" s="236" t="s">
        <v>144</v>
      </c>
      <c r="E296" s="237" t="s">
        <v>1</v>
      </c>
      <c r="F296" s="238" t="s">
        <v>411</v>
      </c>
      <c r="G296" s="235"/>
      <c r="H296" s="239">
        <v>1.88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144</v>
      </c>
      <c r="AU296" s="245" t="s">
        <v>90</v>
      </c>
      <c r="AV296" s="13" t="s">
        <v>90</v>
      </c>
      <c r="AW296" s="13" t="s">
        <v>34</v>
      </c>
      <c r="AX296" s="13" t="s">
        <v>79</v>
      </c>
      <c r="AY296" s="245" t="s">
        <v>136</v>
      </c>
    </row>
    <row r="297" spans="1:51" s="15" customFormat="1" ht="12">
      <c r="A297" s="15"/>
      <c r="B297" s="257"/>
      <c r="C297" s="258"/>
      <c r="D297" s="236" t="s">
        <v>144</v>
      </c>
      <c r="E297" s="259" t="s">
        <v>1</v>
      </c>
      <c r="F297" s="260" t="s">
        <v>384</v>
      </c>
      <c r="G297" s="258"/>
      <c r="H297" s="259" t="s">
        <v>1</v>
      </c>
      <c r="I297" s="261"/>
      <c r="J297" s="258"/>
      <c r="K297" s="258"/>
      <c r="L297" s="262"/>
      <c r="M297" s="263"/>
      <c r="N297" s="264"/>
      <c r="O297" s="264"/>
      <c r="P297" s="264"/>
      <c r="Q297" s="264"/>
      <c r="R297" s="264"/>
      <c r="S297" s="264"/>
      <c r="T297" s="26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66" t="s">
        <v>144</v>
      </c>
      <c r="AU297" s="266" t="s">
        <v>90</v>
      </c>
      <c r="AV297" s="15" t="s">
        <v>87</v>
      </c>
      <c r="AW297" s="15" t="s">
        <v>34</v>
      </c>
      <c r="AX297" s="15" t="s">
        <v>79</v>
      </c>
      <c r="AY297" s="266" t="s">
        <v>136</v>
      </c>
    </row>
    <row r="298" spans="1:51" s="13" customFormat="1" ht="12">
      <c r="A298" s="13"/>
      <c r="B298" s="234"/>
      <c r="C298" s="235"/>
      <c r="D298" s="236" t="s">
        <v>144</v>
      </c>
      <c r="E298" s="237" t="s">
        <v>1</v>
      </c>
      <c r="F298" s="238" t="s">
        <v>412</v>
      </c>
      <c r="G298" s="235"/>
      <c r="H298" s="239">
        <v>8.95</v>
      </c>
      <c r="I298" s="240"/>
      <c r="J298" s="235"/>
      <c r="K298" s="235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144</v>
      </c>
      <c r="AU298" s="245" t="s">
        <v>90</v>
      </c>
      <c r="AV298" s="13" t="s">
        <v>90</v>
      </c>
      <c r="AW298" s="13" t="s">
        <v>34</v>
      </c>
      <c r="AX298" s="13" t="s">
        <v>79</v>
      </c>
      <c r="AY298" s="245" t="s">
        <v>136</v>
      </c>
    </row>
    <row r="299" spans="1:51" s="14" customFormat="1" ht="12">
      <c r="A299" s="14"/>
      <c r="B299" s="246"/>
      <c r="C299" s="247"/>
      <c r="D299" s="236" t="s">
        <v>144</v>
      </c>
      <c r="E299" s="248" t="s">
        <v>1</v>
      </c>
      <c r="F299" s="249" t="s">
        <v>152</v>
      </c>
      <c r="G299" s="247"/>
      <c r="H299" s="250">
        <v>10.829999999999998</v>
      </c>
      <c r="I299" s="251"/>
      <c r="J299" s="247"/>
      <c r="K299" s="247"/>
      <c r="L299" s="252"/>
      <c r="M299" s="253"/>
      <c r="N299" s="254"/>
      <c r="O299" s="254"/>
      <c r="P299" s="254"/>
      <c r="Q299" s="254"/>
      <c r="R299" s="254"/>
      <c r="S299" s="254"/>
      <c r="T299" s="25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6" t="s">
        <v>144</v>
      </c>
      <c r="AU299" s="256" t="s">
        <v>90</v>
      </c>
      <c r="AV299" s="14" t="s">
        <v>142</v>
      </c>
      <c r="AW299" s="14" t="s">
        <v>34</v>
      </c>
      <c r="AX299" s="14" t="s">
        <v>87</v>
      </c>
      <c r="AY299" s="256" t="s">
        <v>136</v>
      </c>
    </row>
    <row r="300" spans="1:65" s="2" customFormat="1" ht="24.15" customHeight="1">
      <c r="A300" s="39"/>
      <c r="B300" s="40"/>
      <c r="C300" s="267" t="s">
        <v>413</v>
      </c>
      <c r="D300" s="267" t="s">
        <v>193</v>
      </c>
      <c r="E300" s="268" t="s">
        <v>414</v>
      </c>
      <c r="F300" s="269" t="s">
        <v>415</v>
      </c>
      <c r="G300" s="270" t="s">
        <v>141</v>
      </c>
      <c r="H300" s="271">
        <v>18.056</v>
      </c>
      <c r="I300" s="272"/>
      <c r="J300" s="273">
        <f>ROUND(I300*H300,2)</f>
        <v>0</v>
      </c>
      <c r="K300" s="274"/>
      <c r="L300" s="275"/>
      <c r="M300" s="276" t="s">
        <v>1</v>
      </c>
      <c r="N300" s="277" t="s">
        <v>44</v>
      </c>
      <c r="O300" s="92"/>
      <c r="P300" s="230">
        <f>O300*H300</f>
        <v>0</v>
      </c>
      <c r="Q300" s="230">
        <v>0.131</v>
      </c>
      <c r="R300" s="230">
        <f>Q300*H300</f>
        <v>2.365336</v>
      </c>
      <c r="S300" s="230">
        <v>0</v>
      </c>
      <c r="T300" s="231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2" t="s">
        <v>181</v>
      </c>
      <c r="AT300" s="232" t="s">
        <v>193</v>
      </c>
      <c r="AU300" s="232" t="s">
        <v>90</v>
      </c>
      <c r="AY300" s="18" t="s">
        <v>136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8" t="s">
        <v>87</v>
      </c>
      <c r="BK300" s="233">
        <f>ROUND(I300*H300,2)</f>
        <v>0</v>
      </c>
      <c r="BL300" s="18" t="s">
        <v>142</v>
      </c>
      <c r="BM300" s="232" t="s">
        <v>416</v>
      </c>
    </row>
    <row r="301" spans="1:51" s="15" customFormat="1" ht="12">
      <c r="A301" s="15"/>
      <c r="B301" s="257"/>
      <c r="C301" s="258"/>
      <c r="D301" s="236" t="s">
        <v>144</v>
      </c>
      <c r="E301" s="259" t="s">
        <v>1</v>
      </c>
      <c r="F301" s="260" t="s">
        <v>410</v>
      </c>
      <c r="G301" s="258"/>
      <c r="H301" s="259" t="s">
        <v>1</v>
      </c>
      <c r="I301" s="261"/>
      <c r="J301" s="258"/>
      <c r="K301" s="258"/>
      <c r="L301" s="262"/>
      <c r="M301" s="263"/>
      <c r="N301" s="264"/>
      <c r="O301" s="264"/>
      <c r="P301" s="264"/>
      <c r="Q301" s="264"/>
      <c r="R301" s="264"/>
      <c r="S301" s="264"/>
      <c r="T301" s="26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66" t="s">
        <v>144</v>
      </c>
      <c r="AU301" s="266" t="s">
        <v>90</v>
      </c>
      <c r="AV301" s="15" t="s">
        <v>87</v>
      </c>
      <c r="AW301" s="15" t="s">
        <v>34</v>
      </c>
      <c r="AX301" s="15" t="s">
        <v>79</v>
      </c>
      <c r="AY301" s="266" t="s">
        <v>136</v>
      </c>
    </row>
    <row r="302" spans="1:51" s="13" customFormat="1" ht="12">
      <c r="A302" s="13"/>
      <c r="B302" s="234"/>
      <c r="C302" s="235"/>
      <c r="D302" s="236" t="s">
        <v>144</v>
      </c>
      <c r="E302" s="237" t="s">
        <v>1</v>
      </c>
      <c r="F302" s="238" t="s">
        <v>411</v>
      </c>
      <c r="G302" s="235"/>
      <c r="H302" s="239">
        <v>1.88</v>
      </c>
      <c r="I302" s="240"/>
      <c r="J302" s="235"/>
      <c r="K302" s="235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144</v>
      </c>
      <c r="AU302" s="245" t="s">
        <v>90</v>
      </c>
      <c r="AV302" s="13" t="s">
        <v>90</v>
      </c>
      <c r="AW302" s="13" t="s">
        <v>34</v>
      </c>
      <c r="AX302" s="13" t="s">
        <v>79</v>
      </c>
      <c r="AY302" s="245" t="s">
        <v>136</v>
      </c>
    </row>
    <row r="303" spans="1:51" s="15" customFormat="1" ht="12">
      <c r="A303" s="15"/>
      <c r="B303" s="257"/>
      <c r="C303" s="258"/>
      <c r="D303" s="236" t="s">
        <v>144</v>
      </c>
      <c r="E303" s="259" t="s">
        <v>1</v>
      </c>
      <c r="F303" s="260" t="s">
        <v>384</v>
      </c>
      <c r="G303" s="258"/>
      <c r="H303" s="259" t="s">
        <v>1</v>
      </c>
      <c r="I303" s="261"/>
      <c r="J303" s="258"/>
      <c r="K303" s="258"/>
      <c r="L303" s="262"/>
      <c r="M303" s="263"/>
      <c r="N303" s="264"/>
      <c r="O303" s="264"/>
      <c r="P303" s="264"/>
      <c r="Q303" s="264"/>
      <c r="R303" s="264"/>
      <c r="S303" s="264"/>
      <c r="T303" s="26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6" t="s">
        <v>144</v>
      </c>
      <c r="AU303" s="266" t="s">
        <v>90</v>
      </c>
      <c r="AV303" s="15" t="s">
        <v>87</v>
      </c>
      <c r="AW303" s="15" t="s">
        <v>34</v>
      </c>
      <c r="AX303" s="15" t="s">
        <v>79</v>
      </c>
      <c r="AY303" s="266" t="s">
        <v>136</v>
      </c>
    </row>
    <row r="304" spans="1:51" s="13" customFormat="1" ht="12">
      <c r="A304" s="13"/>
      <c r="B304" s="234"/>
      <c r="C304" s="235"/>
      <c r="D304" s="236" t="s">
        <v>144</v>
      </c>
      <c r="E304" s="237" t="s">
        <v>1</v>
      </c>
      <c r="F304" s="238" t="s">
        <v>412</v>
      </c>
      <c r="G304" s="235"/>
      <c r="H304" s="239">
        <v>8.95</v>
      </c>
      <c r="I304" s="240"/>
      <c r="J304" s="235"/>
      <c r="K304" s="235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144</v>
      </c>
      <c r="AU304" s="245" t="s">
        <v>90</v>
      </c>
      <c r="AV304" s="13" t="s">
        <v>90</v>
      </c>
      <c r="AW304" s="13" t="s">
        <v>34</v>
      </c>
      <c r="AX304" s="13" t="s">
        <v>79</v>
      </c>
      <c r="AY304" s="245" t="s">
        <v>136</v>
      </c>
    </row>
    <row r="305" spans="1:51" s="15" customFormat="1" ht="12">
      <c r="A305" s="15"/>
      <c r="B305" s="257"/>
      <c r="C305" s="258"/>
      <c r="D305" s="236" t="s">
        <v>144</v>
      </c>
      <c r="E305" s="259" t="s">
        <v>1</v>
      </c>
      <c r="F305" s="260" t="s">
        <v>378</v>
      </c>
      <c r="G305" s="258"/>
      <c r="H305" s="259" t="s">
        <v>1</v>
      </c>
      <c r="I305" s="261"/>
      <c r="J305" s="258"/>
      <c r="K305" s="258"/>
      <c r="L305" s="262"/>
      <c r="M305" s="263"/>
      <c r="N305" s="264"/>
      <c r="O305" s="264"/>
      <c r="P305" s="264"/>
      <c r="Q305" s="264"/>
      <c r="R305" s="264"/>
      <c r="S305" s="264"/>
      <c r="T305" s="26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66" t="s">
        <v>144</v>
      </c>
      <c r="AU305" s="266" t="s">
        <v>90</v>
      </c>
      <c r="AV305" s="15" t="s">
        <v>87</v>
      </c>
      <c r="AW305" s="15" t="s">
        <v>34</v>
      </c>
      <c r="AX305" s="15" t="s">
        <v>79</v>
      </c>
      <c r="AY305" s="266" t="s">
        <v>136</v>
      </c>
    </row>
    <row r="306" spans="1:51" s="13" customFormat="1" ht="12">
      <c r="A306" s="13"/>
      <c r="B306" s="234"/>
      <c r="C306" s="235"/>
      <c r="D306" s="236" t="s">
        <v>144</v>
      </c>
      <c r="E306" s="237" t="s">
        <v>1</v>
      </c>
      <c r="F306" s="238" t="s">
        <v>417</v>
      </c>
      <c r="G306" s="235"/>
      <c r="H306" s="239">
        <v>6.7</v>
      </c>
      <c r="I306" s="240"/>
      <c r="J306" s="235"/>
      <c r="K306" s="235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144</v>
      </c>
      <c r="AU306" s="245" t="s">
        <v>90</v>
      </c>
      <c r="AV306" s="13" t="s">
        <v>90</v>
      </c>
      <c r="AW306" s="13" t="s">
        <v>34</v>
      </c>
      <c r="AX306" s="13" t="s">
        <v>79</v>
      </c>
      <c r="AY306" s="245" t="s">
        <v>136</v>
      </c>
    </row>
    <row r="307" spans="1:51" s="14" customFormat="1" ht="12">
      <c r="A307" s="14"/>
      <c r="B307" s="246"/>
      <c r="C307" s="247"/>
      <c r="D307" s="236" t="s">
        <v>144</v>
      </c>
      <c r="E307" s="248" t="s">
        <v>1</v>
      </c>
      <c r="F307" s="249" t="s">
        <v>152</v>
      </c>
      <c r="G307" s="247"/>
      <c r="H307" s="250">
        <v>17.529999999999998</v>
      </c>
      <c r="I307" s="251"/>
      <c r="J307" s="247"/>
      <c r="K307" s="247"/>
      <c r="L307" s="252"/>
      <c r="M307" s="253"/>
      <c r="N307" s="254"/>
      <c r="O307" s="254"/>
      <c r="P307" s="254"/>
      <c r="Q307" s="254"/>
      <c r="R307" s="254"/>
      <c r="S307" s="254"/>
      <c r="T307" s="25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6" t="s">
        <v>144</v>
      </c>
      <c r="AU307" s="256" t="s">
        <v>90</v>
      </c>
      <c r="AV307" s="14" t="s">
        <v>142</v>
      </c>
      <c r="AW307" s="14" t="s">
        <v>34</v>
      </c>
      <c r="AX307" s="14" t="s">
        <v>79</v>
      </c>
      <c r="AY307" s="256" t="s">
        <v>136</v>
      </c>
    </row>
    <row r="308" spans="1:51" s="13" customFormat="1" ht="12">
      <c r="A308" s="13"/>
      <c r="B308" s="234"/>
      <c r="C308" s="235"/>
      <c r="D308" s="236" t="s">
        <v>144</v>
      </c>
      <c r="E308" s="237" t="s">
        <v>1</v>
      </c>
      <c r="F308" s="238" t="s">
        <v>418</v>
      </c>
      <c r="G308" s="235"/>
      <c r="H308" s="239">
        <v>18.056</v>
      </c>
      <c r="I308" s="240"/>
      <c r="J308" s="235"/>
      <c r="K308" s="235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144</v>
      </c>
      <c r="AU308" s="245" t="s">
        <v>90</v>
      </c>
      <c r="AV308" s="13" t="s">
        <v>90</v>
      </c>
      <c r="AW308" s="13" t="s">
        <v>34</v>
      </c>
      <c r="AX308" s="13" t="s">
        <v>87</v>
      </c>
      <c r="AY308" s="245" t="s">
        <v>136</v>
      </c>
    </row>
    <row r="309" spans="1:65" s="2" customFormat="1" ht="21.75" customHeight="1">
      <c r="A309" s="39"/>
      <c r="B309" s="40"/>
      <c r="C309" s="267" t="s">
        <v>419</v>
      </c>
      <c r="D309" s="267" t="s">
        <v>193</v>
      </c>
      <c r="E309" s="268" t="s">
        <v>420</v>
      </c>
      <c r="F309" s="269" t="s">
        <v>421</v>
      </c>
      <c r="G309" s="270" t="s">
        <v>141</v>
      </c>
      <c r="H309" s="271">
        <v>9.888</v>
      </c>
      <c r="I309" s="272"/>
      <c r="J309" s="273">
        <f>ROUND(I309*H309,2)</f>
        <v>0</v>
      </c>
      <c r="K309" s="274"/>
      <c r="L309" s="275"/>
      <c r="M309" s="276" t="s">
        <v>1</v>
      </c>
      <c r="N309" s="277" t="s">
        <v>44</v>
      </c>
      <c r="O309" s="92"/>
      <c r="P309" s="230">
        <f>O309*H309</f>
        <v>0</v>
      </c>
      <c r="Q309" s="230">
        <v>0.131</v>
      </c>
      <c r="R309" s="230">
        <f>Q309*H309</f>
        <v>1.295328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181</v>
      </c>
      <c r="AT309" s="232" t="s">
        <v>193</v>
      </c>
      <c r="AU309" s="232" t="s">
        <v>90</v>
      </c>
      <c r="AY309" s="18" t="s">
        <v>136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8" t="s">
        <v>87</v>
      </c>
      <c r="BK309" s="233">
        <f>ROUND(I309*H309,2)</f>
        <v>0</v>
      </c>
      <c r="BL309" s="18" t="s">
        <v>142</v>
      </c>
      <c r="BM309" s="232" t="s">
        <v>422</v>
      </c>
    </row>
    <row r="310" spans="1:51" s="13" customFormat="1" ht="12">
      <c r="A310" s="13"/>
      <c r="B310" s="234"/>
      <c r="C310" s="235"/>
      <c r="D310" s="236" t="s">
        <v>144</v>
      </c>
      <c r="E310" s="237" t="s">
        <v>1</v>
      </c>
      <c r="F310" s="238" t="s">
        <v>423</v>
      </c>
      <c r="G310" s="235"/>
      <c r="H310" s="239">
        <v>9.6</v>
      </c>
      <c r="I310" s="240"/>
      <c r="J310" s="235"/>
      <c r="K310" s="235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144</v>
      </c>
      <c r="AU310" s="245" t="s">
        <v>90</v>
      </c>
      <c r="AV310" s="13" t="s">
        <v>90</v>
      </c>
      <c r="AW310" s="13" t="s">
        <v>34</v>
      </c>
      <c r="AX310" s="13" t="s">
        <v>79</v>
      </c>
      <c r="AY310" s="245" t="s">
        <v>136</v>
      </c>
    </row>
    <row r="311" spans="1:51" s="13" customFormat="1" ht="12">
      <c r="A311" s="13"/>
      <c r="B311" s="234"/>
      <c r="C311" s="235"/>
      <c r="D311" s="236" t="s">
        <v>144</v>
      </c>
      <c r="E311" s="237" t="s">
        <v>1</v>
      </c>
      <c r="F311" s="238" t="s">
        <v>424</v>
      </c>
      <c r="G311" s="235"/>
      <c r="H311" s="239">
        <v>9.888</v>
      </c>
      <c r="I311" s="240"/>
      <c r="J311" s="235"/>
      <c r="K311" s="235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144</v>
      </c>
      <c r="AU311" s="245" t="s">
        <v>90</v>
      </c>
      <c r="AV311" s="13" t="s">
        <v>90</v>
      </c>
      <c r="AW311" s="13" t="s">
        <v>34</v>
      </c>
      <c r="AX311" s="13" t="s">
        <v>87</v>
      </c>
      <c r="AY311" s="245" t="s">
        <v>136</v>
      </c>
    </row>
    <row r="312" spans="1:63" s="12" customFormat="1" ht="22.8" customHeight="1">
      <c r="A312" s="12"/>
      <c r="B312" s="204"/>
      <c r="C312" s="205"/>
      <c r="D312" s="206" t="s">
        <v>78</v>
      </c>
      <c r="E312" s="218" t="s">
        <v>186</v>
      </c>
      <c r="F312" s="218" t="s">
        <v>425</v>
      </c>
      <c r="G312" s="205"/>
      <c r="H312" s="205"/>
      <c r="I312" s="208"/>
      <c r="J312" s="219">
        <f>BK312</f>
        <v>0</v>
      </c>
      <c r="K312" s="205"/>
      <c r="L312" s="210"/>
      <c r="M312" s="211"/>
      <c r="N312" s="212"/>
      <c r="O312" s="212"/>
      <c r="P312" s="213">
        <f>P313+SUM(P314:P352)</f>
        <v>0</v>
      </c>
      <c r="Q312" s="212"/>
      <c r="R312" s="213">
        <f>R313+SUM(R314:R352)</f>
        <v>41.69234178349999</v>
      </c>
      <c r="S312" s="212"/>
      <c r="T312" s="214">
        <f>T313+SUM(T314:T352)</f>
        <v>138.30405000000002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5" t="s">
        <v>87</v>
      </c>
      <c r="AT312" s="216" t="s">
        <v>78</v>
      </c>
      <c r="AU312" s="216" t="s">
        <v>87</v>
      </c>
      <c r="AY312" s="215" t="s">
        <v>136</v>
      </c>
      <c r="BK312" s="217">
        <f>BK313+SUM(BK314:BK352)</f>
        <v>0</v>
      </c>
    </row>
    <row r="313" spans="1:65" s="2" customFormat="1" ht="24.15" customHeight="1">
      <c r="A313" s="39"/>
      <c r="B313" s="40"/>
      <c r="C313" s="220" t="s">
        <v>426</v>
      </c>
      <c r="D313" s="220" t="s">
        <v>138</v>
      </c>
      <c r="E313" s="221" t="s">
        <v>427</v>
      </c>
      <c r="F313" s="222" t="s">
        <v>428</v>
      </c>
      <c r="G313" s="223" t="s">
        <v>316</v>
      </c>
      <c r="H313" s="224">
        <v>12</v>
      </c>
      <c r="I313" s="225"/>
      <c r="J313" s="226">
        <f>ROUND(I313*H313,2)</f>
        <v>0</v>
      </c>
      <c r="K313" s="227"/>
      <c r="L313" s="45"/>
      <c r="M313" s="228" t="s">
        <v>1</v>
      </c>
      <c r="N313" s="229" t="s">
        <v>44</v>
      </c>
      <c r="O313" s="92"/>
      <c r="P313" s="230">
        <f>O313*H313</f>
        <v>0</v>
      </c>
      <c r="Q313" s="230">
        <v>0.0007</v>
      </c>
      <c r="R313" s="230">
        <f>Q313*H313</f>
        <v>0.0084</v>
      </c>
      <c r="S313" s="230">
        <v>0</v>
      </c>
      <c r="T313" s="23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142</v>
      </c>
      <c r="AT313" s="232" t="s">
        <v>138</v>
      </c>
      <c r="AU313" s="232" t="s">
        <v>90</v>
      </c>
      <c r="AY313" s="18" t="s">
        <v>136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87</v>
      </c>
      <c r="BK313" s="233">
        <f>ROUND(I313*H313,2)</f>
        <v>0</v>
      </c>
      <c r="BL313" s="18" t="s">
        <v>142</v>
      </c>
      <c r="BM313" s="232" t="s">
        <v>429</v>
      </c>
    </row>
    <row r="314" spans="1:51" s="13" customFormat="1" ht="12">
      <c r="A314" s="13"/>
      <c r="B314" s="234"/>
      <c r="C314" s="235"/>
      <c r="D314" s="236" t="s">
        <v>144</v>
      </c>
      <c r="E314" s="237" t="s">
        <v>1</v>
      </c>
      <c r="F314" s="238" t="s">
        <v>430</v>
      </c>
      <c r="G314" s="235"/>
      <c r="H314" s="239">
        <v>12</v>
      </c>
      <c r="I314" s="240"/>
      <c r="J314" s="235"/>
      <c r="K314" s="235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144</v>
      </c>
      <c r="AU314" s="245" t="s">
        <v>90</v>
      </c>
      <c r="AV314" s="13" t="s">
        <v>90</v>
      </c>
      <c r="AW314" s="13" t="s">
        <v>34</v>
      </c>
      <c r="AX314" s="13" t="s">
        <v>87</v>
      </c>
      <c r="AY314" s="245" t="s">
        <v>136</v>
      </c>
    </row>
    <row r="315" spans="1:65" s="2" customFormat="1" ht="24.15" customHeight="1">
      <c r="A315" s="39"/>
      <c r="B315" s="40"/>
      <c r="C315" s="267" t="s">
        <v>431</v>
      </c>
      <c r="D315" s="267" t="s">
        <v>193</v>
      </c>
      <c r="E315" s="268" t="s">
        <v>432</v>
      </c>
      <c r="F315" s="269" t="s">
        <v>433</v>
      </c>
      <c r="G315" s="270" t="s">
        <v>316</v>
      </c>
      <c r="H315" s="271">
        <v>7</v>
      </c>
      <c r="I315" s="272"/>
      <c r="J315" s="273">
        <f>ROUND(I315*H315,2)</f>
        <v>0</v>
      </c>
      <c r="K315" s="274"/>
      <c r="L315" s="275"/>
      <c r="M315" s="276" t="s">
        <v>1</v>
      </c>
      <c r="N315" s="277" t="s">
        <v>44</v>
      </c>
      <c r="O315" s="92"/>
      <c r="P315" s="230">
        <f>O315*H315</f>
        <v>0</v>
      </c>
      <c r="Q315" s="230">
        <v>0.0013</v>
      </c>
      <c r="R315" s="230">
        <f>Q315*H315</f>
        <v>0.0091</v>
      </c>
      <c r="S315" s="230">
        <v>0</v>
      </c>
      <c r="T315" s="231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2" t="s">
        <v>181</v>
      </c>
      <c r="AT315" s="232" t="s">
        <v>193</v>
      </c>
      <c r="AU315" s="232" t="s">
        <v>90</v>
      </c>
      <c r="AY315" s="18" t="s">
        <v>136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8" t="s">
        <v>87</v>
      </c>
      <c r="BK315" s="233">
        <f>ROUND(I315*H315,2)</f>
        <v>0</v>
      </c>
      <c r="BL315" s="18" t="s">
        <v>142</v>
      </c>
      <c r="BM315" s="232" t="s">
        <v>434</v>
      </c>
    </row>
    <row r="316" spans="1:51" s="13" customFormat="1" ht="12">
      <c r="A316" s="13"/>
      <c r="B316" s="234"/>
      <c r="C316" s="235"/>
      <c r="D316" s="236" t="s">
        <v>144</v>
      </c>
      <c r="E316" s="237" t="s">
        <v>1</v>
      </c>
      <c r="F316" s="238" t="s">
        <v>435</v>
      </c>
      <c r="G316" s="235"/>
      <c r="H316" s="239">
        <v>4</v>
      </c>
      <c r="I316" s="240"/>
      <c r="J316" s="235"/>
      <c r="K316" s="235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144</v>
      </c>
      <c r="AU316" s="245" t="s">
        <v>90</v>
      </c>
      <c r="AV316" s="13" t="s">
        <v>90</v>
      </c>
      <c r="AW316" s="13" t="s">
        <v>34</v>
      </c>
      <c r="AX316" s="13" t="s">
        <v>79</v>
      </c>
      <c r="AY316" s="245" t="s">
        <v>136</v>
      </c>
    </row>
    <row r="317" spans="1:51" s="13" customFormat="1" ht="12">
      <c r="A317" s="13"/>
      <c r="B317" s="234"/>
      <c r="C317" s="235"/>
      <c r="D317" s="236" t="s">
        <v>144</v>
      </c>
      <c r="E317" s="237" t="s">
        <v>1</v>
      </c>
      <c r="F317" s="238" t="s">
        <v>436</v>
      </c>
      <c r="G317" s="235"/>
      <c r="H317" s="239">
        <v>3</v>
      </c>
      <c r="I317" s="240"/>
      <c r="J317" s="235"/>
      <c r="K317" s="235"/>
      <c r="L317" s="241"/>
      <c r="M317" s="242"/>
      <c r="N317" s="243"/>
      <c r="O317" s="243"/>
      <c r="P317" s="243"/>
      <c r="Q317" s="243"/>
      <c r="R317" s="243"/>
      <c r="S317" s="243"/>
      <c r="T317" s="24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5" t="s">
        <v>144</v>
      </c>
      <c r="AU317" s="245" t="s">
        <v>90</v>
      </c>
      <c r="AV317" s="13" t="s">
        <v>90</v>
      </c>
      <c r="AW317" s="13" t="s">
        <v>34</v>
      </c>
      <c r="AX317" s="13" t="s">
        <v>79</v>
      </c>
      <c r="AY317" s="245" t="s">
        <v>136</v>
      </c>
    </row>
    <row r="318" spans="1:51" s="14" customFormat="1" ht="12">
      <c r="A318" s="14"/>
      <c r="B318" s="246"/>
      <c r="C318" s="247"/>
      <c r="D318" s="236" t="s">
        <v>144</v>
      </c>
      <c r="E318" s="248" t="s">
        <v>1</v>
      </c>
      <c r="F318" s="249" t="s">
        <v>152</v>
      </c>
      <c r="G318" s="247"/>
      <c r="H318" s="250">
        <v>7</v>
      </c>
      <c r="I318" s="251"/>
      <c r="J318" s="247"/>
      <c r="K318" s="247"/>
      <c r="L318" s="252"/>
      <c r="M318" s="253"/>
      <c r="N318" s="254"/>
      <c r="O318" s="254"/>
      <c r="P318" s="254"/>
      <c r="Q318" s="254"/>
      <c r="R318" s="254"/>
      <c r="S318" s="254"/>
      <c r="T318" s="25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6" t="s">
        <v>144</v>
      </c>
      <c r="AU318" s="256" t="s">
        <v>90</v>
      </c>
      <c r="AV318" s="14" t="s">
        <v>142</v>
      </c>
      <c r="AW318" s="14" t="s">
        <v>34</v>
      </c>
      <c r="AX318" s="14" t="s">
        <v>87</v>
      </c>
      <c r="AY318" s="256" t="s">
        <v>136</v>
      </c>
    </row>
    <row r="319" spans="1:65" s="2" customFormat="1" ht="16.5" customHeight="1">
      <c r="A319" s="39"/>
      <c r="B319" s="40"/>
      <c r="C319" s="267" t="s">
        <v>437</v>
      </c>
      <c r="D319" s="267" t="s">
        <v>193</v>
      </c>
      <c r="E319" s="268" t="s">
        <v>438</v>
      </c>
      <c r="F319" s="269" t="s">
        <v>439</v>
      </c>
      <c r="G319" s="270" t="s">
        <v>316</v>
      </c>
      <c r="H319" s="271">
        <v>1</v>
      </c>
      <c r="I319" s="272"/>
      <c r="J319" s="273">
        <f>ROUND(I319*H319,2)</f>
        <v>0</v>
      </c>
      <c r="K319" s="274"/>
      <c r="L319" s="275"/>
      <c r="M319" s="276" t="s">
        <v>1</v>
      </c>
      <c r="N319" s="277" t="s">
        <v>44</v>
      </c>
      <c r="O319" s="92"/>
      <c r="P319" s="230">
        <f>O319*H319</f>
        <v>0</v>
      </c>
      <c r="Q319" s="230">
        <v>0.004</v>
      </c>
      <c r="R319" s="230">
        <f>Q319*H319</f>
        <v>0.004</v>
      </c>
      <c r="S319" s="230">
        <v>0</v>
      </c>
      <c r="T319" s="23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2" t="s">
        <v>181</v>
      </c>
      <c r="AT319" s="232" t="s">
        <v>193</v>
      </c>
      <c r="AU319" s="232" t="s">
        <v>90</v>
      </c>
      <c r="AY319" s="18" t="s">
        <v>136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8" t="s">
        <v>87</v>
      </c>
      <c r="BK319" s="233">
        <f>ROUND(I319*H319,2)</f>
        <v>0</v>
      </c>
      <c r="BL319" s="18" t="s">
        <v>142</v>
      </c>
      <c r="BM319" s="232" t="s">
        <v>440</v>
      </c>
    </row>
    <row r="320" spans="1:51" s="13" customFormat="1" ht="12">
      <c r="A320" s="13"/>
      <c r="B320" s="234"/>
      <c r="C320" s="235"/>
      <c r="D320" s="236" t="s">
        <v>144</v>
      </c>
      <c r="E320" s="237" t="s">
        <v>1</v>
      </c>
      <c r="F320" s="238" t="s">
        <v>441</v>
      </c>
      <c r="G320" s="235"/>
      <c r="H320" s="239">
        <v>1</v>
      </c>
      <c r="I320" s="240"/>
      <c r="J320" s="235"/>
      <c r="K320" s="235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144</v>
      </c>
      <c r="AU320" s="245" t="s">
        <v>90</v>
      </c>
      <c r="AV320" s="13" t="s">
        <v>90</v>
      </c>
      <c r="AW320" s="13" t="s">
        <v>34</v>
      </c>
      <c r="AX320" s="13" t="s">
        <v>87</v>
      </c>
      <c r="AY320" s="245" t="s">
        <v>136</v>
      </c>
    </row>
    <row r="321" spans="1:65" s="2" customFormat="1" ht="24.15" customHeight="1">
      <c r="A321" s="39"/>
      <c r="B321" s="40"/>
      <c r="C321" s="267" t="s">
        <v>442</v>
      </c>
      <c r="D321" s="267" t="s">
        <v>193</v>
      </c>
      <c r="E321" s="268" t="s">
        <v>443</v>
      </c>
      <c r="F321" s="269" t="s">
        <v>444</v>
      </c>
      <c r="G321" s="270" t="s">
        <v>316</v>
      </c>
      <c r="H321" s="271">
        <v>4</v>
      </c>
      <c r="I321" s="272"/>
      <c r="J321" s="273">
        <f>ROUND(I321*H321,2)</f>
        <v>0</v>
      </c>
      <c r="K321" s="274"/>
      <c r="L321" s="275"/>
      <c r="M321" s="276" t="s">
        <v>1</v>
      </c>
      <c r="N321" s="277" t="s">
        <v>44</v>
      </c>
      <c r="O321" s="92"/>
      <c r="P321" s="230">
        <f>O321*H321</f>
        <v>0</v>
      </c>
      <c r="Q321" s="230">
        <v>0.0026</v>
      </c>
      <c r="R321" s="230">
        <f>Q321*H321</f>
        <v>0.0104</v>
      </c>
      <c r="S321" s="230">
        <v>0</v>
      </c>
      <c r="T321" s="231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2" t="s">
        <v>181</v>
      </c>
      <c r="AT321" s="232" t="s">
        <v>193</v>
      </c>
      <c r="AU321" s="232" t="s">
        <v>90</v>
      </c>
      <c r="AY321" s="18" t="s">
        <v>136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87</v>
      </c>
      <c r="BK321" s="233">
        <f>ROUND(I321*H321,2)</f>
        <v>0</v>
      </c>
      <c r="BL321" s="18" t="s">
        <v>142</v>
      </c>
      <c r="BM321" s="232" t="s">
        <v>445</v>
      </c>
    </row>
    <row r="322" spans="1:51" s="13" customFormat="1" ht="12">
      <c r="A322" s="13"/>
      <c r="B322" s="234"/>
      <c r="C322" s="235"/>
      <c r="D322" s="236" t="s">
        <v>144</v>
      </c>
      <c r="E322" s="237" t="s">
        <v>1</v>
      </c>
      <c r="F322" s="238" t="s">
        <v>446</v>
      </c>
      <c r="G322" s="235"/>
      <c r="H322" s="239">
        <v>2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144</v>
      </c>
      <c r="AU322" s="245" t="s">
        <v>90</v>
      </c>
      <c r="AV322" s="13" t="s">
        <v>90</v>
      </c>
      <c r="AW322" s="13" t="s">
        <v>34</v>
      </c>
      <c r="AX322" s="13" t="s">
        <v>79</v>
      </c>
      <c r="AY322" s="245" t="s">
        <v>136</v>
      </c>
    </row>
    <row r="323" spans="1:51" s="13" customFormat="1" ht="12">
      <c r="A323" s="13"/>
      <c r="B323" s="234"/>
      <c r="C323" s="235"/>
      <c r="D323" s="236" t="s">
        <v>144</v>
      </c>
      <c r="E323" s="237" t="s">
        <v>1</v>
      </c>
      <c r="F323" s="238" t="s">
        <v>447</v>
      </c>
      <c r="G323" s="235"/>
      <c r="H323" s="239">
        <v>2</v>
      </c>
      <c r="I323" s="240"/>
      <c r="J323" s="235"/>
      <c r="K323" s="235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144</v>
      </c>
      <c r="AU323" s="245" t="s">
        <v>90</v>
      </c>
      <c r="AV323" s="13" t="s">
        <v>90</v>
      </c>
      <c r="AW323" s="13" t="s">
        <v>34</v>
      </c>
      <c r="AX323" s="13" t="s">
        <v>79</v>
      </c>
      <c r="AY323" s="245" t="s">
        <v>136</v>
      </c>
    </row>
    <row r="324" spans="1:51" s="14" customFormat="1" ht="12">
      <c r="A324" s="14"/>
      <c r="B324" s="246"/>
      <c r="C324" s="247"/>
      <c r="D324" s="236" t="s">
        <v>144</v>
      </c>
      <c r="E324" s="248" t="s">
        <v>1</v>
      </c>
      <c r="F324" s="249" t="s">
        <v>152</v>
      </c>
      <c r="G324" s="247"/>
      <c r="H324" s="250">
        <v>4</v>
      </c>
      <c r="I324" s="251"/>
      <c r="J324" s="247"/>
      <c r="K324" s="247"/>
      <c r="L324" s="252"/>
      <c r="M324" s="253"/>
      <c r="N324" s="254"/>
      <c r="O324" s="254"/>
      <c r="P324" s="254"/>
      <c r="Q324" s="254"/>
      <c r="R324" s="254"/>
      <c r="S324" s="254"/>
      <c r="T324" s="25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6" t="s">
        <v>144</v>
      </c>
      <c r="AU324" s="256" t="s">
        <v>90</v>
      </c>
      <c r="AV324" s="14" t="s">
        <v>142</v>
      </c>
      <c r="AW324" s="14" t="s">
        <v>34</v>
      </c>
      <c r="AX324" s="14" t="s">
        <v>87</v>
      </c>
      <c r="AY324" s="256" t="s">
        <v>136</v>
      </c>
    </row>
    <row r="325" spans="1:65" s="2" customFormat="1" ht="24.15" customHeight="1">
      <c r="A325" s="39"/>
      <c r="B325" s="40"/>
      <c r="C325" s="220" t="s">
        <v>448</v>
      </c>
      <c r="D325" s="220" t="s">
        <v>138</v>
      </c>
      <c r="E325" s="221" t="s">
        <v>449</v>
      </c>
      <c r="F325" s="222" t="s">
        <v>450</v>
      </c>
      <c r="G325" s="223" t="s">
        <v>316</v>
      </c>
      <c r="H325" s="224">
        <v>10</v>
      </c>
      <c r="I325" s="225"/>
      <c r="J325" s="226">
        <f>ROUND(I325*H325,2)</f>
        <v>0</v>
      </c>
      <c r="K325" s="227"/>
      <c r="L325" s="45"/>
      <c r="M325" s="228" t="s">
        <v>1</v>
      </c>
      <c r="N325" s="229" t="s">
        <v>44</v>
      </c>
      <c r="O325" s="92"/>
      <c r="P325" s="230">
        <f>O325*H325</f>
        <v>0</v>
      </c>
      <c r="Q325" s="230">
        <v>0.11241</v>
      </c>
      <c r="R325" s="230">
        <f>Q325*H325</f>
        <v>1.1240999999999999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142</v>
      </c>
      <c r="AT325" s="232" t="s">
        <v>138</v>
      </c>
      <c r="AU325" s="232" t="s">
        <v>90</v>
      </c>
      <c r="AY325" s="18" t="s">
        <v>136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87</v>
      </c>
      <c r="BK325" s="233">
        <f>ROUND(I325*H325,2)</f>
        <v>0</v>
      </c>
      <c r="BL325" s="18" t="s">
        <v>142</v>
      </c>
      <c r="BM325" s="232" t="s">
        <v>451</v>
      </c>
    </row>
    <row r="326" spans="1:51" s="13" customFormat="1" ht="12">
      <c r="A326" s="13"/>
      <c r="B326" s="234"/>
      <c r="C326" s="235"/>
      <c r="D326" s="236" t="s">
        <v>144</v>
      </c>
      <c r="E326" s="237" t="s">
        <v>1</v>
      </c>
      <c r="F326" s="238" t="s">
        <v>192</v>
      </c>
      <c r="G326" s="235"/>
      <c r="H326" s="239">
        <v>10</v>
      </c>
      <c r="I326" s="240"/>
      <c r="J326" s="235"/>
      <c r="K326" s="235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144</v>
      </c>
      <c r="AU326" s="245" t="s">
        <v>90</v>
      </c>
      <c r="AV326" s="13" t="s">
        <v>90</v>
      </c>
      <c r="AW326" s="13" t="s">
        <v>34</v>
      </c>
      <c r="AX326" s="13" t="s">
        <v>87</v>
      </c>
      <c r="AY326" s="245" t="s">
        <v>136</v>
      </c>
    </row>
    <row r="327" spans="1:65" s="2" customFormat="1" ht="21.75" customHeight="1">
      <c r="A327" s="39"/>
      <c r="B327" s="40"/>
      <c r="C327" s="267" t="s">
        <v>452</v>
      </c>
      <c r="D327" s="267" t="s">
        <v>193</v>
      </c>
      <c r="E327" s="268" t="s">
        <v>453</v>
      </c>
      <c r="F327" s="269" t="s">
        <v>454</v>
      </c>
      <c r="G327" s="270" t="s">
        <v>316</v>
      </c>
      <c r="H327" s="271">
        <v>10</v>
      </c>
      <c r="I327" s="272"/>
      <c r="J327" s="273">
        <f>ROUND(I327*H327,2)</f>
        <v>0</v>
      </c>
      <c r="K327" s="274"/>
      <c r="L327" s="275"/>
      <c r="M327" s="276" t="s">
        <v>1</v>
      </c>
      <c r="N327" s="277" t="s">
        <v>44</v>
      </c>
      <c r="O327" s="92"/>
      <c r="P327" s="230">
        <f>O327*H327</f>
        <v>0</v>
      </c>
      <c r="Q327" s="230">
        <v>0.0061</v>
      </c>
      <c r="R327" s="230">
        <f>Q327*H327</f>
        <v>0.061000000000000006</v>
      </c>
      <c r="S327" s="230">
        <v>0</v>
      </c>
      <c r="T327" s="23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2" t="s">
        <v>181</v>
      </c>
      <c r="AT327" s="232" t="s">
        <v>193</v>
      </c>
      <c r="AU327" s="232" t="s">
        <v>90</v>
      </c>
      <c r="AY327" s="18" t="s">
        <v>136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8" t="s">
        <v>87</v>
      </c>
      <c r="BK327" s="233">
        <f>ROUND(I327*H327,2)</f>
        <v>0</v>
      </c>
      <c r="BL327" s="18" t="s">
        <v>142</v>
      </c>
      <c r="BM327" s="232" t="s">
        <v>455</v>
      </c>
    </row>
    <row r="328" spans="1:51" s="13" customFormat="1" ht="12">
      <c r="A328" s="13"/>
      <c r="B328" s="234"/>
      <c r="C328" s="235"/>
      <c r="D328" s="236" t="s">
        <v>144</v>
      </c>
      <c r="E328" s="237" t="s">
        <v>1</v>
      </c>
      <c r="F328" s="238" t="s">
        <v>192</v>
      </c>
      <c r="G328" s="235"/>
      <c r="H328" s="239">
        <v>10</v>
      </c>
      <c r="I328" s="240"/>
      <c r="J328" s="235"/>
      <c r="K328" s="235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144</v>
      </c>
      <c r="AU328" s="245" t="s">
        <v>90</v>
      </c>
      <c r="AV328" s="13" t="s">
        <v>90</v>
      </c>
      <c r="AW328" s="13" t="s">
        <v>34</v>
      </c>
      <c r="AX328" s="13" t="s">
        <v>87</v>
      </c>
      <c r="AY328" s="245" t="s">
        <v>136</v>
      </c>
    </row>
    <row r="329" spans="1:65" s="2" customFormat="1" ht="24.15" customHeight="1">
      <c r="A329" s="39"/>
      <c r="B329" s="40"/>
      <c r="C329" s="220" t="s">
        <v>456</v>
      </c>
      <c r="D329" s="220" t="s">
        <v>138</v>
      </c>
      <c r="E329" s="221" t="s">
        <v>457</v>
      </c>
      <c r="F329" s="222" t="s">
        <v>458</v>
      </c>
      <c r="G329" s="223" t="s">
        <v>156</v>
      </c>
      <c r="H329" s="224">
        <v>17</v>
      </c>
      <c r="I329" s="225"/>
      <c r="J329" s="226">
        <f>ROUND(I329*H329,2)</f>
        <v>0</v>
      </c>
      <c r="K329" s="227"/>
      <c r="L329" s="45"/>
      <c r="M329" s="228" t="s">
        <v>1</v>
      </c>
      <c r="N329" s="229" t="s">
        <v>44</v>
      </c>
      <c r="O329" s="92"/>
      <c r="P329" s="230">
        <f>O329*H329</f>
        <v>0</v>
      </c>
      <c r="Q329" s="230">
        <v>0.0001</v>
      </c>
      <c r="R329" s="230">
        <f>Q329*H329</f>
        <v>0.0017000000000000001</v>
      </c>
      <c r="S329" s="230">
        <v>0</v>
      </c>
      <c r="T329" s="23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2" t="s">
        <v>142</v>
      </c>
      <c r="AT329" s="232" t="s">
        <v>138</v>
      </c>
      <c r="AU329" s="232" t="s">
        <v>90</v>
      </c>
      <c r="AY329" s="18" t="s">
        <v>136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8" t="s">
        <v>87</v>
      </c>
      <c r="BK329" s="233">
        <f>ROUND(I329*H329,2)</f>
        <v>0</v>
      </c>
      <c r="BL329" s="18" t="s">
        <v>142</v>
      </c>
      <c r="BM329" s="232" t="s">
        <v>459</v>
      </c>
    </row>
    <row r="330" spans="1:51" s="13" customFormat="1" ht="12">
      <c r="A330" s="13"/>
      <c r="B330" s="234"/>
      <c r="C330" s="235"/>
      <c r="D330" s="236" t="s">
        <v>144</v>
      </c>
      <c r="E330" s="237" t="s">
        <v>1</v>
      </c>
      <c r="F330" s="238" t="s">
        <v>229</v>
      </c>
      <c r="G330" s="235"/>
      <c r="H330" s="239">
        <v>17</v>
      </c>
      <c r="I330" s="240"/>
      <c r="J330" s="235"/>
      <c r="K330" s="235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144</v>
      </c>
      <c r="AU330" s="245" t="s">
        <v>90</v>
      </c>
      <c r="AV330" s="13" t="s">
        <v>90</v>
      </c>
      <c r="AW330" s="13" t="s">
        <v>34</v>
      </c>
      <c r="AX330" s="13" t="s">
        <v>87</v>
      </c>
      <c r="AY330" s="245" t="s">
        <v>136</v>
      </c>
    </row>
    <row r="331" spans="1:65" s="2" customFormat="1" ht="24.15" customHeight="1">
      <c r="A331" s="39"/>
      <c r="B331" s="40"/>
      <c r="C331" s="220" t="s">
        <v>344</v>
      </c>
      <c r="D331" s="220" t="s">
        <v>138</v>
      </c>
      <c r="E331" s="221" t="s">
        <v>460</v>
      </c>
      <c r="F331" s="222" t="s">
        <v>461</v>
      </c>
      <c r="G331" s="223" t="s">
        <v>141</v>
      </c>
      <c r="H331" s="224">
        <v>17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44</v>
      </c>
      <c r="O331" s="92"/>
      <c r="P331" s="230">
        <f>O331*H331</f>
        <v>0</v>
      </c>
      <c r="Q331" s="230">
        <v>0.0012</v>
      </c>
      <c r="R331" s="230">
        <f>Q331*H331</f>
        <v>0.020399999999999998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142</v>
      </c>
      <c r="AT331" s="232" t="s">
        <v>138</v>
      </c>
      <c r="AU331" s="232" t="s">
        <v>90</v>
      </c>
      <c r="AY331" s="18" t="s">
        <v>136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87</v>
      </c>
      <c r="BK331" s="233">
        <f>ROUND(I331*H331,2)</f>
        <v>0</v>
      </c>
      <c r="BL331" s="18" t="s">
        <v>142</v>
      </c>
      <c r="BM331" s="232" t="s">
        <v>462</v>
      </c>
    </row>
    <row r="332" spans="1:51" s="13" customFormat="1" ht="12">
      <c r="A332" s="13"/>
      <c r="B332" s="234"/>
      <c r="C332" s="235"/>
      <c r="D332" s="236" t="s">
        <v>144</v>
      </c>
      <c r="E332" s="237" t="s">
        <v>1</v>
      </c>
      <c r="F332" s="238" t="s">
        <v>229</v>
      </c>
      <c r="G332" s="235"/>
      <c r="H332" s="239">
        <v>17</v>
      </c>
      <c r="I332" s="240"/>
      <c r="J332" s="235"/>
      <c r="K332" s="235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144</v>
      </c>
      <c r="AU332" s="245" t="s">
        <v>90</v>
      </c>
      <c r="AV332" s="13" t="s">
        <v>90</v>
      </c>
      <c r="AW332" s="13" t="s">
        <v>34</v>
      </c>
      <c r="AX332" s="13" t="s">
        <v>87</v>
      </c>
      <c r="AY332" s="245" t="s">
        <v>136</v>
      </c>
    </row>
    <row r="333" spans="1:65" s="2" customFormat="1" ht="24.15" customHeight="1">
      <c r="A333" s="39"/>
      <c r="B333" s="40"/>
      <c r="C333" s="220" t="s">
        <v>463</v>
      </c>
      <c r="D333" s="220" t="s">
        <v>138</v>
      </c>
      <c r="E333" s="221" t="s">
        <v>464</v>
      </c>
      <c r="F333" s="222" t="s">
        <v>465</v>
      </c>
      <c r="G333" s="223" t="s">
        <v>156</v>
      </c>
      <c r="H333" s="224">
        <v>17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44</v>
      </c>
      <c r="O333" s="92"/>
      <c r="P333" s="230">
        <f>O333*H333</f>
        <v>0</v>
      </c>
      <c r="Q333" s="230">
        <v>0.000134</v>
      </c>
      <c r="R333" s="230">
        <f>Q333*H333</f>
        <v>0.002278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142</v>
      </c>
      <c r="AT333" s="232" t="s">
        <v>138</v>
      </c>
      <c r="AU333" s="232" t="s">
        <v>90</v>
      </c>
      <c r="AY333" s="18" t="s">
        <v>136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87</v>
      </c>
      <c r="BK333" s="233">
        <f>ROUND(I333*H333,2)</f>
        <v>0</v>
      </c>
      <c r="BL333" s="18" t="s">
        <v>142</v>
      </c>
      <c r="BM333" s="232" t="s">
        <v>466</v>
      </c>
    </row>
    <row r="334" spans="1:51" s="13" customFormat="1" ht="12">
      <c r="A334" s="13"/>
      <c r="B334" s="234"/>
      <c r="C334" s="235"/>
      <c r="D334" s="236" t="s">
        <v>144</v>
      </c>
      <c r="E334" s="237" t="s">
        <v>1</v>
      </c>
      <c r="F334" s="238" t="s">
        <v>229</v>
      </c>
      <c r="G334" s="235"/>
      <c r="H334" s="239">
        <v>17</v>
      </c>
      <c r="I334" s="240"/>
      <c r="J334" s="235"/>
      <c r="K334" s="235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144</v>
      </c>
      <c r="AU334" s="245" t="s">
        <v>90</v>
      </c>
      <c r="AV334" s="13" t="s">
        <v>90</v>
      </c>
      <c r="AW334" s="13" t="s">
        <v>34</v>
      </c>
      <c r="AX334" s="13" t="s">
        <v>87</v>
      </c>
      <c r="AY334" s="245" t="s">
        <v>136</v>
      </c>
    </row>
    <row r="335" spans="1:65" s="2" customFormat="1" ht="24.15" customHeight="1">
      <c r="A335" s="39"/>
      <c r="B335" s="40"/>
      <c r="C335" s="220" t="s">
        <v>467</v>
      </c>
      <c r="D335" s="220" t="s">
        <v>138</v>
      </c>
      <c r="E335" s="221" t="s">
        <v>468</v>
      </c>
      <c r="F335" s="222" t="s">
        <v>469</v>
      </c>
      <c r="G335" s="223" t="s">
        <v>141</v>
      </c>
      <c r="H335" s="224">
        <v>17</v>
      </c>
      <c r="I335" s="225"/>
      <c r="J335" s="226">
        <f>ROUND(I335*H335,2)</f>
        <v>0</v>
      </c>
      <c r="K335" s="227"/>
      <c r="L335" s="45"/>
      <c r="M335" s="228" t="s">
        <v>1</v>
      </c>
      <c r="N335" s="229" t="s">
        <v>44</v>
      </c>
      <c r="O335" s="92"/>
      <c r="P335" s="230">
        <f>O335*H335</f>
        <v>0</v>
      </c>
      <c r="Q335" s="230">
        <v>0.0016</v>
      </c>
      <c r="R335" s="230">
        <f>Q335*H335</f>
        <v>0.027200000000000002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142</v>
      </c>
      <c r="AT335" s="232" t="s">
        <v>138</v>
      </c>
      <c r="AU335" s="232" t="s">
        <v>90</v>
      </c>
      <c r="AY335" s="18" t="s">
        <v>136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87</v>
      </c>
      <c r="BK335" s="233">
        <f>ROUND(I335*H335,2)</f>
        <v>0</v>
      </c>
      <c r="BL335" s="18" t="s">
        <v>142</v>
      </c>
      <c r="BM335" s="232" t="s">
        <v>470</v>
      </c>
    </row>
    <row r="336" spans="1:51" s="13" customFormat="1" ht="12">
      <c r="A336" s="13"/>
      <c r="B336" s="234"/>
      <c r="C336" s="235"/>
      <c r="D336" s="236" t="s">
        <v>144</v>
      </c>
      <c r="E336" s="237" t="s">
        <v>1</v>
      </c>
      <c r="F336" s="238" t="s">
        <v>229</v>
      </c>
      <c r="G336" s="235"/>
      <c r="H336" s="239">
        <v>17</v>
      </c>
      <c r="I336" s="240"/>
      <c r="J336" s="235"/>
      <c r="K336" s="235"/>
      <c r="L336" s="241"/>
      <c r="M336" s="242"/>
      <c r="N336" s="243"/>
      <c r="O336" s="243"/>
      <c r="P336" s="243"/>
      <c r="Q336" s="243"/>
      <c r="R336" s="243"/>
      <c r="S336" s="243"/>
      <c r="T336" s="24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5" t="s">
        <v>144</v>
      </c>
      <c r="AU336" s="245" t="s">
        <v>90</v>
      </c>
      <c r="AV336" s="13" t="s">
        <v>90</v>
      </c>
      <c r="AW336" s="13" t="s">
        <v>34</v>
      </c>
      <c r="AX336" s="13" t="s">
        <v>87</v>
      </c>
      <c r="AY336" s="245" t="s">
        <v>136</v>
      </c>
    </row>
    <row r="337" spans="1:65" s="2" customFormat="1" ht="24.15" customHeight="1">
      <c r="A337" s="39"/>
      <c r="B337" s="40"/>
      <c r="C337" s="220" t="s">
        <v>471</v>
      </c>
      <c r="D337" s="220" t="s">
        <v>138</v>
      </c>
      <c r="E337" s="221" t="s">
        <v>472</v>
      </c>
      <c r="F337" s="222" t="s">
        <v>473</v>
      </c>
      <c r="G337" s="223" t="s">
        <v>156</v>
      </c>
      <c r="H337" s="224">
        <v>166.39</v>
      </c>
      <c r="I337" s="225"/>
      <c r="J337" s="226">
        <f>ROUND(I337*H337,2)</f>
        <v>0</v>
      </c>
      <c r="K337" s="227"/>
      <c r="L337" s="45"/>
      <c r="M337" s="228" t="s">
        <v>1</v>
      </c>
      <c r="N337" s="229" t="s">
        <v>44</v>
      </c>
      <c r="O337" s="92"/>
      <c r="P337" s="230">
        <f>O337*H337</f>
        <v>0</v>
      </c>
      <c r="Q337" s="230">
        <v>0.1406696</v>
      </c>
      <c r="R337" s="230">
        <f>Q337*H337</f>
        <v>23.406014744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142</v>
      </c>
      <c r="AT337" s="232" t="s">
        <v>138</v>
      </c>
      <c r="AU337" s="232" t="s">
        <v>90</v>
      </c>
      <c r="AY337" s="18" t="s">
        <v>136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87</v>
      </c>
      <c r="BK337" s="233">
        <f>ROUND(I337*H337,2)</f>
        <v>0</v>
      </c>
      <c r="BL337" s="18" t="s">
        <v>142</v>
      </c>
      <c r="BM337" s="232" t="s">
        <v>474</v>
      </c>
    </row>
    <row r="338" spans="1:51" s="13" customFormat="1" ht="12">
      <c r="A338" s="13"/>
      <c r="B338" s="234"/>
      <c r="C338" s="235"/>
      <c r="D338" s="236" t="s">
        <v>144</v>
      </c>
      <c r="E338" s="237" t="s">
        <v>1</v>
      </c>
      <c r="F338" s="238" t="s">
        <v>475</v>
      </c>
      <c r="G338" s="235"/>
      <c r="H338" s="239">
        <v>166.39</v>
      </c>
      <c r="I338" s="240"/>
      <c r="J338" s="235"/>
      <c r="K338" s="235"/>
      <c r="L338" s="241"/>
      <c r="M338" s="242"/>
      <c r="N338" s="243"/>
      <c r="O338" s="243"/>
      <c r="P338" s="243"/>
      <c r="Q338" s="243"/>
      <c r="R338" s="243"/>
      <c r="S338" s="243"/>
      <c r="T338" s="244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5" t="s">
        <v>144</v>
      </c>
      <c r="AU338" s="245" t="s">
        <v>90</v>
      </c>
      <c r="AV338" s="13" t="s">
        <v>90</v>
      </c>
      <c r="AW338" s="13" t="s">
        <v>34</v>
      </c>
      <c r="AX338" s="13" t="s">
        <v>87</v>
      </c>
      <c r="AY338" s="245" t="s">
        <v>136</v>
      </c>
    </row>
    <row r="339" spans="1:65" s="2" customFormat="1" ht="16.5" customHeight="1">
      <c r="A339" s="39"/>
      <c r="B339" s="40"/>
      <c r="C339" s="267" t="s">
        <v>476</v>
      </c>
      <c r="D339" s="267" t="s">
        <v>193</v>
      </c>
      <c r="E339" s="268" t="s">
        <v>477</v>
      </c>
      <c r="F339" s="269" t="s">
        <v>478</v>
      </c>
      <c r="G339" s="270" t="s">
        <v>156</v>
      </c>
      <c r="H339" s="271">
        <v>72.094</v>
      </c>
      <c r="I339" s="272"/>
      <c r="J339" s="273">
        <f>ROUND(I339*H339,2)</f>
        <v>0</v>
      </c>
      <c r="K339" s="274"/>
      <c r="L339" s="275"/>
      <c r="M339" s="276" t="s">
        <v>1</v>
      </c>
      <c r="N339" s="277" t="s">
        <v>44</v>
      </c>
      <c r="O339" s="92"/>
      <c r="P339" s="230">
        <f>O339*H339</f>
        <v>0</v>
      </c>
      <c r="Q339" s="230">
        <v>0.125</v>
      </c>
      <c r="R339" s="230">
        <f>Q339*H339</f>
        <v>9.01175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181</v>
      </c>
      <c r="AT339" s="232" t="s">
        <v>193</v>
      </c>
      <c r="AU339" s="232" t="s">
        <v>90</v>
      </c>
      <c r="AY339" s="18" t="s">
        <v>136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87</v>
      </c>
      <c r="BK339" s="233">
        <f>ROUND(I339*H339,2)</f>
        <v>0</v>
      </c>
      <c r="BL339" s="18" t="s">
        <v>142</v>
      </c>
      <c r="BM339" s="232" t="s">
        <v>479</v>
      </c>
    </row>
    <row r="340" spans="1:51" s="13" customFormat="1" ht="12">
      <c r="A340" s="13"/>
      <c r="B340" s="234"/>
      <c r="C340" s="235"/>
      <c r="D340" s="236" t="s">
        <v>144</v>
      </c>
      <c r="E340" s="237" t="s">
        <v>1</v>
      </c>
      <c r="F340" s="238" t="s">
        <v>480</v>
      </c>
      <c r="G340" s="235"/>
      <c r="H340" s="239">
        <v>70.68</v>
      </c>
      <c r="I340" s="240"/>
      <c r="J340" s="235"/>
      <c r="K340" s="235"/>
      <c r="L340" s="241"/>
      <c r="M340" s="242"/>
      <c r="N340" s="243"/>
      <c r="O340" s="243"/>
      <c r="P340" s="243"/>
      <c r="Q340" s="243"/>
      <c r="R340" s="243"/>
      <c r="S340" s="243"/>
      <c r="T340" s="244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5" t="s">
        <v>144</v>
      </c>
      <c r="AU340" s="245" t="s">
        <v>90</v>
      </c>
      <c r="AV340" s="13" t="s">
        <v>90</v>
      </c>
      <c r="AW340" s="13" t="s">
        <v>34</v>
      </c>
      <c r="AX340" s="13" t="s">
        <v>79</v>
      </c>
      <c r="AY340" s="245" t="s">
        <v>136</v>
      </c>
    </row>
    <row r="341" spans="1:51" s="14" customFormat="1" ht="12">
      <c r="A341" s="14"/>
      <c r="B341" s="246"/>
      <c r="C341" s="247"/>
      <c r="D341" s="236" t="s">
        <v>144</v>
      </c>
      <c r="E341" s="248" t="s">
        <v>1</v>
      </c>
      <c r="F341" s="249" t="s">
        <v>152</v>
      </c>
      <c r="G341" s="247"/>
      <c r="H341" s="250">
        <v>70.68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6" t="s">
        <v>144</v>
      </c>
      <c r="AU341" s="256" t="s">
        <v>90</v>
      </c>
      <c r="AV341" s="14" t="s">
        <v>142</v>
      </c>
      <c r="AW341" s="14" t="s">
        <v>34</v>
      </c>
      <c r="AX341" s="14" t="s">
        <v>79</v>
      </c>
      <c r="AY341" s="256" t="s">
        <v>136</v>
      </c>
    </row>
    <row r="342" spans="1:51" s="13" customFormat="1" ht="12">
      <c r="A342" s="13"/>
      <c r="B342" s="234"/>
      <c r="C342" s="235"/>
      <c r="D342" s="236" t="s">
        <v>144</v>
      </c>
      <c r="E342" s="237" t="s">
        <v>1</v>
      </c>
      <c r="F342" s="238" t="s">
        <v>481</v>
      </c>
      <c r="G342" s="235"/>
      <c r="H342" s="239">
        <v>72.094</v>
      </c>
      <c r="I342" s="240"/>
      <c r="J342" s="235"/>
      <c r="K342" s="235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144</v>
      </c>
      <c r="AU342" s="245" t="s">
        <v>90</v>
      </c>
      <c r="AV342" s="13" t="s">
        <v>90</v>
      </c>
      <c r="AW342" s="13" t="s">
        <v>34</v>
      </c>
      <c r="AX342" s="13" t="s">
        <v>87</v>
      </c>
      <c r="AY342" s="245" t="s">
        <v>136</v>
      </c>
    </row>
    <row r="343" spans="1:65" s="2" customFormat="1" ht="16.5" customHeight="1">
      <c r="A343" s="39"/>
      <c r="B343" s="40"/>
      <c r="C343" s="267" t="s">
        <v>482</v>
      </c>
      <c r="D343" s="267" t="s">
        <v>193</v>
      </c>
      <c r="E343" s="268" t="s">
        <v>483</v>
      </c>
      <c r="F343" s="269" t="s">
        <v>484</v>
      </c>
      <c r="G343" s="270" t="s">
        <v>156</v>
      </c>
      <c r="H343" s="271">
        <v>97.624</v>
      </c>
      <c r="I343" s="272"/>
      <c r="J343" s="273">
        <f>ROUND(I343*H343,2)</f>
        <v>0</v>
      </c>
      <c r="K343" s="274"/>
      <c r="L343" s="275"/>
      <c r="M343" s="276" t="s">
        <v>1</v>
      </c>
      <c r="N343" s="277" t="s">
        <v>44</v>
      </c>
      <c r="O343" s="92"/>
      <c r="P343" s="230">
        <f>O343*H343</f>
        <v>0</v>
      </c>
      <c r="Q343" s="230">
        <v>0.082</v>
      </c>
      <c r="R343" s="230">
        <f>Q343*H343</f>
        <v>8.005168</v>
      </c>
      <c r="S343" s="230">
        <v>0</v>
      </c>
      <c r="T343" s="23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2" t="s">
        <v>181</v>
      </c>
      <c r="AT343" s="232" t="s">
        <v>193</v>
      </c>
      <c r="AU343" s="232" t="s">
        <v>90</v>
      </c>
      <c r="AY343" s="18" t="s">
        <v>136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87</v>
      </c>
      <c r="BK343" s="233">
        <f>ROUND(I343*H343,2)</f>
        <v>0</v>
      </c>
      <c r="BL343" s="18" t="s">
        <v>142</v>
      </c>
      <c r="BM343" s="232" t="s">
        <v>485</v>
      </c>
    </row>
    <row r="344" spans="1:51" s="13" customFormat="1" ht="12">
      <c r="A344" s="13"/>
      <c r="B344" s="234"/>
      <c r="C344" s="235"/>
      <c r="D344" s="236" t="s">
        <v>144</v>
      </c>
      <c r="E344" s="237" t="s">
        <v>1</v>
      </c>
      <c r="F344" s="238" t="s">
        <v>486</v>
      </c>
      <c r="G344" s="235"/>
      <c r="H344" s="239">
        <v>95.71</v>
      </c>
      <c r="I344" s="240"/>
      <c r="J344" s="235"/>
      <c r="K344" s="235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144</v>
      </c>
      <c r="AU344" s="245" t="s">
        <v>90</v>
      </c>
      <c r="AV344" s="13" t="s">
        <v>90</v>
      </c>
      <c r="AW344" s="13" t="s">
        <v>34</v>
      </c>
      <c r="AX344" s="13" t="s">
        <v>79</v>
      </c>
      <c r="AY344" s="245" t="s">
        <v>136</v>
      </c>
    </row>
    <row r="345" spans="1:51" s="13" customFormat="1" ht="12">
      <c r="A345" s="13"/>
      <c r="B345" s="234"/>
      <c r="C345" s="235"/>
      <c r="D345" s="236" t="s">
        <v>144</v>
      </c>
      <c r="E345" s="237" t="s">
        <v>1</v>
      </c>
      <c r="F345" s="238" t="s">
        <v>487</v>
      </c>
      <c r="G345" s="235"/>
      <c r="H345" s="239">
        <v>97.624</v>
      </c>
      <c r="I345" s="240"/>
      <c r="J345" s="235"/>
      <c r="K345" s="235"/>
      <c r="L345" s="241"/>
      <c r="M345" s="242"/>
      <c r="N345" s="243"/>
      <c r="O345" s="243"/>
      <c r="P345" s="243"/>
      <c r="Q345" s="243"/>
      <c r="R345" s="243"/>
      <c r="S345" s="243"/>
      <c r="T345" s="24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5" t="s">
        <v>144</v>
      </c>
      <c r="AU345" s="245" t="s">
        <v>90</v>
      </c>
      <c r="AV345" s="13" t="s">
        <v>90</v>
      </c>
      <c r="AW345" s="13" t="s">
        <v>34</v>
      </c>
      <c r="AX345" s="13" t="s">
        <v>87</v>
      </c>
      <c r="AY345" s="245" t="s">
        <v>136</v>
      </c>
    </row>
    <row r="346" spans="1:65" s="2" customFormat="1" ht="24.15" customHeight="1">
      <c r="A346" s="39"/>
      <c r="B346" s="40"/>
      <c r="C346" s="220" t="s">
        <v>488</v>
      </c>
      <c r="D346" s="220" t="s">
        <v>138</v>
      </c>
      <c r="E346" s="221" t="s">
        <v>489</v>
      </c>
      <c r="F346" s="222" t="s">
        <v>490</v>
      </c>
      <c r="G346" s="223" t="s">
        <v>156</v>
      </c>
      <c r="H346" s="224">
        <v>14.5</v>
      </c>
      <c r="I346" s="225"/>
      <c r="J346" s="226">
        <f>ROUND(I346*H346,2)</f>
        <v>0</v>
      </c>
      <c r="K346" s="227"/>
      <c r="L346" s="45"/>
      <c r="M346" s="228" t="s">
        <v>1</v>
      </c>
      <c r="N346" s="229" t="s">
        <v>44</v>
      </c>
      <c r="O346" s="92"/>
      <c r="P346" s="230">
        <f>O346*H346</f>
        <v>0</v>
      </c>
      <c r="Q346" s="230">
        <v>1.995E-06</v>
      </c>
      <c r="R346" s="230">
        <f>Q346*H346</f>
        <v>2.89275E-05</v>
      </c>
      <c r="S346" s="230">
        <v>0</v>
      </c>
      <c r="T346" s="231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2" t="s">
        <v>142</v>
      </c>
      <c r="AT346" s="232" t="s">
        <v>138</v>
      </c>
      <c r="AU346" s="232" t="s">
        <v>90</v>
      </c>
      <c r="AY346" s="18" t="s">
        <v>136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8" t="s">
        <v>87</v>
      </c>
      <c r="BK346" s="233">
        <f>ROUND(I346*H346,2)</f>
        <v>0</v>
      </c>
      <c r="BL346" s="18" t="s">
        <v>142</v>
      </c>
      <c r="BM346" s="232" t="s">
        <v>491</v>
      </c>
    </row>
    <row r="347" spans="1:51" s="13" customFormat="1" ht="12">
      <c r="A347" s="13"/>
      <c r="B347" s="234"/>
      <c r="C347" s="235"/>
      <c r="D347" s="236" t="s">
        <v>144</v>
      </c>
      <c r="E347" s="237" t="s">
        <v>1</v>
      </c>
      <c r="F347" s="238" t="s">
        <v>492</v>
      </c>
      <c r="G347" s="235"/>
      <c r="H347" s="239">
        <v>14.5</v>
      </c>
      <c r="I347" s="240"/>
      <c r="J347" s="235"/>
      <c r="K347" s="235"/>
      <c r="L347" s="241"/>
      <c r="M347" s="242"/>
      <c r="N347" s="243"/>
      <c r="O347" s="243"/>
      <c r="P347" s="243"/>
      <c r="Q347" s="243"/>
      <c r="R347" s="243"/>
      <c r="S347" s="243"/>
      <c r="T347" s="24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5" t="s">
        <v>144</v>
      </c>
      <c r="AU347" s="245" t="s">
        <v>90</v>
      </c>
      <c r="AV347" s="13" t="s">
        <v>90</v>
      </c>
      <c r="AW347" s="13" t="s">
        <v>34</v>
      </c>
      <c r="AX347" s="13" t="s">
        <v>87</v>
      </c>
      <c r="AY347" s="245" t="s">
        <v>136</v>
      </c>
    </row>
    <row r="348" spans="1:65" s="2" customFormat="1" ht="24.15" customHeight="1">
      <c r="A348" s="39"/>
      <c r="B348" s="40"/>
      <c r="C348" s="220" t="s">
        <v>493</v>
      </c>
      <c r="D348" s="220" t="s">
        <v>138</v>
      </c>
      <c r="E348" s="221" t="s">
        <v>494</v>
      </c>
      <c r="F348" s="222" t="s">
        <v>495</v>
      </c>
      <c r="G348" s="223" t="s">
        <v>316</v>
      </c>
      <c r="H348" s="224">
        <v>1</v>
      </c>
      <c r="I348" s="225"/>
      <c r="J348" s="226">
        <f>ROUND(I348*H348,2)</f>
        <v>0</v>
      </c>
      <c r="K348" s="227"/>
      <c r="L348" s="45"/>
      <c r="M348" s="228" t="s">
        <v>1</v>
      </c>
      <c r="N348" s="229" t="s">
        <v>44</v>
      </c>
      <c r="O348" s="92"/>
      <c r="P348" s="230">
        <f>O348*H348</f>
        <v>0</v>
      </c>
      <c r="Q348" s="230">
        <v>0.000802112</v>
      </c>
      <c r="R348" s="230">
        <f>Q348*H348</f>
        <v>0.000802112</v>
      </c>
      <c r="S348" s="230">
        <v>0</v>
      </c>
      <c r="T348" s="231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2" t="s">
        <v>142</v>
      </c>
      <c r="AT348" s="232" t="s">
        <v>138</v>
      </c>
      <c r="AU348" s="232" t="s">
        <v>90</v>
      </c>
      <c r="AY348" s="18" t="s">
        <v>136</v>
      </c>
      <c r="BE348" s="233">
        <f>IF(N348="základní",J348,0)</f>
        <v>0</v>
      </c>
      <c r="BF348" s="233">
        <f>IF(N348="snížená",J348,0)</f>
        <v>0</v>
      </c>
      <c r="BG348" s="233">
        <f>IF(N348="zákl. přenesená",J348,0)</f>
        <v>0</v>
      </c>
      <c r="BH348" s="233">
        <f>IF(N348="sníž. přenesená",J348,0)</f>
        <v>0</v>
      </c>
      <c r="BI348" s="233">
        <f>IF(N348="nulová",J348,0)</f>
        <v>0</v>
      </c>
      <c r="BJ348" s="18" t="s">
        <v>87</v>
      </c>
      <c r="BK348" s="233">
        <f>ROUND(I348*H348,2)</f>
        <v>0</v>
      </c>
      <c r="BL348" s="18" t="s">
        <v>142</v>
      </c>
      <c r="BM348" s="232" t="s">
        <v>496</v>
      </c>
    </row>
    <row r="349" spans="1:51" s="13" customFormat="1" ht="12">
      <c r="A349" s="13"/>
      <c r="B349" s="234"/>
      <c r="C349" s="235"/>
      <c r="D349" s="236" t="s">
        <v>144</v>
      </c>
      <c r="E349" s="237" t="s">
        <v>1</v>
      </c>
      <c r="F349" s="238" t="s">
        <v>87</v>
      </c>
      <c r="G349" s="235"/>
      <c r="H349" s="239">
        <v>1</v>
      </c>
      <c r="I349" s="240"/>
      <c r="J349" s="235"/>
      <c r="K349" s="235"/>
      <c r="L349" s="241"/>
      <c r="M349" s="242"/>
      <c r="N349" s="243"/>
      <c r="O349" s="243"/>
      <c r="P349" s="243"/>
      <c r="Q349" s="243"/>
      <c r="R349" s="243"/>
      <c r="S349" s="243"/>
      <c r="T349" s="24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5" t="s">
        <v>144</v>
      </c>
      <c r="AU349" s="245" t="s">
        <v>90</v>
      </c>
      <c r="AV349" s="13" t="s">
        <v>90</v>
      </c>
      <c r="AW349" s="13" t="s">
        <v>34</v>
      </c>
      <c r="AX349" s="13" t="s">
        <v>87</v>
      </c>
      <c r="AY349" s="245" t="s">
        <v>136</v>
      </c>
    </row>
    <row r="350" spans="1:65" s="2" customFormat="1" ht="16.5" customHeight="1">
      <c r="A350" s="39"/>
      <c r="B350" s="40"/>
      <c r="C350" s="267" t="s">
        <v>497</v>
      </c>
      <c r="D350" s="267" t="s">
        <v>193</v>
      </c>
      <c r="E350" s="268" t="s">
        <v>498</v>
      </c>
      <c r="F350" s="269" t="s">
        <v>499</v>
      </c>
      <c r="G350" s="270" t="s">
        <v>316</v>
      </c>
      <c r="H350" s="271">
        <v>1</v>
      </c>
      <c r="I350" s="272"/>
      <c r="J350" s="273">
        <f>ROUND(I350*H350,2)</f>
        <v>0</v>
      </c>
      <c r="K350" s="274"/>
      <c r="L350" s="275"/>
      <c r="M350" s="276" t="s">
        <v>1</v>
      </c>
      <c r="N350" s="277" t="s">
        <v>44</v>
      </c>
      <c r="O350" s="92"/>
      <c r="P350" s="230">
        <f>O350*H350</f>
        <v>0</v>
      </c>
      <c r="Q350" s="230">
        <v>0</v>
      </c>
      <c r="R350" s="230">
        <f>Q350*H350</f>
        <v>0</v>
      </c>
      <c r="S350" s="230">
        <v>0</v>
      </c>
      <c r="T350" s="231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2" t="s">
        <v>181</v>
      </c>
      <c r="AT350" s="232" t="s">
        <v>193</v>
      </c>
      <c r="AU350" s="232" t="s">
        <v>90</v>
      </c>
      <c r="AY350" s="18" t="s">
        <v>136</v>
      </c>
      <c r="BE350" s="233">
        <f>IF(N350="základní",J350,0)</f>
        <v>0</v>
      </c>
      <c r="BF350" s="233">
        <f>IF(N350="snížená",J350,0)</f>
        <v>0</v>
      </c>
      <c r="BG350" s="233">
        <f>IF(N350="zákl. přenesená",J350,0)</f>
        <v>0</v>
      </c>
      <c r="BH350" s="233">
        <f>IF(N350="sníž. přenesená",J350,0)</f>
        <v>0</v>
      </c>
      <c r="BI350" s="233">
        <f>IF(N350="nulová",J350,0)</f>
        <v>0</v>
      </c>
      <c r="BJ350" s="18" t="s">
        <v>87</v>
      </c>
      <c r="BK350" s="233">
        <f>ROUND(I350*H350,2)</f>
        <v>0</v>
      </c>
      <c r="BL350" s="18" t="s">
        <v>142</v>
      </c>
      <c r="BM350" s="232" t="s">
        <v>500</v>
      </c>
    </row>
    <row r="351" spans="1:51" s="13" customFormat="1" ht="12">
      <c r="A351" s="13"/>
      <c r="B351" s="234"/>
      <c r="C351" s="235"/>
      <c r="D351" s="236" t="s">
        <v>144</v>
      </c>
      <c r="E351" s="237" t="s">
        <v>1</v>
      </c>
      <c r="F351" s="238" t="s">
        <v>87</v>
      </c>
      <c r="G351" s="235"/>
      <c r="H351" s="239">
        <v>1</v>
      </c>
      <c r="I351" s="240"/>
      <c r="J351" s="235"/>
      <c r="K351" s="235"/>
      <c r="L351" s="241"/>
      <c r="M351" s="242"/>
      <c r="N351" s="243"/>
      <c r="O351" s="243"/>
      <c r="P351" s="243"/>
      <c r="Q351" s="243"/>
      <c r="R351" s="243"/>
      <c r="S351" s="243"/>
      <c r="T351" s="24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5" t="s">
        <v>144</v>
      </c>
      <c r="AU351" s="245" t="s">
        <v>90</v>
      </c>
      <c r="AV351" s="13" t="s">
        <v>90</v>
      </c>
      <c r="AW351" s="13" t="s">
        <v>34</v>
      </c>
      <c r="AX351" s="13" t="s">
        <v>87</v>
      </c>
      <c r="AY351" s="245" t="s">
        <v>136</v>
      </c>
    </row>
    <row r="352" spans="1:63" s="12" customFormat="1" ht="20.85" customHeight="1">
      <c r="A352" s="12"/>
      <c r="B352" s="204"/>
      <c r="C352" s="205"/>
      <c r="D352" s="206" t="s">
        <v>78</v>
      </c>
      <c r="E352" s="218" t="s">
        <v>501</v>
      </c>
      <c r="F352" s="218" t="s">
        <v>502</v>
      </c>
      <c r="G352" s="205"/>
      <c r="H352" s="205"/>
      <c r="I352" s="208"/>
      <c r="J352" s="219">
        <f>BK352</f>
        <v>0</v>
      </c>
      <c r="K352" s="205"/>
      <c r="L352" s="210"/>
      <c r="M352" s="211"/>
      <c r="N352" s="212"/>
      <c r="O352" s="212"/>
      <c r="P352" s="213">
        <f>SUM(P353:P379)</f>
        <v>0</v>
      </c>
      <c r="Q352" s="212"/>
      <c r="R352" s="213">
        <f>SUM(R353:R379)</f>
        <v>0</v>
      </c>
      <c r="S352" s="212"/>
      <c r="T352" s="214">
        <f>SUM(T353:T379)</f>
        <v>138.30405000000002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15" t="s">
        <v>87</v>
      </c>
      <c r="AT352" s="216" t="s">
        <v>78</v>
      </c>
      <c r="AU352" s="216" t="s">
        <v>90</v>
      </c>
      <c r="AY352" s="215" t="s">
        <v>136</v>
      </c>
      <c r="BK352" s="217">
        <f>SUM(BK353:BK379)</f>
        <v>0</v>
      </c>
    </row>
    <row r="353" spans="1:65" s="2" customFormat="1" ht="24.15" customHeight="1">
      <c r="A353" s="39"/>
      <c r="B353" s="40"/>
      <c r="C353" s="220" t="s">
        <v>503</v>
      </c>
      <c r="D353" s="220" t="s">
        <v>138</v>
      </c>
      <c r="E353" s="221" t="s">
        <v>504</v>
      </c>
      <c r="F353" s="222" t="s">
        <v>505</v>
      </c>
      <c r="G353" s="223" t="s">
        <v>141</v>
      </c>
      <c r="H353" s="224">
        <v>59.06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44</v>
      </c>
      <c r="O353" s="92"/>
      <c r="P353" s="230">
        <f>O353*H353</f>
        <v>0</v>
      </c>
      <c r="Q353" s="230">
        <v>0</v>
      </c>
      <c r="R353" s="230">
        <f>Q353*H353</f>
        <v>0</v>
      </c>
      <c r="S353" s="230">
        <v>0.417</v>
      </c>
      <c r="T353" s="231">
        <f>S353*H353</f>
        <v>24.62802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142</v>
      </c>
      <c r="AT353" s="232" t="s">
        <v>138</v>
      </c>
      <c r="AU353" s="232" t="s">
        <v>153</v>
      </c>
      <c r="AY353" s="18" t="s">
        <v>136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87</v>
      </c>
      <c r="BK353" s="233">
        <f>ROUND(I353*H353,2)</f>
        <v>0</v>
      </c>
      <c r="BL353" s="18" t="s">
        <v>142</v>
      </c>
      <c r="BM353" s="232" t="s">
        <v>506</v>
      </c>
    </row>
    <row r="354" spans="1:51" s="13" customFormat="1" ht="12">
      <c r="A354" s="13"/>
      <c r="B354" s="234"/>
      <c r="C354" s="235"/>
      <c r="D354" s="236" t="s">
        <v>144</v>
      </c>
      <c r="E354" s="237" t="s">
        <v>1</v>
      </c>
      <c r="F354" s="238" t="s">
        <v>507</v>
      </c>
      <c r="G354" s="235"/>
      <c r="H354" s="239">
        <v>59.06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144</v>
      </c>
      <c r="AU354" s="245" t="s">
        <v>153</v>
      </c>
      <c r="AV354" s="13" t="s">
        <v>90</v>
      </c>
      <c r="AW354" s="13" t="s">
        <v>34</v>
      </c>
      <c r="AX354" s="13" t="s">
        <v>87</v>
      </c>
      <c r="AY354" s="245" t="s">
        <v>136</v>
      </c>
    </row>
    <row r="355" spans="1:65" s="2" customFormat="1" ht="33" customHeight="1">
      <c r="A355" s="39"/>
      <c r="B355" s="40"/>
      <c r="C355" s="220" t="s">
        <v>508</v>
      </c>
      <c r="D355" s="220" t="s">
        <v>138</v>
      </c>
      <c r="E355" s="221" t="s">
        <v>509</v>
      </c>
      <c r="F355" s="222" t="s">
        <v>510</v>
      </c>
      <c r="G355" s="223" t="s">
        <v>141</v>
      </c>
      <c r="H355" s="224">
        <v>134.28</v>
      </c>
      <c r="I355" s="225"/>
      <c r="J355" s="226">
        <f>ROUND(I355*H355,2)</f>
        <v>0</v>
      </c>
      <c r="K355" s="227"/>
      <c r="L355" s="45"/>
      <c r="M355" s="228" t="s">
        <v>1</v>
      </c>
      <c r="N355" s="229" t="s">
        <v>44</v>
      </c>
      <c r="O355" s="92"/>
      <c r="P355" s="230">
        <f>O355*H355</f>
        <v>0</v>
      </c>
      <c r="Q355" s="230">
        <v>0</v>
      </c>
      <c r="R355" s="230">
        <f>Q355*H355</f>
        <v>0</v>
      </c>
      <c r="S355" s="230">
        <v>0.44</v>
      </c>
      <c r="T355" s="231">
        <f>S355*H355</f>
        <v>59.0832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2" t="s">
        <v>142</v>
      </c>
      <c r="AT355" s="232" t="s">
        <v>138</v>
      </c>
      <c r="AU355" s="232" t="s">
        <v>153</v>
      </c>
      <c r="AY355" s="18" t="s">
        <v>136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8" t="s">
        <v>87</v>
      </c>
      <c r="BK355" s="233">
        <f>ROUND(I355*H355,2)</f>
        <v>0</v>
      </c>
      <c r="BL355" s="18" t="s">
        <v>142</v>
      </c>
      <c r="BM355" s="232" t="s">
        <v>511</v>
      </c>
    </row>
    <row r="356" spans="1:51" s="13" customFormat="1" ht="12">
      <c r="A356" s="13"/>
      <c r="B356" s="234"/>
      <c r="C356" s="235"/>
      <c r="D356" s="236" t="s">
        <v>144</v>
      </c>
      <c r="E356" s="237" t="s">
        <v>1</v>
      </c>
      <c r="F356" s="238" t="s">
        <v>512</v>
      </c>
      <c r="G356" s="235"/>
      <c r="H356" s="239">
        <v>134.28</v>
      </c>
      <c r="I356" s="240"/>
      <c r="J356" s="235"/>
      <c r="K356" s="235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144</v>
      </c>
      <c r="AU356" s="245" t="s">
        <v>153</v>
      </c>
      <c r="AV356" s="13" t="s">
        <v>90</v>
      </c>
      <c r="AW356" s="13" t="s">
        <v>34</v>
      </c>
      <c r="AX356" s="13" t="s">
        <v>87</v>
      </c>
      <c r="AY356" s="245" t="s">
        <v>136</v>
      </c>
    </row>
    <row r="357" spans="1:65" s="2" customFormat="1" ht="24.15" customHeight="1">
      <c r="A357" s="39"/>
      <c r="B357" s="40"/>
      <c r="C357" s="220" t="s">
        <v>513</v>
      </c>
      <c r="D357" s="220" t="s">
        <v>138</v>
      </c>
      <c r="E357" s="221" t="s">
        <v>514</v>
      </c>
      <c r="F357" s="222" t="s">
        <v>515</v>
      </c>
      <c r="G357" s="223" t="s">
        <v>141</v>
      </c>
      <c r="H357" s="224">
        <v>130.08</v>
      </c>
      <c r="I357" s="225"/>
      <c r="J357" s="226">
        <f>ROUND(I357*H357,2)</f>
        <v>0</v>
      </c>
      <c r="K357" s="227"/>
      <c r="L357" s="45"/>
      <c r="M357" s="228" t="s">
        <v>1</v>
      </c>
      <c r="N357" s="229" t="s">
        <v>44</v>
      </c>
      <c r="O357" s="92"/>
      <c r="P357" s="230">
        <f>O357*H357</f>
        <v>0</v>
      </c>
      <c r="Q357" s="230">
        <v>0</v>
      </c>
      <c r="R357" s="230">
        <f>Q357*H357</f>
        <v>0</v>
      </c>
      <c r="S357" s="230">
        <v>0.22</v>
      </c>
      <c r="T357" s="231">
        <f>S357*H357</f>
        <v>28.617600000000003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142</v>
      </c>
      <c r="AT357" s="232" t="s">
        <v>138</v>
      </c>
      <c r="AU357" s="232" t="s">
        <v>153</v>
      </c>
      <c r="AY357" s="18" t="s">
        <v>136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87</v>
      </c>
      <c r="BK357" s="233">
        <f>ROUND(I357*H357,2)</f>
        <v>0</v>
      </c>
      <c r="BL357" s="18" t="s">
        <v>142</v>
      </c>
      <c r="BM357" s="232" t="s">
        <v>516</v>
      </c>
    </row>
    <row r="358" spans="1:51" s="13" customFormat="1" ht="12">
      <c r="A358" s="13"/>
      <c r="B358" s="234"/>
      <c r="C358" s="235"/>
      <c r="D358" s="236" t="s">
        <v>144</v>
      </c>
      <c r="E358" s="237" t="s">
        <v>1</v>
      </c>
      <c r="F358" s="238" t="s">
        <v>517</v>
      </c>
      <c r="G358" s="235"/>
      <c r="H358" s="239">
        <v>130.08</v>
      </c>
      <c r="I358" s="240"/>
      <c r="J358" s="235"/>
      <c r="K358" s="235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144</v>
      </c>
      <c r="AU358" s="245" t="s">
        <v>153</v>
      </c>
      <c r="AV358" s="13" t="s">
        <v>90</v>
      </c>
      <c r="AW358" s="13" t="s">
        <v>34</v>
      </c>
      <c r="AX358" s="13" t="s">
        <v>87</v>
      </c>
      <c r="AY358" s="245" t="s">
        <v>136</v>
      </c>
    </row>
    <row r="359" spans="1:65" s="2" customFormat="1" ht="24.15" customHeight="1">
      <c r="A359" s="39"/>
      <c r="B359" s="40"/>
      <c r="C359" s="220" t="s">
        <v>518</v>
      </c>
      <c r="D359" s="220" t="s">
        <v>138</v>
      </c>
      <c r="E359" s="221" t="s">
        <v>519</v>
      </c>
      <c r="F359" s="222" t="s">
        <v>520</v>
      </c>
      <c r="G359" s="223" t="s">
        <v>141</v>
      </c>
      <c r="H359" s="224">
        <v>5.02</v>
      </c>
      <c r="I359" s="225"/>
      <c r="J359" s="226">
        <f>ROUND(I359*H359,2)</f>
        <v>0</v>
      </c>
      <c r="K359" s="227"/>
      <c r="L359" s="45"/>
      <c r="M359" s="228" t="s">
        <v>1</v>
      </c>
      <c r="N359" s="229" t="s">
        <v>44</v>
      </c>
      <c r="O359" s="92"/>
      <c r="P359" s="230">
        <f>O359*H359</f>
        <v>0</v>
      </c>
      <c r="Q359" s="230">
        <v>0</v>
      </c>
      <c r="R359" s="230">
        <f>Q359*H359</f>
        <v>0</v>
      </c>
      <c r="S359" s="230">
        <v>0.29</v>
      </c>
      <c r="T359" s="231">
        <f>S359*H359</f>
        <v>1.4557999999999998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142</v>
      </c>
      <c r="AT359" s="232" t="s">
        <v>138</v>
      </c>
      <c r="AU359" s="232" t="s">
        <v>153</v>
      </c>
      <c r="AY359" s="18" t="s">
        <v>136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87</v>
      </c>
      <c r="BK359" s="233">
        <f>ROUND(I359*H359,2)</f>
        <v>0</v>
      </c>
      <c r="BL359" s="18" t="s">
        <v>142</v>
      </c>
      <c r="BM359" s="232" t="s">
        <v>521</v>
      </c>
    </row>
    <row r="360" spans="1:51" s="13" customFormat="1" ht="12">
      <c r="A360" s="13"/>
      <c r="B360" s="234"/>
      <c r="C360" s="235"/>
      <c r="D360" s="236" t="s">
        <v>144</v>
      </c>
      <c r="E360" s="237" t="s">
        <v>1</v>
      </c>
      <c r="F360" s="238" t="s">
        <v>522</v>
      </c>
      <c r="G360" s="235"/>
      <c r="H360" s="239">
        <v>5.02</v>
      </c>
      <c r="I360" s="240"/>
      <c r="J360" s="235"/>
      <c r="K360" s="235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144</v>
      </c>
      <c r="AU360" s="245" t="s">
        <v>153</v>
      </c>
      <c r="AV360" s="13" t="s">
        <v>90</v>
      </c>
      <c r="AW360" s="13" t="s">
        <v>34</v>
      </c>
      <c r="AX360" s="13" t="s">
        <v>87</v>
      </c>
      <c r="AY360" s="245" t="s">
        <v>136</v>
      </c>
    </row>
    <row r="361" spans="1:65" s="2" customFormat="1" ht="24.15" customHeight="1">
      <c r="A361" s="39"/>
      <c r="B361" s="40"/>
      <c r="C361" s="220" t="s">
        <v>523</v>
      </c>
      <c r="D361" s="220" t="s">
        <v>138</v>
      </c>
      <c r="E361" s="221" t="s">
        <v>524</v>
      </c>
      <c r="F361" s="222" t="s">
        <v>525</v>
      </c>
      <c r="G361" s="223" t="s">
        <v>141</v>
      </c>
      <c r="H361" s="224">
        <v>6.3</v>
      </c>
      <c r="I361" s="225"/>
      <c r="J361" s="226">
        <f>ROUND(I361*H361,2)</f>
        <v>0</v>
      </c>
      <c r="K361" s="227"/>
      <c r="L361" s="45"/>
      <c r="M361" s="228" t="s">
        <v>1</v>
      </c>
      <c r="N361" s="229" t="s">
        <v>44</v>
      </c>
      <c r="O361" s="92"/>
      <c r="P361" s="230">
        <f>O361*H361</f>
        <v>0</v>
      </c>
      <c r="Q361" s="230">
        <v>0</v>
      </c>
      <c r="R361" s="230">
        <f>Q361*H361</f>
        <v>0</v>
      </c>
      <c r="S361" s="230">
        <v>0.625</v>
      </c>
      <c r="T361" s="231">
        <f>S361*H361</f>
        <v>3.9375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2" t="s">
        <v>142</v>
      </c>
      <c r="AT361" s="232" t="s">
        <v>138</v>
      </c>
      <c r="AU361" s="232" t="s">
        <v>153</v>
      </c>
      <c r="AY361" s="18" t="s">
        <v>136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8" t="s">
        <v>87</v>
      </c>
      <c r="BK361" s="233">
        <f>ROUND(I361*H361,2)</f>
        <v>0</v>
      </c>
      <c r="BL361" s="18" t="s">
        <v>142</v>
      </c>
      <c r="BM361" s="232" t="s">
        <v>526</v>
      </c>
    </row>
    <row r="362" spans="1:51" s="13" customFormat="1" ht="12">
      <c r="A362" s="13"/>
      <c r="B362" s="234"/>
      <c r="C362" s="235"/>
      <c r="D362" s="236" t="s">
        <v>144</v>
      </c>
      <c r="E362" s="237" t="s">
        <v>1</v>
      </c>
      <c r="F362" s="238" t="s">
        <v>527</v>
      </c>
      <c r="G362" s="235"/>
      <c r="H362" s="239">
        <v>6.3</v>
      </c>
      <c r="I362" s="240"/>
      <c r="J362" s="235"/>
      <c r="K362" s="235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144</v>
      </c>
      <c r="AU362" s="245" t="s">
        <v>153</v>
      </c>
      <c r="AV362" s="13" t="s">
        <v>90</v>
      </c>
      <c r="AW362" s="13" t="s">
        <v>34</v>
      </c>
      <c r="AX362" s="13" t="s">
        <v>87</v>
      </c>
      <c r="AY362" s="245" t="s">
        <v>136</v>
      </c>
    </row>
    <row r="363" spans="1:65" s="2" customFormat="1" ht="24.15" customHeight="1">
      <c r="A363" s="39"/>
      <c r="B363" s="40"/>
      <c r="C363" s="220" t="s">
        <v>528</v>
      </c>
      <c r="D363" s="220" t="s">
        <v>138</v>
      </c>
      <c r="E363" s="221" t="s">
        <v>529</v>
      </c>
      <c r="F363" s="222" t="s">
        <v>530</v>
      </c>
      <c r="G363" s="223" t="s">
        <v>141</v>
      </c>
      <c r="H363" s="224">
        <v>5.28</v>
      </c>
      <c r="I363" s="225"/>
      <c r="J363" s="226">
        <f>ROUND(I363*H363,2)</f>
        <v>0</v>
      </c>
      <c r="K363" s="227"/>
      <c r="L363" s="45"/>
      <c r="M363" s="228" t="s">
        <v>1</v>
      </c>
      <c r="N363" s="229" t="s">
        <v>44</v>
      </c>
      <c r="O363" s="92"/>
      <c r="P363" s="230">
        <f>O363*H363</f>
        <v>0</v>
      </c>
      <c r="Q363" s="230">
        <v>0</v>
      </c>
      <c r="R363" s="230">
        <f>Q363*H363</f>
        <v>0</v>
      </c>
      <c r="S363" s="230">
        <v>0.316</v>
      </c>
      <c r="T363" s="231">
        <f>S363*H363</f>
        <v>1.6684800000000002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2" t="s">
        <v>142</v>
      </c>
      <c r="AT363" s="232" t="s">
        <v>138</v>
      </c>
      <c r="AU363" s="232" t="s">
        <v>153</v>
      </c>
      <c r="AY363" s="18" t="s">
        <v>136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8" t="s">
        <v>87</v>
      </c>
      <c r="BK363" s="233">
        <f>ROUND(I363*H363,2)</f>
        <v>0</v>
      </c>
      <c r="BL363" s="18" t="s">
        <v>142</v>
      </c>
      <c r="BM363" s="232" t="s">
        <v>531</v>
      </c>
    </row>
    <row r="364" spans="1:51" s="13" customFormat="1" ht="12">
      <c r="A364" s="13"/>
      <c r="B364" s="234"/>
      <c r="C364" s="235"/>
      <c r="D364" s="236" t="s">
        <v>144</v>
      </c>
      <c r="E364" s="237" t="s">
        <v>1</v>
      </c>
      <c r="F364" s="238" t="s">
        <v>532</v>
      </c>
      <c r="G364" s="235"/>
      <c r="H364" s="239">
        <v>5.28</v>
      </c>
      <c r="I364" s="240"/>
      <c r="J364" s="235"/>
      <c r="K364" s="235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144</v>
      </c>
      <c r="AU364" s="245" t="s">
        <v>153</v>
      </c>
      <c r="AV364" s="13" t="s">
        <v>90</v>
      </c>
      <c r="AW364" s="13" t="s">
        <v>34</v>
      </c>
      <c r="AX364" s="13" t="s">
        <v>87</v>
      </c>
      <c r="AY364" s="245" t="s">
        <v>136</v>
      </c>
    </row>
    <row r="365" spans="1:65" s="2" customFormat="1" ht="16.5" customHeight="1">
      <c r="A365" s="39"/>
      <c r="B365" s="40"/>
      <c r="C365" s="220" t="s">
        <v>533</v>
      </c>
      <c r="D365" s="220" t="s">
        <v>138</v>
      </c>
      <c r="E365" s="221" t="s">
        <v>534</v>
      </c>
      <c r="F365" s="222" t="s">
        <v>535</v>
      </c>
      <c r="G365" s="223" t="s">
        <v>156</v>
      </c>
      <c r="H365" s="224">
        <v>74.43</v>
      </c>
      <c r="I365" s="225"/>
      <c r="J365" s="226">
        <f>ROUND(I365*H365,2)</f>
        <v>0</v>
      </c>
      <c r="K365" s="227"/>
      <c r="L365" s="45"/>
      <c r="M365" s="228" t="s">
        <v>1</v>
      </c>
      <c r="N365" s="229" t="s">
        <v>44</v>
      </c>
      <c r="O365" s="92"/>
      <c r="P365" s="230">
        <f>O365*H365</f>
        <v>0</v>
      </c>
      <c r="Q365" s="230">
        <v>0</v>
      </c>
      <c r="R365" s="230">
        <f>Q365*H365</f>
        <v>0</v>
      </c>
      <c r="S365" s="230">
        <v>0.205</v>
      </c>
      <c r="T365" s="231">
        <f>S365*H365</f>
        <v>15.25815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2" t="s">
        <v>142</v>
      </c>
      <c r="AT365" s="232" t="s">
        <v>138</v>
      </c>
      <c r="AU365" s="232" t="s">
        <v>153</v>
      </c>
      <c r="AY365" s="18" t="s">
        <v>136</v>
      </c>
      <c r="BE365" s="233">
        <f>IF(N365="základní",J365,0)</f>
        <v>0</v>
      </c>
      <c r="BF365" s="233">
        <f>IF(N365="snížená",J365,0)</f>
        <v>0</v>
      </c>
      <c r="BG365" s="233">
        <f>IF(N365="zákl. přenesená",J365,0)</f>
        <v>0</v>
      </c>
      <c r="BH365" s="233">
        <f>IF(N365="sníž. přenesená",J365,0)</f>
        <v>0</v>
      </c>
      <c r="BI365" s="233">
        <f>IF(N365="nulová",J365,0)</f>
        <v>0</v>
      </c>
      <c r="BJ365" s="18" t="s">
        <v>87</v>
      </c>
      <c r="BK365" s="233">
        <f>ROUND(I365*H365,2)</f>
        <v>0</v>
      </c>
      <c r="BL365" s="18" t="s">
        <v>142</v>
      </c>
      <c r="BM365" s="232" t="s">
        <v>536</v>
      </c>
    </row>
    <row r="366" spans="1:51" s="13" customFormat="1" ht="12">
      <c r="A366" s="13"/>
      <c r="B366" s="234"/>
      <c r="C366" s="235"/>
      <c r="D366" s="236" t="s">
        <v>144</v>
      </c>
      <c r="E366" s="237" t="s">
        <v>1</v>
      </c>
      <c r="F366" s="238" t="s">
        <v>537</v>
      </c>
      <c r="G366" s="235"/>
      <c r="H366" s="239">
        <v>74.43</v>
      </c>
      <c r="I366" s="240"/>
      <c r="J366" s="235"/>
      <c r="K366" s="235"/>
      <c r="L366" s="241"/>
      <c r="M366" s="242"/>
      <c r="N366" s="243"/>
      <c r="O366" s="243"/>
      <c r="P366" s="243"/>
      <c r="Q366" s="243"/>
      <c r="R366" s="243"/>
      <c r="S366" s="243"/>
      <c r="T366" s="24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5" t="s">
        <v>144</v>
      </c>
      <c r="AU366" s="245" t="s">
        <v>153</v>
      </c>
      <c r="AV366" s="13" t="s">
        <v>90</v>
      </c>
      <c r="AW366" s="13" t="s">
        <v>34</v>
      </c>
      <c r="AX366" s="13" t="s">
        <v>87</v>
      </c>
      <c r="AY366" s="245" t="s">
        <v>136</v>
      </c>
    </row>
    <row r="367" spans="1:65" s="2" customFormat="1" ht="16.5" customHeight="1">
      <c r="A367" s="39"/>
      <c r="B367" s="40"/>
      <c r="C367" s="220" t="s">
        <v>538</v>
      </c>
      <c r="D367" s="220" t="s">
        <v>138</v>
      </c>
      <c r="E367" s="221" t="s">
        <v>539</v>
      </c>
      <c r="F367" s="222" t="s">
        <v>540</v>
      </c>
      <c r="G367" s="223" t="s">
        <v>156</v>
      </c>
      <c r="H367" s="224">
        <v>61.87</v>
      </c>
      <c r="I367" s="225"/>
      <c r="J367" s="226">
        <f>ROUND(I367*H367,2)</f>
        <v>0</v>
      </c>
      <c r="K367" s="227"/>
      <c r="L367" s="45"/>
      <c r="M367" s="228" t="s">
        <v>1</v>
      </c>
      <c r="N367" s="229" t="s">
        <v>44</v>
      </c>
      <c r="O367" s="92"/>
      <c r="P367" s="230">
        <f>O367*H367</f>
        <v>0</v>
      </c>
      <c r="Q367" s="230">
        <v>0</v>
      </c>
      <c r="R367" s="230">
        <f>Q367*H367</f>
        <v>0</v>
      </c>
      <c r="S367" s="230">
        <v>0.04</v>
      </c>
      <c r="T367" s="231">
        <f>S367*H367</f>
        <v>2.4748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2" t="s">
        <v>142</v>
      </c>
      <c r="AT367" s="232" t="s">
        <v>138</v>
      </c>
      <c r="AU367" s="232" t="s">
        <v>153</v>
      </c>
      <c r="AY367" s="18" t="s">
        <v>136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8" t="s">
        <v>87</v>
      </c>
      <c r="BK367" s="233">
        <f>ROUND(I367*H367,2)</f>
        <v>0</v>
      </c>
      <c r="BL367" s="18" t="s">
        <v>142</v>
      </c>
      <c r="BM367" s="232" t="s">
        <v>541</v>
      </c>
    </row>
    <row r="368" spans="1:51" s="13" customFormat="1" ht="12">
      <c r="A368" s="13"/>
      <c r="B368" s="234"/>
      <c r="C368" s="235"/>
      <c r="D368" s="236" t="s">
        <v>144</v>
      </c>
      <c r="E368" s="237" t="s">
        <v>1</v>
      </c>
      <c r="F368" s="238" t="s">
        <v>542</v>
      </c>
      <c r="G368" s="235"/>
      <c r="H368" s="239">
        <v>61.87</v>
      </c>
      <c r="I368" s="240"/>
      <c r="J368" s="235"/>
      <c r="K368" s="235"/>
      <c r="L368" s="241"/>
      <c r="M368" s="242"/>
      <c r="N368" s="243"/>
      <c r="O368" s="243"/>
      <c r="P368" s="243"/>
      <c r="Q368" s="243"/>
      <c r="R368" s="243"/>
      <c r="S368" s="243"/>
      <c r="T368" s="24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5" t="s">
        <v>144</v>
      </c>
      <c r="AU368" s="245" t="s">
        <v>153</v>
      </c>
      <c r="AV368" s="13" t="s">
        <v>90</v>
      </c>
      <c r="AW368" s="13" t="s">
        <v>34</v>
      </c>
      <c r="AX368" s="13" t="s">
        <v>87</v>
      </c>
      <c r="AY368" s="245" t="s">
        <v>136</v>
      </c>
    </row>
    <row r="369" spans="1:65" s="2" customFormat="1" ht="16.5" customHeight="1">
      <c r="A369" s="39"/>
      <c r="B369" s="40"/>
      <c r="C369" s="220" t="s">
        <v>543</v>
      </c>
      <c r="D369" s="220" t="s">
        <v>138</v>
      </c>
      <c r="E369" s="221" t="s">
        <v>544</v>
      </c>
      <c r="F369" s="222" t="s">
        <v>545</v>
      </c>
      <c r="G369" s="223" t="s">
        <v>316</v>
      </c>
      <c r="H369" s="224">
        <v>1</v>
      </c>
      <c r="I369" s="225"/>
      <c r="J369" s="226">
        <f>ROUND(I369*H369,2)</f>
        <v>0</v>
      </c>
      <c r="K369" s="227"/>
      <c r="L369" s="45"/>
      <c r="M369" s="228" t="s">
        <v>1</v>
      </c>
      <c r="N369" s="229" t="s">
        <v>44</v>
      </c>
      <c r="O369" s="92"/>
      <c r="P369" s="230">
        <f>O369*H369</f>
        <v>0</v>
      </c>
      <c r="Q369" s="230">
        <v>0</v>
      </c>
      <c r="R369" s="230">
        <f>Q369*H369</f>
        <v>0</v>
      </c>
      <c r="S369" s="230">
        <v>0.482</v>
      </c>
      <c r="T369" s="231">
        <f>S369*H369</f>
        <v>0.482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2" t="s">
        <v>142</v>
      </c>
      <c r="AT369" s="232" t="s">
        <v>138</v>
      </c>
      <c r="AU369" s="232" t="s">
        <v>153</v>
      </c>
      <c r="AY369" s="18" t="s">
        <v>136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8" t="s">
        <v>87</v>
      </c>
      <c r="BK369" s="233">
        <f>ROUND(I369*H369,2)</f>
        <v>0</v>
      </c>
      <c r="BL369" s="18" t="s">
        <v>142</v>
      </c>
      <c r="BM369" s="232" t="s">
        <v>546</v>
      </c>
    </row>
    <row r="370" spans="1:51" s="13" customFormat="1" ht="12">
      <c r="A370" s="13"/>
      <c r="B370" s="234"/>
      <c r="C370" s="235"/>
      <c r="D370" s="236" t="s">
        <v>144</v>
      </c>
      <c r="E370" s="237" t="s">
        <v>1</v>
      </c>
      <c r="F370" s="238" t="s">
        <v>87</v>
      </c>
      <c r="G370" s="235"/>
      <c r="H370" s="239">
        <v>1</v>
      </c>
      <c r="I370" s="240"/>
      <c r="J370" s="235"/>
      <c r="K370" s="235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144</v>
      </c>
      <c r="AU370" s="245" t="s">
        <v>153</v>
      </c>
      <c r="AV370" s="13" t="s">
        <v>90</v>
      </c>
      <c r="AW370" s="13" t="s">
        <v>34</v>
      </c>
      <c r="AX370" s="13" t="s">
        <v>87</v>
      </c>
      <c r="AY370" s="245" t="s">
        <v>136</v>
      </c>
    </row>
    <row r="371" spans="1:65" s="2" customFormat="1" ht="21.75" customHeight="1">
      <c r="A371" s="39"/>
      <c r="B371" s="40"/>
      <c r="C371" s="220" t="s">
        <v>547</v>
      </c>
      <c r="D371" s="220" t="s">
        <v>138</v>
      </c>
      <c r="E371" s="221" t="s">
        <v>548</v>
      </c>
      <c r="F371" s="222" t="s">
        <v>549</v>
      </c>
      <c r="G371" s="223" t="s">
        <v>316</v>
      </c>
      <c r="H371" s="224">
        <v>2</v>
      </c>
      <c r="I371" s="225"/>
      <c r="J371" s="226">
        <f>ROUND(I371*H371,2)</f>
        <v>0</v>
      </c>
      <c r="K371" s="227"/>
      <c r="L371" s="45"/>
      <c r="M371" s="228" t="s">
        <v>1</v>
      </c>
      <c r="N371" s="229" t="s">
        <v>44</v>
      </c>
      <c r="O371" s="92"/>
      <c r="P371" s="230">
        <f>O371*H371</f>
        <v>0</v>
      </c>
      <c r="Q371" s="230">
        <v>0</v>
      </c>
      <c r="R371" s="230">
        <f>Q371*H371</f>
        <v>0</v>
      </c>
      <c r="S371" s="230">
        <v>0.087</v>
      </c>
      <c r="T371" s="231">
        <f>S371*H371</f>
        <v>0.174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2" t="s">
        <v>142</v>
      </c>
      <c r="AT371" s="232" t="s">
        <v>138</v>
      </c>
      <c r="AU371" s="232" t="s">
        <v>153</v>
      </c>
      <c r="AY371" s="18" t="s">
        <v>136</v>
      </c>
      <c r="BE371" s="233">
        <f>IF(N371="základní",J371,0)</f>
        <v>0</v>
      </c>
      <c r="BF371" s="233">
        <f>IF(N371="snížená",J371,0)</f>
        <v>0</v>
      </c>
      <c r="BG371" s="233">
        <f>IF(N371="zákl. přenesená",J371,0)</f>
        <v>0</v>
      </c>
      <c r="BH371" s="233">
        <f>IF(N371="sníž. přenesená",J371,0)</f>
        <v>0</v>
      </c>
      <c r="BI371" s="233">
        <f>IF(N371="nulová",J371,0)</f>
        <v>0</v>
      </c>
      <c r="BJ371" s="18" t="s">
        <v>87</v>
      </c>
      <c r="BK371" s="233">
        <f>ROUND(I371*H371,2)</f>
        <v>0</v>
      </c>
      <c r="BL371" s="18" t="s">
        <v>142</v>
      </c>
      <c r="BM371" s="232" t="s">
        <v>550</v>
      </c>
    </row>
    <row r="372" spans="1:51" s="13" customFormat="1" ht="12">
      <c r="A372" s="13"/>
      <c r="B372" s="234"/>
      <c r="C372" s="235"/>
      <c r="D372" s="236" t="s">
        <v>144</v>
      </c>
      <c r="E372" s="237" t="s">
        <v>1</v>
      </c>
      <c r="F372" s="238" t="s">
        <v>90</v>
      </c>
      <c r="G372" s="235"/>
      <c r="H372" s="239">
        <v>2</v>
      </c>
      <c r="I372" s="240"/>
      <c r="J372" s="235"/>
      <c r="K372" s="235"/>
      <c r="L372" s="241"/>
      <c r="M372" s="242"/>
      <c r="N372" s="243"/>
      <c r="O372" s="243"/>
      <c r="P372" s="243"/>
      <c r="Q372" s="243"/>
      <c r="R372" s="243"/>
      <c r="S372" s="243"/>
      <c r="T372" s="24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5" t="s">
        <v>144</v>
      </c>
      <c r="AU372" s="245" t="s">
        <v>153</v>
      </c>
      <c r="AV372" s="13" t="s">
        <v>90</v>
      </c>
      <c r="AW372" s="13" t="s">
        <v>34</v>
      </c>
      <c r="AX372" s="13" t="s">
        <v>87</v>
      </c>
      <c r="AY372" s="245" t="s">
        <v>136</v>
      </c>
    </row>
    <row r="373" spans="1:65" s="2" customFormat="1" ht="24.15" customHeight="1">
      <c r="A373" s="39"/>
      <c r="B373" s="40"/>
      <c r="C373" s="220" t="s">
        <v>551</v>
      </c>
      <c r="D373" s="220" t="s">
        <v>138</v>
      </c>
      <c r="E373" s="221" t="s">
        <v>552</v>
      </c>
      <c r="F373" s="222" t="s">
        <v>553</v>
      </c>
      <c r="G373" s="223" t="s">
        <v>316</v>
      </c>
      <c r="H373" s="224">
        <v>3</v>
      </c>
      <c r="I373" s="225"/>
      <c r="J373" s="226">
        <f>ROUND(I373*H373,2)</f>
        <v>0</v>
      </c>
      <c r="K373" s="227"/>
      <c r="L373" s="45"/>
      <c r="M373" s="228" t="s">
        <v>1</v>
      </c>
      <c r="N373" s="229" t="s">
        <v>44</v>
      </c>
      <c r="O373" s="92"/>
      <c r="P373" s="230">
        <f>O373*H373</f>
        <v>0</v>
      </c>
      <c r="Q373" s="230">
        <v>0</v>
      </c>
      <c r="R373" s="230">
        <f>Q373*H373</f>
        <v>0</v>
      </c>
      <c r="S373" s="230">
        <v>0.082</v>
      </c>
      <c r="T373" s="231">
        <f>S373*H373</f>
        <v>0.246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32" t="s">
        <v>142</v>
      </c>
      <c r="AT373" s="232" t="s">
        <v>138</v>
      </c>
      <c r="AU373" s="232" t="s">
        <v>153</v>
      </c>
      <c r="AY373" s="18" t="s">
        <v>136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8" t="s">
        <v>87</v>
      </c>
      <c r="BK373" s="233">
        <f>ROUND(I373*H373,2)</f>
        <v>0</v>
      </c>
      <c r="BL373" s="18" t="s">
        <v>142</v>
      </c>
      <c r="BM373" s="232" t="s">
        <v>554</v>
      </c>
    </row>
    <row r="374" spans="1:51" s="13" customFormat="1" ht="12">
      <c r="A374" s="13"/>
      <c r="B374" s="234"/>
      <c r="C374" s="235"/>
      <c r="D374" s="236" t="s">
        <v>144</v>
      </c>
      <c r="E374" s="237" t="s">
        <v>1</v>
      </c>
      <c r="F374" s="238" t="s">
        <v>153</v>
      </c>
      <c r="G374" s="235"/>
      <c r="H374" s="239">
        <v>3</v>
      </c>
      <c r="I374" s="240"/>
      <c r="J374" s="235"/>
      <c r="K374" s="235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144</v>
      </c>
      <c r="AU374" s="245" t="s">
        <v>153</v>
      </c>
      <c r="AV374" s="13" t="s">
        <v>90</v>
      </c>
      <c r="AW374" s="13" t="s">
        <v>34</v>
      </c>
      <c r="AX374" s="13" t="s">
        <v>87</v>
      </c>
      <c r="AY374" s="245" t="s">
        <v>136</v>
      </c>
    </row>
    <row r="375" spans="1:65" s="2" customFormat="1" ht="24.15" customHeight="1">
      <c r="A375" s="39"/>
      <c r="B375" s="40"/>
      <c r="C375" s="220" t="s">
        <v>555</v>
      </c>
      <c r="D375" s="220" t="s">
        <v>138</v>
      </c>
      <c r="E375" s="221" t="s">
        <v>556</v>
      </c>
      <c r="F375" s="222" t="s">
        <v>557</v>
      </c>
      <c r="G375" s="223" t="s">
        <v>316</v>
      </c>
      <c r="H375" s="224">
        <v>4</v>
      </c>
      <c r="I375" s="225"/>
      <c r="J375" s="226">
        <f>ROUND(I375*H375,2)</f>
        <v>0</v>
      </c>
      <c r="K375" s="227"/>
      <c r="L375" s="45"/>
      <c r="M375" s="228" t="s">
        <v>1</v>
      </c>
      <c r="N375" s="229" t="s">
        <v>44</v>
      </c>
      <c r="O375" s="92"/>
      <c r="P375" s="230">
        <f>O375*H375</f>
        <v>0</v>
      </c>
      <c r="Q375" s="230">
        <v>0</v>
      </c>
      <c r="R375" s="230">
        <f>Q375*H375</f>
        <v>0</v>
      </c>
      <c r="S375" s="230">
        <v>0.004</v>
      </c>
      <c r="T375" s="231">
        <f>S375*H375</f>
        <v>0.016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2" t="s">
        <v>142</v>
      </c>
      <c r="AT375" s="232" t="s">
        <v>138</v>
      </c>
      <c r="AU375" s="232" t="s">
        <v>153</v>
      </c>
      <c r="AY375" s="18" t="s">
        <v>136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8" t="s">
        <v>87</v>
      </c>
      <c r="BK375" s="233">
        <f>ROUND(I375*H375,2)</f>
        <v>0</v>
      </c>
      <c r="BL375" s="18" t="s">
        <v>142</v>
      </c>
      <c r="BM375" s="232" t="s">
        <v>558</v>
      </c>
    </row>
    <row r="376" spans="1:51" s="13" customFormat="1" ht="12">
      <c r="A376" s="13"/>
      <c r="B376" s="234"/>
      <c r="C376" s="235"/>
      <c r="D376" s="236" t="s">
        <v>144</v>
      </c>
      <c r="E376" s="237" t="s">
        <v>1</v>
      </c>
      <c r="F376" s="238" t="s">
        <v>559</v>
      </c>
      <c r="G376" s="235"/>
      <c r="H376" s="239">
        <v>4</v>
      </c>
      <c r="I376" s="240"/>
      <c r="J376" s="235"/>
      <c r="K376" s="235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144</v>
      </c>
      <c r="AU376" s="245" t="s">
        <v>153</v>
      </c>
      <c r="AV376" s="13" t="s">
        <v>90</v>
      </c>
      <c r="AW376" s="13" t="s">
        <v>34</v>
      </c>
      <c r="AX376" s="13" t="s">
        <v>87</v>
      </c>
      <c r="AY376" s="245" t="s">
        <v>136</v>
      </c>
    </row>
    <row r="377" spans="1:65" s="2" customFormat="1" ht="24.15" customHeight="1">
      <c r="A377" s="39"/>
      <c r="B377" s="40"/>
      <c r="C377" s="220" t="s">
        <v>560</v>
      </c>
      <c r="D377" s="220" t="s">
        <v>138</v>
      </c>
      <c r="E377" s="221" t="s">
        <v>561</v>
      </c>
      <c r="F377" s="222" t="s">
        <v>562</v>
      </c>
      <c r="G377" s="223" t="s">
        <v>156</v>
      </c>
      <c r="H377" s="224">
        <v>10.5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44</v>
      </c>
      <c r="O377" s="92"/>
      <c r="P377" s="230">
        <f>O377*H377</f>
        <v>0</v>
      </c>
      <c r="Q377" s="230">
        <v>0</v>
      </c>
      <c r="R377" s="230">
        <f>Q377*H377</f>
        <v>0</v>
      </c>
      <c r="S377" s="230">
        <v>0.025</v>
      </c>
      <c r="T377" s="231">
        <f>S377*H377</f>
        <v>0.2625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142</v>
      </c>
      <c r="AT377" s="232" t="s">
        <v>138</v>
      </c>
      <c r="AU377" s="232" t="s">
        <v>153</v>
      </c>
      <c r="AY377" s="18" t="s">
        <v>136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87</v>
      </c>
      <c r="BK377" s="233">
        <f>ROUND(I377*H377,2)</f>
        <v>0</v>
      </c>
      <c r="BL377" s="18" t="s">
        <v>142</v>
      </c>
      <c r="BM377" s="232" t="s">
        <v>563</v>
      </c>
    </row>
    <row r="378" spans="1:51" s="15" customFormat="1" ht="12">
      <c r="A378" s="15"/>
      <c r="B378" s="257"/>
      <c r="C378" s="258"/>
      <c r="D378" s="236" t="s">
        <v>144</v>
      </c>
      <c r="E378" s="259" t="s">
        <v>1</v>
      </c>
      <c r="F378" s="260" t="s">
        <v>564</v>
      </c>
      <c r="G378" s="258"/>
      <c r="H378" s="259" t="s">
        <v>1</v>
      </c>
      <c r="I378" s="261"/>
      <c r="J378" s="258"/>
      <c r="K378" s="258"/>
      <c r="L378" s="262"/>
      <c r="M378" s="263"/>
      <c r="N378" s="264"/>
      <c r="O378" s="264"/>
      <c r="P378" s="264"/>
      <c r="Q378" s="264"/>
      <c r="R378" s="264"/>
      <c r="S378" s="264"/>
      <c r="T378" s="26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66" t="s">
        <v>144</v>
      </c>
      <c r="AU378" s="266" t="s">
        <v>153</v>
      </c>
      <c r="AV378" s="15" t="s">
        <v>87</v>
      </c>
      <c r="AW378" s="15" t="s">
        <v>34</v>
      </c>
      <c r="AX378" s="15" t="s">
        <v>79</v>
      </c>
      <c r="AY378" s="266" t="s">
        <v>136</v>
      </c>
    </row>
    <row r="379" spans="1:51" s="13" customFormat="1" ht="12">
      <c r="A379" s="13"/>
      <c r="B379" s="234"/>
      <c r="C379" s="235"/>
      <c r="D379" s="236" t="s">
        <v>144</v>
      </c>
      <c r="E379" s="237" t="s">
        <v>1</v>
      </c>
      <c r="F379" s="238" t="s">
        <v>565</v>
      </c>
      <c r="G379" s="235"/>
      <c r="H379" s="239">
        <v>10.5</v>
      </c>
      <c r="I379" s="240"/>
      <c r="J379" s="235"/>
      <c r="K379" s="235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144</v>
      </c>
      <c r="AU379" s="245" t="s">
        <v>153</v>
      </c>
      <c r="AV379" s="13" t="s">
        <v>90</v>
      </c>
      <c r="AW379" s="13" t="s">
        <v>34</v>
      </c>
      <c r="AX379" s="13" t="s">
        <v>87</v>
      </c>
      <c r="AY379" s="245" t="s">
        <v>136</v>
      </c>
    </row>
    <row r="380" spans="1:63" s="12" customFormat="1" ht="22.8" customHeight="1">
      <c r="A380" s="12"/>
      <c r="B380" s="204"/>
      <c r="C380" s="205"/>
      <c r="D380" s="206" t="s">
        <v>78</v>
      </c>
      <c r="E380" s="218" t="s">
        <v>566</v>
      </c>
      <c r="F380" s="218" t="s">
        <v>567</v>
      </c>
      <c r="G380" s="205"/>
      <c r="H380" s="205"/>
      <c r="I380" s="208"/>
      <c r="J380" s="219">
        <f>BK380</f>
        <v>0</v>
      </c>
      <c r="K380" s="205"/>
      <c r="L380" s="210"/>
      <c r="M380" s="211"/>
      <c r="N380" s="212"/>
      <c r="O380" s="212"/>
      <c r="P380" s="213">
        <f>SUM(P381:P404)</f>
        <v>0</v>
      </c>
      <c r="Q380" s="212"/>
      <c r="R380" s="213">
        <f>SUM(R381:R404)</f>
        <v>0</v>
      </c>
      <c r="S380" s="212"/>
      <c r="T380" s="214">
        <f>SUM(T381:T404)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5" t="s">
        <v>87</v>
      </c>
      <c r="AT380" s="216" t="s">
        <v>78</v>
      </c>
      <c r="AU380" s="216" t="s">
        <v>87</v>
      </c>
      <c r="AY380" s="215" t="s">
        <v>136</v>
      </c>
      <c r="BK380" s="217">
        <f>SUM(BK381:BK404)</f>
        <v>0</v>
      </c>
    </row>
    <row r="381" spans="1:65" s="2" customFormat="1" ht="21.75" customHeight="1">
      <c r="A381" s="39"/>
      <c r="B381" s="40"/>
      <c r="C381" s="220" t="s">
        <v>568</v>
      </c>
      <c r="D381" s="220" t="s">
        <v>138</v>
      </c>
      <c r="E381" s="221" t="s">
        <v>569</v>
      </c>
      <c r="F381" s="222" t="s">
        <v>570</v>
      </c>
      <c r="G381" s="223" t="s">
        <v>196</v>
      </c>
      <c r="H381" s="224">
        <v>60.539</v>
      </c>
      <c r="I381" s="225"/>
      <c r="J381" s="226">
        <f>ROUND(I381*H381,2)</f>
        <v>0</v>
      </c>
      <c r="K381" s="227"/>
      <c r="L381" s="45"/>
      <c r="M381" s="228" t="s">
        <v>1</v>
      </c>
      <c r="N381" s="229" t="s">
        <v>44</v>
      </c>
      <c r="O381" s="92"/>
      <c r="P381" s="230">
        <f>O381*H381</f>
        <v>0</v>
      </c>
      <c r="Q381" s="230">
        <v>0</v>
      </c>
      <c r="R381" s="230">
        <f>Q381*H381</f>
        <v>0</v>
      </c>
      <c r="S381" s="230">
        <v>0</v>
      </c>
      <c r="T381" s="231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2" t="s">
        <v>142</v>
      </c>
      <c r="AT381" s="232" t="s">
        <v>138</v>
      </c>
      <c r="AU381" s="232" t="s">
        <v>90</v>
      </c>
      <c r="AY381" s="18" t="s">
        <v>136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8" t="s">
        <v>87</v>
      </c>
      <c r="BK381" s="233">
        <f>ROUND(I381*H381,2)</f>
        <v>0</v>
      </c>
      <c r="BL381" s="18" t="s">
        <v>142</v>
      </c>
      <c r="BM381" s="232" t="s">
        <v>571</v>
      </c>
    </row>
    <row r="382" spans="1:51" s="13" customFormat="1" ht="12">
      <c r="A382" s="13"/>
      <c r="B382" s="234"/>
      <c r="C382" s="235"/>
      <c r="D382" s="236" t="s">
        <v>144</v>
      </c>
      <c r="E382" s="237" t="s">
        <v>1</v>
      </c>
      <c r="F382" s="238" t="s">
        <v>572</v>
      </c>
      <c r="G382" s="235"/>
      <c r="H382" s="239">
        <v>60.539</v>
      </c>
      <c r="I382" s="240"/>
      <c r="J382" s="235"/>
      <c r="K382" s="235"/>
      <c r="L382" s="241"/>
      <c r="M382" s="242"/>
      <c r="N382" s="243"/>
      <c r="O382" s="243"/>
      <c r="P382" s="243"/>
      <c r="Q382" s="243"/>
      <c r="R382" s="243"/>
      <c r="S382" s="243"/>
      <c r="T382" s="24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5" t="s">
        <v>144</v>
      </c>
      <c r="AU382" s="245" t="s">
        <v>90</v>
      </c>
      <c r="AV382" s="13" t="s">
        <v>90</v>
      </c>
      <c r="AW382" s="13" t="s">
        <v>34</v>
      </c>
      <c r="AX382" s="13" t="s">
        <v>79</v>
      </c>
      <c r="AY382" s="245" t="s">
        <v>136</v>
      </c>
    </row>
    <row r="383" spans="1:51" s="14" customFormat="1" ht="12">
      <c r="A383" s="14"/>
      <c r="B383" s="246"/>
      <c r="C383" s="247"/>
      <c r="D383" s="236" t="s">
        <v>144</v>
      </c>
      <c r="E383" s="248" t="s">
        <v>1</v>
      </c>
      <c r="F383" s="249" t="s">
        <v>152</v>
      </c>
      <c r="G383" s="247"/>
      <c r="H383" s="250">
        <v>60.539</v>
      </c>
      <c r="I383" s="251"/>
      <c r="J383" s="247"/>
      <c r="K383" s="247"/>
      <c r="L383" s="252"/>
      <c r="M383" s="253"/>
      <c r="N383" s="254"/>
      <c r="O383" s="254"/>
      <c r="P383" s="254"/>
      <c r="Q383" s="254"/>
      <c r="R383" s="254"/>
      <c r="S383" s="254"/>
      <c r="T383" s="25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6" t="s">
        <v>144</v>
      </c>
      <c r="AU383" s="256" t="s">
        <v>90</v>
      </c>
      <c r="AV383" s="14" t="s">
        <v>142</v>
      </c>
      <c r="AW383" s="14" t="s">
        <v>34</v>
      </c>
      <c r="AX383" s="14" t="s">
        <v>87</v>
      </c>
      <c r="AY383" s="256" t="s">
        <v>136</v>
      </c>
    </row>
    <row r="384" spans="1:65" s="2" customFormat="1" ht="24.15" customHeight="1">
      <c r="A384" s="39"/>
      <c r="B384" s="40"/>
      <c r="C384" s="220" t="s">
        <v>573</v>
      </c>
      <c r="D384" s="220" t="s">
        <v>138</v>
      </c>
      <c r="E384" s="221" t="s">
        <v>574</v>
      </c>
      <c r="F384" s="222" t="s">
        <v>575</v>
      </c>
      <c r="G384" s="223" t="s">
        <v>196</v>
      </c>
      <c r="H384" s="224">
        <v>847.546</v>
      </c>
      <c r="I384" s="225"/>
      <c r="J384" s="226">
        <f>ROUND(I384*H384,2)</f>
        <v>0</v>
      </c>
      <c r="K384" s="227"/>
      <c r="L384" s="45"/>
      <c r="M384" s="228" t="s">
        <v>1</v>
      </c>
      <c r="N384" s="229" t="s">
        <v>44</v>
      </c>
      <c r="O384" s="92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2" t="s">
        <v>142</v>
      </c>
      <c r="AT384" s="232" t="s">
        <v>138</v>
      </c>
      <c r="AU384" s="232" t="s">
        <v>90</v>
      </c>
      <c r="AY384" s="18" t="s">
        <v>136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8" t="s">
        <v>87</v>
      </c>
      <c r="BK384" s="233">
        <f>ROUND(I384*H384,2)</f>
        <v>0</v>
      </c>
      <c r="BL384" s="18" t="s">
        <v>142</v>
      </c>
      <c r="BM384" s="232" t="s">
        <v>576</v>
      </c>
    </row>
    <row r="385" spans="1:51" s="13" customFormat="1" ht="12">
      <c r="A385" s="13"/>
      <c r="B385" s="234"/>
      <c r="C385" s="235"/>
      <c r="D385" s="236" t="s">
        <v>144</v>
      </c>
      <c r="E385" s="237" t="s">
        <v>1</v>
      </c>
      <c r="F385" s="238" t="s">
        <v>577</v>
      </c>
      <c r="G385" s="235"/>
      <c r="H385" s="239">
        <v>847.546</v>
      </c>
      <c r="I385" s="240"/>
      <c r="J385" s="235"/>
      <c r="K385" s="235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144</v>
      </c>
      <c r="AU385" s="245" t="s">
        <v>90</v>
      </c>
      <c r="AV385" s="13" t="s">
        <v>90</v>
      </c>
      <c r="AW385" s="13" t="s">
        <v>34</v>
      </c>
      <c r="AX385" s="13" t="s">
        <v>79</v>
      </c>
      <c r="AY385" s="245" t="s">
        <v>136</v>
      </c>
    </row>
    <row r="386" spans="1:51" s="14" customFormat="1" ht="12">
      <c r="A386" s="14"/>
      <c r="B386" s="246"/>
      <c r="C386" s="247"/>
      <c r="D386" s="236" t="s">
        <v>144</v>
      </c>
      <c r="E386" s="248" t="s">
        <v>1</v>
      </c>
      <c r="F386" s="249" t="s">
        <v>152</v>
      </c>
      <c r="G386" s="247"/>
      <c r="H386" s="250">
        <v>847.546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6" t="s">
        <v>144</v>
      </c>
      <c r="AU386" s="256" t="s">
        <v>90</v>
      </c>
      <c r="AV386" s="14" t="s">
        <v>142</v>
      </c>
      <c r="AW386" s="14" t="s">
        <v>34</v>
      </c>
      <c r="AX386" s="14" t="s">
        <v>87</v>
      </c>
      <c r="AY386" s="256" t="s">
        <v>136</v>
      </c>
    </row>
    <row r="387" spans="1:65" s="2" customFormat="1" ht="21.75" customHeight="1">
      <c r="A387" s="39"/>
      <c r="B387" s="40"/>
      <c r="C387" s="220" t="s">
        <v>578</v>
      </c>
      <c r="D387" s="220" t="s">
        <v>138</v>
      </c>
      <c r="E387" s="221" t="s">
        <v>579</v>
      </c>
      <c r="F387" s="222" t="s">
        <v>580</v>
      </c>
      <c r="G387" s="223" t="s">
        <v>196</v>
      </c>
      <c r="H387" s="224">
        <v>77.094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44</v>
      </c>
      <c r="O387" s="92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142</v>
      </c>
      <c r="AT387" s="232" t="s">
        <v>138</v>
      </c>
      <c r="AU387" s="232" t="s">
        <v>90</v>
      </c>
      <c r="AY387" s="18" t="s">
        <v>136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87</v>
      </c>
      <c r="BK387" s="233">
        <f>ROUND(I387*H387,2)</f>
        <v>0</v>
      </c>
      <c r="BL387" s="18" t="s">
        <v>142</v>
      </c>
      <c r="BM387" s="232" t="s">
        <v>581</v>
      </c>
    </row>
    <row r="388" spans="1:51" s="13" customFormat="1" ht="12">
      <c r="A388" s="13"/>
      <c r="B388" s="234"/>
      <c r="C388" s="235"/>
      <c r="D388" s="236" t="s">
        <v>144</v>
      </c>
      <c r="E388" s="237" t="s">
        <v>1</v>
      </c>
      <c r="F388" s="238" t="s">
        <v>582</v>
      </c>
      <c r="G388" s="235"/>
      <c r="H388" s="239">
        <v>24.628</v>
      </c>
      <c r="I388" s="240"/>
      <c r="J388" s="235"/>
      <c r="K388" s="235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144</v>
      </c>
      <c r="AU388" s="245" t="s">
        <v>90</v>
      </c>
      <c r="AV388" s="13" t="s">
        <v>90</v>
      </c>
      <c r="AW388" s="13" t="s">
        <v>34</v>
      </c>
      <c r="AX388" s="13" t="s">
        <v>79</v>
      </c>
      <c r="AY388" s="245" t="s">
        <v>136</v>
      </c>
    </row>
    <row r="389" spans="1:51" s="13" customFormat="1" ht="12">
      <c r="A389" s="13"/>
      <c r="B389" s="234"/>
      <c r="C389" s="235"/>
      <c r="D389" s="236" t="s">
        <v>144</v>
      </c>
      <c r="E389" s="237" t="s">
        <v>1</v>
      </c>
      <c r="F389" s="238" t="s">
        <v>583</v>
      </c>
      <c r="G389" s="235"/>
      <c r="H389" s="239">
        <v>30.286</v>
      </c>
      <c r="I389" s="240"/>
      <c r="J389" s="235"/>
      <c r="K389" s="235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144</v>
      </c>
      <c r="AU389" s="245" t="s">
        <v>90</v>
      </c>
      <c r="AV389" s="13" t="s">
        <v>90</v>
      </c>
      <c r="AW389" s="13" t="s">
        <v>34</v>
      </c>
      <c r="AX389" s="13" t="s">
        <v>79</v>
      </c>
      <c r="AY389" s="245" t="s">
        <v>136</v>
      </c>
    </row>
    <row r="390" spans="1:51" s="13" customFormat="1" ht="12">
      <c r="A390" s="13"/>
      <c r="B390" s="234"/>
      <c r="C390" s="235"/>
      <c r="D390" s="236" t="s">
        <v>144</v>
      </c>
      <c r="E390" s="237" t="s">
        <v>1</v>
      </c>
      <c r="F390" s="238" t="s">
        <v>584</v>
      </c>
      <c r="G390" s="235"/>
      <c r="H390" s="239">
        <v>22.18</v>
      </c>
      <c r="I390" s="240"/>
      <c r="J390" s="235"/>
      <c r="K390" s="235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144</v>
      </c>
      <c r="AU390" s="245" t="s">
        <v>90</v>
      </c>
      <c r="AV390" s="13" t="s">
        <v>90</v>
      </c>
      <c r="AW390" s="13" t="s">
        <v>34</v>
      </c>
      <c r="AX390" s="13" t="s">
        <v>79</v>
      </c>
      <c r="AY390" s="245" t="s">
        <v>136</v>
      </c>
    </row>
    <row r="391" spans="1:51" s="14" customFormat="1" ht="12">
      <c r="A391" s="14"/>
      <c r="B391" s="246"/>
      <c r="C391" s="247"/>
      <c r="D391" s="236" t="s">
        <v>144</v>
      </c>
      <c r="E391" s="248" t="s">
        <v>1</v>
      </c>
      <c r="F391" s="249" t="s">
        <v>152</v>
      </c>
      <c r="G391" s="247"/>
      <c r="H391" s="250">
        <v>77.094</v>
      </c>
      <c r="I391" s="251"/>
      <c r="J391" s="247"/>
      <c r="K391" s="247"/>
      <c r="L391" s="252"/>
      <c r="M391" s="253"/>
      <c r="N391" s="254"/>
      <c r="O391" s="254"/>
      <c r="P391" s="254"/>
      <c r="Q391" s="254"/>
      <c r="R391" s="254"/>
      <c r="S391" s="254"/>
      <c r="T391" s="25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6" t="s">
        <v>144</v>
      </c>
      <c r="AU391" s="256" t="s">
        <v>90</v>
      </c>
      <c r="AV391" s="14" t="s">
        <v>142</v>
      </c>
      <c r="AW391" s="14" t="s">
        <v>34</v>
      </c>
      <c r="AX391" s="14" t="s">
        <v>87</v>
      </c>
      <c r="AY391" s="256" t="s">
        <v>136</v>
      </c>
    </row>
    <row r="392" spans="1:65" s="2" customFormat="1" ht="24.15" customHeight="1">
      <c r="A392" s="39"/>
      <c r="B392" s="40"/>
      <c r="C392" s="220" t="s">
        <v>585</v>
      </c>
      <c r="D392" s="220" t="s">
        <v>138</v>
      </c>
      <c r="E392" s="221" t="s">
        <v>586</v>
      </c>
      <c r="F392" s="222" t="s">
        <v>587</v>
      </c>
      <c r="G392" s="223" t="s">
        <v>196</v>
      </c>
      <c r="H392" s="224">
        <v>1079.316</v>
      </c>
      <c r="I392" s="225"/>
      <c r="J392" s="226">
        <f>ROUND(I392*H392,2)</f>
        <v>0</v>
      </c>
      <c r="K392" s="227"/>
      <c r="L392" s="45"/>
      <c r="M392" s="228" t="s">
        <v>1</v>
      </c>
      <c r="N392" s="229" t="s">
        <v>44</v>
      </c>
      <c r="O392" s="92"/>
      <c r="P392" s="230">
        <f>O392*H392</f>
        <v>0</v>
      </c>
      <c r="Q392" s="230">
        <v>0</v>
      </c>
      <c r="R392" s="230">
        <f>Q392*H392</f>
        <v>0</v>
      </c>
      <c r="S392" s="230">
        <v>0</v>
      </c>
      <c r="T392" s="231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2" t="s">
        <v>142</v>
      </c>
      <c r="AT392" s="232" t="s">
        <v>138</v>
      </c>
      <c r="AU392" s="232" t="s">
        <v>90</v>
      </c>
      <c r="AY392" s="18" t="s">
        <v>136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8" t="s">
        <v>87</v>
      </c>
      <c r="BK392" s="233">
        <f>ROUND(I392*H392,2)</f>
        <v>0</v>
      </c>
      <c r="BL392" s="18" t="s">
        <v>142</v>
      </c>
      <c r="BM392" s="232" t="s">
        <v>588</v>
      </c>
    </row>
    <row r="393" spans="1:51" s="13" customFormat="1" ht="12">
      <c r="A393" s="13"/>
      <c r="B393" s="234"/>
      <c r="C393" s="235"/>
      <c r="D393" s="236" t="s">
        <v>144</v>
      </c>
      <c r="E393" s="237" t="s">
        <v>1</v>
      </c>
      <c r="F393" s="238" t="s">
        <v>589</v>
      </c>
      <c r="G393" s="235"/>
      <c r="H393" s="239">
        <v>424.004</v>
      </c>
      <c r="I393" s="240"/>
      <c r="J393" s="235"/>
      <c r="K393" s="235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144</v>
      </c>
      <c r="AU393" s="245" t="s">
        <v>90</v>
      </c>
      <c r="AV393" s="13" t="s">
        <v>90</v>
      </c>
      <c r="AW393" s="13" t="s">
        <v>34</v>
      </c>
      <c r="AX393" s="13" t="s">
        <v>79</v>
      </c>
      <c r="AY393" s="245" t="s">
        <v>136</v>
      </c>
    </row>
    <row r="394" spans="1:51" s="13" customFormat="1" ht="12">
      <c r="A394" s="13"/>
      <c r="B394" s="234"/>
      <c r="C394" s="235"/>
      <c r="D394" s="236" t="s">
        <v>144</v>
      </c>
      <c r="E394" s="237" t="s">
        <v>1</v>
      </c>
      <c r="F394" s="238" t="s">
        <v>590</v>
      </c>
      <c r="G394" s="235"/>
      <c r="H394" s="239">
        <v>310.52</v>
      </c>
      <c r="I394" s="240"/>
      <c r="J394" s="235"/>
      <c r="K394" s="235"/>
      <c r="L394" s="241"/>
      <c r="M394" s="242"/>
      <c r="N394" s="243"/>
      <c r="O394" s="243"/>
      <c r="P394" s="243"/>
      <c r="Q394" s="243"/>
      <c r="R394" s="243"/>
      <c r="S394" s="243"/>
      <c r="T394" s="24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5" t="s">
        <v>144</v>
      </c>
      <c r="AU394" s="245" t="s">
        <v>90</v>
      </c>
      <c r="AV394" s="13" t="s">
        <v>90</v>
      </c>
      <c r="AW394" s="13" t="s">
        <v>34</v>
      </c>
      <c r="AX394" s="13" t="s">
        <v>79</v>
      </c>
      <c r="AY394" s="245" t="s">
        <v>136</v>
      </c>
    </row>
    <row r="395" spans="1:51" s="13" customFormat="1" ht="12">
      <c r="A395" s="13"/>
      <c r="B395" s="234"/>
      <c r="C395" s="235"/>
      <c r="D395" s="236" t="s">
        <v>144</v>
      </c>
      <c r="E395" s="237" t="s">
        <v>1</v>
      </c>
      <c r="F395" s="238" t="s">
        <v>591</v>
      </c>
      <c r="G395" s="235"/>
      <c r="H395" s="239">
        <v>344.792</v>
      </c>
      <c r="I395" s="240"/>
      <c r="J395" s="235"/>
      <c r="K395" s="235"/>
      <c r="L395" s="241"/>
      <c r="M395" s="242"/>
      <c r="N395" s="243"/>
      <c r="O395" s="243"/>
      <c r="P395" s="243"/>
      <c r="Q395" s="243"/>
      <c r="R395" s="243"/>
      <c r="S395" s="243"/>
      <c r="T395" s="24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5" t="s">
        <v>144</v>
      </c>
      <c r="AU395" s="245" t="s">
        <v>90</v>
      </c>
      <c r="AV395" s="13" t="s">
        <v>90</v>
      </c>
      <c r="AW395" s="13" t="s">
        <v>34</v>
      </c>
      <c r="AX395" s="13" t="s">
        <v>79</v>
      </c>
      <c r="AY395" s="245" t="s">
        <v>136</v>
      </c>
    </row>
    <row r="396" spans="1:51" s="14" customFormat="1" ht="12">
      <c r="A396" s="14"/>
      <c r="B396" s="246"/>
      <c r="C396" s="247"/>
      <c r="D396" s="236" t="s">
        <v>144</v>
      </c>
      <c r="E396" s="248" t="s">
        <v>1</v>
      </c>
      <c r="F396" s="249" t="s">
        <v>152</v>
      </c>
      <c r="G396" s="247"/>
      <c r="H396" s="250">
        <v>1079.316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6" t="s">
        <v>144</v>
      </c>
      <c r="AU396" s="256" t="s">
        <v>90</v>
      </c>
      <c r="AV396" s="14" t="s">
        <v>142</v>
      </c>
      <c r="AW396" s="14" t="s">
        <v>34</v>
      </c>
      <c r="AX396" s="14" t="s">
        <v>87</v>
      </c>
      <c r="AY396" s="256" t="s">
        <v>136</v>
      </c>
    </row>
    <row r="397" spans="1:65" s="2" customFormat="1" ht="33" customHeight="1">
      <c r="A397" s="39"/>
      <c r="B397" s="40"/>
      <c r="C397" s="220" t="s">
        <v>592</v>
      </c>
      <c r="D397" s="220" t="s">
        <v>138</v>
      </c>
      <c r="E397" s="221" t="s">
        <v>593</v>
      </c>
      <c r="F397" s="222" t="s">
        <v>594</v>
      </c>
      <c r="G397" s="223" t="s">
        <v>196</v>
      </c>
      <c r="H397" s="224">
        <v>30.286</v>
      </c>
      <c r="I397" s="225"/>
      <c r="J397" s="226">
        <f>ROUND(I397*H397,2)</f>
        <v>0</v>
      </c>
      <c r="K397" s="227"/>
      <c r="L397" s="45"/>
      <c r="M397" s="228" t="s">
        <v>1</v>
      </c>
      <c r="N397" s="229" t="s">
        <v>44</v>
      </c>
      <c r="O397" s="92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142</v>
      </c>
      <c r="AT397" s="232" t="s">
        <v>138</v>
      </c>
      <c r="AU397" s="232" t="s">
        <v>90</v>
      </c>
      <c r="AY397" s="18" t="s">
        <v>136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87</v>
      </c>
      <c r="BK397" s="233">
        <f>ROUND(I397*H397,2)</f>
        <v>0</v>
      </c>
      <c r="BL397" s="18" t="s">
        <v>142</v>
      </c>
      <c r="BM397" s="232" t="s">
        <v>595</v>
      </c>
    </row>
    <row r="398" spans="1:51" s="13" customFormat="1" ht="12">
      <c r="A398" s="13"/>
      <c r="B398" s="234"/>
      <c r="C398" s="235"/>
      <c r="D398" s="236" t="s">
        <v>144</v>
      </c>
      <c r="E398" s="237" t="s">
        <v>1</v>
      </c>
      <c r="F398" s="238" t="s">
        <v>596</v>
      </c>
      <c r="G398" s="235"/>
      <c r="H398" s="239">
        <v>30.286</v>
      </c>
      <c r="I398" s="240"/>
      <c r="J398" s="235"/>
      <c r="K398" s="235"/>
      <c r="L398" s="241"/>
      <c r="M398" s="242"/>
      <c r="N398" s="243"/>
      <c r="O398" s="243"/>
      <c r="P398" s="243"/>
      <c r="Q398" s="243"/>
      <c r="R398" s="243"/>
      <c r="S398" s="243"/>
      <c r="T398" s="244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5" t="s">
        <v>144</v>
      </c>
      <c r="AU398" s="245" t="s">
        <v>90</v>
      </c>
      <c r="AV398" s="13" t="s">
        <v>90</v>
      </c>
      <c r="AW398" s="13" t="s">
        <v>34</v>
      </c>
      <c r="AX398" s="13" t="s">
        <v>87</v>
      </c>
      <c r="AY398" s="245" t="s">
        <v>136</v>
      </c>
    </row>
    <row r="399" spans="1:65" s="2" customFormat="1" ht="33" customHeight="1">
      <c r="A399" s="39"/>
      <c r="B399" s="40"/>
      <c r="C399" s="220" t="s">
        <v>597</v>
      </c>
      <c r="D399" s="220" t="s">
        <v>138</v>
      </c>
      <c r="E399" s="221" t="s">
        <v>598</v>
      </c>
      <c r="F399" s="222" t="s">
        <v>599</v>
      </c>
      <c r="G399" s="223" t="s">
        <v>196</v>
      </c>
      <c r="H399" s="224">
        <v>22.18</v>
      </c>
      <c r="I399" s="225"/>
      <c r="J399" s="226">
        <f>ROUND(I399*H399,2)</f>
        <v>0</v>
      </c>
      <c r="K399" s="227"/>
      <c r="L399" s="45"/>
      <c r="M399" s="228" t="s">
        <v>1</v>
      </c>
      <c r="N399" s="229" t="s">
        <v>44</v>
      </c>
      <c r="O399" s="92"/>
      <c r="P399" s="230">
        <f>O399*H399</f>
        <v>0</v>
      </c>
      <c r="Q399" s="230">
        <v>0</v>
      </c>
      <c r="R399" s="230">
        <f>Q399*H399</f>
        <v>0</v>
      </c>
      <c r="S399" s="230">
        <v>0</v>
      </c>
      <c r="T399" s="231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2" t="s">
        <v>142</v>
      </c>
      <c r="AT399" s="232" t="s">
        <v>138</v>
      </c>
      <c r="AU399" s="232" t="s">
        <v>90</v>
      </c>
      <c r="AY399" s="18" t="s">
        <v>136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8" t="s">
        <v>87</v>
      </c>
      <c r="BK399" s="233">
        <f>ROUND(I399*H399,2)</f>
        <v>0</v>
      </c>
      <c r="BL399" s="18" t="s">
        <v>142</v>
      </c>
      <c r="BM399" s="232" t="s">
        <v>600</v>
      </c>
    </row>
    <row r="400" spans="1:51" s="13" customFormat="1" ht="12">
      <c r="A400" s="13"/>
      <c r="B400" s="234"/>
      <c r="C400" s="235"/>
      <c r="D400" s="236" t="s">
        <v>144</v>
      </c>
      <c r="E400" s="237" t="s">
        <v>1</v>
      </c>
      <c r="F400" s="238" t="s">
        <v>601</v>
      </c>
      <c r="G400" s="235"/>
      <c r="H400" s="239">
        <v>22.18</v>
      </c>
      <c r="I400" s="240"/>
      <c r="J400" s="235"/>
      <c r="K400" s="235"/>
      <c r="L400" s="241"/>
      <c r="M400" s="242"/>
      <c r="N400" s="243"/>
      <c r="O400" s="243"/>
      <c r="P400" s="243"/>
      <c r="Q400" s="243"/>
      <c r="R400" s="243"/>
      <c r="S400" s="243"/>
      <c r="T400" s="24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5" t="s">
        <v>144</v>
      </c>
      <c r="AU400" s="245" t="s">
        <v>90</v>
      </c>
      <c r="AV400" s="13" t="s">
        <v>90</v>
      </c>
      <c r="AW400" s="13" t="s">
        <v>34</v>
      </c>
      <c r="AX400" s="13" t="s">
        <v>87</v>
      </c>
      <c r="AY400" s="245" t="s">
        <v>136</v>
      </c>
    </row>
    <row r="401" spans="1:65" s="2" customFormat="1" ht="24.15" customHeight="1">
      <c r="A401" s="39"/>
      <c r="B401" s="40"/>
      <c r="C401" s="220" t="s">
        <v>602</v>
      </c>
      <c r="D401" s="220" t="s">
        <v>138</v>
      </c>
      <c r="E401" s="221" t="s">
        <v>201</v>
      </c>
      <c r="F401" s="222" t="s">
        <v>202</v>
      </c>
      <c r="G401" s="223" t="s">
        <v>196</v>
      </c>
      <c r="H401" s="224">
        <v>85.167</v>
      </c>
      <c r="I401" s="225"/>
      <c r="J401" s="226">
        <f>ROUND(I401*H401,2)</f>
        <v>0</v>
      </c>
      <c r="K401" s="227"/>
      <c r="L401" s="45"/>
      <c r="M401" s="228" t="s">
        <v>1</v>
      </c>
      <c r="N401" s="229" t="s">
        <v>44</v>
      </c>
      <c r="O401" s="92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2" t="s">
        <v>142</v>
      </c>
      <c r="AT401" s="232" t="s">
        <v>138</v>
      </c>
      <c r="AU401" s="232" t="s">
        <v>90</v>
      </c>
      <c r="AY401" s="18" t="s">
        <v>136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8" t="s">
        <v>87</v>
      </c>
      <c r="BK401" s="233">
        <f>ROUND(I401*H401,2)</f>
        <v>0</v>
      </c>
      <c r="BL401" s="18" t="s">
        <v>142</v>
      </c>
      <c r="BM401" s="232" t="s">
        <v>603</v>
      </c>
    </row>
    <row r="402" spans="1:51" s="13" customFormat="1" ht="12">
      <c r="A402" s="13"/>
      <c r="B402" s="234"/>
      <c r="C402" s="235"/>
      <c r="D402" s="236" t="s">
        <v>144</v>
      </c>
      <c r="E402" s="237" t="s">
        <v>1</v>
      </c>
      <c r="F402" s="238" t="s">
        <v>604</v>
      </c>
      <c r="G402" s="235"/>
      <c r="H402" s="239">
        <v>60.539</v>
      </c>
      <c r="I402" s="240"/>
      <c r="J402" s="235"/>
      <c r="K402" s="235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144</v>
      </c>
      <c r="AU402" s="245" t="s">
        <v>90</v>
      </c>
      <c r="AV402" s="13" t="s">
        <v>90</v>
      </c>
      <c r="AW402" s="13" t="s">
        <v>34</v>
      </c>
      <c r="AX402" s="13" t="s">
        <v>79</v>
      </c>
      <c r="AY402" s="245" t="s">
        <v>136</v>
      </c>
    </row>
    <row r="403" spans="1:51" s="13" customFormat="1" ht="12">
      <c r="A403" s="13"/>
      <c r="B403" s="234"/>
      <c r="C403" s="235"/>
      <c r="D403" s="236" t="s">
        <v>144</v>
      </c>
      <c r="E403" s="237" t="s">
        <v>1</v>
      </c>
      <c r="F403" s="238" t="s">
        <v>582</v>
      </c>
      <c r="G403" s="235"/>
      <c r="H403" s="239">
        <v>24.628</v>
      </c>
      <c r="I403" s="240"/>
      <c r="J403" s="235"/>
      <c r="K403" s="235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144</v>
      </c>
      <c r="AU403" s="245" t="s">
        <v>90</v>
      </c>
      <c r="AV403" s="13" t="s">
        <v>90</v>
      </c>
      <c r="AW403" s="13" t="s">
        <v>34</v>
      </c>
      <c r="AX403" s="13" t="s">
        <v>79</v>
      </c>
      <c r="AY403" s="245" t="s">
        <v>136</v>
      </c>
    </row>
    <row r="404" spans="1:51" s="14" customFormat="1" ht="12">
      <c r="A404" s="14"/>
      <c r="B404" s="246"/>
      <c r="C404" s="247"/>
      <c r="D404" s="236" t="s">
        <v>144</v>
      </c>
      <c r="E404" s="248" t="s">
        <v>1</v>
      </c>
      <c r="F404" s="249" t="s">
        <v>152</v>
      </c>
      <c r="G404" s="247"/>
      <c r="H404" s="250">
        <v>85.167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6" t="s">
        <v>144</v>
      </c>
      <c r="AU404" s="256" t="s">
        <v>90</v>
      </c>
      <c r="AV404" s="14" t="s">
        <v>142</v>
      </c>
      <c r="AW404" s="14" t="s">
        <v>34</v>
      </c>
      <c r="AX404" s="14" t="s">
        <v>87</v>
      </c>
      <c r="AY404" s="256" t="s">
        <v>136</v>
      </c>
    </row>
    <row r="405" spans="1:63" s="12" customFormat="1" ht="22.8" customHeight="1">
      <c r="A405" s="12"/>
      <c r="B405" s="204"/>
      <c r="C405" s="205"/>
      <c r="D405" s="206" t="s">
        <v>78</v>
      </c>
      <c r="E405" s="218" t="s">
        <v>605</v>
      </c>
      <c r="F405" s="218" t="s">
        <v>606</v>
      </c>
      <c r="G405" s="205"/>
      <c r="H405" s="205"/>
      <c r="I405" s="208"/>
      <c r="J405" s="219">
        <f>BK405</f>
        <v>0</v>
      </c>
      <c r="K405" s="205"/>
      <c r="L405" s="210"/>
      <c r="M405" s="211"/>
      <c r="N405" s="212"/>
      <c r="O405" s="212"/>
      <c r="P405" s="213">
        <f>P406</f>
        <v>0</v>
      </c>
      <c r="Q405" s="212"/>
      <c r="R405" s="213">
        <f>R406</f>
        <v>0</v>
      </c>
      <c r="S405" s="212"/>
      <c r="T405" s="214">
        <f>T406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15" t="s">
        <v>87</v>
      </c>
      <c r="AT405" s="216" t="s">
        <v>78</v>
      </c>
      <c r="AU405" s="216" t="s">
        <v>87</v>
      </c>
      <c r="AY405" s="215" t="s">
        <v>136</v>
      </c>
      <c r="BK405" s="217">
        <f>BK406</f>
        <v>0</v>
      </c>
    </row>
    <row r="406" spans="1:65" s="2" customFormat="1" ht="24.15" customHeight="1">
      <c r="A406" s="39"/>
      <c r="B406" s="40"/>
      <c r="C406" s="220" t="s">
        <v>607</v>
      </c>
      <c r="D406" s="220" t="s">
        <v>138</v>
      </c>
      <c r="E406" s="221" t="s">
        <v>608</v>
      </c>
      <c r="F406" s="222" t="s">
        <v>609</v>
      </c>
      <c r="G406" s="223" t="s">
        <v>196</v>
      </c>
      <c r="H406" s="224">
        <v>120.156</v>
      </c>
      <c r="I406" s="225"/>
      <c r="J406" s="226">
        <f>ROUND(I406*H406,2)</f>
        <v>0</v>
      </c>
      <c r="K406" s="227"/>
      <c r="L406" s="45"/>
      <c r="M406" s="228" t="s">
        <v>1</v>
      </c>
      <c r="N406" s="229" t="s">
        <v>44</v>
      </c>
      <c r="O406" s="92"/>
      <c r="P406" s="230">
        <f>O406*H406</f>
        <v>0</v>
      </c>
      <c r="Q406" s="230">
        <v>0</v>
      </c>
      <c r="R406" s="230">
        <f>Q406*H406</f>
        <v>0</v>
      </c>
      <c r="S406" s="230">
        <v>0</v>
      </c>
      <c r="T406" s="231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2" t="s">
        <v>142</v>
      </c>
      <c r="AT406" s="232" t="s">
        <v>138</v>
      </c>
      <c r="AU406" s="232" t="s">
        <v>90</v>
      </c>
      <c r="AY406" s="18" t="s">
        <v>136</v>
      </c>
      <c r="BE406" s="233">
        <f>IF(N406="základní",J406,0)</f>
        <v>0</v>
      </c>
      <c r="BF406" s="233">
        <f>IF(N406="snížená",J406,0)</f>
        <v>0</v>
      </c>
      <c r="BG406" s="233">
        <f>IF(N406="zákl. přenesená",J406,0)</f>
        <v>0</v>
      </c>
      <c r="BH406" s="233">
        <f>IF(N406="sníž. přenesená",J406,0)</f>
        <v>0</v>
      </c>
      <c r="BI406" s="233">
        <f>IF(N406="nulová",J406,0)</f>
        <v>0</v>
      </c>
      <c r="BJ406" s="18" t="s">
        <v>87</v>
      </c>
      <c r="BK406" s="233">
        <f>ROUND(I406*H406,2)</f>
        <v>0</v>
      </c>
      <c r="BL406" s="18" t="s">
        <v>142</v>
      </c>
      <c r="BM406" s="232" t="s">
        <v>610</v>
      </c>
    </row>
    <row r="407" spans="1:63" s="12" customFormat="1" ht="25.9" customHeight="1">
      <c r="A407" s="12"/>
      <c r="B407" s="204"/>
      <c r="C407" s="205"/>
      <c r="D407" s="206" t="s">
        <v>78</v>
      </c>
      <c r="E407" s="207" t="s">
        <v>611</v>
      </c>
      <c r="F407" s="207" t="s">
        <v>612</v>
      </c>
      <c r="G407" s="205"/>
      <c r="H407" s="205"/>
      <c r="I407" s="208"/>
      <c r="J407" s="209">
        <f>BK407</f>
        <v>0</v>
      </c>
      <c r="K407" s="205"/>
      <c r="L407" s="210"/>
      <c r="M407" s="211"/>
      <c r="N407" s="212"/>
      <c r="O407" s="212"/>
      <c r="P407" s="213">
        <f>P408</f>
        <v>0</v>
      </c>
      <c r="Q407" s="212"/>
      <c r="R407" s="213">
        <f>R408</f>
        <v>1.7890408219200002</v>
      </c>
      <c r="S407" s="212"/>
      <c r="T407" s="214">
        <f>T408</f>
        <v>0.5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15" t="s">
        <v>90</v>
      </c>
      <c r="AT407" s="216" t="s">
        <v>78</v>
      </c>
      <c r="AU407" s="216" t="s">
        <v>79</v>
      </c>
      <c r="AY407" s="215" t="s">
        <v>136</v>
      </c>
      <c r="BK407" s="217">
        <f>BK408</f>
        <v>0</v>
      </c>
    </row>
    <row r="408" spans="1:63" s="12" customFormat="1" ht="22.8" customHeight="1">
      <c r="A408" s="12"/>
      <c r="B408" s="204"/>
      <c r="C408" s="205"/>
      <c r="D408" s="206" t="s">
        <v>78</v>
      </c>
      <c r="E408" s="218" t="s">
        <v>613</v>
      </c>
      <c r="F408" s="218" t="s">
        <v>614</v>
      </c>
      <c r="G408" s="205"/>
      <c r="H408" s="205"/>
      <c r="I408" s="208"/>
      <c r="J408" s="219">
        <f>BK408</f>
        <v>0</v>
      </c>
      <c r="K408" s="205"/>
      <c r="L408" s="210"/>
      <c r="M408" s="211"/>
      <c r="N408" s="212"/>
      <c r="O408" s="212"/>
      <c r="P408" s="213">
        <f>SUM(P409:P449)</f>
        <v>0</v>
      </c>
      <c r="Q408" s="212"/>
      <c r="R408" s="213">
        <f>SUM(R409:R449)</f>
        <v>1.7890408219200002</v>
      </c>
      <c r="S408" s="212"/>
      <c r="T408" s="214">
        <f>SUM(T409:T449)</f>
        <v>0.5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15" t="s">
        <v>90</v>
      </c>
      <c r="AT408" s="216" t="s">
        <v>78</v>
      </c>
      <c r="AU408" s="216" t="s">
        <v>87</v>
      </c>
      <c r="AY408" s="215" t="s">
        <v>136</v>
      </c>
      <c r="BK408" s="217">
        <f>SUM(BK409:BK449)</f>
        <v>0</v>
      </c>
    </row>
    <row r="409" spans="1:65" s="2" customFormat="1" ht="24.15" customHeight="1">
      <c r="A409" s="39"/>
      <c r="B409" s="40"/>
      <c r="C409" s="220" t="s">
        <v>615</v>
      </c>
      <c r="D409" s="220" t="s">
        <v>138</v>
      </c>
      <c r="E409" s="221" t="s">
        <v>616</v>
      </c>
      <c r="F409" s="222" t="s">
        <v>617</v>
      </c>
      <c r="G409" s="223" t="s">
        <v>156</v>
      </c>
      <c r="H409" s="224">
        <v>41.44</v>
      </c>
      <c r="I409" s="225"/>
      <c r="J409" s="226">
        <f>ROUND(I409*H409,2)</f>
        <v>0</v>
      </c>
      <c r="K409" s="227"/>
      <c r="L409" s="45"/>
      <c r="M409" s="228" t="s">
        <v>1</v>
      </c>
      <c r="N409" s="229" t="s">
        <v>44</v>
      </c>
      <c r="O409" s="92"/>
      <c r="P409" s="230">
        <f>O409*H409</f>
        <v>0</v>
      </c>
      <c r="Q409" s="230">
        <v>0.000396</v>
      </c>
      <c r="R409" s="230">
        <f>Q409*H409</f>
        <v>0.01641024</v>
      </c>
      <c r="S409" s="230">
        <v>0</v>
      </c>
      <c r="T409" s="231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2" t="s">
        <v>223</v>
      </c>
      <c r="AT409" s="232" t="s">
        <v>138</v>
      </c>
      <c r="AU409" s="232" t="s">
        <v>90</v>
      </c>
      <c r="AY409" s="18" t="s">
        <v>136</v>
      </c>
      <c r="BE409" s="233">
        <f>IF(N409="základní",J409,0)</f>
        <v>0</v>
      </c>
      <c r="BF409" s="233">
        <f>IF(N409="snížená",J409,0)</f>
        <v>0</v>
      </c>
      <c r="BG409" s="233">
        <f>IF(N409="zákl. přenesená",J409,0)</f>
        <v>0</v>
      </c>
      <c r="BH409" s="233">
        <f>IF(N409="sníž. přenesená",J409,0)</f>
        <v>0</v>
      </c>
      <c r="BI409" s="233">
        <f>IF(N409="nulová",J409,0)</f>
        <v>0</v>
      </c>
      <c r="BJ409" s="18" t="s">
        <v>87</v>
      </c>
      <c r="BK409" s="233">
        <f>ROUND(I409*H409,2)</f>
        <v>0</v>
      </c>
      <c r="BL409" s="18" t="s">
        <v>223</v>
      </c>
      <c r="BM409" s="232" t="s">
        <v>618</v>
      </c>
    </row>
    <row r="410" spans="1:51" s="13" customFormat="1" ht="12">
      <c r="A410" s="13"/>
      <c r="B410" s="234"/>
      <c r="C410" s="235"/>
      <c r="D410" s="236" t="s">
        <v>144</v>
      </c>
      <c r="E410" s="237" t="s">
        <v>1</v>
      </c>
      <c r="F410" s="238" t="s">
        <v>619</v>
      </c>
      <c r="G410" s="235"/>
      <c r="H410" s="239">
        <v>41.44</v>
      </c>
      <c r="I410" s="240"/>
      <c r="J410" s="235"/>
      <c r="K410" s="235"/>
      <c r="L410" s="241"/>
      <c r="M410" s="242"/>
      <c r="N410" s="243"/>
      <c r="O410" s="243"/>
      <c r="P410" s="243"/>
      <c r="Q410" s="243"/>
      <c r="R410" s="243"/>
      <c r="S410" s="243"/>
      <c r="T410" s="24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5" t="s">
        <v>144</v>
      </c>
      <c r="AU410" s="245" t="s">
        <v>90</v>
      </c>
      <c r="AV410" s="13" t="s">
        <v>90</v>
      </c>
      <c r="AW410" s="13" t="s">
        <v>34</v>
      </c>
      <c r="AX410" s="13" t="s">
        <v>79</v>
      </c>
      <c r="AY410" s="245" t="s">
        <v>136</v>
      </c>
    </row>
    <row r="411" spans="1:51" s="14" customFormat="1" ht="12">
      <c r="A411" s="14"/>
      <c r="B411" s="246"/>
      <c r="C411" s="247"/>
      <c r="D411" s="236" t="s">
        <v>144</v>
      </c>
      <c r="E411" s="248" t="s">
        <v>1</v>
      </c>
      <c r="F411" s="249" t="s">
        <v>152</v>
      </c>
      <c r="G411" s="247"/>
      <c r="H411" s="250">
        <v>41.44</v>
      </c>
      <c r="I411" s="251"/>
      <c r="J411" s="247"/>
      <c r="K411" s="247"/>
      <c r="L411" s="252"/>
      <c r="M411" s="253"/>
      <c r="N411" s="254"/>
      <c r="O411" s="254"/>
      <c r="P411" s="254"/>
      <c r="Q411" s="254"/>
      <c r="R411" s="254"/>
      <c r="S411" s="254"/>
      <c r="T411" s="25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6" t="s">
        <v>144</v>
      </c>
      <c r="AU411" s="256" t="s">
        <v>90</v>
      </c>
      <c r="AV411" s="14" t="s">
        <v>142</v>
      </c>
      <c r="AW411" s="14" t="s">
        <v>34</v>
      </c>
      <c r="AX411" s="14" t="s">
        <v>87</v>
      </c>
      <c r="AY411" s="256" t="s">
        <v>136</v>
      </c>
    </row>
    <row r="412" spans="1:65" s="2" customFormat="1" ht="24.15" customHeight="1">
      <c r="A412" s="39"/>
      <c r="B412" s="40"/>
      <c r="C412" s="220" t="s">
        <v>620</v>
      </c>
      <c r="D412" s="220" t="s">
        <v>138</v>
      </c>
      <c r="E412" s="221" t="s">
        <v>621</v>
      </c>
      <c r="F412" s="222" t="s">
        <v>622</v>
      </c>
      <c r="G412" s="223" t="s">
        <v>226</v>
      </c>
      <c r="H412" s="224">
        <v>1641.402</v>
      </c>
      <c r="I412" s="225"/>
      <c r="J412" s="226">
        <f>ROUND(I412*H412,2)</f>
        <v>0</v>
      </c>
      <c r="K412" s="227"/>
      <c r="L412" s="45"/>
      <c r="M412" s="228" t="s">
        <v>1</v>
      </c>
      <c r="N412" s="229" t="s">
        <v>44</v>
      </c>
      <c r="O412" s="92"/>
      <c r="P412" s="230">
        <f>O412*H412</f>
        <v>0</v>
      </c>
      <c r="Q412" s="230">
        <v>7E-05</v>
      </c>
      <c r="R412" s="230">
        <f>Q412*H412</f>
        <v>0.11489814</v>
      </c>
      <c r="S412" s="230">
        <v>0</v>
      </c>
      <c r="T412" s="23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2" t="s">
        <v>223</v>
      </c>
      <c r="AT412" s="232" t="s">
        <v>138</v>
      </c>
      <c r="AU412" s="232" t="s">
        <v>90</v>
      </c>
      <c r="AY412" s="18" t="s">
        <v>136</v>
      </c>
      <c r="BE412" s="233">
        <f>IF(N412="základní",J412,0)</f>
        <v>0</v>
      </c>
      <c r="BF412" s="233">
        <f>IF(N412="snížená",J412,0)</f>
        <v>0</v>
      </c>
      <c r="BG412" s="233">
        <f>IF(N412="zákl. přenesená",J412,0)</f>
        <v>0</v>
      </c>
      <c r="BH412" s="233">
        <f>IF(N412="sníž. přenesená",J412,0)</f>
        <v>0</v>
      </c>
      <c r="BI412" s="233">
        <f>IF(N412="nulová",J412,0)</f>
        <v>0</v>
      </c>
      <c r="BJ412" s="18" t="s">
        <v>87</v>
      </c>
      <c r="BK412" s="233">
        <f>ROUND(I412*H412,2)</f>
        <v>0</v>
      </c>
      <c r="BL412" s="18" t="s">
        <v>223</v>
      </c>
      <c r="BM412" s="232" t="s">
        <v>623</v>
      </c>
    </row>
    <row r="413" spans="1:51" s="15" customFormat="1" ht="12">
      <c r="A413" s="15"/>
      <c r="B413" s="257"/>
      <c r="C413" s="258"/>
      <c r="D413" s="236" t="s">
        <v>144</v>
      </c>
      <c r="E413" s="259" t="s">
        <v>1</v>
      </c>
      <c r="F413" s="260" t="s">
        <v>624</v>
      </c>
      <c r="G413" s="258"/>
      <c r="H413" s="259" t="s">
        <v>1</v>
      </c>
      <c r="I413" s="261"/>
      <c r="J413" s="258"/>
      <c r="K413" s="258"/>
      <c r="L413" s="262"/>
      <c r="M413" s="263"/>
      <c r="N413" s="264"/>
      <c r="O413" s="264"/>
      <c r="P413" s="264"/>
      <c r="Q413" s="264"/>
      <c r="R413" s="264"/>
      <c r="S413" s="264"/>
      <c r="T413" s="26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6" t="s">
        <v>144</v>
      </c>
      <c r="AU413" s="266" t="s">
        <v>90</v>
      </c>
      <c r="AV413" s="15" t="s">
        <v>87</v>
      </c>
      <c r="AW413" s="15" t="s">
        <v>34</v>
      </c>
      <c r="AX413" s="15" t="s">
        <v>79</v>
      </c>
      <c r="AY413" s="266" t="s">
        <v>136</v>
      </c>
    </row>
    <row r="414" spans="1:51" s="15" customFormat="1" ht="12">
      <c r="A414" s="15"/>
      <c r="B414" s="257"/>
      <c r="C414" s="258"/>
      <c r="D414" s="236" t="s">
        <v>144</v>
      </c>
      <c r="E414" s="259" t="s">
        <v>1</v>
      </c>
      <c r="F414" s="260" t="s">
        <v>85</v>
      </c>
      <c r="G414" s="258"/>
      <c r="H414" s="259" t="s">
        <v>1</v>
      </c>
      <c r="I414" s="261"/>
      <c r="J414" s="258"/>
      <c r="K414" s="258"/>
      <c r="L414" s="262"/>
      <c r="M414" s="263"/>
      <c r="N414" s="264"/>
      <c r="O414" s="264"/>
      <c r="P414" s="264"/>
      <c r="Q414" s="264"/>
      <c r="R414" s="264"/>
      <c r="S414" s="264"/>
      <c r="T414" s="26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66" t="s">
        <v>144</v>
      </c>
      <c r="AU414" s="266" t="s">
        <v>90</v>
      </c>
      <c r="AV414" s="15" t="s">
        <v>87</v>
      </c>
      <c r="AW414" s="15" t="s">
        <v>34</v>
      </c>
      <c r="AX414" s="15" t="s">
        <v>79</v>
      </c>
      <c r="AY414" s="266" t="s">
        <v>136</v>
      </c>
    </row>
    <row r="415" spans="1:51" s="13" customFormat="1" ht="12">
      <c r="A415" s="13"/>
      <c r="B415" s="234"/>
      <c r="C415" s="235"/>
      <c r="D415" s="236" t="s">
        <v>144</v>
      </c>
      <c r="E415" s="237" t="s">
        <v>1</v>
      </c>
      <c r="F415" s="238" t="s">
        <v>625</v>
      </c>
      <c r="G415" s="235"/>
      <c r="H415" s="239">
        <v>1625.702</v>
      </c>
      <c r="I415" s="240"/>
      <c r="J415" s="235"/>
      <c r="K415" s="235"/>
      <c r="L415" s="241"/>
      <c r="M415" s="242"/>
      <c r="N415" s="243"/>
      <c r="O415" s="243"/>
      <c r="P415" s="243"/>
      <c r="Q415" s="243"/>
      <c r="R415" s="243"/>
      <c r="S415" s="243"/>
      <c r="T415" s="24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5" t="s">
        <v>144</v>
      </c>
      <c r="AU415" s="245" t="s">
        <v>90</v>
      </c>
      <c r="AV415" s="13" t="s">
        <v>90</v>
      </c>
      <c r="AW415" s="13" t="s">
        <v>34</v>
      </c>
      <c r="AX415" s="13" t="s">
        <v>79</v>
      </c>
      <c r="AY415" s="245" t="s">
        <v>136</v>
      </c>
    </row>
    <row r="416" spans="1:51" s="16" customFormat="1" ht="12">
      <c r="A416" s="16"/>
      <c r="B416" s="278"/>
      <c r="C416" s="279"/>
      <c r="D416" s="236" t="s">
        <v>144</v>
      </c>
      <c r="E416" s="280" t="s">
        <v>1</v>
      </c>
      <c r="F416" s="281" t="s">
        <v>626</v>
      </c>
      <c r="G416" s="279"/>
      <c r="H416" s="282">
        <v>1625.702</v>
      </c>
      <c r="I416" s="283"/>
      <c r="J416" s="279"/>
      <c r="K416" s="279"/>
      <c r="L416" s="284"/>
      <c r="M416" s="285"/>
      <c r="N416" s="286"/>
      <c r="O416" s="286"/>
      <c r="P416" s="286"/>
      <c r="Q416" s="286"/>
      <c r="R416" s="286"/>
      <c r="S416" s="286"/>
      <c r="T416" s="287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T416" s="288" t="s">
        <v>144</v>
      </c>
      <c r="AU416" s="288" t="s">
        <v>90</v>
      </c>
      <c r="AV416" s="16" t="s">
        <v>153</v>
      </c>
      <c r="AW416" s="16" t="s">
        <v>34</v>
      </c>
      <c r="AX416" s="16" t="s">
        <v>79</v>
      </c>
      <c r="AY416" s="288" t="s">
        <v>136</v>
      </c>
    </row>
    <row r="417" spans="1:51" s="15" customFormat="1" ht="12">
      <c r="A417" s="15"/>
      <c r="B417" s="257"/>
      <c r="C417" s="258"/>
      <c r="D417" s="236" t="s">
        <v>144</v>
      </c>
      <c r="E417" s="259" t="s">
        <v>1</v>
      </c>
      <c r="F417" s="260" t="s">
        <v>627</v>
      </c>
      <c r="G417" s="258"/>
      <c r="H417" s="259" t="s">
        <v>1</v>
      </c>
      <c r="I417" s="261"/>
      <c r="J417" s="258"/>
      <c r="K417" s="258"/>
      <c r="L417" s="262"/>
      <c r="M417" s="263"/>
      <c r="N417" s="264"/>
      <c r="O417" s="264"/>
      <c r="P417" s="264"/>
      <c r="Q417" s="264"/>
      <c r="R417" s="264"/>
      <c r="S417" s="264"/>
      <c r="T417" s="26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66" t="s">
        <v>144</v>
      </c>
      <c r="AU417" s="266" t="s">
        <v>90</v>
      </c>
      <c r="AV417" s="15" t="s">
        <v>87</v>
      </c>
      <c r="AW417" s="15" t="s">
        <v>34</v>
      </c>
      <c r="AX417" s="15" t="s">
        <v>79</v>
      </c>
      <c r="AY417" s="266" t="s">
        <v>136</v>
      </c>
    </row>
    <row r="418" spans="1:51" s="13" customFormat="1" ht="12">
      <c r="A418" s="13"/>
      <c r="B418" s="234"/>
      <c r="C418" s="235"/>
      <c r="D418" s="236" t="s">
        <v>144</v>
      </c>
      <c r="E418" s="237" t="s">
        <v>1</v>
      </c>
      <c r="F418" s="238" t="s">
        <v>628</v>
      </c>
      <c r="G418" s="235"/>
      <c r="H418" s="239">
        <v>15.7</v>
      </c>
      <c r="I418" s="240"/>
      <c r="J418" s="235"/>
      <c r="K418" s="235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144</v>
      </c>
      <c r="AU418" s="245" t="s">
        <v>90</v>
      </c>
      <c r="AV418" s="13" t="s">
        <v>90</v>
      </c>
      <c r="AW418" s="13" t="s">
        <v>34</v>
      </c>
      <c r="AX418" s="13" t="s">
        <v>79</v>
      </c>
      <c r="AY418" s="245" t="s">
        <v>136</v>
      </c>
    </row>
    <row r="419" spans="1:51" s="16" customFormat="1" ht="12">
      <c r="A419" s="16"/>
      <c r="B419" s="278"/>
      <c r="C419" s="279"/>
      <c r="D419" s="236" t="s">
        <v>144</v>
      </c>
      <c r="E419" s="280" t="s">
        <v>1</v>
      </c>
      <c r="F419" s="281" t="s">
        <v>626</v>
      </c>
      <c r="G419" s="279"/>
      <c r="H419" s="282">
        <v>15.7</v>
      </c>
      <c r="I419" s="283"/>
      <c r="J419" s="279"/>
      <c r="K419" s="279"/>
      <c r="L419" s="284"/>
      <c r="M419" s="285"/>
      <c r="N419" s="286"/>
      <c r="O419" s="286"/>
      <c r="P419" s="286"/>
      <c r="Q419" s="286"/>
      <c r="R419" s="286"/>
      <c r="S419" s="286"/>
      <c r="T419" s="287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T419" s="288" t="s">
        <v>144</v>
      </c>
      <c r="AU419" s="288" t="s">
        <v>90</v>
      </c>
      <c r="AV419" s="16" t="s">
        <v>153</v>
      </c>
      <c r="AW419" s="16" t="s">
        <v>34</v>
      </c>
      <c r="AX419" s="16" t="s">
        <v>79</v>
      </c>
      <c r="AY419" s="288" t="s">
        <v>136</v>
      </c>
    </row>
    <row r="420" spans="1:51" s="14" customFormat="1" ht="12">
      <c r="A420" s="14"/>
      <c r="B420" s="246"/>
      <c r="C420" s="247"/>
      <c r="D420" s="236" t="s">
        <v>144</v>
      </c>
      <c r="E420" s="248" t="s">
        <v>1</v>
      </c>
      <c r="F420" s="249" t="s">
        <v>152</v>
      </c>
      <c r="G420" s="247"/>
      <c r="H420" s="250">
        <v>1641.402</v>
      </c>
      <c r="I420" s="251"/>
      <c r="J420" s="247"/>
      <c r="K420" s="247"/>
      <c r="L420" s="252"/>
      <c r="M420" s="253"/>
      <c r="N420" s="254"/>
      <c r="O420" s="254"/>
      <c r="P420" s="254"/>
      <c r="Q420" s="254"/>
      <c r="R420" s="254"/>
      <c r="S420" s="254"/>
      <c r="T420" s="25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6" t="s">
        <v>144</v>
      </c>
      <c r="AU420" s="256" t="s">
        <v>90</v>
      </c>
      <c r="AV420" s="14" t="s">
        <v>142</v>
      </c>
      <c r="AW420" s="14" t="s">
        <v>34</v>
      </c>
      <c r="AX420" s="14" t="s">
        <v>87</v>
      </c>
      <c r="AY420" s="256" t="s">
        <v>136</v>
      </c>
    </row>
    <row r="421" spans="1:65" s="2" customFormat="1" ht="24.15" customHeight="1">
      <c r="A421" s="39"/>
      <c r="B421" s="40"/>
      <c r="C421" s="267" t="s">
        <v>629</v>
      </c>
      <c r="D421" s="267" t="s">
        <v>193</v>
      </c>
      <c r="E421" s="268" t="s">
        <v>630</v>
      </c>
      <c r="F421" s="269" t="s">
        <v>631</v>
      </c>
      <c r="G421" s="270" t="s">
        <v>156</v>
      </c>
      <c r="H421" s="271">
        <v>432.149</v>
      </c>
      <c r="I421" s="272"/>
      <c r="J421" s="273">
        <f>ROUND(I421*H421,2)</f>
        <v>0</v>
      </c>
      <c r="K421" s="274"/>
      <c r="L421" s="275"/>
      <c r="M421" s="276" t="s">
        <v>1</v>
      </c>
      <c r="N421" s="277" t="s">
        <v>44</v>
      </c>
      <c r="O421" s="92"/>
      <c r="P421" s="230">
        <f>O421*H421</f>
        <v>0</v>
      </c>
      <c r="Q421" s="230">
        <v>0.00308</v>
      </c>
      <c r="R421" s="230">
        <f>Q421*H421</f>
        <v>1.33101892</v>
      </c>
      <c r="S421" s="230">
        <v>0</v>
      </c>
      <c r="T421" s="231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32" t="s">
        <v>313</v>
      </c>
      <c r="AT421" s="232" t="s">
        <v>193</v>
      </c>
      <c r="AU421" s="232" t="s">
        <v>90</v>
      </c>
      <c r="AY421" s="18" t="s">
        <v>136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18" t="s">
        <v>87</v>
      </c>
      <c r="BK421" s="233">
        <f>ROUND(I421*H421,2)</f>
        <v>0</v>
      </c>
      <c r="BL421" s="18" t="s">
        <v>223</v>
      </c>
      <c r="BM421" s="232" t="s">
        <v>632</v>
      </c>
    </row>
    <row r="422" spans="1:51" s="15" customFormat="1" ht="12">
      <c r="A422" s="15"/>
      <c r="B422" s="257"/>
      <c r="C422" s="258"/>
      <c r="D422" s="236" t="s">
        <v>144</v>
      </c>
      <c r="E422" s="259" t="s">
        <v>1</v>
      </c>
      <c r="F422" s="260" t="s">
        <v>85</v>
      </c>
      <c r="G422" s="258"/>
      <c r="H422" s="259" t="s">
        <v>1</v>
      </c>
      <c r="I422" s="261"/>
      <c r="J422" s="258"/>
      <c r="K422" s="258"/>
      <c r="L422" s="262"/>
      <c r="M422" s="263"/>
      <c r="N422" s="264"/>
      <c r="O422" s="264"/>
      <c r="P422" s="264"/>
      <c r="Q422" s="264"/>
      <c r="R422" s="264"/>
      <c r="S422" s="264"/>
      <c r="T422" s="26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6" t="s">
        <v>144</v>
      </c>
      <c r="AU422" s="266" t="s">
        <v>90</v>
      </c>
      <c r="AV422" s="15" t="s">
        <v>87</v>
      </c>
      <c r="AW422" s="15" t="s">
        <v>34</v>
      </c>
      <c r="AX422" s="15" t="s">
        <v>79</v>
      </c>
      <c r="AY422" s="266" t="s">
        <v>136</v>
      </c>
    </row>
    <row r="423" spans="1:51" s="13" customFormat="1" ht="12">
      <c r="A423" s="13"/>
      <c r="B423" s="234"/>
      <c r="C423" s="235"/>
      <c r="D423" s="236" t="s">
        <v>144</v>
      </c>
      <c r="E423" s="237" t="s">
        <v>1</v>
      </c>
      <c r="F423" s="238" t="s">
        <v>633</v>
      </c>
      <c r="G423" s="235"/>
      <c r="H423" s="239">
        <v>21</v>
      </c>
      <c r="I423" s="240"/>
      <c r="J423" s="235"/>
      <c r="K423" s="235"/>
      <c r="L423" s="241"/>
      <c r="M423" s="242"/>
      <c r="N423" s="243"/>
      <c r="O423" s="243"/>
      <c r="P423" s="243"/>
      <c r="Q423" s="243"/>
      <c r="R423" s="243"/>
      <c r="S423" s="243"/>
      <c r="T423" s="24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5" t="s">
        <v>144</v>
      </c>
      <c r="AU423" s="245" t="s">
        <v>90</v>
      </c>
      <c r="AV423" s="13" t="s">
        <v>90</v>
      </c>
      <c r="AW423" s="13" t="s">
        <v>34</v>
      </c>
      <c r="AX423" s="13" t="s">
        <v>79</v>
      </c>
      <c r="AY423" s="245" t="s">
        <v>136</v>
      </c>
    </row>
    <row r="424" spans="1:51" s="13" customFormat="1" ht="12">
      <c r="A424" s="13"/>
      <c r="B424" s="234"/>
      <c r="C424" s="235"/>
      <c r="D424" s="236" t="s">
        <v>144</v>
      </c>
      <c r="E424" s="237" t="s">
        <v>1</v>
      </c>
      <c r="F424" s="238" t="s">
        <v>634</v>
      </c>
      <c r="G424" s="235"/>
      <c r="H424" s="239">
        <v>82.88</v>
      </c>
      <c r="I424" s="240"/>
      <c r="J424" s="235"/>
      <c r="K424" s="235"/>
      <c r="L424" s="241"/>
      <c r="M424" s="242"/>
      <c r="N424" s="243"/>
      <c r="O424" s="243"/>
      <c r="P424" s="243"/>
      <c r="Q424" s="243"/>
      <c r="R424" s="243"/>
      <c r="S424" s="243"/>
      <c r="T424" s="24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5" t="s">
        <v>144</v>
      </c>
      <c r="AU424" s="245" t="s">
        <v>90</v>
      </c>
      <c r="AV424" s="13" t="s">
        <v>90</v>
      </c>
      <c r="AW424" s="13" t="s">
        <v>34</v>
      </c>
      <c r="AX424" s="13" t="s">
        <v>79</v>
      </c>
      <c r="AY424" s="245" t="s">
        <v>136</v>
      </c>
    </row>
    <row r="425" spans="1:51" s="13" customFormat="1" ht="12">
      <c r="A425" s="13"/>
      <c r="B425" s="234"/>
      <c r="C425" s="235"/>
      <c r="D425" s="236" t="s">
        <v>144</v>
      </c>
      <c r="E425" s="237" t="s">
        <v>1</v>
      </c>
      <c r="F425" s="238" t="s">
        <v>635</v>
      </c>
      <c r="G425" s="235"/>
      <c r="H425" s="239">
        <v>267.75</v>
      </c>
      <c r="I425" s="240"/>
      <c r="J425" s="235"/>
      <c r="K425" s="235"/>
      <c r="L425" s="241"/>
      <c r="M425" s="242"/>
      <c r="N425" s="243"/>
      <c r="O425" s="243"/>
      <c r="P425" s="243"/>
      <c r="Q425" s="243"/>
      <c r="R425" s="243"/>
      <c r="S425" s="243"/>
      <c r="T425" s="24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5" t="s">
        <v>144</v>
      </c>
      <c r="AU425" s="245" t="s">
        <v>90</v>
      </c>
      <c r="AV425" s="13" t="s">
        <v>90</v>
      </c>
      <c r="AW425" s="13" t="s">
        <v>34</v>
      </c>
      <c r="AX425" s="13" t="s">
        <v>79</v>
      </c>
      <c r="AY425" s="245" t="s">
        <v>136</v>
      </c>
    </row>
    <row r="426" spans="1:51" s="13" customFormat="1" ht="12">
      <c r="A426" s="13"/>
      <c r="B426" s="234"/>
      <c r="C426" s="235"/>
      <c r="D426" s="236" t="s">
        <v>144</v>
      </c>
      <c r="E426" s="237" t="s">
        <v>1</v>
      </c>
      <c r="F426" s="238" t="s">
        <v>636</v>
      </c>
      <c r="G426" s="235"/>
      <c r="H426" s="239">
        <v>18.6</v>
      </c>
      <c r="I426" s="240"/>
      <c r="J426" s="235"/>
      <c r="K426" s="235"/>
      <c r="L426" s="241"/>
      <c r="M426" s="242"/>
      <c r="N426" s="243"/>
      <c r="O426" s="243"/>
      <c r="P426" s="243"/>
      <c r="Q426" s="243"/>
      <c r="R426" s="243"/>
      <c r="S426" s="243"/>
      <c r="T426" s="24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5" t="s">
        <v>144</v>
      </c>
      <c r="AU426" s="245" t="s">
        <v>90</v>
      </c>
      <c r="AV426" s="13" t="s">
        <v>90</v>
      </c>
      <c r="AW426" s="13" t="s">
        <v>34</v>
      </c>
      <c r="AX426" s="13" t="s">
        <v>79</v>
      </c>
      <c r="AY426" s="245" t="s">
        <v>136</v>
      </c>
    </row>
    <row r="427" spans="1:51" s="13" customFormat="1" ht="12">
      <c r="A427" s="13"/>
      <c r="B427" s="234"/>
      <c r="C427" s="235"/>
      <c r="D427" s="236" t="s">
        <v>144</v>
      </c>
      <c r="E427" s="237" t="s">
        <v>1</v>
      </c>
      <c r="F427" s="238" t="s">
        <v>637</v>
      </c>
      <c r="G427" s="235"/>
      <c r="H427" s="239">
        <v>21.34</v>
      </c>
      <c r="I427" s="240"/>
      <c r="J427" s="235"/>
      <c r="K427" s="235"/>
      <c r="L427" s="241"/>
      <c r="M427" s="242"/>
      <c r="N427" s="243"/>
      <c r="O427" s="243"/>
      <c r="P427" s="243"/>
      <c r="Q427" s="243"/>
      <c r="R427" s="243"/>
      <c r="S427" s="243"/>
      <c r="T427" s="24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5" t="s">
        <v>144</v>
      </c>
      <c r="AU427" s="245" t="s">
        <v>90</v>
      </c>
      <c r="AV427" s="13" t="s">
        <v>90</v>
      </c>
      <c r="AW427" s="13" t="s">
        <v>34</v>
      </c>
      <c r="AX427" s="13" t="s">
        <v>79</v>
      </c>
      <c r="AY427" s="245" t="s">
        <v>136</v>
      </c>
    </row>
    <row r="428" spans="1:51" s="14" customFormat="1" ht="12">
      <c r="A428" s="14"/>
      <c r="B428" s="246"/>
      <c r="C428" s="247"/>
      <c r="D428" s="236" t="s">
        <v>144</v>
      </c>
      <c r="E428" s="248" t="s">
        <v>1</v>
      </c>
      <c r="F428" s="249" t="s">
        <v>152</v>
      </c>
      <c r="G428" s="247"/>
      <c r="H428" s="250">
        <v>411.57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6" t="s">
        <v>144</v>
      </c>
      <c r="AU428" s="256" t="s">
        <v>90</v>
      </c>
      <c r="AV428" s="14" t="s">
        <v>142</v>
      </c>
      <c r="AW428" s="14" t="s">
        <v>34</v>
      </c>
      <c r="AX428" s="14" t="s">
        <v>79</v>
      </c>
      <c r="AY428" s="256" t="s">
        <v>136</v>
      </c>
    </row>
    <row r="429" spans="1:51" s="13" customFormat="1" ht="12">
      <c r="A429" s="13"/>
      <c r="B429" s="234"/>
      <c r="C429" s="235"/>
      <c r="D429" s="236" t="s">
        <v>144</v>
      </c>
      <c r="E429" s="237" t="s">
        <v>1</v>
      </c>
      <c r="F429" s="238" t="s">
        <v>638</v>
      </c>
      <c r="G429" s="235"/>
      <c r="H429" s="239">
        <v>432.149</v>
      </c>
      <c r="I429" s="240"/>
      <c r="J429" s="235"/>
      <c r="K429" s="235"/>
      <c r="L429" s="241"/>
      <c r="M429" s="242"/>
      <c r="N429" s="243"/>
      <c r="O429" s="243"/>
      <c r="P429" s="243"/>
      <c r="Q429" s="243"/>
      <c r="R429" s="243"/>
      <c r="S429" s="243"/>
      <c r="T429" s="24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5" t="s">
        <v>144</v>
      </c>
      <c r="AU429" s="245" t="s">
        <v>90</v>
      </c>
      <c r="AV429" s="13" t="s">
        <v>90</v>
      </c>
      <c r="AW429" s="13" t="s">
        <v>34</v>
      </c>
      <c r="AX429" s="13" t="s">
        <v>87</v>
      </c>
      <c r="AY429" s="245" t="s">
        <v>136</v>
      </c>
    </row>
    <row r="430" spans="1:65" s="2" customFormat="1" ht="21.75" customHeight="1">
      <c r="A430" s="39"/>
      <c r="B430" s="40"/>
      <c r="C430" s="267" t="s">
        <v>639</v>
      </c>
      <c r="D430" s="267" t="s">
        <v>193</v>
      </c>
      <c r="E430" s="268" t="s">
        <v>640</v>
      </c>
      <c r="F430" s="269" t="s">
        <v>641</v>
      </c>
      <c r="G430" s="270" t="s">
        <v>196</v>
      </c>
      <c r="H430" s="271">
        <v>0.016</v>
      </c>
      <c r="I430" s="272"/>
      <c r="J430" s="273">
        <f>ROUND(I430*H430,2)</f>
        <v>0</v>
      </c>
      <c r="K430" s="274"/>
      <c r="L430" s="275"/>
      <c r="M430" s="276" t="s">
        <v>1</v>
      </c>
      <c r="N430" s="277" t="s">
        <v>44</v>
      </c>
      <c r="O430" s="92"/>
      <c r="P430" s="230">
        <f>O430*H430</f>
        <v>0</v>
      </c>
      <c r="Q430" s="230">
        <v>1</v>
      </c>
      <c r="R430" s="230">
        <f>Q430*H430</f>
        <v>0.016</v>
      </c>
      <c r="S430" s="230">
        <v>0</v>
      </c>
      <c r="T430" s="231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2" t="s">
        <v>313</v>
      </c>
      <c r="AT430" s="232" t="s">
        <v>193</v>
      </c>
      <c r="AU430" s="232" t="s">
        <v>90</v>
      </c>
      <c r="AY430" s="18" t="s">
        <v>136</v>
      </c>
      <c r="BE430" s="233">
        <f>IF(N430="základní",J430,0)</f>
        <v>0</v>
      </c>
      <c r="BF430" s="233">
        <f>IF(N430="snížená",J430,0)</f>
        <v>0</v>
      </c>
      <c r="BG430" s="233">
        <f>IF(N430="zákl. přenesená",J430,0)</f>
        <v>0</v>
      </c>
      <c r="BH430" s="233">
        <f>IF(N430="sníž. přenesená",J430,0)</f>
        <v>0</v>
      </c>
      <c r="BI430" s="233">
        <f>IF(N430="nulová",J430,0)</f>
        <v>0</v>
      </c>
      <c r="BJ430" s="18" t="s">
        <v>87</v>
      </c>
      <c r="BK430" s="233">
        <f>ROUND(I430*H430,2)</f>
        <v>0</v>
      </c>
      <c r="BL430" s="18" t="s">
        <v>223</v>
      </c>
      <c r="BM430" s="232" t="s">
        <v>642</v>
      </c>
    </row>
    <row r="431" spans="1:51" s="15" customFormat="1" ht="12">
      <c r="A431" s="15"/>
      <c r="B431" s="257"/>
      <c r="C431" s="258"/>
      <c r="D431" s="236" t="s">
        <v>144</v>
      </c>
      <c r="E431" s="259" t="s">
        <v>1</v>
      </c>
      <c r="F431" s="260" t="s">
        <v>643</v>
      </c>
      <c r="G431" s="258"/>
      <c r="H431" s="259" t="s">
        <v>1</v>
      </c>
      <c r="I431" s="261"/>
      <c r="J431" s="258"/>
      <c r="K431" s="258"/>
      <c r="L431" s="262"/>
      <c r="M431" s="263"/>
      <c r="N431" s="264"/>
      <c r="O431" s="264"/>
      <c r="P431" s="264"/>
      <c r="Q431" s="264"/>
      <c r="R431" s="264"/>
      <c r="S431" s="264"/>
      <c r="T431" s="26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66" t="s">
        <v>144</v>
      </c>
      <c r="AU431" s="266" t="s">
        <v>90</v>
      </c>
      <c r="AV431" s="15" t="s">
        <v>87</v>
      </c>
      <c r="AW431" s="15" t="s">
        <v>34</v>
      </c>
      <c r="AX431" s="15" t="s">
        <v>79</v>
      </c>
      <c r="AY431" s="266" t="s">
        <v>136</v>
      </c>
    </row>
    <row r="432" spans="1:51" s="13" customFormat="1" ht="12">
      <c r="A432" s="13"/>
      <c r="B432" s="234"/>
      <c r="C432" s="235"/>
      <c r="D432" s="236" t="s">
        <v>144</v>
      </c>
      <c r="E432" s="237" t="s">
        <v>1</v>
      </c>
      <c r="F432" s="238" t="s">
        <v>644</v>
      </c>
      <c r="G432" s="235"/>
      <c r="H432" s="239">
        <v>0.016</v>
      </c>
      <c r="I432" s="240"/>
      <c r="J432" s="235"/>
      <c r="K432" s="235"/>
      <c r="L432" s="241"/>
      <c r="M432" s="242"/>
      <c r="N432" s="243"/>
      <c r="O432" s="243"/>
      <c r="P432" s="243"/>
      <c r="Q432" s="243"/>
      <c r="R432" s="243"/>
      <c r="S432" s="243"/>
      <c r="T432" s="24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5" t="s">
        <v>144</v>
      </c>
      <c r="AU432" s="245" t="s">
        <v>90</v>
      </c>
      <c r="AV432" s="13" t="s">
        <v>90</v>
      </c>
      <c r="AW432" s="13" t="s">
        <v>34</v>
      </c>
      <c r="AX432" s="13" t="s">
        <v>79</v>
      </c>
      <c r="AY432" s="245" t="s">
        <v>136</v>
      </c>
    </row>
    <row r="433" spans="1:51" s="14" customFormat="1" ht="12">
      <c r="A433" s="14"/>
      <c r="B433" s="246"/>
      <c r="C433" s="247"/>
      <c r="D433" s="236" t="s">
        <v>144</v>
      </c>
      <c r="E433" s="248" t="s">
        <v>1</v>
      </c>
      <c r="F433" s="249" t="s">
        <v>152</v>
      </c>
      <c r="G433" s="247"/>
      <c r="H433" s="250">
        <v>0.016</v>
      </c>
      <c r="I433" s="251"/>
      <c r="J433" s="247"/>
      <c r="K433" s="247"/>
      <c r="L433" s="252"/>
      <c r="M433" s="253"/>
      <c r="N433" s="254"/>
      <c r="O433" s="254"/>
      <c r="P433" s="254"/>
      <c r="Q433" s="254"/>
      <c r="R433" s="254"/>
      <c r="S433" s="254"/>
      <c r="T433" s="25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6" t="s">
        <v>144</v>
      </c>
      <c r="AU433" s="256" t="s">
        <v>90</v>
      </c>
      <c r="AV433" s="14" t="s">
        <v>142</v>
      </c>
      <c r="AW433" s="14" t="s">
        <v>34</v>
      </c>
      <c r="AX433" s="14" t="s">
        <v>87</v>
      </c>
      <c r="AY433" s="256" t="s">
        <v>136</v>
      </c>
    </row>
    <row r="434" spans="1:65" s="2" customFormat="1" ht="33" customHeight="1">
      <c r="A434" s="39"/>
      <c r="B434" s="40"/>
      <c r="C434" s="220" t="s">
        <v>645</v>
      </c>
      <c r="D434" s="220" t="s">
        <v>138</v>
      </c>
      <c r="E434" s="221" t="s">
        <v>646</v>
      </c>
      <c r="F434" s="222" t="s">
        <v>647</v>
      </c>
      <c r="G434" s="223" t="s">
        <v>226</v>
      </c>
      <c r="H434" s="224">
        <v>500</v>
      </c>
      <c r="I434" s="225"/>
      <c r="J434" s="226">
        <f>ROUND(I434*H434,2)</f>
        <v>0</v>
      </c>
      <c r="K434" s="227"/>
      <c r="L434" s="45"/>
      <c r="M434" s="228" t="s">
        <v>1</v>
      </c>
      <c r="N434" s="229" t="s">
        <v>44</v>
      </c>
      <c r="O434" s="92"/>
      <c r="P434" s="230">
        <f>O434*H434</f>
        <v>0</v>
      </c>
      <c r="Q434" s="230">
        <v>0</v>
      </c>
      <c r="R434" s="230">
        <f>Q434*H434</f>
        <v>0</v>
      </c>
      <c r="S434" s="230">
        <v>0.001</v>
      </c>
      <c r="T434" s="231">
        <f>S434*H434</f>
        <v>0.5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2" t="s">
        <v>223</v>
      </c>
      <c r="AT434" s="232" t="s">
        <v>138</v>
      </c>
      <c r="AU434" s="232" t="s">
        <v>90</v>
      </c>
      <c r="AY434" s="18" t="s">
        <v>136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8" t="s">
        <v>87</v>
      </c>
      <c r="BK434" s="233">
        <f>ROUND(I434*H434,2)</f>
        <v>0</v>
      </c>
      <c r="BL434" s="18" t="s">
        <v>223</v>
      </c>
      <c r="BM434" s="232" t="s">
        <v>648</v>
      </c>
    </row>
    <row r="435" spans="1:51" s="15" customFormat="1" ht="12">
      <c r="A435" s="15"/>
      <c r="B435" s="257"/>
      <c r="C435" s="258"/>
      <c r="D435" s="236" t="s">
        <v>144</v>
      </c>
      <c r="E435" s="259" t="s">
        <v>1</v>
      </c>
      <c r="F435" s="260" t="s">
        <v>649</v>
      </c>
      <c r="G435" s="258"/>
      <c r="H435" s="259" t="s">
        <v>1</v>
      </c>
      <c r="I435" s="261"/>
      <c r="J435" s="258"/>
      <c r="K435" s="258"/>
      <c r="L435" s="262"/>
      <c r="M435" s="263"/>
      <c r="N435" s="264"/>
      <c r="O435" s="264"/>
      <c r="P435" s="264"/>
      <c r="Q435" s="264"/>
      <c r="R435" s="264"/>
      <c r="S435" s="264"/>
      <c r="T435" s="26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6" t="s">
        <v>144</v>
      </c>
      <c r="AU435" s="266" t="s">
        <v>90</v>
      </c>
      <c r="AV435" s="15" t="s">
        <v>87</v>
      </c>
      <c r="AW435" s="15" t="s">
        <v>34</v>
      </c>
      <c r="AX435" s="15" t="s">
        <v>79</v>
      </c>
      <c r="AY435" s="266" t="s">
        <v>136</v>
      </c>
    </row>
    <row r="436" spans="1:51" s="13" customFormat="1" ht="12">
      <c r="A436" s="13"/>
      <c r="B436" s="234"/>
      <c r="C436" s="235"/>
      <c r="D436" s="236" t="s">
        <v>144</v>
      </c>
      <c r="E436" s="237" t="s">
        <v>1</v>
      </c>
      <c r="F436" s="238" t="s">
        <v>650</v>
      </c>
      <c r="G436" s="235"/>
      <c r="H436" s="239">
        <v>500</v>
      </c>
      <c r="I436" s="240"/>
      <c r="J436" s="235"/>
      <c r="K436" s="235"/>
      <c r="L436" s="241"/>
      <c r="M436" s="242"/>
      <c r="N436" s="243"/>
      <c r="O436" s="243"/>
      <c r="P436" s="243"/>
      <c r="Q436" s="243"/>
      <c r="R436" s="243"/>
      <c r="S436" s="243"/>
      <c r="T436" s="24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5" t="s">
        <v>144</v>
      </c>
      <c r="AU436" s="245" t="s">
        <v>90</v>
      </c>
      <c r="AV436" s="13" t="s">
        <v>90</v>
      </c>
      <c r="AW436" s="13" t="s">
        <v>34</v>
      </c>
      <c r="AX436" s="13" t="s">
        <v>87</v>
      </c>
      <c r="AY436" s="245" t="s">
        <v>136</v>
      </c>
    </row>
    <row r="437" spans="1:65" s="2" customFormat="1" ht="24.15" customHeight="1">
      <c r="A437" s="39"/>
      <c r="B437" s="40"/>
      <c r="C437" s="220" t="s">
        <v>651</v>
      </c>
      <c r="D437" s="220" t="s">
        <v>138</v>
      </c>
      <c r="E437" s="221" t="s">
        <v>652</v>
      </c>
      <c r="F437" s="222" t="s">
        <v>653</v>
      </c>
      <c r="G437" s="223" t="s">
        <v>141</v>
      </c>
      <c r="H437" s="224">
        <v>66.422</v>
      </c>
      <c r="I437" s="225"/>
      <c r="J437" s="226">
        <f>ROUND(I437*H437,2)</f>
        <v>0</v>
      </c>
      <c r="K437" s="227"/>
      <c r="L437" s="45"/>
      <c r="M437" s="228" t="s">
        <v>1</v>
      </c>
      <c r="N437" s="229" t="s">
        <v>44</v>
      </c>
      <c r="O437" s="92"/>
      <c r="P437" s="230">
        <f>O437*H437</f>
        <v>0</v>
      </c>
      <c r="Q437" s="230">
        <v>0.00125536</v>
      </c>
      <c r="R437" s="230">
        <f>Q437*H437</f>
        <v>0.08338352192</v>
      </c>
      <c r="S437" s="230">
        <v>0</v>
      </c>
      <c r="T437" s="231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2" t="s">
        <v>223</v>
      </c>
      <c r="AT437" s="232" t="s">
        <v>138</v>
      </c>
      <c r="AU437" s="232" t="s">
        <v>90</v>
      </c>
      <c r="AY437" s="18" t="s">
        <v>136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8" t="s">
        <v>87</v>
      </c>
      <c r="BK437" s="233">
        <f>ROUND(I437*H437,2)</f>
        <v>0</v>
      </c>
      <c r="BL437" s="18" t="s">
        <v>223</v>
      </c>
      <c r="BM437" s="232" t="s">
        <v>654</v>
      </c>
    </row>
    <row r="438" spans="1:51" s="15" customFormat="1" ht="12">
      <c r="A438" s="15"/>
      <c r="B438" s="257"/>
      <c r="C438" s="258"/>
      <c r="D438" s="236" t="s">
        <v>144</v>
      </c>
      <c r="E438" s="259" t="s">
        <v>1</v>
      </c>
      <c r="F438" s="260" t="s">
        <v>624</v>
      </c>
      <c r="G438" s="258"/>
      <c r="H438" s="259" t="s">
        <v>1</v>
      </c>
      <c r="I438" s="261"/>
      <c r="J438" s="258"/>
      <c r="K438" s="258"/>
      <c r="L438" s="262"/>
      <c r="M438" s="263"/>
      <c r="N438" s="264"/>
      <c r="O438" s="264"/>
      <c r="P438" s="264"/>
      <c r="Q438" s="264"/>
      <c r="R438" s="264"/>
      <c r="S438" s="264"/>
      <c r="T438" s="26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66" t="s">
        <v>144</v>
      </c>
      <c r="AU438" s="266" t="s">
        <v>90</v>
      </c>
      <c r="AV438" s="15" t="s">
        <v>87</v>
      </c>
      <c r="AW438" s="15" t="s">
        <v>34</v>
      </c>
      <c r="AX438" s="15" t="s">
        <v>79</v>
      </c>
      <c r="AY438" s="266" t="s">
        <v>136</v>
      </c>
    </row>
    <row r="439" spans="1:51" s="15" customFormat="1" ht="12">
      <c r="A439" s="15"/>
      <c r="B439" s="257"/>
      <c r="C439" s="258"/>
      <c r="D439" s="236" t="s">
        <v>144</v>
      </c>
      <c r="E439" s="259" t="s">
        <v>1</v>
      </c>
      <c r="F439" s="260" t="s">
        <v>85</v>
      </c>
      <c r="G439" s="258"/>
      <c r="H439" s="259" t="s">
        <v>1</v>
      </c>
      <c r="I439" s="261"/>
      <c r="J439" s="258"/>
      <c r="K439" s="258"/>
      <c r="L439" s="262"/>
      <c r="M439" s="263"/>
      <c r="N439" s="264"/>
      <c r="O439" s="264"/>
      <c r="P439" s="264"/>
      <c r="Q439" s="264"/>
      <c r="R439" s="264"/>
      <c r="S439" s="264"/>
      <c r="T439" s="26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66" t="s">
        <v>144</v>
      </c>
      <c r="AU439" s="266" t="s">
        <v>90</v>
      </c>
      <c r="AV439" s="15" t="s">
        <v>87</v>
      </c>
      <c r="AW439" s="15" t="s">
        <v>34</v>
      </c>
      <c r="AX439" s="15" t="s">
        <v>79</v>
      </c>
      <c r="AY439" s="266" t="s">
        <v>136</v>
      </c>
    </row>
    <row r="440" spans="1:51" s="13" customFormat="1" ht="12">
      <c r="A440" s="13"/>
      <c r="B440" s="234"/>
      <c r="C440" s="235"/>
      <c r="D440" s="236" t="s">
        <v>144</v>
      </c>
      <c r="E440" s="237" t="s">
        <v>1</v>
      </c>
      <c r="F440" s="238" t="s">
        <v>655</v>
      </c>
      <c r="G440" s="235"/>
      <c r="H440" s="239">
        <v>65.942</v>
      </c>
      <c r="I440" s="240"/>
      <c r="J440" s="235"/>
      <c r="K440" s="235"/>
      <c r="L440" s="241"/>
      <c r="M440" s="242"/>
      <c r="N440" s="243"/>
      <c r="O440" s="243"/>
      <c r="P440" s="243"/>
      <c r="Q440" s="243"/>
      <c r="R440" s="243"/>
      <c r="S440" s="243"/>
      <c r="T440" s="24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5" t="s">
        <v>144</v>
      </c>
      <c r="AU440" s="245" t="s">
        <v>90</v>
      </c>
      <c r="AV440" s="13" t="s">
        <v>90</v>
      </c>
      <c r="AW440" s="13" t="s">
        <v>34</v>
      </c>
      <c r="AX440" s="13" t="s">
        <v>79</v>
      </c>
      <c r="AY440" s="245" t="s">
        <v>136</v>
      </c>
    </row>
    <row r="441" spans="1:51" s="16" customFormat="1" ht="12">
      <c r="A441" s="16"/>
      <c r="B441" s="278"/>
      <c r="C441" s="279"/>
      <c r="D441" s="236" t="s">
        <v>144</v>
      </c>
      <c r="E441" s="280" t="s">
        <v>1</v>
      </c>
      <c r="F441" s="281" t="s">
        <v>626</v>
      </c>
      <c r="G441" s="279"/>
      <c r="H441" s="282">
        <v>65.942</v>
      </c>
      <c r="I441" s="283"/>
      <c r="J441" s="279"/>
      <c r="K441" s="279"/>
      <c r="L441" s="284"/>
      <c r="M441" s="285"/>
      <c r="N441" s="286"/>
      <c r="O441" s="286"/>
      <c r="P441" s="286"/>
      <c r="Q441" s="286"/>
      <c r="R441" s="286"/>
      <c r="S441" s="286"/>
      <c r="T441" s="287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T441" s="288" t="s">
        <v>144</v>
      </c>
      <c r="AU441" s="288" t="s">
        <v>90</v>
      </c>
      <c r="AV441" s="16" t="s">
        <v>153</v>
      </c>
      <c r="AW441" s="16" t="s">
        <v>34</v>
      </c>
      <c r="AX441" s="16" t="s">
        <v>79</v>
      </c>
      <c r="AY441" s="288" t="s">
        <v>136</v>
      </c>
    </row>
    <row r="442" spans="1:51" s="15" customFormat="1" ht="12">
      <c r="A442" s="15"/>
      <c r="B442" s="257"/>
      <c r="C442" s="258"/>
      <c r="D442" s="236" t="s">
        <v>144</v>
      </c>
      <c r="E442" s="259" t="s">
        <v>1</v>
      </c>
      <c r="F442" s="260" t="s">
        <v>627</v>
      </c>
      <c r="G442" s="258"/>
      <c r="H442" s="259" t="s">
        <v>1</v>
      </c>
      <c r="I442" s="261"/>
      <c r="J442" s="258"/>
      <c r="K442" s="258"/>
      <c r="L442" s="262"/>
      <c r="M442" s="263"/>
      <c r="N442" s="264"/>
      <c r="O442" s="264"/>
      <c r="P442" s="264"/>
      <c r="Q442" s="264"/>
      <c r="R442" s="264"/>
      <c r="S442" s="264"/>
      <c r="T442" s="26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6" t="s">
        <v>144</v>
      </c>
      <c r="AU442" s="266" t="s">
        <v>90</v>
      </c>
      <c r="AV442" s="15" t="s">
        <v>87</v>
      </c>
      <c r="AW442" s="15" t="s">
        <v>34</v>
      </c>
      <c r="AX442" s="15" t="s">
        <v>79</v>
      </c>
      <c r="AY442" s="266" t="s">
        <v>136</v>
      </c>
    </row>
    <row r="443" spans="1:51" s="13" customFormat="1" ht="12">
      <c r="A443" s="13"/>
      <c r="B443" s="234"/>
      <c r="C443" s="235"/>
      <c r="D443" s="236" t="s">
        <v>144</v>
      </c>
      <c r="E443" s="237" t="s">
        <v>1</v>
      </c>
      <c r="F443" s="238" t="s">
        <v>656</v>
      </c>
      <c r="G443" s="235"/>
      <c r="H443" s="239">
        <v>0.48</v>
      </c>
      <c r="I443" s="240"/>
      <c r="J443" s="235"/>
      <c r="K443" s="235"/>
      <c r="L443" s="241"/>
      <c r="M443" s="242"/>
      <c r="N443" s="243"/>
      <c r="O443" s="243"/>
      <c r="P443" s="243"/>
      <c r="Q443" s="243"/>
      <c r="R443" s="243"/>
      <c r="S443" s="243"/>
      <c r="T443" s="24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5" t="s">
        <v>144</v>
      </c>
      <c r="AU443" s="245" t="s">
        <v>90</v>
      </c>
      <c r="AV443" s="13" t="s">
        <v>90</v>
      </c>
      <c r="AW443" s="13" t="s">
        <v>34</v>
      </c>
      <c r="AX443" s="13" t="s">
        <v>79</v>
      </c>
      <c r="AY443" s="245" t="s">
        <v>136</v>
      </c>
    </row>
    <row r="444" spans="1:51" s="16" customFormat="1" ht="12">
      <c r="A444" s="16"/>
      <c r="B444" s="278"/>
      <c r="C444" s="279"/>
      <c r="D444" s="236" t="s">
        <v>144</v>
      </c>
      <c r="E444" s="280" t="s">
        <v>1</v>
      </c>
      <c r="F444" s="281" t="s">
        <v>626</v>
      </c>
      <c r="G444" s="279"/>
      <c r="H444" s="282">
        <v>0.48</v>
      </c>
      <c r="I444" s="283"/>
      <c r="J444" s="279"/>
      <c r="K444" s="279"/>
      <c r="L444" s="284"/>
      <c r="M444" s="285"/>
      <c r="N444" s="286"/>
      <c r="O444" s="286"/>
      <c r="P444" s="286"/>
      <c r="Q444" s="286"/>
      <c r="R444" s="286"/>
      <c r="S444" s="286"/>
      <c r="T444" s="287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T444" s="288" t="s">
        <v>144</v>
      </c>
      <c r="AU444" s="288" t="s">
        <v>90</v>
      </c>
      <c r="AV444" s="16" t="s">
        <v>153</v>
      </c>
      <c r="AW444" s="16" t="s">
        <v>34</v>
      </c>
      <c r="AX444" s="16" t="s">
        <v>79</v>
      </c>
      <c r="AY444" s="288" t="s">
        <v>136</v>
      </c>
    </row>
    <row r="445" spans="1:51" s="14" customFormat="1" ht="12">
      <c r="A445" s="14"/>
      <c r="B445" s="246"/>
      <c r="C445" s="247"/>
      <c r="D445" s="236" t="s">
        <v>144</v>
      </c>
      <c r="E445" s="248" t="s">
        <v>1</v>
      </c>
      <c r="F445" s="249" t="s">
        <v>152</v>
      </c>
      <c r="G445" s="247"/>
      <c r="H445" s="250">
        <v>66.422</v>
      </c>
      <c r="I445" s="251"/>
      <c r="J445" s="247"/>
      <c r="K445" s="247"/>
      <c r="L445" s="252"/>
      <c r="M445" s="253"/>
      <c r="N445" s="254"/>
      <c r="O445" s="254"/>
      <c r="P445" s="254"/>
      <c r="Q445" s="254"/>
      <c r="R445" s="254"/>
      <c r="S445" s="254"/>
      <c r="T445" s="25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6" t="s">
        <v>144</v>
      </c>
      <c r="AU445" s="256" t="s">
        <v>90</v>
      </c>
      <c r="AV445" s="14" t="s">
        <v>142</v>
      </c>
      <c r="AW445" s="14" t="s">
        <v>34</v>
      </c>
      <c r="AX445" s="14" t="s">
        <v>87</v>
      </c>
      <c r="AY445" s="256" t="s">
        <v>136</v>
      </c>
    </row>
    <row r="446" spans="1:65" s="2" customFormat="1" ht="16.5" customHeight="1">
      <c r="A446" s="39"/>
      <c r="B446" s="40"/>
      <c r="C446" s="267" t="s">
        <v>501</v>
      </c>
      <c r="D446" s="267" t="s">
        <v>193</v>
      </c>
      <c r="E446" s="268" t="s">
        <v>657</v>
      </c>
      <c r="F446" s="269" t="s">
        <v>658</v>
      </c>
      <c r="G446" s="270" t="s">
        <v>226</v>
      </c>
      <c r="H446" s="271">
        <v>227.33</v>
      </c>
      <c r="I446" s="272"/>
      <c r="J446" s="273">
        <f>ROUND(I446*H446,2)</f>
        <v>0</v>
      </c>
      <c r="K446" s="274"/>
      <c r="L446" s="275"/>
      <c r="M446" s="276" t="s">
        <v>1</v>
      </c>
      <c r="N446" s="277" t="s">
        <v>44</v>
      </c>
      <c r="O446" s="92"/>
      <c r="P446" s="230">
        <f>O446*H446</f>
        <v>0</v>
      </c>
      <c r="Q446" s="230">
        <v>0.001</v>
      </c>
      <c r="R446" s="230">
        <f>Q446*H446</f>
        <v>0.22733</v>
      </c>
      <c r="S446" s="230">
        <v>0</v>
      </c>
      <c r="T446" s="231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2" t="s">
        <v>313</v>
      </c>
      <c r="AT446" s="232" t="s">
        <v>193</v>
      </c>
      <c r="AU446" s="232" t="s">
        <v>90</v>
      </c>
      <c r="AY446" s="18" t="s">
        <v>136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18" t="s">
        <v>87</v>
      </c>
      <c r="BK446" s="233">
        <f>ROUND(I446*H446,2)</f>
        <v>0</v>
      </c>
      <c r="BL446" s="18" t="s">
        <v>223</v>
      </c>
      <c r="BM446" s="232" t="s">
        <v>659</v>
      </c>
    </row>
    <row r="447" spans="1:51" s="13" customFormat="1" ht="12">
      <c r="A447" s="13"/>
      <c r="B447" s="234"/>
      <c r="C447" s="235"/>
      <c r="D447" s="236" t="s">
        <v>144</v>
      </c>
      <c r="E447" s="237" t="s">
        <v>1</v>
      </c>
      <c r="F447" s="238" t="s">
        <v>660</v>
      </c>
      <c r="G447" s="235"/>
      <c r="H447" s="239">
        <v>122.881</v>
      </c>
      <c r="I447" s="240"/>
      <c r="J447" s="235"/>
      <c r="K447" s="235"/>
      <c r="L447" s="241"/>
      <c r="M447" s="242"/>
      <c r="N447" s="243"/>
      <c r="O447" s="243"/>
      <c r="P447" s="243"/>
      <c r="Q447" s="243"/>
      <c r="R447" s="243"/>
      <c r="S447" s="243"/>
      <c r="T447" s="24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5" t="s">
        <v>144</v>
      </c>
      <c r="AU447" s="245" t="s">
        <v>90</v>
      </c>
      <c r="AV447" s="13" t="s">
        <v>90</v>
      </c>
      <c r="AW447" s="13" t="s">
        <v>34</v>
      </c>
      <c r="AX447" s="13" t="s">
        <v>79</v>
      </c>
      <c r="AY447" s="245" t="s">
        <v>136</v>
      </c>
    </row>
    <row r="448" spans="1:51" s="13" customFormat="1" ht="12">
      <c r="A448" s="13"/>
      <c r="B448" s="234"/>
      <c r="C448" s="235"/>
      <c r="D448" s="236" t="s">
        <v>144</v>
      </c>
      <c r="E448" s="237" t="s">
        <v>1</v>
      </c>
      <c r="F448" s="238" t="s">
        <v>661</v>
      </c>
      <c r="G448" s="235"/>
      <c r="H448" s="239">
        <v>227.33</v>
      </c>
      <c r="I448" s="240"/>
      <c r="J448" s="235"/>
      <c r="K448" s="235"/>
      <c r="L448" s="241"/>
      <c r="M448" s="242"/>
      <c r="N448" s="243"/>
      <c r="O448" s="243"/>
      <c r="P448" s="243"/>
      <c r="Q448" s="243"/>
      <c r="R448" s="243"/>
      <c r="S448" s="243"/>
      <c r="T448" s="24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5" t="s">
        <v>144</v>
      </c>
      <c r="AU448" s="245" t="s">
        <v>90</v>
      </c>
      <c r="AV448" s="13" t="s">
        <v>90</v>
      </c>
      <c r="AW448" s="13" t="s">
        <v>34</v>
      </c>
      <c r="AX448" s="13" t="s">
        <v>87</v>
      </c>
      <c r="AY448" s="245" t="s">
        <v>136</v>
      </c>
    </row>
    <row r="449" spans="1:65" s="2" customFormat="1" ht="24.15" customHeight="1">
      <c r="A449" s="39"/>
      <c r="B449" s="40"/>
      <c r="C449" s="220" t="s">
        <v>662</v>
      </c>
      <c r="D449" s="220" t="s">
        <v>138</v>
      </c>
      <c r="E449" s="221" t="s">
        <v>663</v>
      </c>
      <c r="F449" s="222" t="s">
        <v>664</v>
      </c>
      <c r="G449" s="223" t="s">
        <v>196</v>
      </c>
      <c r="H449" s="224">
        <v>2.165</v>
      </c>
      <c r="I449" s="225"/>
      <c r="J449" s="226">
        <f>ROUND(I449*H449,2)</f>
        <v>0</v>
      </c>
      <c r="K449" s="227"/>
      <c r="L449" s="45"/>
      <c r="M449" s="228" t="s">
        <v>1</v>
      </c>
      <c r="N449" s="229" t="s">
        <v>44</v>
      </c>
      <c r="O449" s="92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2" t="s">
        <v>223</v>
      </c>
      <c r="AT449" s="232" t="s">
        <v>138</v>
      </c>
      <c r="AU449" s="232" t="s">
        <v>90</v>
      </c>
      <c r="AY449" s="18" t="s">
        <v>136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8" t="s">
        <v>87</v>
      </c>
      <c r="BK449" s="233">
        <f>ROUND(I449*H449,2)</f>
        <v>0</v>
      </c>
      <c r="BL449" s="18" t="s">
        <v>223</v>
      </c>
      <c r="BM449" s="232" t="s">
        <v>665</v>
      </c>
    </row>
    <row r="450" spans="1:63" s="12" customFormat="1" ht="25.9" customHeight="1">
      <c r="A450" s="12"/>
      <c r="B450" s="204"/>
      <c r="C450" s="205"/>
      <c r="D450" s="206" t="s">
        <v>78</v>
      </c>
      <c r="E450" s="207" t="s">
        <v>666</v>
      </c>
      <c r="F450" s="207" t="s">
        <v>667</v>
      </c>
      <c r="G450" s="205"/>
      <c r="H450" s="205"/>
      <c r="I450" s="208"/>
      <c r="J450" s="209">
        <f>BK450</f>
        <v>0</v>
      </c>
      <c r="K450" s="205"/>
      <c r="L450" s="210"/>
      <c r="M450" s="211"/>
      <c r="N450" s="212"/>
      <c r="O450" s="212"/>
      <c r="P450" s="213">
        <f>P451+P459</f>
        <v>0</v>
      </c>
      <c r="Q450" s="212"/>
      <c r="R450" s="213">
        <f>R451+R459</f>
        <v>0</v>
      </c>
      <c r="S450" s="212"/>
      <c r="T450" s="214">
        <f>T451+T459</f>
        <v>0</v>
      </c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R450" s="215" t="s">
        <v>164</v>
      </c>
      <c r="AT450" s="216" t="s">
        <v>78</v>
      </c>
      <c r="AU450" s="216" t="s">
        <v>79</v>
      </c>
      <c r="AY450" s="215" t="s">
        <v>136</v>
      </c>
      <c r="BK450" s="217">
        <f>BK451+BK459</f>
        <v>0</v>
      </c>
    </row>
    <row r="451" spans="1:63" s="12" customFormat="1" ht="22.8" customHeight="1">
      <c r="A451" s="12"/>
      <c r="B451" s="204"/>
      <c r="C451" s="205"/>
      <c r="D451" s="206" t="s">
        <v>78</v>
      </c>
      <c r="E451" s="218" t="s">
        <v>668</v>
      </c>
      <c r="F451" s="218" t="s">
        <v>669</v>
      </c>
      <c r="G451" s="205"/>
      <c r="H451" s="205"/>
      <c r="I451" s="208"/>
      <c r="J451" s="219">
        <f>BK451</f>
        <v>0</v>
      </c>
      <c r="K451" s="205"/>
      <c r="L451" s="210"/>
      <c r="M451" s="211"/>
      <c r="N451" s="212"/>
      <c r="O451" s="212"/>
      <c r="P451" s="213">
        <f>SUM(P452:P458)</f>
        <v>0</v>
      </c>
      <c r="Q451" s="212"/>
      <c r="R451" s="213">
        <f>SUM(R452:R458)</f>
        <v>0</v>
      </c>
      <c r="S451" s="212"/>
      <c r="T451" s="214">
        <f>SUM(T452:T458)</f>
        <v>0</v>
      </c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R451" s="215" t="s">
        <v>164</v>
      </c>
      <c r="AT451" s="216" t="s">
        <v>78</v>
      </c>
      <c r="AU451" s="216" t="s">
        <v>87</v>
      </c>
      <c r="AY451" s="215" t="s">
        <v>136</v>
      </c>
      <c r="BK451" s="217">
        <f>SUM(BK452:BK458)</f>
        <v>0</v>
      </c>
    </row>
    <row r="452" spans="1:65" s="2" customFormat="1" ht="16.5" customHeight="1">
      <c r="A452" s="39"/>
      <c r="B452" s="40"/>
      <c r="C452" s="220" t="s">
        <v>670</v>
      </c>
      <c r="D452" s="220" t="s">
        <v>138</v>
      </c>
      <c r="E452" s="221" t="s">
        <v>671</v>
      </c>
      <c r="F452" s="222" t="s">
        <v>672</v>
      </c>
      <c r="G452" s="223" t="s">
        <v>673</v>
      </c>
      <c r="H452" s="224">
        <v>1</v>
      </c>
      <c r="I452" s="225"/>
      <c r="J452" s="226">
        <f>ROUND(I452*H452,2)</f>
        <v>0</v>
      </c>
      <c r="K452" s="227"/>
      <c r="L452" s="45"/>
      <c r="M452" s="228" t="s">
        <v>1</v>
      </c>
      <c r="N452" s="229" t="s">
        <v>44</v>
      </c>
      <c r="O452" s="92"/>
      <c r="P452" s="230">
        <f>O452*H452</f>
        <v>0</v>
      </c>
      <c r="Q452" s="230">
        <v>0</v>
      </c>
      <c r="R452" s="230">
        <f>Q452*H452</f>
        <v>0</v>
      </c>
      <c r="S452" s="230">
        <v>0</v>
      </c>
      <c r="T452" s="231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2" t="s">
        <v>674</v>
      </c>
      <c r="AT452" s="232" t="s">
        <v>138</v>
      </c>
      <c r="AU452" s="232" t="s">
        <v>90</v>
      </c>
      <c r="AY452" s="18" t="s">
        <v>136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8" t="s">
        <v>87</v>
      </c>
      <c r="BK452" s="233">
        <f>ROUND(I452*H452,2)</f>
        <v>0</v>
      </c>
      <c r="BL452" s="18" t="s">
        <v>674</v>
      </c>
      <c r="BM452" s="232" t="s">
        <v>675</v>
      </c>
    </row>
    <row r="453" spans="1:65" s="2" customFormat="1" ht="16.5" customHeight="1">
      <c r="A453" s="39"/>
      <c r="B453" s="40"/>
      <c r="C453" s="220" t="s">
        <v>676</v>
      </c>
      <c r="D453" s="220" t="s">
        <v>138</v>
      </c>
      <c r="E453" s="221" t="s">
        <v>677</v>
      </c>
      <c r="F453" s="222" t="s">
        <v>678</v>
      </c>
      <c r="G453" s="223" t="s">
        <v>673</v>
      </c>
      <c r="H453" s="224">
        <v>1</v>
      </c>
      <c r="I453" s="225"/>
      <c r="J453" s="226">
        <f>ROUND(I453*H453,2)</f>
        <v>0</v>
      </c>
      <c r="K453" s="227"/>
      <c r="L453" s="45"/>
      <c r="M453" s="228" t="s">
        <v>1</v>
      </c>
      <c r="N453" s="229" t="s">
        <v>44</v>
      </c>
      <c r="O453" s="92"/>
      <c r="P453" s="230">
        <f>O453*H453</f>
        <v>0</v>
      </c>
      <c r="Q453" s="230">
        <v>0</v>
      </c>
      <c r="R453" s="230">
        <f>Q453*H453</f>
        <v>0</v>
      </c>
      <c r="S453" s="230">
        <v>0</v>
      </c>
      <c r="T453" s="231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2" t="s">
        <v>674</v>
      </c>
      <c r="AT453" s="232" t="s">
        <v>138</v>
      </c>
      <c r="AU453" s="232" t="s">
        <v>90</v>
      </c>
      <c r="AY453" s="18" t="s">
        <v>136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8" t="s">
        <v>87</v>
      </c>
      <c r="BK453" s="233">
        <f>ROUND(I453*H453,2)</f>
        <v>0</v>
      </c>
      <c r="BL453" s="18" t="s">
        <v>674</v>
      </c>
      <c r="BM453" s="232" t="s">
        <v>679</v>
      </c>
    </row>
    <row r="454" spans="1:65" s="2" customFormat="1" ht="24.15" customHeight="1">
      <c r="A454" s="39"/>
      <c r="B454" s="40"/>
      <c r="C454" s="220" t="s">
        <v>680</v>
      </c>
      <c r="D454" s="220" t="s">
        <v>138</v>
      </c>
      <c r="E454" s="221" t="s">
        <v>681</v>
      </c>
      <c r="F454" s="222" t="s">
        <v>682</v>
      </c>
      <c r="G454" s="223" t="s">
        <v>316</v>
      </c>
      <c r="H454" s="224">
        <v>1</v>
      </c>
      <c r="I454" s="225"/>
      <c r="J454" s="226">
        <f>ROUND(I454*H454,2)</f>
        <v>0</v>
      </c>
      <c r="K454" s="227"/>
      <c r="L454" s="45"/>
      <c r="M454" s="228" t="s">
        <v>1</v>
      </c>
      <c r="N454" s="229" t="s">
        <v>44</v>
      </c>
      <c r="O454" s="92"/>
      <c r="P454" s="230">
        <f>O454*H454</f>
        <v>0</v>
      </c>
      <c r="Q454" s="230">
        <v>0</v>
      </c>
      <c r="R454" s="230">
        <f>Q454*H454</f>
        <v>0</v>
      </c>
      <c r="S454" s="230">
        <v>0</v>
      </c>
      <c r="T454" s="231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2" t="s">
        <v>674</v>
      </c>
      <c r="AT454" s="232" t="s">
        <v>138</v>
      </c>
      <c r="AU454" s="232" t="s">
        <v>90</v>
      </c>
      <c r="AY454" s="18" t="s">
        <v>136</v>
      </c>
      <c r="BE454" s="233">
        <f>IF(N454="základní",J454,0)</f>
        <v>0</v>
      </c>
      <c r="BF454" s="233">
        <f>IF(N454="snížená",J454,0)</f>
        <v>0</v>
      </c>
      <c r="BG454" s="233">
        <f>IF(N454="zákl. přenesená",J454,0)</f>
        <v>0</v>
      </c>
      <c r="BH454" s="233">
        <f>IF(N454="sníž. přenesená",J454,0)</f>
        <v>0</v>
      </c>
      <c r="BI454" s="233">
        <f>IF(N454="nulová",J454,0)</f>
        <v>0</v>
      </c>
      <c r="BJ454" s="18" t="s">
        <v>87</v>
      </c>
      <c r="BK454" s="233">
        <f>ROUND(I454*H454,2)</f>
        <v>0</v>
      </c>
      <c r="BL454" s="18" t="s">
        <v>674</v>
      </c>
      <c r="BM454" s="232" t="s">
        <v>683</v>
      </c>
    </row>
    <row r="455" spans="1:65" s="2" customFormat="1" ht="16.5" customHeight="1">
      <c r="A455" s="39"/>
      <c r="B455" s="40"/>
      <c r="C455" s="220" t="s">
        <v>684</v>
      </c>
      <c r="D455" s="220" t="s">
        <v>138</v>
      </c>
      <c r="E455" s="221" t="s">
        <v>685</v>
      </c>
      <c r="F455" s="222" t="s">
        <v>686</v>
      </c>
      <c r="G455" s="223" t="s">
        <v>673</v>
      </c>
      <c r="H455" s="224">
        <v>1</v>
      </c>
      <c r="I455" s="225"/>
      <c r="J455" s="226">
        <f>ROUND(I455*H455,2)</f>
        <v>0</v>
      </c>
      <c r="K455" s="227"/>
      <c r="L455" s="45"/>
      <c r="M455" s="228" t="s">
        <v>1</v>
      </c>
      <c r="N455" s="229" t="s">
        <v>44</v>
      </c>
      <c r="O455" s="92"/>
      <c r="P455" s="230">
        <f>O455*H455</f>
        <v>0</v>
      </c>
      <c r="Q455" s="230">
        <v>0</v>
      </c>
      <c r="R455" s="230">
        <f>Q455*H455</f>
        <v>0</v>
      </c>
      <c r="S455" s="230">
        <v>0</v>
      </c>
      <c r="T455" s="231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2" t="s">
        <v>674</v>
      </c>
      <c r="AT455" s="232" t="s">
        <v>138</v>
      </c>
      <c r="AU455" s="232" t="s">
        <v>90</v>
      </c>
      <c r="AY455" s="18" t="s">
        <v>136</v>
      </c>
      <c r="BE455" s="233">
        <f>IF(N455="základní",J455,0)</f>
        <v>0</v>
      </c>
      <c r="BF455" s="233">
        <f>IF(N455="snížená",J455,0)</f>
        <v>0</v>
      </c>
      <c r="BG455" s="233">
        <f>IF(N455="zákl. přenesená",J455,0)</f>
        <v>0</v>
      </c>
      <c r="BH455" s="233">
        <f>IF(N455="sníž. přenesená",J455,0)</f>
        <v>0</v>
      </c>
      <c r="BI455" s="233">
        <f>IF(N455="nulová",J455,0)</f>
        <v>0</v>
      </c>
      <c r="BJ455" s="18" t="s">
        <v>87</v>
      </c>
      <c r="BK455" s="233">
        <f>ROUND(I455*H455,2)</f>
        <v>0</v>
      </c>
      <c r="BL455" s="18" t="s">
        <v>674</v>
      </c>
      <c r="BM455" s="232" t="s">
        <v>687</v>
      </c>
    </row>
    <row r="456" spans="1:65" s="2" customFormat="1" ht="16.5" customHeight="1">
      <c r="A456" s="39"/>
      <c r="B456" s="40"/>
      <c r="C456" s="220" t="s">
        <v>688</v>
      </c>
      <c r="D456" s="220" t="s">
        <v>138</v>
      </c>
      <c r="E456" s="221" t="s">
        <v>689</v>
      </c>
      <c r="F456" s="222" t="s">
        <v>690</v>
      </c>
      <c r="G456" s="223" t="s">
        <v>673</v>
      </c>
      <c r="H456" s="224">
        <v>1</v>
      </c>
      <c r="I456" s="225"/>
      <c r="J456" s="226">
        <f>ROUND(I456*H456,2)</f>
        <v>0</v>
      </c>
      <c r="K456" s="227"/>
      <c r="L456" s="45"/>
      <c r="M456" s="228" t="s">
        <v>1</v>
      </c>
      <c r="N456" s="229" t="s">
        <v>44</v>
      </c>
      <c r="O456" s="92"/>
      <c r="P456" s="230">
        <f>O456*H456</f>
        <v>0</v>
      </c>
      <c r="Q456" s="230">
        <v>0</v>
      </c>
      <c r="R456" s="230">
        <f>Q456*H456</f>
        <v>0</v>
      </c>
      <c r="S456" s="230">
        <v>0</v>
      </c>
      <c r="T456" s="231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2" t="s">
        <v>674</v>
      </c>
      <c r="AT456" s="232" t="s">
        <v>138</v>
      </c>
      <c r="AU456" s="232" t="s">
        <v>90</v>
      </c>
      <c r="AY456" s="18" t="s">
        <v>136</v>
      </c>
      <c r="BE456" s="233">
        <f>IF(N456="základní",J456,0)</f>
        <v>0</v>
      </c>
      <c r="BF456" s="233">
        <f>IF(N456="snížená",J456,0)</f>
        <v>0</v>
      </c>
      <c r="BG456" s="233">
        <f>IF(N456="zákl. přenesená",J456,0)</f>
        <v>0</v>
      </c>
      <c r="BH456" s="233">
        <f>IF(N456="sníž. přenesená",J456,0)</f>
        <v>0</v>
      </c>
      <c r="BI456" s="233">
        <f>IF(N456="nulová",J456,0)</f>
        <v>0</v>
      </c>
      <c r="BJ456" s="18" t="s">
        <v>87</v>
      </c>
      <c r="BK456" s="233">
        <f>ROUND(I456*H456,2)</f>
        <v>0</v>
      </c>
      <c r="BL456" s="18" t="s">
        <v>674</v>
      </c>
      <c r="BM456" s="232" t="s">
        <v>691</v>
      </c>
    </row>
    <row r="457" spans="1:65" s="2" customFormat="1" ht="16.5" customHeight="1">
      <c r="A457" s="39"/>
      <c r="B457" s="40"/>
      <c r="C457" s="220" t="s">
        <v>692</v>
      </c>
      <c r="D457" s="220" t="s">
        <v>138</v>
      </c>
      <c r="E457" s="221" t="s">
        <v>693</v>
      </c>
      <c r="F457" s="222" t="s">
        <v>694</v>
      </c>
      <c r="G457" s="223" t="s">
        <v>673</v>
      </c>
      <c r="H457" s="224">
        <v>1</v>
      </c>
      <c r="I457" s="225"/>
      <c r="J457" s="226">
        <f>ROUND(I457*H457,2)</f>
        <v>0</v>
      </c>
      <c r="K457" s="227"/>
      <c r="L457" s="45"/>
      <c r="M457" s="228" t="s">
        <v>1</v>
      </c>
      <c r="N457" s="229" t="s">
        <v>44</v>
      </c>
      <c r="O457" s="92"/>
      <c r="P457" s="230">
        <f>O457*H457</f>
        <v>0</v>
      </c>
      <c r="Q457" s="230">
        <v>0</v>
      </c>
      <c r="R457" s="230">
        <f>Q457*H457</f>
        <v>0</v>
      </c>
      <c r="S457" s="230">
        <v>0</v>
      </c>
      <c r="T457" s="231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2" t="s">
        <v>674</v>
      </c>
      <c r="AT457" s="232" t="s">
        <v>138</v>
      </c>
      <c r="AU457" s="232" t="s">
        <v>90</v>
      </c>
      <c r="AY457" s="18" t="s">
        <v>136</v>
      </c>
      <c r="BE457" s="233">
        <f>IF(N457="základní",J457,0)</f>
        <v>0</v>
      </c>
      <c r="BF457" s="233">
        <f>IF(N457="snížená",J457,0)</f>
        <v>0</v>
      </c>
      <c r="BG457" s="233">
        <f>IF(N457="zákl. přenesená",J457,0)</f>
        <v>0</v>
      </c>
      <c r="BH457" s="233">
        <f>IF(N457="sníž. přenesená",J457,0)</f>
        <v>0</v>
      </c>
      <c r="BI457" s="233">
        <f>IF(N457="nulová",J457,0)</f>
        <v>0</v>
      </c>
      <c r="BJ457" s="18" t="s">
        <v>87</v>
      </c>
      <c r="BK457" s="233">
        <f>ROUND(I457*H457,2)</f>
        <v>0</v>
      </c>
      <c r="BL457" s="18" t="s">
        <v>674</v>
      </c>
      <c r="BM457" s="232" t="s">
        <v>695</v>
      </c>
    </row>
    <row r="458" spans="1:65" s="2" customFormat="1" ht="16.5" customHeight="1">
      <c r="A458" s="39"/>
      <c r="B458" s="40"/>
      <c r="C458" s="220" t="s">
        <v>696</v>
      </c>
      <c r="D458" s="220" t="s">
        <v>138</v>
      </c>
      <c r="E458" s="221" t="s">
        <v>697</v>
      </c>
      <c r="F458" s="222" t="s">
        <v>698</v>
      </c>
      <c r="G458" s="223" t="s">
        <v>673</v>
      </c>
      <c r="H458" s="224">
        <v>1</v>
      </c>
      <c r="I458" s="225"/>
      <c r="J458" s="226">
        <f>ROUND(I458*H458,2)</f>
        <v>0</v>
      </c>
      <c r="K458" s="227"/>
      <c r="L458" s="45"/>
      <c r="M458" s="228" t="s">
        <v>1</v>
      </c>
      <c r="N458" s="229" t="s">
        <v>44</v>
      </c>
      <c r="O458" s="92"/>
      <c r="P458" s="230">
        <f>O458*H458</f>
        <v>0</v>
      </c>
      <c r="Q458" s="230">
        <v>0</v>
      </c>
      <c r="R458" s="230">
        <f>Q458*H458</f>
        <v>0</v>
      </c>
      <c r="S458" s="230">
        <v>0</v>
      </c>
      <c r="T458" s="231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2" t="s">
        <v>674</v>
      </c>
      <c r="AT458" s="232" t="s">
        <v>138</v>
      </c>
      <c r="AU458" s="232" t="s">
        <v>90</v>
      </c>
      <c r="AY458" s="18" t="s">
        <v>136</v>
      </c>
      <c r="BE458" s="233">
        <f>IF(N458="základní",J458,0)</f>
        <v>0</v>
      </c>
      <c r="BF458" s="233">
        <f>IF(N458="snížená",J458,0)</f>
        <v>0</v>
      </c>
      <c r="BG458" s="233">
        <f>IF(N458="zákl. přenesená",J458,0)</f>
        <v>0</v>
      </c>
      <c r="BH458" s="233">
        <f>IF(N458="sníž. přenesená",J458,0)</f>
        <v>0</v>
      </c>
      <c r="BI458" s="233">
        <f>IF(N458="nulová",J458,0)</f>
        <v>0</v>
      </c>
      <c r="BJ458" s="18" t="s">
        <v>87</v>
      </c>
      <c r="BK458" s="233">
        <f>ROUND(I458*H458,2)</f>
        <v>0</v>
      </c>
      <c r="BL458" s="18" t="s">
        <v>674</v>
      </c>
      <c r="BM458" s="232" t="s">
        <v>699</v>
      </c>
    </row>
    <row r="459" spans="1:63" s="12" customFormat="1" ht="22.8" customHeight="1">
      <c r="A459" s="12"/>
      <c r="B459" s="204"/>
      <c r="C459" s="205"/>
      <c r="D459" s="206" t="s">
        <v>78</v>
      </c>
      <c r="E459" s="218" t="s">
        <v>700</v>
      </c>
      <c r="F459" s="218" t="s">
        <v>690</v>
      </c>
      <c r="G459" s="205"/>
      <c r="H459" s="205"/>
      <c r="I459" s="208"/>
      <c r="J459" s="219">
        <f>BK459</f>
        <v>0</v>
      </c>
      <c r="K459" s="205"/>
      <c r="L459" s="210"/>
      <c r="M459" s="211"/>
      <c r="N459" s="212"/>
      <c r="O459" s="212"/>
      <c r="P459" s="213">
        <f>P460</f>
        <v>0</v>
      </c>
      <c r="Q459" s="212"/>
      <c r="R459" s="213">
        <f>R460</f>
        <v>0</v>
      </c>
      <c r="S459" s="212"/>
      <c r="T459" s="214">
        <f>T460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15" t="s">
        <v>164</v>
      </c>
      <c r="AT459" s="216" t="s">
        <v>78</v>
      </c>
      <c r="AU459" s="216" t="s">
        <v>87</v>
      </c>
      <c r="AY459" s="215" t="s">
        <v>136</v>
      </c>
      <c r="BK459" s="217">
        <f>BK460</f>
        <v>0</v>
      </c>
    </row>
    <row r="460" spans="1:65" s="2" customFormat="1" ht="24.15" customHeight="1">
      <c r="A460" s="39"/>
      <c r="B460" s="40"/>
      <c r="C460" s="220" t="s">
        <v>701</v>
      </c>
      <c r="D460" s="220" t="s">
        <v>138</v>
      </c>
      <c r="E460" s="221" t="s">
        <v>702</v>
      </c>
      <c r="F460" s="222" t="s">
        <v>703</v>
      </c>
      <c r="G460" s="223" t="s">
        <v>673</v>
      </c>
      <c r="H460" s="224">
        <v>1</v>
      </c>
      <c r="I460" s="225"/>
      <c r="J460" s="226">
        <f>ROUND(I460*H460,2)</f>
        <v>0</v>
      </c>
      <c r="K460" s="227"/>
      <c r="L460" s="45"/>
      <c r="M460" s="289" t="s">
        <v>1</v>
      </c>
      <c r="N460" s="290" t="s">
        <v>44</v>
      </c>
      <c r="O460" s="291"/>
      <c r="P460" s="292">
        <f>O460*H460</f>
        <v>0</v>
      </c>
      <c r="Q460" s="292">
        <v>0</v>
      </c>
      <c r="R460" s="292">
        <f>Q460*H460</f>
        <v>0</v>
      </c>
      <c r="S460" s="292">
        <v>0</v>
      </c>
      <c r="T460" s="293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2" t="s">
        <v>674</v>
      </c>
      <c r="AT460" s="232" t="s">
        <v>138</v>
      </c>
      <c r="AU460" s="232" t="s">
        <v>90</v>
      </c>
      <c r="AY460" s="18" t="s">
        <v>136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8" t="s">
        <v>87</v>
      </c>
      <c r="BK460" s="233">
        <f>ROUND(I460*H460,2)</f>
        <v>0</v>
      </c>
      <c r="BL460" s="18" t="s">
        <v>674</v>
      </c>
      <c r="BM460" s="232" t="s">
        <v>704</v>
      </c>
    </row>
    <row r="461" spans="1:31" s="2" customFormat="1" ht="6.95" customHeight="1">
      <c r="A461" s="39"/>
      <c r="B461" s="67"/>
      <c r="C461" s="68"/>
      <c r="D461" s="68"/>
      <c r="E461" s="68"/>
      <c r="F461" s="68"/>
      <c r="G461" s="68"/>
      <c r="H461" s="68"/>
      <c r="I461" s="68"/>
      <c r="J461" s="68"/>
      <c r="K461" s="68"/>
      <c r="L461" s="45"/>
      <c r="M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</row>
  </sheetData>
  <sheetProtection password="CC35" sheet="1" objects="1" scenarios="1" formatColumns="0" formatRows="0" autoFilter="0"/>
  <autoFilter ref="C130:K460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90</v>
      </c>
    </row>
    <row r="4" spans="2:46" s="1" customFormat="1" ht="24.95" customHeight="1">
      <c r="B4" s="21"/>
      <c r="D4" s="139" t="s">
        <v>97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Izolační zeleň Českobrodská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705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89</v>
      </c>
      <c r="G11" s="39"/>
      <c r="H11" s="39"/>
      <c r="I11" s="141" t="s">
        <v>19</v>
      </c>
      <c r="J11" s="144" t="s">
        <v>100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24.1.2024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36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ROUND(J131,2)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41" t="s">
        <v>44</v>
      </c>
      <c r="F33" s="155">
        <f>ROUND((SUM(BE131:BE428)),2)</f>
        <v>0</v>
      </c>
      <c r="G33" s="39"/>
      <c r="H33" s="39"/>
      <c r="I33" s="156">
        <v>0.21</v>
      </c>
      <c r="J33" s="155">
        <f>ROUND(((SUM(BE131:BE428))*I33),2)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45</v>
      </c>
      <c r="F34" s="155">
        <f>ROUND((SUM(BF131:BF428)),2)</f>
        <v>0</v>
      </c>
      <c r="G34" s="39"/>
      <c r="H34" s="39"/>
      <c r="I34" s="156">
        <v>0.15</v>
      </c>
      <c r="J34" s="155">
        <f>ROUND(((SUM(BF131:BF428))*I34),2)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ROUND((SUM(BG131:BG428)),2)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ROUND((SUM(BH131:BH428)),2)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ROUND((SUM(BI131:BI428)),2)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Izolační zeleň Českobrodská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103 - Akcíz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MČ Praha 14</v>
      </c>
      <c r="G89" s="41"/>
      <c r="H89" s="41"/>
      <c r="I89" s="33" t="s">
        <v>22</v>
      </c>
      <c r="J89" s="80" t="str">
        <f>IF(J12="","",J12)</f>
        <v>24.1.2024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Projekce dopravní Filip,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102</v>
      </c>
      <c r="D94" s="177"/>
      <c r="E94" s="177"/>
      <c r="F94" s="177"/>
      <c r="G94" s="177"/>
      <c r="H94" s="177"/>
      <c r="I94" s="177"/>
      <c r="J94" s="178" t="s">
        <v>103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104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105</v>
      </c>
    </row>
    <row r="97" spans="1:31" s="9" customFormat="1" ht="24.95" customHeight="1">
      <c r="A97" s="9"/>
      <c r="B97" s="180"/>
      <c r="C97" s="181"/>
      <c r="D97" s="182" t="s">
        <v>106</v>
      </c>
      <c r="E97" s="183"/>
      <c r="F97" s="183"/>
      <c r="G97" s="183"/>
      <c r="H97" s="183"/>
      <c r="I97" s="183"/>
      <c r="J97" s="184">
        <f>J132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107</v>
      </c>
      <c r="E98" s="189"/>
      <c r="F98" s="189"/>
      <c r="G98" s="189"/>
      <c r="H98" s="189"/>
      <c r="I98" s="189"/>
      <c r="J98" s="190">
        <f>J133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108</v>
      </c>
      <c r="E99" s="189"/>
      <c r="F99" s="189"/>
      <c r="G99" s="189"/>
      <c r="H99" s="189"/>
      <c r="I99" s="189"/>
      <c r="J99" s="190">
        <f>J166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109</v>
      </c>
      <c r="E100" s="189"/>
      <c r="F100" s="189"/>
      <c r="G100" s="189"/>
      <c r="H100" s="189"/>
      <c r="I100" s="189"/>
      <c r="J100" s="190">
        <f>J180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111</v>
      </c>
      <c r="E101" s="189"/>
      <c r="F101" s="189"/>
      <c r="G101" s="189"/>
      <c r="H101" s="189"/>
      <c r="I101" s="189"/>
      <c r="J101" s="190">
        <f>J189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706</v>
      </c>
      <c r="E102" s="189"/>
      <c r="F102" s="189"/>
      <c r="G102" s="189"/>
      <c r="H102" s="189"/>
      <c r="I102" s="189"/>
      <c r="J102" s="190">
        <f>J269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112</v>
      </c>
      <c r="E103" s="189"/>
      <c r="F103" s="189"/>
      <c r="G103" s="189"/>
      <c r="H103" s="189"/>
      <c r="I103" s="189"/>
      <c r="J103" s="190">
        <f>J272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6"/>
      <c r="C104" s="187"/>
      <c r="D104" s="188" t="s">
        <v>113</v>
      </c>
      <c r="E104" s="189"/>
      <c r="F104" s="189"/>
      <c r="G104" s="189"/>
      <c r="H104" s="189"/>
      <c r="I104" s="189"/>
      <c r="J104" s="190">
        <f>J346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114</v>
      </c>
      <c r="E105" s="189"/>
      <c r="F105" s="189"/>
      <c r="G105" s="189"/>
      <c r="H105" s="189"/>
      <c r="I105" s="189"/>
      <c r="J105" s="190">
        <f>J365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115</v>
      </c>
      <c r="E106" s="189"/>
      <c r="F106" s="189"/>
      <c r="G106" s="189"/>
      <c r="H106" s="189"/>
      <c r="I106" s="189"/>
      <c r="J106" s="190">
        <f>J391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116</v>
      </c>
      <c r="E107" s="183"/>
      <c r="F107" s="183"/>
      <c r="G107" s="183"/>
      <c r="H107" s="183"/>
      <c r="I107" s="183"/>
      <c r="J107" s="184">
        <f>J393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117</v>
      </c>
      <c r="E108" s="189"/>
      <c r="F108" s="189"/>
      <c r="G108" s="189"/>
      <c r="H108" s="189"/>
      <c r="I108" s="189"/>
      <c r="J108" s="190">
        <f>J394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707</v>
      </c>
      <c r="E109" s="189"/>
      <c r="F109" s="189"/>
      <c r="G109" s="189"/>
      <c r="H109" s="189"/>
      <c r="I109" s="189"/>
      <c r="J109" s="190">
        <f>J414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0"/>
      <c r="C110" s="181"/>
      <c r="D110" s="182" t="s">
        <v>118</v>
      </c>
      <c r="E110" s="183"/>
      <c r="F110" s="183"/>
      <c r="G110" s="183"/>
      <c r="H110" s="183"/>
      <c r="I110" s="183"/>
      <c r="J110" s="184">
        <f>J421</f>
        <v>0</v>
      </c>
      <c r="K110" s="181"/>
      <c r="L110" s="18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6"/>
      <c r="C111" s="187"/>
      <c r="D111" s="188" t="s">
        <v>119</v>
      </c>
      <c r="E111" s="189"/>
      <c r="F111" s="189"/>
      <c r="G111" s="189"/>
      <c r="H111" s="189"/>
      <c r="I111" s="189"/>
      <c r="J111" s="190">
        <f>J422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121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75" t="str">
        <f>E7</f>
        <v>Izolační zeleň Českobrodská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98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SO 103 - Akcíz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>MČ Praha 14</v>
      </c>
      <c r="G125" s="41"/>
      <c r="H125" s="41"/>
      <c r="I125" s="33" t="s">
        <v>22</v>
      </c>
      <c r="J125" s="80" t="str">
        <f>IF(J12="","",J12)</f>
        <v>24.1.2024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25.65" customHeight="1">
      <c r="A127" s="39"/>
      <c r="B127" s="40"/>
      <c r="C127" s="33" t="s">
        <v>24</v>
      </c>
      <c r="D127" s="41"/>
      <c r="E127" s="41"/>
      <c r="F127" s="28" t="str">
        <f>E15</f>
        <v xml:space="preserve"> </v>
      </c>
      <c r="G127" s="41"/>
      <c r="H127" s="41"/>
      <c r="I127" s="33" t="s">
        <v>32</v>
      </c>
      <c r="J127" s="37" t="str">
        <f>E21</f>
        <v>Projekce dopravní Filip, s.r.o.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30</v>
      </c>
      <c r="D128" s="41"/>
      <c r="E128" s="41"/>
      <c r="F128" s="28" t="str">
        <f>IF(E18="","",E18)</f>
        <v>Vyplň údaj</v>
      </c>
      <c r="G128" s="41"/>
      <c r="H128" s="41"/>
      <c r="I128" s="33" t="s">
        <v>35</v>
      </c>
      <c r="J128" s="37" t="str">
        <f>E24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192"/>
      <c r="B130" s="193"/>
      <c r="C130" s="194" t="s">
        <v>122</v>
      </c>
      <c r="D130" s="195" t="s">
        <v>64</v>
      </c>
      <c r="E130" s="195" t="s">
        <v>60</v>
      </c>
      <c r="F130" s="195" t="s">
        <v>61</v>
      </c>
      <c r="G130" s="195" t="s">
        <v>123</v>
      </c>
      <c r="H130" s="195" t="s">
        <v>124</v>
      </c>
      <c r="I130" s="195" t="s">
        <v>125</v>
      </c>
      <c r="J130" s="196" t="s">
        <v>103</v>
      </c>
      <c r="K130" s="197" t="s">
        <v>126</v>
      </c>
      <c r="L130" s="198"/>
      <c r="M130" s="101" t="s">
        <v>1</v>
      </c>
      <c r="N130" s="102" t="s">
        <v>43</v>
      </c>
      <c r="O130" s="102" t="s">
        <v>127</v>
      </c>
      <c r="P130" s="102" t="s">
        <v>128</v>
      </c>
      <c r="Q130" s="102" t="s">
        <v>129</v>
      </c>
      <c r="R130" s="102" t="s">
        <v>130</v>
      </c>
      <c r="S130" s="102" t="s">
        <v>131</v>
      </c>
      <c r="T130" s="103" t="s">
        <v>132</v>
      </c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</row>
    <row r="131" spans="1:63" s="2" customFormat="1" ht="22.8" customHeight="1">
      <c r="A131" s="39"/>
      <c r="B131" s="40"/>
      <c r="C131" s="108" t="s">
        <v>133</v>
      </c>
      <c r="D131" s="41"/>
      <c r="E131" s="41"/>
      <c r="F131" s="41"/>
      <c r="G131" s="41"/>
      <c r="H131" s="41"/>
      <c r="I131" s="41"/>
      <c r="J131" s="199">
        <f>BK131</f>
        <v>0</v>
      </c>
      <c r="K131" s="41"/>
      <c r="L131" s="45"/>
      <c r="M131" s="104"/>
      <c r="N131" s="200"/>
      <c r="O131" s="105"/>
      <c r="P131" s="201">
        <f>P132+P393+P421</f>
        <v>0</v>
      </c>
      <c r="Q131" s="105"/>
      <c r="R131" s="201">
        <f>R132+R393+R421</f>
        <v>200.119090173038</v>
      </c>
      <c r="S131" s="105"/>
      <c r="T131" s="202">
        <f>T132+T393+T421</f>
        <v>198.1851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78</v>
      </c>
      <c r="AU131" s="18" t="s">
        <v>105</v>
      </c>
      <c r="BK131" s="203">
        <f>BK132+BK393+BK421</f>
        <v>0</v>
      </c>
    </row>
    <row r="132" spans="1:63" s="12" customFormat="1" ht="25.9" customHeight="1">
      <c r="A132" s="12"/>
      <c r="B132" s="204"/>
      <c r="C132" s="205"/>
      <c r="D132" s="206" t="s">
        <v>78</v>
      </c>
      <c r="E132" s="207" t="s">
        <v>134</v>
      </c>
      <c r="F132" s="207" t="s">
        <v>135</v>
      </c>
      <c r="G132" s="205"/>
      <c r="H132" s="205"/>
      <c r="I132" s="208"/>
      <c r="J132" s="209">
        <f>BK132</f>
        <v>0</v>
      </c>
      <c r="K132" s="205"/>
      <c r="L132" s="210"/>
      <c r="M132" s="211"/>
      <c r="N132" s="212"/>
      <c r="O132" s="212"/>
      <c r="P132" s="213">
        <f>P133+P166+P180+P189+P269+P272+P365+P391</f>
        <v>0</v>
      </c>
      <c r="Q132" s="212"/>
      <c r="R132" s="213">
        <f>R133+R166+R180+R189+R269+R272+R365+R391</f>
        <v>199.750650099838</v>
      </c>
      <c r="S132" s="212"/>
      <c r="T132" s="214">
        <f>T133+T166+T180+T189+T269+T272+T365+T391</f>
        <v>198.1851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87</v>
      </c>
      <c r="AT132" s="216" t="s">
        <v>78</v>
      </c>
      <c r="AU132" s="216" t="s">
        <v>79</v>
      </c>
      <c r="AY132" s="215" t="s">
        <v>136</v>
      </c>
      <c r="BK132" s="217">
        <f>BK133+BK166+BK180+BK189+BK269+BK272+BK365+BK391</f>
        <v>0</v>
      </c>
    </row>
    <row r="133" spans="1:63" s="12" customFormat="1" ht="22.8" customHeight="1">
      <c r="A133" s="12"/>
      <c r="B133" s="204"/>
      <c r="C133" s="205"/>
      <c r="D133" s="206" t="s">
        <v>78</v>
      </c>
      <c r="E133" s="218" t="s">
        <v>87</v>
      </c>
      <c r="F133" s="218" t="s">
        <v>137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SUM(P134:P165)</f>
        <v>0</v>
      </c>
      <c r="Q133" s="212"/>
      <c r="R133" s="213">
        <f>SUM(R134:R165)</f>
        <v>6.055</v>
      </c>
      <c r="S133" s="212"/>
      <c r="T133" s="214">
        <f>SUM(T134:T165)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87</v>
      </c>
      <c r="AT133" s="216" t="s">
        <v>78</v>
      </c>
      <c r="AU133" s="216" t="s">
        <v>87</v>
      </c>
      <c r="AY133" s="215" t="s">
        <v>136</v>
      </c>
      <c r="BK133" s="217">
        <f>SUM(BK134:BK165)</f>
        <v>0</v>
      </c>
    </row>
    <row r="134" spans="1:65" s="2" customFormat="1" ht="24.15" customHeight="1">
      <c r="A134" s="39"/>
      <c r="B134" s="40"/>
      <c r="C134" s="220" t="s">
        <v>87</v>
      </c>
      <c r="D134" s="220" t="s">
        <v>138</v>
      </c>
      <c r="E134" s="221" t="s">
        <v>139</v>
      </c>
      <c r="F134" s="222" t="s">
        <v>140</v>
      </c>
      <c r="G134" s="223" t="s">
        <v>141</v>
      </c>
      <c r="H134" s="224">
        <v>913.8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44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142</v>
      </c>
      <c r="AT134" s="232" t="s">
        <v>138</v>
      </c>
      <c r="AU134" s="232" t="s">
        <v>90</v>
      </c>
      <c r="AY134" s="18" t="s">
        <v>136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87</v>
      </c>
      <c r="BK134" s="233">
        <f>ROUND(I134*H134,2)</f>
        <v>0</v>
      </c>
      <c r="BL134" s="18" t="s">
        <v>142</v>
      </c>
      <c r="BM134" s="232" t="s">
        <v>708</v>
      </c>
    </row>
    <row r="135" spans="1:51" s="13" customFormat="1" ht="12">
      <c r="A135" s="13"/>
      <c r="B135" s="234"/>
      <c r="C135" s="235"/>
      <c r="D135" s="236" t="s">
        <v>144</v>
      </c>
      <c r="E135" s="237" t="s">
        <v>1</v>
      </c>
      <c r="F135" s="238" t="s">
        <v>709</v>
      </c>
      <c r="G135" s="235"/>
      <c r="H135" s="239">
        <v>913.8</v>
      </c>
      <c r="I135" s="240"/>
      <c r="J135" s="235"/>
      <c r="K135" s="235"/>
      <c r="L135" s="241"/>
      <c r="M135" s="242"/>
      <c r="N135" s="243"/>
      <c r="O135" s="243"/>
      <c r="P135" s="243"/>
      <c r="Q135" s="243"/>
      <c r="R135" s="243"/>
      <c r="S135" s="243"/>
      <c r="T135" s="24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5" t="s">
        <v>144</v>
      </c>
      <c r="AU135" s="245" t="s">
        <v>90</v>
      </c>
      <c r="AV135" s="13" t="s">
        <v>90</v>
      </c>
      <c r="AW135" s="13" t="s">
        <v>34</v>
      </c>
      <c r="AX135" s="13" t="s">
        <v>87</v>
      </c>
      <c r="AY135" s="245" t="s">
        <v>136</v>
      </c>
    </row>
    <row r="136" spans="1:65" s="2" customFormat="1" ht="33" customHeight="1">
      <c r="A136" s="39"/>
      <c r="B136" s="40"/>
      <c r="C136" s="220" t="s">
        <v>90</v>
      </c>
      <c r="D136" s="220" t="s">
        <v>138</v>
      </c>
      <c r="E136" s="221" t="s">
        <v>710</v>
      </c>
      <c r="F136" s="222" t="s">
        <v>711</v>
      </c>
      <c r="G136" s="223" t="s">
        <v>148</v>
      </c>
      <c r="H136" s="224">
        <v>561.431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44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142</v>
      </c>
      <c r="AT136" s="232" t="s">
        <v>138</v>
      </c>
      <c r="AU136" s="232" t="s">
        <v>90</v>
      </c>
      <c r="AY136" s="18" t="s">
        <v>136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87</v>
      </c>
      <c r="BK136" s="233">
        <f>ROUND(I136*H136,2)</f>
        <v>0</v>
      </c>
      <c r="BL136" s="18" t="s">
        <v>142</v>
      </c>
      <c r="BM136" s="232" t="s">
        <v>712</v>
      </c>
    </row>
    <row r="137" spans="1:51" s="13" customFormat="1" ht="12">
      <c r="A137" s="13"/>
      <c r="B137" s="234"/>
      <c r="C137" s="235"/>
      <c r="D137" s="236" t="s">
        <v>144</v>
      </c>
      <c r="E137" s="237" t="s">
        <v>1</v>
      </c>
      <c r="F137" s="238" t="s">
        <v>713</v>
      </c>
      <c r="G137" s="235"/>
      <c r="H137" s="239">
        <v>75.656</v>
      </c>
      <c r="I137" s="240"/>
      <c r="J137" s="235"/>
      <c r="K137" s="235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144</v>
      </c>
      <c r="AU137" s="245" t="s">
        <v>90</v>
      </c>
      <c r="AV137" s="13" t="s">
        <v>90</v>
      </c>
      <c r="AW137" s="13" t="s">
        <v>34</v>
      </c>
      <c r="AX137" s="13" t="s">
        <v>79</v>
      </c>
      <c r="AY137" s="245" t="s">
        <v>136</v>
      </c>
    </row>
    <row r="138" spans="1:51" s="13" customFormat="1" ht="12">
      <c r="A138" s="13"/>
      <c r="B138" s="234"/>
      <c r="C138" s="235"/>
      <c r="D138" s="236" t="s">
        <v>144</v>
      </c>
      <c r="E138" s="237" t="s">
        <v>1</v>
      </c>
      <c r="F138" s="238" t="s">
        <v>714</v>
      </c>
      <c r="G138" s="235"/>
      <c r="H138" s="239">
        <v>485.775</v>
      </c>
      <c r="I138" s="240"/>
      <c r="J138" s="235"/>
      <c r="K138" s="235"/>
      <c r="L138" s="241"/>
      <c r="M138" s="242"/>
      <c r="N138" s="243"/>
      <c r="O138" s="243"/>
      <c r="P138" s="243"/>
      <c r="Q138" s="243"/>
      <c r="R138" s="243"/>
      <c r="S138" s="243"/>
      <c r="T138" s="24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5" t="s">
        <v>144</v>
      </c>
      <c r="AU138" s="245" t="s">
        <v>90</v>
      </c>
      <c r="AV138" s="13" t="s">
        <v>90</v>
      </c>
      <c r="AW138" s="13" t="s">
        <v>34</v>
      </c>
      <c r="AX138" s="13" t="s">
        <v>79</v>
      </c>
      <c r="AY138" s="245" t="s">
        <v>136</v>
      </c>
    </row>
    <row r="139" spans="1:51" s="14" customFormat="1" ht="12">
      <c r="A139" s="14"/>
      <c r="B139" s="246"/>
      <c r="C139" s="247"/>
      <c r="D139" s="236" t="s">
        <v>144</v>
      </c>
      <c r="E139" s="248" t="s">
        <v>1</v>
      </c>
      <c r="F139" s="249" t="s">
        <v>152</v>
      </c>
      <c r="G139" s="247"/>
      <c r="H139" s="250">
        <v>561.431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6" t="s">
        <v>144</v>
      </c>
      <c r="AU139" s="256" t="s">
        <v>90</v>
      </c>
      <c r="AV139" s="14" t="s">
        <v>142</v>
      </c>
      <c r="AW139" s="14" t="s">
        <v>34</v>
      </c>
      <c r="AX139" s="14" t="s">
        <v>87</v>
      </c>
      <c r="AY139" s="256" t="s">
        <v>136</v>
      </c>
    </row>
    <row r="140" spans="1:65" s="2" customFormat="1" ht="37.8" customHeight="1">
      <c r="A140" s="39"/>
      <c r="B140" s="40"/>
      <c r="C140" s="220" t="s">
        <v>153</v>
      </c>
      <c r="D140" s="220" t="s">
        <v>138</v>
      </c>
      <c r="E140" s="221" t="s">
        <v>165</v>
      </c>
      <c r="F140" s="222" t="s">
        <v>166</v>
      </c>
      <c r="G140" s="223" t="s">
        <v>148</v>
      </c>
      <c r="H140" s="224">
        <v>182.76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44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142</v>
      </c>
      <c r="AT140" s="232" t="s">
        <v>138</v>
      </c>
      <c r="AU140" s="232" t="s">
        <v>90</v>
      </c>
      <c r="AY140" s="18" t="s">
        <v>136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87</v>
      </c>
      <c r="BK140" s="233">
        <f>ROUND(I140*H140,2)</f>
        <v>0</v>
      </c>
      <c r="BL140" s="18" t="s">
        <v>142</v>
      </c>
      <c r="BM140" s="232" t="s">
        <v>715</v>
      </c>
    </row>
    <row r="141" spans="1:51" s="13" customFormat="1" ht="12">
      <c r="A141" s="13"/>
      <c r="B141" s="234"/>
      <c r="C141" s="235"/>
      <c r="D141" s="236" t="s">
        <v>144</v>
      </c>
      <c r="E141" s="237" t="s">
        <v>1</v>
      </c>
      <c r="F141" s="238" t="s">
        <v>716</v>
      </c>
      <c r="G141" s="235"/>
      <c r="H141" s="239">
        <v>182.76</v>
      </c>
      <c r="I141" s="240"/>
      <c r="J141" s="235"/>
      <c r="K141" s="235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144</v>
      </c>
      <c r="AU141" s="245" t="s">
        <v>90</v>
      </c>
      <c r="AV141" s="13" t="s">
        <v>90</v>
      </c>
      <c r="AW141" s="13" t="s">
        <v>34</v>
      </c>
      <c r="AX141" s="13" t="s">
        <v>79</v>
      </c>
      <c r="AY141" s="245" t="s">
        <v>136</v>
      </c>
    </row>
    <row r="142" spans="1:51" s="15" customFormat="1" ht="12">
      <c r="A142" s="15"/>
      <c r="B142" s="257"/>
      <c r="C142" s="258"/>
      <c r="D142" s="236" t="s">
        <v>144</v>
      </c>
      <c r="E142" s="259" t="s">
        <v>1</v>
      </c>
      <c r="F142" s="260" t="s">
        <v>170</v>
      </c>
      <c r="G142" s="258"/>
      <c r="H142" s="259" t="s">
        <v>1</v>
      </c>
      <c r="I142" s="261"/>
      <c r="J142" s="258"/>
      <c r="K142" s="258"/>
      <c r="L142" s="262"/>
      <c r="M142" s="263"/>
      <c r="N142" s="264"/>
      <c r="O142" s="264"/>
      <c r="P142" s="264"/>
      <c r="Q142" s="264"/>
      <c r="R142" s="264"/>
      <c r="S142" s="264"/>
      <c r="T142" s="26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6" t="s">
        <v>144</v>
      </c>
      <c r="AU142" s="266" t="s">
        <v>90</v>
      </c>
      <c r="AV142" s="15" t="s">
        <v>87</v>
      </c>
      <c r="AW142" s="15" t="s">
        <v>34</v>
      </c>
      <c r="AX142" s="15" t="s">
        <v>79</v>
      </c>
      <c r="AY142" s="266" t="s">
        <v>136</v>
      </c>
    </row>
    <row r="143" spans="1:51" s="14" customFormat="1" ht="12">
      <c r="A143" s="14"/>
      <c r="B143" s="246"/>
      <c r="C143" s="247"/>
      <c r="D143" s="236" t="s">
        <v>144</v>
      </c>
      <c r="E143" s="248" t="s">
        <v>1</v>
      </c>
      <c r="F143" s="249" t="s">
        <v>152</v>
      </c>
      <c r="G143" s="247"/>
      <c r="H143" s="250">
        <v>182.76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6" t="s">
        <v>144</v>
      </c>
      <c r="AU143" s="256" t="s">
        <v>90</v>
      </c>
      <c r="AV143" s="14" t="s">
        <v>142</v>
      </c>
      <c r="AW143" s="14" t="s">
        <v>34</v>
      </c>
      <c r="AX143" s="14" t="s">
        <v>87</v>
      </c>
      <c r="AY143" s="256" t="s">
        <v>136</v>
      </c>
    </row>
    <row r="144" spans="1:65" s="2" customFormat="1" ht="33" customHeight="1">
      <c r="A144" s="39"/>
      <c r="B144" s="40"/>
      <c r="C144" s="220" t="s">
        <v>142</v>
      </c>
      <c r="D144" s="220" t="s">
        <v>138</v>
      </c>
      <c r="E144" s="221" t="s">
        <v>172</v>
      </c>
      <c r="F144" s="222" t="s">
        <v>173</v>
      </c>
      <c r="G144" s="223" t="s">
        <v>148</v>
      </c>
      <c r="H144" s="224">
        <v>561.431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44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142</v>
      </c>
      <c r="AT144" s="232" t="s">
        <v>138</v>
      </c>
      <c r="AU144" s="232" t="s">
        <v>90</v>
      </c>
      <c r="AY144" s="18" t="s">
        <v>136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87</v>
      </c>
      <c r="BK144" s="233">
        <f>ROUND(I144*H144,2)</f>
        <v>0</v>
      </c>
      <c r="BL144" s="18" t="s">
        <v>142</v>
      </c>
      <c r="BM144" s="232" t="s">
        <v>717</v>
      </c>
    </row>
    <row r="145" spans="1:51" s="13" customFormat="1" ht="12">
      <c r="A145" s="13"/>
      <c r="B145" s="234"/>
      <c r="C145" s="235"/>
      <c r="D145" s="236" t="s">
        <v>144</v>
      </c>
      <c r="E145" s="237" t="s">
        <v>1</v>
      </c>
      <c r="F145" s="238" t="s">
        <v>718</v>
      </c>
      <c r="G145" s="235"/>
      <c r="H145" s="239">
        <v>561.431</v>
      </c>
      <c r="I145" s="240"/>
      <c r="J145" s="235"/>
      <c r="K145" s="235"/>
      <c r="L145" s="241"/>
      <c r="M145" s="242"/>
      <c r="N145" s="243"/>
      <c r="O145" s="243"/>
      <c r="P145" s="243"/>
      <c r="Q145" s="243"/>
      <c r="R145" s="243"/>
      <c r="S145" s="243"/>
      <c r="T145" s="24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5" t="s">
        <v>144</v>
      </c>
      <c r="AU145" s="245" t="s">
        <v>90</v>
      </c>
      <c r="AV145" s="13" t="s">
        <v>90</v>
      </c>
      <c r="AW145" s="13" t="s">
        <v>34</v>
      </c>
      <c r="AX145" s="13" t="s">
        <v>79</v>
      </c>
      <c r="AY145" s="245" t="s">
        <v>136</v>
      </c>
    </row>
    <row r="146" spans="1:51" s="14" customFormat="1" ht="12">
      <c r="A146" s="14"/>
      <c r="B146" s="246"/>
      <c r="C146" s="247"/>
      <c r="D146" s="236" t="s">
        <v>144</v>
      </c>
      <c r="E146" s="248" t="s">
        <v>1</v>
      </c>
      <c r="F146" s="249" t="s">
        <v>152</v>
      </c>
      <c r="G146" s="247"/>
      <c r="H146" s="250">
        <v>561.431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6" t="s">
        <v>144</v>
      </c>
      <c r="AU146" s="256" t="s">
        <v>90</v>
      </c>
      <c r="AV146" s="14" t="s">
        <v>142</v>
      </c>
      <c r="AW146" s="14" t="s">
        <v>34</v>
      </c>
      <c r="AX146" s="14" t="s">
        <v>87</v>
      </c>
      <c r="AY146" s="256" t="s">
        <v>136</v>
      </c>
    </row>
    <row r="147" spans="1:65" s="2" customFormat="1" ht="37.8" customHeight="1">
      <c r="A147" s="39"/>
      <c r="B147" s="40"/>
      <c r="C147" s="220" t="s">
        <v>164</v>
      </c>
      <c r="D147" s="220" t="s">
        <v>138</v>
      </c>
      <c r="E147" s="221" t="s">
        <v>177</v>
      </c>
      <c r="F147" s="222" t="s">
        <v>178</v>
      </c>
      <c r="G147" s="223" t="s">
        <v>148</v>
      </c>
      <c r="H147" s="224">
        <v>2807.155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44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142</v>
      </c>
      <c r="AT147" s="232" t="s">
        <v>138</v>
      </c>
      <c r="AU147" s="232" t="s">
        <v>90</v>
      </c>
      <c r="AY147" s="18" t="s">
        <v>136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87</v>
      </c>
      <c r="BK147" s="233">
        <f>ROUND(I147*H147,2)</f>
        <v>0</v>
      </c>
      <c r="BL147" s="18" t="s">
        <v>142</v>
      </c>
      <c r="BM147" s="232" t="s">
        <v>719</v>
      </c>
    </row>
    <row r="148" spans="1:51" s="13" customFormat="1" ht="12">
      <c r="A148" s="13"/>
      <c r="B148" s="234"/>
      <c r="C148" s="235"/>
      <c r="D148" s="236" t="s">
        <v>144</v>
      </c>
      <c r="E148" s="237" t="s">
        <v>1</v>
      </c>
      <c r="F148" s="238" t="s">
        <v>720</v>
      </c>
      <c r="G148" s="235"/>
      <c r="H148" s="239">
        <v>2807.155</v>
      </c>
      <c r="I148" s="240"/>
      <c r="J148" s="235"/>
      <c r="K148" s="235"/>
      <c r="L148" s="241"/>
      <c r="M148" s="242"/>
      <c r="N148" s="243"/>
      <c r="O148" s="243"/>
      <c r="P148" s="243"/>
      <c r="Q148" s="243"/>
      <c r="R148" s="243"/>
      <c r="S148" s="243"/>
      <c r="T148" s="24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5" t="s">
        <v>144</v>
      </c>
      <c r="AU148" s="245" t="s">
        <v>90</v>
      </c>
      <c r="AV148" s="13" t="s">
        <v>90</v>
      </c>
      <c r="AW148" s="13" t="s">
        <v>34</v>
      </c>
      <c r="AX148" s="13" t="s">
        <v>87</v>
      </c>
      <c r="AY148" s="245" t="s">
        <v>136</v>
      </c>
    </row>
    <row r="149" spans="1:65" s="2" customFormat="1" ht="24.15" customHeight="1">
      <c r="A149" s="39"/>
      <c r="B149" s="40"/>
      <c r="C149" s="220" t="s">
        <v>171</v>
      </c>
      <c r="D149" s="220" t="s">
        <v>138</v>
      </c>
      <c r="E149" s="221" t="s">
        <v>187</v>
      </c>
      <c r="F149" s="222" t="s">
        <v>188</v>
      </c>
      <c r="G149" s="223" t="s">
        <v>148</v>
      </c>
      <c r="H149" s="224">
        <v>3.364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44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142</v>
      </c>
      <c r="AT149" s="232" t="s">
        <v>138</v>
      </c>
      <c r="AU149" s="232" t="s">
        <v>90</v>
      </c>
      <c r="AY149" s="18" t="s">
        <v>136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87</v>
      </c>
      <c r="BK149" s="233">
        <f>ROUND(I149*H149,2)</f>
        <v>0</v>
      </c>
      <c r="BL149" s="18" t="s">
        <v>142</v>
      </c>
      <c r="BM149" s="232" t="s">
        <v>721</v>
      </c>
    </row>
    <row r="150" spans="1:51" s="13" customFormat="1" ht="12">
      <c r="A150" s="13"/>
      <c r="B150" s="234"/>
      <c r="C150" s="235"/>
      <c r="D150" s="236" t="s">
        <v>144</v>
      </c>
      <c r="E150" s="237" t="s">
        <v>1</v>
      </c>
      <c r="F150" s="238" t="s">
        <v>722</v>
      </c>
      <c r="G150" s="235"/>
      <c r="H150" s="239">
        <v>3.364</v>
      </c>
      <c r="I150" s="240"/>
      <c r="J150" s="235"/>
      <c r="K150" s="235"/>
      <c r="L150" s="241"/>
      <c r="M150" s="242"/>
      <c r="N150" s="243"/>
      <c r="O150" s="243"/>
      <c r="P150" s="243"/>
      <c r="Q150" s="243"/>
      <c r="R150" s="243"/>
      <c r="S150" s="243"/>
      <c r="T150" s="24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5" t="s">
        <v>144</v>
      </c>
      <c r="AU150" s="245" t="s">
        <v>90</v>
      </c>
      <c r="AV150" s="13" t="s">
        <v>90</v>
      </c>
      <c r="AW150" s="13" t="s">
        <v>34</v>
      </c>
      <c r="AX150" s="13" t="s">
        <v>79</v>
      </c>
      <c r="AY150" s="245" t="s">
        <v>136</v>
      </c>
    </row>
    <row r="151" spans="1:51" s="14" customFormat="1" ht="12">
      <c r="A151" s="14"/>
      <c r="B151" s="246"/>
      <c r="C151" s="247"/>
      <c r="D151" s="236" t="s">
        <v>144</v>
      </c>
      <c r="E151" s="248" t="s">
        <v>1</v>
      </c>
      <c r="F151" s="249" t="s">
        <v>152</v>
      </c>
      <c r="G151" s="247"/>
      <c r="H151" s="250">
        <v>3.364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6" t="s">
        <v>144</v>
      </c>
      <c r="AU151" s="256" t="s">
        <v>90</v>
      </c>
      <c r="AV151" s="14" t="s">
        <v>142</v>
      </c>
      <c r="AW151" s="14" t="s">
        <v>34</v>
      </c>
      <c r="AX151" s="14" t="s">
        <v>87</v>
      </c>
      <c r="AY151" s="256" t="s">
        <v>136</v>
      </c>
    </row>
    <row r="152" spans="1:65" s="2" customFormat="1" ht="16.5" customHeight="1">
      <c r="A152" s="39"/>
      <c r="B152" s="40"/>
      <c r="C152" s="267" t="s">
        <v>176</v>
      </c>
      <c r="D152" s="267" t="s">
        <v>193</v>
      </c>
      <c r="E152" s="268" t="s">
        <v>194</v>
      </c>
      <c r="F152" s="269" t="s">
        <v>195</v>
      </c>
      <c r="G152" s="270" t="s">
        <v>196</v>
      </c>
      <c r="H152" s="271">
        <v>6.055</v>
      </c>
      <c r="I152" s="272"/>
      <c r="J152" s="273">
        <f>ROUND(I152*H152,2)</f>
        <v>0</v>
      </c>
      <c r="K152" s="274"/>
      <c r="L152" s="275"/>
      <c r="M152" s="276" t="s">
        <v>1</v>
      </c>
      <c r="N152" s="277" t="s">
        <v>44</v>
      </c>
      <c r="O152" s="92"/>
      <c r="P152" s="230">
        <f>O152*H152</f>
        <v>0</v>
      </c>
      <c r="Q152" s="230">
        <v>1</v>
      </c>
      <c r="R152" s="230">
        <f>Q152*H152</f>
        <v>6.055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181</v>
      </c>
      <c r="AT152" s="232" t="s">
        <v>193</v>
      </c>
      <c r="AU152" s="232" t="s">
        <v>90</v>
      </c>
      <c r="AY152" s="18" t="s">
        <v>136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87</v>
      </c>
      <c r="BK152" s="233">
        <f>ROUND(I152*H152,2)</f>
        <v>0</v>
      </c>
      <c r="BL152" s="18" t="s">
        <v>142</v>
      </c>
      <c r="BM152" s="232" t="s">
        <v>723</v>
      </c>
    </row>
    <row r="153" spans="1:51" s="13" customFormat="1" ht="12">
      <c r="A153" s="13"/>
      <c r="B153" s="234"/>
      <c r="C153" s="235"/>
      <c r="D153" s="236" t="s">
        <v>144</v>
      </c>
      <c r="E153" s="237" t="s">
        <v>1</v>
      </c>
      <c r="F153" s="238" t="s">
        <v>724</v>
      </c>
      <c r="G153" s="235"/>
      <c r="H153" s="239">
        <v>3.364</v>
      </c>
      <c r="I153" s="240"/>
      <c r="J153" s="235"/>
      <c r="K153" s="235"/>
      <c r="L153" s="241"/>
      <c r="M153" s="242"/>
      <c r="N153" s="243"/>
      <c r="O153" s="243"/>
      <c r="P153" s="243"/>
      <c r="Q153" s="243"/>
      <c r="R153" s="243"/>
      <c r="S153" s="243"/>
      <c r="T153" s="24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5" t="s">
        <v>144</v>
      </c>
      <c r="AU153" s="245" t="s">
        <v>90</v>
      </c>
      <c r="AV153" s="13" t="s">
        <v>90</v>
      </c>
      <c r="AW153" s="13" t="s">
        <v>34</v>
      </c>
      <c r="AX153" s="13" t="s">
        <v>79</v>
      </c>
      <c r="AY153" s="245" t="s">
        <v>136</v>
      </c>
    </row>
    <row r="154" spans="1:51" s="13" customFormat="1" ht="12">
      <c r="A154" s="13"/>
      <c r="B154" s="234"/>
      <c r="C154" s="235"/>
      <c r="D154" s="236" t="s">
        <v>144</v>
      </c>
      <c r="E154" s="237" t="s">
        <v>1</v>
      </c>
      <c r="F154" s="238" t="s">
        <v>725</v>
      </c>
      <c r="G154" s="235"/>
      <c r="H154" s="239">
        <v>6.055</v>
      </c>
      <c r="I154" s="240"/>
      <c r="J154" s="235"/>
      <c r="K154" s="235"/>
      <c r="L154" s="241"/>
      <c r="M154" s="242"/>
      <c r="N154" s="243"/>
      <c r="O154" s="243"/>
      <c r="P154" s="243"/>
      <c r="Q154" s="243"/>
      <c r="R154" s="243"/>
      <c r="S154" s="243"/>
      <c r="T154" s="24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5" t="s">
        <v>144</v>
      </c>
      <c r="AU154" s="245" t="s">
        <v>90</v>
      </c>
      <c r="AV154" s="13" t="s">
        <v>90</v>
      </c>
      <c r="AW154" s="13" t="s">
        <v>34</v>
      </c>
      <c r="AX154" s="13" t="s">
        <v>87</v>
      </c>
      <c r="AY154" s="245" t="s">
        <v>136</v>
      </c>
    </row>
    <row r="155" spans="1:65" s="2" customFormat="1" ht="24.15" customHeight="1">
      <c r="A155" s="39"/>
      <c r="B155" s="40"/>
      <c r="C155" s="220" t="s">
        <v>181</v>
      </c>
      <c r="D155" s="220" t="s">
        <v>138</v>
      </c>
      <c r="E155" s="221" t="s">
        <v>201</v>
      </c>
      <c r="F155" s="222" t="s">
        <v>202</v>
      </c>
      <c r="G155" s="223" t="s">
        <v>196</v>
      </c>
      <c r="H155" s="224">
        <v>1010.576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44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142</v>
      </c>
      <c r="AT155" s="232" t="s">
        <v>138</v>
      </c>
      <c r="AU155" s="232" t="s">
        <v>90</v>
      </c>
      <c r="AY155" s="18" t="s">
        <v>136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87</v>
      </c>
      <c r="BK155" s="233">
        <f>ROUND(I155*H155,2)</f>
        <v>0</v>
      </c>
      <c r="BL155" s="18" t="s">
        <v>142</v>
      </c>
      <c r="BM155" s="232" t="s">
        <v>726</v>
      </c>
    </row>
    <row r="156" spans="1:51" s="13" customFormat="1" ht="12">
      <c r="A156" s="13"/>
      <c r="B156" s="234"/>
      <c r="C156" s="235"/>
      <c r="D156" s="236" t="s">
        <v>144</v>
      </c>
      <c r="E156" s="237" t="s">
        <v>1</v>
      </c>
      <c r="F156" s="238" t="s">
        <v>718</v>
      </c>
      <c r="G156" s="235"/>
      <c r="H156" s="239">
        <v>561.431</v>
      </c>
      <c r="I156" s="240"/>
      <c r="J156" s="235"/>
      <c r="K156" s="235"/>
      <c r="L156" s="241"/>
      <c r="M156" s="242"/>
      <c r="N156" s="243"/>
      <c r="O156" s="243"/>
      <c r="P156" s="243"/>
      <c r="Q156" s="243"/>
      <c r="R156" s="243"/>
      <c r="S156" s="243"/>
      <c r="T156" s="24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5" t="s">
        <v>144</v>
      </c>
      <c r="AU156" s="245" t="s">
        <v>90</v>
      </c>
      <c r="AV156" s="13" t="s">
        <v>90</v>
      </c>
      <c r="AW156" s="13" t="s">
        <v>34</v>
      </c>
      <c r="AX156" s="13" t="s">
        <v>79</v>
      </c>
      <c r="AY156" s="245" t="s">
        <v>136</v>
      </c>
    </row>
    <row r="157" spans="1:51" s="13" customFormat="1" ht="12">
      <c r="A157" s="13"/>
      <c r="B157" s="234"/>
      <c r="C157" s="235"/>
      <c r="D157" s="236" t="s">
        <v>144</v>
      </c>
      <c r="E157" s="237" t="s">
        <v>1</v>
      </c>
      <c r="F157" s="238" t="s">
        <v>727</v>
      </c>
      <c r="G157" s="235"/>
      <c r="H157" s="239">
        <v>1010.576</v>
      </c>
      <c r="I157" s="240"/>
      <c r="J157" s="235"/>
      <c r="K157" s="235"/>
      <c r="L157" s="241"/>
      <c r="M157" s="242"/>
      <c r="N157" s="243"/>
      <c r="O157" s="243"/>
      <c r="P157" s="243"/>
      <c r="Q157" s="243"/>
      <c r="R157" s="243"/>
      <c r="S157" s="243"/>
      <c r="T157" s="24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5" t="s">
        <v>144</v>
      </c>
      <c r="AU157" s="245" t="s">
        <v>90</v>
      </c>
      <c r="AV157" s="13" t="s">
        <v>90</v>
      </c>
      <c r="AW157" s="13" t="s">
        <v>34</v>
      </c>
      <c r="AX157" s="13" t="s">
        <v>87</v>
      </c>
      <c r="AY157" s="245" t="s">
        <v>136</v>
      </c>
    </row>
    <row r="158" spans="1:65" s="2" customFormat="1" ht="16.5" customHeight="1">
      <c r="A158" s="39"/>
      <c r="B158" s="40"/>
      <c r="C158" s="220" t="s">
        <v>186</v>
      </c>
      <c r="D158" s="220" t="s">
        <v>138</v>
      </c>
      <c r="E158" s="221" t="s">
        <v>207</v>
      </c>
      <c r="F158" s="222" t="s">
        <v>208</v>
      </c>
      <c r="G158" s="223" t="s">
        <v>148</v>
      </c>
      <c r="H158" s="224">
        <v>182.76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44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142</v>
      </c>
      <c r="AT158" s="232" t="s">
        <v>138</v>
      </c>
      <c r="AU158" s="232" t="s">
        <v>90</v>
      </c>
      <c r="AY158" s="18" t="s">
        <v>136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87</v>
      </c>
      <c r="BK158" s="233">
        <f>ROUND(I158*H158,2)</f>
        <v>0</v>
      </c>
      <c r="BL158" s="18" t="s">
        <v>142</v>
      </c>
      <c r="BM158" s="232" t="s">
        <v>728</v>
      </c>
    </row>
    <row r="159" spans="1:51" s="13" customFormat="1" ht="12">
      <c r="A159" s="13"/>
      <c r="B159" s="234"/>
      <c r="C159" s="235"/>
      <c r="D159" s="236" t="s">
        <v>144</v>
      </c>
      <c r="E159" s="237" t="s">
        <v>1</v>
      </c>
      <c r="F159" s="238" t="s">
        <v>729</v>
      </c>
      <c r="G159" s="235"/>
      <c r="H159" s="239">
        <v>182.76</v>
      </c>
      <c r="I159" s="240"/>
      <c r="J159" s="235"/>
      <c r="K159" s="235"/>
      <c r="L159" s="241"/>
      <c r="M159" s="242"/>
      <c r="N159" s="243"/>
      <c r="O159" s="243"/>
      <c r="P159" s="243"/>
      <c r="Q159" s="243"/>
      <c r="R159" s="243"/>
      <c r="S159" s="243"/>
      <c r="T159" s="24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5" t="s">
        <v>144</v>
      </c>
      <c r="AU159" s="245" t="s">
        <v>90</v>
      </c>
      <c r="AV159" s="13" t="s">
        <v>90</v>
      </c>
      <c r="AW159" s="13" t="s">
        <v>34</v>
      </c>
      <c r="AX159" s="13" t="s">
        <v>87</v>
      </c>
      <c r="AY159" s="245" t="s">
        <v>136</v>
      </c>
    </row>
    <row r="160" spans="1:65" s="2" customFormat="1" ht="24.15" customHeight="1">
      <c r="A160" s="39"/>
      <c r="B160" s="40"/>
      <c r="C160" s="220" t="s">
        <v>192</v>
      </c>
      <c r="D160" s="220" t="s">
        <v>138</v>
      </c>
      <c r="E160" s="221" t="s">
        <v>230</v>
      </c>
      <c r="F160" s="222" t="s">
        <v>231</v>
      </c>
      <c r="G160" s="223" t="s">
        <v>141</v>
      </c>
      <c r="H160" s="224">
        <v>609.42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44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142</v>
      </c>
      <c r="AT160" s="232" t="s">
        <v>138</v>
      </c>
      <c r="AU160" s="232" t="s">
        <v>90</v>
      </c>
      <c r="AY160" s="18" t="s">
        <v>136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87</v>
      </c>
      <c r="BK160" s="233">
        <f>ROUND(I160*H160,2)</f>
        <v>0</v>
      </c>
      <c r="BL160" s="18" t="s">
        <v>142</v>
      </c>
      <c r="BM160" s="232" t="s">
        <v>730</v>
      </c>
    </row>
    <row r="161" spans="1:51" s="13" customFormat="1" ht="12">
      <c r="A161" s="13"/>
      <c r="B161" s="234"/>
      <c r="C161" s="235"/>
      <c r="D161" s="236" t="s">
        <v>144</v>
      </c>
      <c r="E161" s="237" t="s">
        <v>1</v>
      </c>
      <c r="F161" s="238" t="s">
        <v>731</v>
      </c>
      <c r="G161" s="235"/>
      <c r="H161" s="239">
        <v>609.42</v>
      </c>
      <c r="I161" s="240"/>
      <c r="J161" s="235"/>
      <c r="K161" s="235"/>
      <c r="L161" s="241"/>
      <c r="M161" s="242"/>
      <c r="N161" s="243"/>
      <c r="O161" s="243"/>
      <c r="P161" s="243"/>
      <c r="Q161" s="243"/>
      <c r="R161" s="243"/>
      <c r="S161" s="243"/>
      <c r="T161" s="24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5" t="s">
        <v>144</v>
      </c>
      <c r="AU161" s="245" t="s">
        <v>90</v>
      </c>
      <c r="AV161" s="13" t="s">
        <v>90</v>
      </c>
      <c r="AW161" s="13" t="s">
        <v>34</v>
      </c>
      <c r="AX161" s="13" t="s">
        <v>79</v>
      </c>
      <c r="AY161" s="245" t="s">
        <v>136</v>
      </c>
    </row>
    <row r="162" spans="1:51" s="14" customFormat="1" ht="12">
      <c r="A162" s="14"/>
      <c r="B162" s="246"/>
      <c r="C162" s="247"/>
      <c r="D162" s="236" t="s">
        <v>144</v>
      </c>
      <c r="E162" s="248" t="s">
        <v>1</v>
      </c>
      <c r="F162" s="249" t="s">
        <v>152</v>
      </c>
      <c r="G162" s="247"/>
      <c r="H162" s="250">
        <v>609.42</v>
      </c>
      <c r="I162" s="251"/>
      <c r="J162" s="247"/>
      <c r="K162" s="247"/>
      <c r="L162" s="252"/>
      <c r="M162" s="253"/>
      <c r="N162" s="254"/>
      <c r="O162" s="254"/>
      <c r="P162" s="254"/>
      <c r="Q162" s="254"/>
      <c r="R162" s="254"/>
      <c r="S162" s="254"/>
      <c r="T162" s="25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6" t="s">
        <v>144</v>
      </c>
      <c r="AU162" s="256" t="s">
        <v>90</v>
      </c>
      <c r="AV162" s="14" t="s">
        <v>142</v>
      </c>
      <c r="AW162" s="14" t="s">
        <v>34</v>
      </c>
      <c r="AX162" s="14" t="s">
        <v>87</v>
      </c>
      <c r="AY162" s="256" t="s">
        <v>136</v>
      </c>
    </row>
    <row r="163" spans="1:65" s="2" customFormat="1" ht="24.15" customHeight="1">
      <c r="A163" s="39"/>
      <c r="B163" s="40"/>
      <c r="C163" s="220" t="s">
        <v>200</v>
      </c>
      <c r="D163" s="220" t="s">
        <v>138</v>
      </c>
      <c r="E163" s="221" t="s">
        <v>732</v>
      </c>
      <c r="F163" s="222" t="s">
        <v>733</v>
      </c>
      <c r="G163" s="223" t="s">
        <v>141</v>
      </c>
      <c r="H163" s="224">
        <v>932.08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44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142</v>
      </c>
      <c r="AT163" s="232" t="s">
        <v>138</v>
      </c>
      <c r="AU163" s="232" t="s">
        <v>90</v>
      </c>
      <c r="AY163" s="18" t="s">
        <v>136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87</v>
      </c>
      <c r="BK163" s="233">
        <f>ROUND(I163*H163,2)</f>
        <v>0</v>
      </c>
      <c r="BL163" s="18" t="s">
        <v>142</v>
      </c>
      <c r="BM163" s="232" t="s">
        <v>734</v>
      </c>
    </row>
    <row r="164" spans="1:51" s="15" customFormat="1" ht="12">
      <c r="A164" s="15"/>
      <c r="B164" s="257"/>
      <c r="C164" s="258"/>
      <c r="D164" s="236" t="s">
        <v>144</v>
      </c>
      <c r="E164" s="259" t="s">
        <v>1</v>
      </c>
      <c r="F164" s="260" t="s">
        <v>238</v>
      </c>
      <c r="G164" s="258"/>
      <c r="H164" s="259" t="s">
        <v>1</v>
      </c>
      <c r="I164" s="261"/>
      <c r="J164" s="258"/>
      <c r="K164" s="258"/>
      <c r="L164" s="262"/>
      <c r="M164" s="263"/>
      <c r="N164" s="264"/>
      <c r="O164" s="264"/>
      <c r="P164" s="264"/>
      <c r="Q164" s="264"/>
      <c r="R164" s="264"/>
      <c r="S164" s="264"/>
      <c r="T164" s="26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6" t="s">
        <v>144</v>
      </c>
      <c r="AU164" s="266" t="s">
        <v>90</v>
      </c>
      <c r="AV164" s="15" t="s">
        <v>87</v>
      </c>
      <c r="AW164" s="15" t="s">
        <v>34</v>
      </c>
      <c r="AX164" s="15" t="s">
        <v>79</v>
      </c>
      <c r="AY164" s="266" t="s">
        <v>136</v>
      </c>
    </row>
    <row r="165" spans="1:51" s="13" customFormat="1" ht="12">
      <c r="A165" s="13"/>
      <c r="B165" s="234"/>
      <c r="C165" s="235"/>
      <c r="D165" s="236" t="s">
        <v>144</v>
      </c>
      <c r="E165" s="237" t="s">
        <v>1</v>
      </c>
      <c r="F165" s="238" t="s">
        <v>735</v>
      </c>
      <c r="G165" s="235"/>
      <c r="H165" s="239">
        <v>932.08</v>
      </c>
      <c r="I165" s="240"/>
      <c r="J165" s="235"/>
      <c r="K165" s="235"/>
      <c r="L165" s="241"/>
      <c r="M165" s="242"/>
      <c r="N165" s="243"/>
      <c r="O165" s="243"/>
      <c r="P165" s="243"/>
      <c r="Q165" s="243"/>
      <c r="R165" s="243"/>
      <c r="S165" s="243"/>
      <c r="T165" s="24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5" t="s">
        <v>144</v>
      </c>
      <c r="AU165" s="245" t="s">
        <v>90</v>
      </c>
      <c r="AV165" s="13" t="s">
        <v>90</v>
      </c>
      <c r="AW165" s="13" t="s">
        <v>34</v>
      </c>
      <c r="AX165" s="13" t="s">
        <v>87</v>
      </c>
      <c r="AY165" s="245" t="s">
        <v>136</v>
      </c>
    </row>
    <row r="166" spans="1:63" s="12" customFormat="1" ht="22.8" customHeight="1">
      <c r="A166" s="12"/>
      <c r="B166" s="204"/>
      <c r="C166" s="205"/>
      <c r="D166" s="206" t="s">
        <v>78</v>
      </c>
      <c r="E166" s="218" t="s">
        <v>90</v>
      </c>
      <c r="F166" s="218" t="s">
        <v>251</v>
      </c>
      <c r="G166" s="205"/>
      <c r="H166" s="205"/>
      <c r="I166" s="208"/>
      <c r="J166" s="219">
        <f>BK166</f>
        <v>0</v>
      </c>
      <c r="K166" s="205"/>
      <c r="L166" s="210"/>
      <c r="M166" s="211"/>
      <c r="N166" s="212"/>
      <c r="O166" s="212"/>
      <c r="P166" s="213">
        <f>SUM(P167:P179)</f>
        <v>0</v>
      </c>
      <c r="Q166" s="212"/>
      <c r="R166" s="213">
        <f>SUM(R167:R179)</f>
        <v>0.815000169588</v>
      </c>
      <c r="S166" s="212"/>
      <c r="T166" s="214">
        <f>SUM(T167:T179)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5" t="s">
        <v>87</v>
      </c>
      <c r="AT166" s="216" t="s">
        <v>78</v>
      </c>
      <c r="AU166" s="216" t="s">
        <v>87</v>
      </c>
      <c r="AY166" s="215" t="s">
        <v>136</v>
      </c>
      <c r="BK166" s="217">
        <f>SUM(BK167:BK179)</f>
        <v>0</v>
      </c>
    </row>
    <row r="167" spans="1:65" s="2" customFormat="1" ht="24.15" customHeight="1">
      <c r="A167" s="39"/>
      <c r="B167" s="40"/>
      <c r="C167" s="220" t="s">
        <v>206</v>
      </c>
      <c r="D167" s="220" t="s">
        <v>138</v>
      </c>
      <c r="E167" s="221" t="s">
        <v>252</v>
      </c>
      <c r="F167" s="222" t="s">
        <v>253</v>
      </c>
      <c r="G167" s="223" t="s">
        <v>141</v>
      </c>
      <c r="H167" s="224">
        <v>281.49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44</v>
      </c>
      <c r="O167" s="92"/>
      <c r="P167" s="230">
        <f>O167*H167</f>
        <v>0</v>
      </c>
      <c r="Q167" s="230">
        <v>0.0001375</v>
      </c>
      <c r="R167" s="230">
        <f>Q167*H167</f>
        <v>0.03870487500000001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142</v>
      </c>
      <c r="AT167" s="232" t="s">
        <v>138</v>
      </c>
      <c r="AU167" s="232" t="s">
        <v>90</v>
      </c>
      <c r="AY167" s="18" t="s">
        <v>136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87</v>
      </c>
      <c r="BK167" s="233">
        <f>ROUND(I167*H167,2)</f>
        <v>0</v>
      </c>
      <c r="BL167" s="18" t="s">
        <v>142</v>
      </c>
      <c r="BM167" s="232" t="s">
        <v>736</v>
      </c>
    </row>
    <row r="168" spans="1:51" s="15" customFormat="1" ht="12">
      <c r="A168" s="15"/>
      <c r="B168" s="257"/>
      <c r="C168" s="258"/>
      <c r="D168" s="236" t="s">
        <v>144</v>
      </c>
      <c r="E168" s="259" t="s">
        <v>1</v>
      </c>
      <c r="F168" s="260" t="s">
        <v>255</v>
      </c>
      <c r="G168" s="258"/>
      <c r="H168" s="259" t="s">
        <v>1</v>
      </c>
      <c r="I168" s="261"/>
      <c r="J168" s="258"/>
      <c r="K168" s="258"/>
      <c r="L168" s="262"/>
      <c r="M168" s="263"/>
      <c r="N168" s="264"/>
      <c r="O168" s="264"/>
      <c r="P168" s="264"/>
      <c r="Q168" s="264"/>
      <c r="R168" s="264"/>
      <c r="S168" s="264"/>
      <c r="T168" s="26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6" t="s">
        <v>144</v>
      </c>
      <c r="AU168" s="266" t="s">
        <v>90</v>
      </c>
      <c r="AV168" s="15" t="s">
        <v>87</v>
      </c>
      <c r="AW168" s="15" t="s">
        <v>34</v>
      </c>
      <c r="AX168" s="15" t="s">
        <v>79</v>
      </c>
      <c r="AY168" s="266" t="s">
        <v>136</v>
      </c>
    </row>
    <row r="169" spans="1:51" s="13" customFormat="1" ht="12">
      <c r="A169" s="13"/>
      <c r="B169" s="234"/>
      <c r="C169" s="235"/>
      <c r="D169" s="236" t="s">
        <v>144</v>
      </c>
      <c r="E169" s="237" t="s">
        <v>1</v>
      </c>
      <c r="F169" s="238" t="s">
        <v>737</v>
      </c>
      <c r="G169" s="235"/>
      <c r="H169" s="239">
        <v>281.49</v>
      </c>
      <c r="I169" s="240"/>
      <c r="J169" s="235"/>
      <c r="K169" s="235"/>
      <c r="L169" s="241"/>
      <c r="M169" s="242"/>
      <c r="N169" s="243"/>
      <c r="O169" s="243"/>
      <c r="P169" s="243"/>
      <c r="Q169" s="243"/>
      <c r="R169" s="243"/>
      <c r="S169" s="243"/>
      <c r="T169" s="24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5" t="s">
        <v>144</v>
      </c>
      <c r="AU169" s="245" t="s">
        <v>90</v>
      </c>
      <c r="AV169" s="13" t="s">
        <v>90</v>
      </c>
      <c r="AW169" s="13" t="s">
        <v>34</v>
      </c>
      <c r="AX169" s="13" t="s">
        <v>79</v>
      </c>
      <c r="AY169" s="245" t="s">
        <v>136</v>
      </c>
    </row>
    <row r="170" spans="1:51" s="14" customFormat="1" ht="12">
      <c r="A170" s="14"/>
      <c r="B170" s="246"/>
      <c r="C170" s="247"/>
      <c r="D170" s="236" t="s">
        <v>144</v>
      </c>
      <c r="E170" s="248" t="s">
        <v>1</v>
      </c>
      <c r="F170" s="249" t="s">
        <v>152</v>
      </c>
      <c r="G170" s="247"/>
      <c r="H170" s="250">
        <v>281.49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6" t="s">
        <v>144</v>
      </c>
      <c r="AU170" s="256" t="s">
        <v>90</v>
      </c>
      <c r="AV170" s="14" t="s">
        <v>142</v>
      </c>
      <c r="AW170" s="14" t="s">
        <v>34</v>
      </c>
      <c r="AX170" s="14" t="s">
        <v>87</v>
      </c>
      <c r="AY170" s="256" t="s">
        <v>136</v>
      </c>
    </row>
    <row r="171" spans="1:65" s="2" customFormat="1" ht="16.5" customHeight="1">
      <c r="A171" s="39"/>
      <c r="B171" s="40"/>
      <c r="C171" s="267" t="s">
        <v>211</v>
      </c>
      <c r="D171" s="267" t="s">
        <v>193</v>
      </c>
      <c r="E171" s="268" t="s">
        <v>258</v>
      </c>
      <c r="F171" s="269" t="s">
        <v>259</v>
      </c>
      <c r="G171" s="270" t="s">
        <v>141</v>
      </c>
      <c r="H171" s="271">
        <v>309.639</v>
      </c>
      <c r="I171" s="272"/>
      <c r="J171" s="273">
        <f>ROUND(I171*H171,2)</f>
        <v>0</v>
      </c>
      <c r="K171" s="274"/>
      <c r="L171" s="275"/>
      <c r="M171" s="276" t="s">
        <v>1</v>
      </c>
      <c r="N171" s="277" t="s">
        <v>44</v>
      </c>
      <c r="O171" s="92"/>
      <c r="P171" s="230">
        <f>O171*H171</f>
        <v>0</v>
      </c>
      <c r="Q171" s="230">
        <v>0.0003</v>
      </c>
      <c r="R171" s="230">
        <f>Q171*H171</f>
        <v>0.0928917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181</v>
      </c>
      <c r="AT171" s="232" t="s">
        <v>193</v>
      </c>
      <c r="AU171" s="232" t="s">
        <v>90</v>
      </c>
      <c r="AY171" s="18" t="s">
        <v>136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87</v>
      </c>
      <c r="BK171" s="233">
        <f>ROUND(I171*H171,2)</f>
        <v>0</v>
      </c>
      <c r="BL171" s="18" t="s">
        <v>142</v>
      </c>
      <c r="BM171" s="232" t="s">
        <v>738</v>
      </c>
    </row>
    <row r="172" spans="1:51" s="15" customFormat="1" ht="12">
      <c r="A172" s="15"/>
      <c r="B172" s="257"/>
      <c r="C172" s="258"/>
      <c r="D172" s="236" t="s">
        <v>144</v>
      </c>
      <c r="E172" s="259" t="s">
        <v>1</v>
      </c>
      <c r="F172" s="260" t="s">
        <v>255</v>
      </c>
      <c r="G172" s="258"/>
      <c r="H172" s="259" t="s">
        <v>1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144</v>
      </c>
      <c r="AU172" s="266" t="s">
        <v>90</v>
      </c>
      <c r="AV172" s="15" t="s">
        <v>87</v>
      </c>
      <c r="AW172" s="15" t="s">
        <v>34</v>
      </c>
      <c r="AX172" s="15" t="s">
        <v>79</v>
      </c>
      <c r="AY172" s="266" t="s">
        <v>136</v>
      </c>
    </row>
    <row r="173" spans="1:51" s="13" customFormat="1" ht="12">
      <c r="A173" s="13"/>
      <c r="B173" s="234"/>
      <c r="C173" s="235"/>
      <c r="D173" s="236" t="s">
        <v>144</v>
      </c>
      <c r="E173" s="237" t="s">
        <v>1</v>
      </c>
      <c r="F173" s="238" t="s">
        <v>737</v>
      </c>
      <c r="G173" s="235"/>
      <c r="H173" s="239">
        <v>281.49</v>
      </c>
      <c r="I173" s="240"/>
      <c r="J173" s="235"/>
      <c r="K173" s="235"/>
      <c r="L173" s="241"/>
      <c r="M173" s="242"/>
      <c r="N173" s="243"/>
      <c r="O173" s="243"/>
      <c r="P173" s="243"/>
      <c r="Q173" s="243"/>
      <c r="R173" s="243"/>
      <c r="S173" s="243"/>
      <c r="T173" s="24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5" t="s">
        <v>144</v>
      </c>
      <c r="AU173" s="245" t="s">
        <v>90</v>
      </c>
      <c r="AV173" s="13" t="s">
        <v>90</v>
      </c>
      <c r="AW173" s="13" t="s">
        <v>34</v>
      </c>
      <c r="AX173" s="13" t="s">
        <v>79</v>
      </c>
      <c r="AY173" s="245" t="s">
        <v>136</v>
      </c>
    </row>
    <row r="174" spans="1:51" s="14" customFormat="1" ht="12">
      <c r="A174" s="14"/>
      <c r="B174" s="246"/>
      <c r="C174" s="247"/>
      <c r="D174" s="236" t="s">
        <v>144</v>
      </c>
      <c r="E174" s="248" t="s">
        <v>1</v>
      </c>
      <c r="F174" s="249" t="s">
        <v>152</v>
      </c>
      <c r="G174" s="247"/>
      <c r="H174" s="250">
        <v>281.49</v>
      </c>
      <c r="I174" s="251"/>
      <c r="J174" s="247"/>
      <c r="K174" s="247"/>
      <c r="L174" s="252"/>
      <c r="M174" s="253"/>
      <c r="N174" s="254"/>
      <c r="O174" s="254"/>
      <c r="P174" s="254"/>
      <c r="Q174" s="254"/>
      <c r="R174" s="254"/>
      <c r="S174" s="254"/>
      <c r="T174" s="25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6" t="s">
        <v>144</v>
      </c>
      <c r="AU174" s="256" t="s">
        <v>90</v>
      </c>
      <c r="AV174" s="14" t="s">
        <v>142</v>
      </c>
      <c r="AW174" s="14" t="s">
        <v>34</v>
      </c>
      <c r="AX174" s="14" t="s">
        <v>79</v>
      </c>
      <c r="AY174" s="256" t="s">
        <v>136</v>
      </c>
    </row>
    <row r="175" spans="1:51" s="13" customFormat="1" ht="12">
      <c r="A175" s="13"/>
      <c r="B175" s="234"/>
      <c r="C175" s="235"/>
      <c r="D175" s="236" t="s">
        <v>144</v>
      </c>
      <c r="E175" s="237" t="s">
        <v>1</v>
      </c>
      <c r="F175" s="238" t="s">
        <v>739</v>
      </c>
      <c r="G175" s="235"/>
      <c r="H175" s="239">
        <v>309.639</v>
      </c>
      <c r="I175" s="240"/>
      <c r="J175" s="235"/>
      <c r="K175" s="235"/>
      <c r="L175" s="241"/>
      <c r="M175" s="242"/>
      <c r="N175" s="243"/>
      <c r="O175" s="243"/>
      <c r="P175" s="243"/>
      <c r="Q175" s="243"/>
      <c r="R175" s="243"/>
      <c r="S175" s="243"/>
      <c r="T175" s="24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5" t="s">
        <v>144</v>
      </c>
      <c r="AU175" s="245" t="s">
        <v>90</v>
      </c>
      <c r="AV175" s="13" t="s">
        <v>90</v>
      </c>
      <c r="AW175" s="13" t="s">
        <v>34</v>
      </c>
      <c r="AX175" s="13" t="s">
        <v>87</v>
      </c>
      <c r="AY175" s="245" t="s">
        <v>136</v>
      </c>
    </row>
    <row r="176" spans="1:65" s="2" customFormat="1" ht="16.5" customHeight="1">
      <c r="A176" s="39"/>
      <c r="B176" s="40"/>
      <c r="C176" s="220" t="s">
        <v>216</v>
      </c>
      <c r="D176" s="220" t="s">
        <v>138</v>
      </c>
      <c r="E176" s="221" t="s">
        <v>291</v>
      </c>
      <c r="F176" s="222" t="s">
        <v>292</v>
      </c>
      <c r="G176" s="223" t="s">
        <v>148</v>
      </c>
      <c r="H176" s="224">
        <v>0.297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44</v>
      </c>
      <c r="O176" s="92"/>
      <c r="P176" s="230">
        <f>O176*H176</f>
        <v>0</v>
      </c>
      <c r="Q176" s="230">
        <v>2.301022204</v>
      </c>
      <c r="R176" s="230">
        <f>Q176*H176</f>
        <v>0.683403594588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142</v>
      </c>
      <c r="AT176" s="232" t="s">
        <v>138</v>
      </c>
      <c r="AU176" s="232" t="s">
        <v>90</v>
      </c>
      <c r="AY176" s="18" t="s">
        <v>136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87</v>
      </c>
      <c r="BK176" s="233">
        <f>ROUND(I176*H176,2)</f>
        <v>0</v>
      </c>
      <c r="BL176" s="18" t="s">
        <v>142</v>
      </c>
      <c r="BM176" s="232" t="s">
        <v>740</v>
      </c>
    </row>
    <row r="177" spans="1:51" s="15" customFormat="1" ht="12">
      <c r="A177" s="15"/>
      <c r="B177" s="257"/>
      <c r="C177" s="258"/>
      <c r="D177" s="236" t="s">
        <v>144</v>
      </c>
      <c r="E177" s="259" t="s">
        <v>1</v>
      </c>
      <c r="F177" s="260" t="s">
        <v>295</v>
      </c>
      <c r="G177" s="258"/>
      <c r="H177" s="259" t="s">
        <v>1</v>
      </c>
      <c r="I177" s="261"/>
      <c r="J177" s="258"/>
      <c r="K177" s="258"/>
      <c r="L177" s="262"/>
      <c r="M177" s="263"/>
      <c r="N177" s="264"/>
      <c r="O177" s="264"/>
      <c r="P177" s="264"/>
      <c r="Q177" s="264"/>
      <c r="R177" s="264"/>
      <c r="S177" s="264"/>
      <c r="T177" s="26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6" t="s">
        <v>144</v>
      </c>
      <c r="AU177" s="266" t="s">
        <v>90</v>
      </c>
      <c r="AV177" s="15" t="s">
        <v>87</v>
      </c>
      <c r="AW177" s="15" t="s">
        <v>34</v>
      </c>
      <c r="AX177" s="15" t="s">
        <v>79</v>
      </c>
      <c r="AY177" s="266" t="s">
        <v>136</v>
      </c>
    </row>
    <row r="178" spans="1:51" s="13" customFormat="1" ht="12">
      <c r="A178" s="13"/>
      <c r="B178" s="234"/>
      <c r="C178" s="235"/>
      <c r="D178" s="236" t="s">
        <v>144</v>
      </c>
      <c r="E178" s="237" t="s">
        <v>1</v>
      </c>
      <c r="F178" s="238" t="s">
        <v>741</v>
      </c>
      <c r="G178" s="235"/>
      <c r="H178" s="239">
        <v>0.297</v>
      </c>
      <c r="I178" s="240"/>
      <c r="J178" s="235"/>
      <c r="K178" s="235"/>
      <c r="L178" s="241"/>
      <c r="M178" s="242"/>
      <c r="N178" s="243"/>
      <c r="O178" s="243"/>
      <c r="P178" s="243"/>
      <c r="Q178" s="243"/>
      <c r="R178" s="243"/>
      <c r="S178" s="243"/>
      <c r="T178" s="24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5" t="s">
        <v>144</v>
      </c>
      <c r="AU178" s="245" t="s">
        <v>90</v>
      </c>
      <c r="AV178" s="13" t="s">
        <v>90</v>
      </c>
      <c r="AW178" s="13" t="s">
        <v>34</v>
      </c>
      <c r="AX178" s="13" t="s">
        <v>79</v>
      </c>
      <c r="AY178" s="245" t="s">
        <v>136</v>
      </c>
    </row>
    <row r="179" spans="1:51" s="14" customFormat="1" ht="12">
      <c r="A179" s="14"/>
      <c r="B179" s="246"/>
      <c r="C179" s="247"/>
      <c r="D179" s="236" t="s">
        <v>144</v>
      </c>
      <c r="E179" s="248" t="s">
        <v>1</v>
      </c>
      <c r="F179" s="249" t="s">
        <v>152</v>
      </c>
      <c r="G179" s="247"/>
      <c r="H179" s="250">
        <v>0.297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6" t="s">
        <v>144</v>
      </c>
      <c r="AU179" s="256" t="s">
        <v>90</v>
      </c>
      <c r="AV179" s="14" t="s">
        <v>142</v>
      </c>
      <c r="AW179" s="14" t="s">
        <v>34</v>
      </c>
      <c r="AX179" s="14" t="s">
        <v>87</v>
      </c>
      <c r="AY179" s="256" t="s">
        <v>136</v>
      </c>
    </row>
    <row r="180" spans="1:63" s="12" customFormat="1" ht="22.8" customHeight="1">
      <c r="A180" s="12"/>
      <c r="B180" s="204"/>
      <c r="C180" s="205"/>
      <c r="D180" s="206" t="s">
        <v>78</v>
      </c>
      <c r="E180" s="218" t="s">
        <v>153</v>
      </c>
      <c r="F180" s="218" t="s">
        <v>307</v>
      </c>
      <c r="G180" s="205"/>
      <c r="H180" s="205"/>
      <c r="I180" s="208"/>
      <c r="J180" s="219">
        <f>BK180</f>
        <v>0</v>
      </c>
      <c r="K180" s="205"/>
      <c r="L180" s="210"/>
      <c r="M180" s="211"/>
      <c r="N180" s="212"/>
      <c r="O180" s="212"/>
      <c r="P180" s="213">
        <f>SUM(P181:P188)</f>
        <v>0</v>
      </c>
      <c r="Q180" s="212"/>
      <c r="R180" s="213">
        <f>SUM(R181:R188)</f>
        <v>0.19561</v>
      </c>
      <c r="S180" s="212"/>
      <c r="T180" s="214">
        <f>SUM(T181:T188)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5" t="s">
        <v>87</v>
      </c>
      <c r="AT180" s="216" t="s">
        <v>78</v>
      </c>
      <c r="AU180" s="216" t="s">
        <v>87</v>
      </c>
      <c r="AY180" s="215" t="s">
        <v>136</v>
      </c>
      <c r="BK180" s="217">
        <f>SUM(BK181:BK188)</f>
        <v>0</v>
      </c>
    </row>
    <row r="181" spans="1:65" s="2" customFormat="1" ht="24.15" customHeight="1">
      <c r="A181" s="39"/>
      <c r="B181" s="40"/>
      <c r="C181" s="220" t="s">
        <v>8</v>
      </c>
      <c r="D181" s="220" t="s">
        <v>138</v>
      </c>
      <c r="E181" s="221" t="s">
        <v>742</v>
      </c>
      <c r="F181" s="222" t="s">
        <v>743</v>
      </c>
      <c r="G181" s="223" t="s">
        <v>156</v>
      </c>
      <c r="H181" s="224">
        <v>10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44</v>
      </c>
      <c r="O181" s="92"/>
      <c r="P181" s="230">
        <f>O181*H181</f>
        <v>0</v>
      </c>
      <c r="Q181" s="230">
        <v>0.000201</v>
      </c>
      <c r="R181" s="230">
        <f>Q181*H181</f>
        <v>0.00201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142</v>
      </c>
      <c r="AT181" s="232" t="s">
        <v>138</v>
      </c>
      <c r="AU181" s="232" t="s">
        <v>90</v>
      </c>
      <c r="AY181" s="18" t="s">
        <v>136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87</v>
      </c>
      <c r="BK181" s="233">
        <f>ROUND(I181*H181,2)</f>
        <v>0</v>
      </c>
      <c r="BL181" s="18" t="s">
        <v>142</v>
      </c>
      <c r="BM181" s="232" t="s">
        <v>744</v>
      </c>
    </row>
    <row r="182" spans="1:51" s="13" customFormat="1" ht="12">
      <c r="A182" s="13"/>
      <c r="B182" s="234"/>
      <c r="C182" s="235"/>
      <c r="D182" s="236" t="s">
        <v>144</v>
      </c>
      <c r="E182" s="237" t="s">
        <v>1</v>
      </c>
      <c r="F182" s="238" t="s">
        <v>192</v>
      </c>
      <c r="G182" s="235"/>
      <c r="H182" s="239">
        <v>10</v>
      </c>
      <c r="I182" s="240"/>
      <c r="J182" s="235"/>
      <c r="K182" s="235"/>
      <c r="L182" s="241"/>
      <c r="M182" s="242"/>
      <c r="N182" s="243"/>
      <c r="O182" s="243"/>
      <c r="P182" s="243"/>
      <c r="Q182" s="243"/>
      <c r="R182" s="243"/>
      <c r="S182" s="243"/>
      <c r="T182" s="24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5" t="s">
        <v>144</v>
      </c>
      <c r="AU182" s="245" t="s">
        <v>90</v>
      </c>
      <c r="AV182" s="13" t="s">
        <v>90</v>
      </c>
      <c r="AW182" s="13" t="s">
        <v>34</v>
      </c>
      <c r="AX182" s="13" t="s">
        <v>87</v>
      </c>
      <c r="AY182" s="245" t="s">
        <v>136</v>
      </c>
    </row>
    <row r="183" spans="1:65" s="2" customFormat="1" ht="16.5" customHeight="1">
      <c r="A183" s="39"/>
      <c r="B183" s="40"/>
      <c r="C183" s="267" t="s">
        <v>223</v>
      </c>
      <c r="D183" s="267" t="s">
        <v>193</v>
      </c>
      <c r="E183" s="268" t="s">
        <v>745</v>
      </c>
      <c r="F183" s="269" t="s">
        <v>746</v>
      </c>
      <c r="G183" s="270" t="s">
        <v>141</v>
      </c>
      <c r="H183" s="271">
        <v>16</v>
      </c>
      <c r="I183" s="272"/>
      <c r="J183" s="273">
        <f>ROUND(I183*H183,2)</f>
        <v>0</v>
      </c>
      <c r="K183" s="274"/>
      <c r="L183" s="275"/>
      <c r="M183" s="276" t="s">
        <v>1</v>
      </c>
      <c r="N183" s="277" t="s">
        <v>44</v>
      </c>
      <c r="O183" s="92"/>
      <c r="P183" s="230">
        <f>O183*H183</f>
        <v>0</v>
      </c>
      <c r="Q183" s="230">
        <v>0.0121</v>
      </c>
      <c r="R183" s="230">
        <f>Q183*H183</f>
        <v>0.1936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181</v>
      </c>
      <c r="AT183" s="232" t="s">
        <v>193</v>
      </c>
      <c r="AU183" s="232" t="s">
        <v>90</v>
      </c>
      <c r="AY183" s="18" t="s">
        <v>136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87</v>
      </c>
      <c r="BK183" s="233">
        <f>ROUND(I183*H183,2)</f>
        <v>0</v>
      </c>
      <c r="BL183" s="18" t="s">
        <v>142</v>
      </c>
      <c r="BM183" s="232" t="s">
        <v>747</v>
      </c>
    </row>
    <row r="184" spans="1:51" s="13" customFormat="1" ht="12">
      <c r="A184" s="13"/>
      <c r="B184" s="234"/>
      <c r="C184" s="235"/>
      <c r="D184" s="236" t="s">
        <v>144</v>
      </c>
      <c r="E184" s="237" t="s">
        <v>1</v>
      </c>
      <c r="F184" s="238" t="s">
        <v>748</v>
      </c>
      <c r="G184" s="235"/>
      <c r="H184" s="239">
        <v>16</v>
      </c>
      <c r="I184" s="240"/>
      <c r="J184" s="235"/>
      <c r="K184" s="235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144</v>
      </c>
      <c r="AU184" s="245" t="s">
        <v>90</v>
      </c>
      <c r="AV184" s="13" t="s">
        <v>90</v>
      </c>
      <c r="AW184" s="13" t="s">
        <v>34</v>
      </c>
      <c r="AX184" s="13" t="s">
        <v>87</v>
      </c>
      <c r="AY184" s="245" t="s">
        <v>136</v>
      </c>
    </row>
    <row r="185" spans="1:65" s="2" customFormat="1" ht="24.15" customHeight="1">
      <c r="A185" s="39"/>
      <c r="B185" s="40"/>
      <c r="C185" s="220" t="s">
        <v>229</v>
      </c>
      <c r="D185" s="220" t="s">
        <v>138</v>
      </c>
      <c r="E185" s="221" t="s">
        <v>749</v>
      </c>
      <c r="F185" s="222" t="s">
        <v>750</v>
      </c>
      <c r="G185" s="223" t="s">
        <v>316</v>
      </c>
      <c r="H185" s="224">
        <v>2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44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142</v>
      </c>
      <c r="AT185" s="232" t="s">
        <v>138</v>
      </c>
      <c r="AU185" s="232" t="s">
        <v>90</v>
      </c>
      <c r="AY185" s="18" t="s">
        <v>136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87</v>
      </c>
      <c r="BK185" s="233">
        <f>ROUND(I185*H185,2)</f>
        <v>0</v>
      </c>
      <c r="BL185" s="18" t="s">
        <v>142</v>
      </c>
      <c r="BM185" s="232" t="s">
        <v>751</v>
      </c>
    </row>
    <row r="186" spans="1:51" s="13" customFormat="1" ht="12">
      <c r="A186" s="13"/>
      <c r="B186" s="234"/>
      <c r="C186" s="235"/>
      <c r="D186" s="236" t="s">
        <v>144</v>
      </c>
      <c r="E186" s="237" t="s">
        <v>1</v>
      </c>
      <c r="F186" s="238" t="s">
        <v>752</v>
      </c>
      <c r="G186" s="235"/>
      <c r="H186" s="239">
        <v>2</v>
      </c>
      <c r="I186" s="240"/>
      <c r="J186" s="235"/>
      <c r="K186" s="235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144</v>
      </c>
      <c r="AU186" s="245" t="s">
        <v>90</v>
      </c>
      <c r="AV186" s="13" t="s">
        <v>90</v>
      </c>
      <c r="AW186" s="13" t="s">
        <v>34</v>
      </c>
      <c r="AX186" s="13" t="s">
        <v>87</v>
      </c>
      <c r="AY186" s="245" t="s">
        <v>136</v>
      </c>
    </row>
    <row r="187" spans="1:65" s="2" customFormat="1" ht="16.5" customHeight="1">
      <c r="A187" s="39"/>
      <c r="B187" s="40"/>
      <c r="C187" s="267" t="s">
        <v>234</v>
      </c>
      <c r="D187" s="267" t="s">
        <v>193</v>
      </c>
      <c r="E187" s="268" t="s">
        <v>753</v>
      </c>
      <c r="F187" s="269" t="s">
        <v>754</v>
      </c>
      <c r="G187" s="270" t="s">
        <v>316</v>
      </c>
      <c r="H187" s="271">
        <v>1</v>
      </c>
      <c r="I187" s="272"/>
      <c r="J187" s="273">
        <f>ROUND(I187*H187,2)</f>
        <v>0</v>
      </c>
      <c r="K187" s="274"/>
      <c r="L187" s="275"/>
      <c r="M187" s="276" t="s">
        <v>1</v>
      </c>
      <c r="N187" s="277" t="s">
        <v>44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181</v>
      </c>
      <c r="AT187" s="232" t="s">
        <v>193</v>
      </c>
      <c r="AU187" s="232" t="s">
        <v>90</v>
      </c>
      <c r="AY187" s="18" t="s">
        <v>136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87</v>
      </c>
      <c r="BK187" s="233">
        <f>ROUND(I187*H187,2)</f>
        <v>0</v>
      </c>
      <c r="BL187" s="18" t="s">
        <v>142</v>
      </c>
      <c r="BM187" s="232" t="s">
        <v>755</v>
      </c>
    </row>
    <row r="188" spans="1:51" s="13" customFormat="1" ht="12">
      <c r="A188" s="13"/>
      <c r="B188" s="234"/>
      <c r="C188" s="235"/>
      <c r="D188" s="236" t="s">
        <v>144</v>
      </c>
      <c r="E188" s="237" t="s">
        <v>1</v>
      </c>
      <c r="F188" s="238" t="s">
        <v>87</v>
      </c>
      <c r="G188" s="235"/>
      <c r="H188" s="239">
        <v>1</v>
      </c>
      <c r="I188" s="240"/>
      <c r="J188" s="235"/>
      <c r="K188" s="235"/>
      <c r="L188" s="241"/>
      <c r="M188" s="242"/>
      <c r="N188" s="243"/>
      <c r="O188" s="243"/>
      <c r="P188" s="243"/>
      <c r="Q188" s="243"/>
      <c r="R188" s="243"/>
      <c r="S188" s="243"/>
      <c r="T188" s="24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5" t="s">
        <v>144</v>
      </c>
      <c r="AU188" s="245" t="s">
        <v>90</v>
      </c>
      <c r="AV188" s="13" t="s">
        <v>90</v>
      </c>
      <c r="AW188" s="13" t="s">
        <v>34</v>
      </c>
      <c r="AX188" s="13" t="s">
        <v>87</v>
      </c>
      <c r="AY188" s="245" t="s">
        <v>136</v>
      </c>
    </row>
    <row r="189" spans="1:63" s="12" customFormat="1" ht="22.8" customHeight="1">
      <c r="A189" s="12"/>
      <c r="B189" s="204"/>
      <c r="C189" s="205"/>
      <c r="D189" s="206" t="s">
        <v>78</v>
      </c>
      <c r="E189" s="218" t="s">
        <v>164</v>
      </c>
      <c r="F189" s="218" t="s">
        <v>368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SUM(P190:P268)</f>
        <v>0</v>
      </c>
      <c r="Q189" s="212"/>
      <c r="R189" s="213">
        <f>SUM(R190:R268)</f>
        <v>112.9611699</v>
      </c>
      <c r="S189" s="212"/>
      <c r="T189" s="214">
        <f>SUM(T190:T268)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87</v>
      </c>
      <c r="AT189" s="216" t="s">
        <v>78</v>
      </c>
      <c r="AU189" s="216" t="s">
        <v>87</v>
      </c>
      <c r="AY189" s="215" t="s">
        <v>136</v>
      </c>
      <c r="BK189" s="217">
        <f>SUM(BK190:BK268)</f>
        <v>0</v>
      </c>
    </row>
    <row r="190" spans="1:65" s="2" customFormat="1" ht="16.5" customHeight="1">
      <c r="A190" s="39"/>
      <c r="B190" s="40"/>
      <c r="C190" s="220" t="s">
        <v>242</v>
      </c>
      <c r="D190" s="220" t="s">
        <v>138</v>
      </c>
      <c r="E190" s="221" t="s">
        <v>370</v>
      </c>
      <c r="F190" s="222" t="s">
        <v>371</v>
      </c>
      <c r="G190" s="223" t="s">
        <v>141</v>
      </c>
      <c r="H190" s="224">
        <v>281.49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44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142</v>
      </c>
      <c r="AT190" s="232" t="s">
        <v>138</v>
      </c>
      <c r="AU190" s="232" t="s">
        <v>90</v>
      </c>
      <c r="AY190" s="18" t="s">
        <v>136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87</v>
      </c>
      <c r="BK190" s="233">
        <f>ROUND(I190*H190,2)</f>
        <v>0</v>
      </c>
      <c r="BL190" s="18" t="s">
        <v>142</v>
      </c>
      <c r="BM190" s="232" t="s">
        <v>756</v>
      </c>
    </row>
    <row r="191" spans="1:51" s="15" customFormat="1" ht="12">
      <c r="A191" s="15"/>
      <c r="B191" s="257"/>
      <c r="C191" s="258"/>
      <c r="D191" s="236" t="s">
        <v>144</v>
      </c>
      <c r="E191" s="259" t="s">
        <v>1</v>
      </c>
      <c r="F191" s="260" t="s">
        <v>255</v>
      </c>
      <c r="G191" s="258"/>
      <c r="H191" s="259" t="s">
        <v>1</v>
      </c>
      <c r="I191" s="261"/>
      <c r="J191" s="258"/>
      <c r="K191" s="258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144</v>
      </c>
      <c r="AU191" s="266" t="s">
        <v>90</v>
      </c>
      <c r="AV191" s="15" t="s">
        <v>87</v>
      </c>
      <c r="AW191" s="15" t="s">
        <v>34</v>
      </c>
      <c r="AX191" s="15" t="s">
        <v>79</v>
      </c>
      <c r="AY191" s="266" t="s">
        <v>136</v>
      </c>
    </row>
    <row r="192" spans="1:51" s="13" customFormat="1" ht="12">
      <c r="A192" s="13"/>
      <c r="B192" s="234"/>
      <c r="C192" s="235"/>
      <c r="D192" s="236" t="s">
        <v>144</v>
      </c>
      <c r="E192" s="237" t="s">
        <v>1</v>
      </c>
      <c r="F192" s="238" t="s">
        <v>737</v>
      </c>
      <c r="G192" s="235"/>
      <c r="H192" s="239">
        <v>281.49</v>
      </c>
      <c r="I192" s="240"/>
      <c r="J192" s="235"/>
      <c r="K192" s="235"/>
      <c r="L192" s="241"/>
      <c r="M192" s="242"/>
      <c r="N192" s="243"/>
      <c r="O192" s="243"/>
      <c r="P192" s="243"/>
      <c r="Q192" s="243"/>
      <c r="R192" s="243"/>
      <c r="S192" s="243"/>
      <c r="T192" s="24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5" t="s">
        <v>144</v>
      </c>
      <c r="AU192" s="245" t="s">
        <v>90</v>
      </c>
      <c r="AV192" s="13" t="s">
        <v>90</v>
      </c>
      <c r="AW192" s="13" t="s">
        <v>34</v>
      </c>
      <c r="AX192" s="13" t="s">
        <v>79</v>
      </c>
      <c r="AY192" s="245" t="s">
        <v>136</v>
      </c>
    </row>
    <row r="193" spans="1:51" s="14" customFormat="1" ht="12">
      <c r="A193" s="14"/>
      <c r="B193" s="246"/>
      <c r="C193" s="247"/>
      <c r="D193" s="236" t="s">
        <v>144</v>
      </c>
      <c r="E193" s="248" t="s">
        <v>1</v>
      </c>
      <c r="F193" s="249" t="s">
        <v>152</v>
      </c>
      <c r="G193" s="247"/>
      <c r="H193" s="250">
        <v>281.49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6" t="s">
        <v>144</v>
      </c>
      <c r="AU193" s="256" t="s">
        <v>90</v>
      </c>
      <c r="AV193" s="14" t="s">
        <v>142</v>
      </c>
      <c r="AW193" s="14" t="s">
        <v>34</v>
      </c>
      <c r="AX193" s="14" t="s">
        <v>87</v>
      </c>
      <c r="AY193" s="256" t="s">
        <v>136</v>
      </c>
    </row>
    <row r="194" spans="1:65" s="2" customFormat="1" ht="16.5" customHeight="1">
      <c r="A194" s="39"/>
      <c r="B194" s="40"/>
      <c r="C194" s="220" t="s">
        <v>246</v>
      </c>
      <c r="D194" s="220" t="s">
        <v>138</v>
      </c>
      <c r="E194" s="221" t="s">
        <v>375</v>
      </c>
      <c r="F194" s="222" t="s">
        <v>376</v>
      </c>
      <c r="G194" s="223" t="s">
        <v>141</v>
      </c>
      <c r="H194" s="224">
        <v>59.43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44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142</v>
      </c>
      <c r="AT194" s="232" t="s">
        <v>138</v>
      </c>
      <c r="AU194" s="232" t="s">
        <v>90</v>
      </c>
      <c r="AY194" s="18" t="s">
        <v>136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87</v>
      </c>
      <c r="BK194" s="233">
        <f>ROUND(I194*H194,2)</f>
        <v>0</v>
      </c>
      <c r="BL194" s="18" t="s">
        <v>142</v>
      </c>
      <c r="BM194" s="232" t="s">
        <v>757</v>
      </c>
    </row>
    <row r="195" spans="1:51" s="15" customFormat="1" ht="12">
      <c r="A195" s="15"/>
      <c r="B195" s="257"/>
      <c r="C195" s="258"/>
      <c r="D195" s="236" t="s">
        <v>144</v>
      </c>
      <c r="E195" s="259" t="s">
        <v>1</v>
      </c>
      <c r="F195" s="260" t="s">
        <v>410</v>
      </c>
      <c r="G195" s="258"/>
      <c r="H195" s="259" t="s">
        <v>1</v>
      </c>
      <c r="I195" s="261"/>
      <c r="J195" s="258"/>
      <c r="K195" s="258"/>
      <c r="L195" s="262"/>
      <c r="M195" s="263"/>
      <c r="N195" s="264"/>
      <c r="O195" s="264"/>
      <c r="P195" s="264"/>
      <c r="Q195" s="264"/>
      <c r="R195" s="264"/>
      <c r="S195" s="264"/>
      <c r="T195" s="26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6" t="s">
        <v>144</v>
      </c>
      <c r="AU195" s="266" t="s">
        <v>90</v>
      </c>
      <c r="AV195" s="15" t="s">
        <v>87</v>
      </c>
      <c r="AW195" s="15" t="s">
        <v>34</v>
      </c>
      <c r="AX195" s="15" t="s">
        <v>79</v>
      </c>
      <c r="AY195" s="266" t="s">
        <v>136</v>
      </c>
    </row>
    <row r="196" spans="1:51" s="13" customFormat="1" ht="12">
      <c r="A196" s="13"/>
      <c r="B196" s="234"/>
      <c r="C196" s="235"/>
      <c r="D196" s="236" t="s">
        <v>144</v>
      </c>
      <c r="E196" s="237" t="s">
        <v>1</v>
      </c>
      <c r="F196" s="238" t="s">
        <v>758</v>
      </c>
      <c r="G196" s="235"/>
      <c r="H196" s="239">
        <v>3.25</v>
      </c>
      <c r="I196" s="240"/>
      <c r="J196" s="235"/>
      <c r="K196" s="235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144</v>
      </c>
      <c r="AU196" s="245" t="s">
        <v>90</v>
      </c>
      <c r="AV196" s="13" t="s">
        <v>90</v>
      </c>
      <c r="AW196" s="13" t="s">
        <v>34</v>
      </c>
      <c r="AX196" s="13" t="s">
        <v>79</v>
      </c>
      <c r="AY196" s="245" t="s">
        <v>136</v>
      </c>
    </row>
    <row r="197" spans="1:51" s="15" customFormat="1" ht="12">
      <c r="A197" s="15"/>
      <c r="B197" s="257"/>
      <c r="C197" s="258"/>
      <c r="D197" s="236" t="s">
        <v>144</v>
      </c>
      <c r="E197" s="259" t="s">
        <v>1</v>
      </c>
      <c r="F197" s="260" t="s">
        <v>378</v>
      </c>
      <c r="G197" s="258"/>
      <c r="H197" s="259" t="s">
        <v>1</v>
      </c>
      <c r="I197" s="261"/>
      <c r="J197" s="258"/>
      <c r="K197" s="258"/>
      <c r="L197" s="262"/>
      <c r="M197" s="263"/>
      <c r="N197" s="264"/>
      <c r="O197" s="264"/>
      <c r="P197" s="264"/>
      <c r="Q197" s="264"/>
      <c r="R197" s="264"/>
      <c r="S197" s="264"/>
      <c r="T197" s="26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6" t="s">
        <v>144</v>
      </c>
      <c r="AU197" s="266" t="s">
        <v>90</v>
      </c>
      <c r="AV197" s="15" t="s">
        <v>87</v>
      </c>
      <c r="AW197" s="15" t="s">
        <v>34</v>
      </c>
      <c r="AX197" s="15" t="s">
        <v>79</v>
      </c>
      <c r="AY197" s="266" t="s">
        <v>136</v>
      </c>
    </row>
    <row r="198" spans="1:51" s="13" customFormat="1" ht="12">
      <c r="A198" s="13"/>
      <c r="B198" s="234"/>
      <c r="C198" s="235"/>
      <c r="D198" s="236" t="s">
        <v>144</v>
      </c>
      <c r="E198" s="237" t="s">
        <v>1</v>
      </c>
      <c r="F198" s="238" t="s">
        <v>759</v>
      </c>
      <c r="G198" s="235"/>
      <c r="H198" s="239">
        <v>56.18</v>
      </c>
      <c r="I198" s="240"/>
      <c r="J198" s="235"/>
      <c r="K198" s="235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144</v>
      </c>
      <c r="AU198" s="245" t="s">
        <v>90</v>
      </c>
      <c r="AV198" s="13" t="s">
        <v>90</v>
      </c>
      <c r="AW198" s="13" t="s">
        <v>34</v>
      </c>
      <c r="AX198" s="13" t="s">
        <v>79</v>
      </c>
      <c r="AY198" s="245" t="s">
        <v>136</v>
      </c>
    </row>
    <row r="199" spans="1:51" s="14" customFormat="1" ht="12">
      <c r="A199" s="14"/>
      <c r="B199" s="246"/>
      <c r="C199" s="247"/>
      <c r="D199" s="236" t="s">
        <v>144</v>
      </c>
      <c r="E199" s="248" t="s">
        <v>1</v>
      </c>
      <c r="F199" s="249" t="s">
        <v>152</v>
      </c>
      <c r="G199" s="247"/>
      <c r="H199" s="250">
        <v>59.43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6" t="s">
        <v>144</v>
      </c>
      <c r="AU199" s="256" t="s">
        <v>90</v>
      </c>
      <c r="AV199" s="14" t="s">
        <v>142</v>
      </c>
      <c r="AW199" s="14" t="s">
        <v>34</v>
      </c>
      <c r="AX199" s="14" t="s">
        <v>87</v>
      </c>
      <c r="AY199" s="256" t="s">
        <v>136</v>
      </c>
    </row>
    <row r="200" spans="1:65" s="2" customFormat="1" ht="16.5" customHeight="1">
      <c r="A200" s="39"/>
      <c r="B200" s="40"/>
      <c r="C200" s="220" t="s">
        <v>7</v>
      </c>
      <c r="D200" s="220" t="s">
        <v>138</v>
      </c>
      <c r="E200" s="221" t="s">
        <v>760</v>
      </c>
      <c r="F200" s="222" t="s">
        <v>761</v>
      </c>
      <c r="G200" s="223" t="s">
        <v>141</v>
      </c>
      <c r="H200" s="224">
        <v>277.1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44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142</v>
      </c>
      <c r="AT200" s="232" t="s">
        <v>138</v>
      </c>
      <c r="AU200" s="232" t="s">
        <v>90</v>
      </c>
      <c r="AY200" s="18" t="s">
        <v>136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87</v>
      </c>
      <c r="BK200" s="233">
        <f>ROUND(I200*H200,2)</f>
        <v>0</v>
      </c>
      <c r="BL200" s="18" t="s">
        <v>142</v>
      </c>
      <c r="BM200" s="232" t="s">
        <v>762</v>
      </c>
    </row>
    <row r="201" spans="1:51" s="15" customFormat="1" ht="12">
      <c r="A201" s="15"/>
      <c r="B201" s="257"/>
      <c r="C201" s="258"/>
      <c r="D201" s="236" t="s">
        <v>144</v>
      </c>
      <c r="E201" s="259" t="s">
        <v>1</v>
      </c>
      <c r="F201" s="260" t="s">
        <v>763</v>
      </c>
      <c r="G201" s="258"/>
      <c r="H201" s="259" t="s">
        <v>1</v>
      </c>
      <c r="I201" s="261"/>
      <c r="J201" s="258"/>
      <c r="K201" s="258"/>
      <c r="L201" s="262"/>
      <c r="M201" s="263"/>
      <c r="N201" s="264"/>
      <c r="O201" s="264"/>
      <c r="P201" s="264"/>
      <c r="Q201" s="264"/>
      <c r="R201" s="264"/>
      <c r="S201" s="264"/>
      <c r="T201" s="26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6" t="s">
        <v>144</v>
      </c>
      <c r="AU201" s="266" t="s">
        <v>90</v>
      </c>
      <c r="AV201" s="15" t="s">
        <v>87</v>
      </c>
      <c r="AW201" s="15" t="s">
        <v>34</v>
      </c>
      <c r="AX201" s="15" t="s">
        <v>79</v>
      </c>
      <c r="AY201" s="266" t="s">
        <v>136</v>
      </c>
    </row>
    <row r="202" spans="1:51" s="13" customFormat="1" ht="12">
      <c r="A202" s="13"/>
      <c r="B202" s="234"/>
      <c r="C202" s="235"/>
      <c r="D202" s="236" t="s">
        <v>144</v>
      </c>
      <c r="E202" s="237" t="s">
        <v>1</v>
      </c>
      <c r="F202" s="238" t="s">
        <v>764</v>
      </c>
      <c r="G202" s="235"/>
      <c r="H202" s="239">
        <v>108.04</v>
      </c>
      <c r="I202" s="240"/>
      <c r="J202" s="235"/>
      <c r="K202" s="235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144</v>
      </c>
      <c r="AU202" s="245" t="s">
        <v>90</v>
      </c>
      <c r="AV202" s="13" t="s">
        <v>90</v>
      </c>
      <c r="AW202" s="13" t="s">
        <v>34</v>
      </c>
      <c r="AX202" s="13" t="s">
        <v>79</v>
      </c>
      <c r="AY202" s="245" t="s">
        <v>136</v>
      </c>
    </row>
    <row r="203" spans="1:51" s="15" customFormat="1" ht="12">
      <c r="A203" s="15"/>
      <c r="B203" s="257"/>
      <c r="C203" s="258"/>
      <c r="D203" s="236" t="s">
        <v>144</v>
      </c>
      <c r="E203" s="259" t="s">
        <v>1</v>
      </c>
      <c r="F203" s="260" t="s">
        <v>765</v>
      </c>
      <c r="G203" s="258"/>
      <c r="H203" s="259" t="s">
        <v>1</v>
      </c>
      <c r="I203" s="261"/>
      <c r="J203" s="258"/>
      <c r="K203" s="258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144</v>
      </c>
      <c r="AU203" s="266" t="s">
        <v>90</v>
      </c>
      <c r="AV203" s="15" t="s">
        <v>87</v>
      </c>
      <c r="AW203" s="15" t="s">
        <v>34</v>
      </c>
      <c r="AX203" s="15" t="s">
        <v>79</v>
      </c>
      <c r="AY203" s="266" t="s">
        <v>136</v>
      </c>
    </row>
    <row r="204" spans="1:51" s="13" customFormat="1" ht="12">
      <c r="A204" s="13"/>
      <c r="B204" s="234"/>
      <c r="C204" s="235"/>
      <c r="D204" s="236" t="s">
        <v>144</v>
      </c>
      <c r="E204" s="237" t="s">
        <v>1</v>
      </c>
      <c r="F204" s="238" t="s">
        <v>766</v>
      </c>
      <c r="G204" s="235"/>
      <c r="H204" s="239">
        <v>169.06</v>
      </c>
      <c r="I204" s="240"/>
      <c r="J204" s="235"/>
      <c r="K204" s="235"/>
      <c r="L204" s="241"/>
      <c r="M204" s="242"/>
      <c r="N204" s="243"/>
      <c r="O204" s="243"/>
      <c r="P204" s="243"/>
      <c r="Q204" s="243"/>
      <c r="R204" s="243"/>
      <c r="S204" s="243"/>
      <c r="T204" s="24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5" t="s">
        <v>144</v>
      </c>
      <c r="AU204" s="245" t="s">
        <v>90</v>
      </c>
      <c r="AV204" s="13" t="s">
        <v>90</v>
      </c>
      <c r="AW204" s="13" t="s">
        <v>34</v>
      </c>
      <c r="AX204" s="13" t="s">
        <v>79</v>
      </c>
      <c r="AY204" s="245" t="s">
        <v>136</v>
      </c>
    </row>
    <row r="205" spans="1:51" s="14" customFormat="1" ht="12">
      <c r="A205" s="14"/>
      <c r="B205" s="246"/>
      <c r="C205" s="247"/>
      <c r="D205" s="236" t="s">
        <v>144</v>
      </c>
      <c r="E205" s="248" t="s">
        <v>1</v>
      </c>
      <c r="F205" s="249" t="s">
        <v>152</v>
      </c>
      <c r="G205" s="247"/>
      <c r="H205" s="250">
        <v>277.1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6" t="s">
        <v>144</v>
      </c>
      <c r="AU205" s="256" t="s">
        <v>90</v>
      </c>
      <c r="AV205" s="14" t="s">
        <v>142</v>
      </c>
      <c r="AW205" s="14" t="s">
        <v>34</v>
      </c>
      <c r="AX205" s="14" t="s">
        <v>87</v>
      </c>
      <c r="AY205" s="256" t="s">
        <v>136</v>
      </c>
    </row>
    <row r="206" spans="1:65" s="2" customFormat="1" ht="16.5" customHeight="1">
      <c r="A206" s="39"/>
      <c r="B206" s="40"/>
      <c r="C206" s="220" t="s">
        <v>257</v>
      </c>
      <c r="D206" s="220" t="s">
        <v>138</v>
      </c>
      <c r="E206" s="221" t="s">
        <v>381</v>
      </c>
      <c r="F206" s="222" t="s">
        <v>382</v>
      </c>
      <c r="G206" s="223" t="s">
        <v>141</v>
      </c>
      <c r="H206" s="224">
        <v>272.89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44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142</v>
      </c>
      <c r="AT206" s="232" t="s">
        <v>138</v>
      </c>
      <c r="AU206" s="232" t="s">
        <v>90</v>
      </c>
      <c r="AY206" s="18" t="s">
        <v>136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87</v>
      </c>
      <c r="BK206" s="233">
        <f>ROUND(I206*H206,2)</f>
        <v>0</v>
      </c>
      <c r="BL206" s="18" t="s">
        <v>142</v>
      </c>
      <c r="BM206" s="232" t="s">
        <v>767</v>
      </c>
    </row>
    <row r="207" spans="1:51" s="15" customFormat="1" ht="12">
      <c r="A207" s="15"/>
      <c r="B207" s="257"/>
      <c r="C207" s="258"/>
      <c r="D207" s="236" t="s">
        <v>144</v>
      </c>
      <c r="E207" s="259" t="s">
        <v>1</v>
      </c>
      <c r="F207" s="260" t="s">
        <v>384</v>
      </c>
      <c r="G207" s="258"/>
      <c r="H207" s="259" t="s">
        <v>1</v>
      </c>
      <c r="I207" s="261"/>
      <c r="J207" s="258"/>
      <c r="K207" s="258"/>
      <c r="L207" s="262"/>
      <c r="M207" s="263"/>
      <c r="N207" s="264"/>
      <c r="O207" s="264"/>
      <c r="P207" s="264"/>
      <c r="Q207" s="264"/>
      <c r="R207" s="264"/>
      <c r="S207" s="264"/>
      <c r="T207" s="26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6" t="s">
        <v>144</v>
      </c>
      <c r="AU207" s="266" t="s">
        <v>90</v>
      </c>
      <c r="AV207" s="15" t="s">
        <v>87</v>
      </c>
      <c r="AW207" s="15" t="s">
        <v>34</v>
      </c>
      <c r="AX207" s="15" t="s">
        <v>79</v>
      </c>
      <c r="AY207" s="266" t="s">
        <v>136</v>
      </c>
    </row>
    <row r="208" spans="1:51" s="13" customFormat="1" ht="12">
      <c r="A208" s="13"/>
      <c r="B208" s="234"/>
      <c r="C208" s="235"/>
      <c r="D208" s="236" t="s">
        <v>144</v>
      </c>
      <c r="E208" s="237" t="s">
        <v>1</v>
      </c>
      <c r="F208" s="238" t="s">
        <v>768</v>
      </c>
      <c r="G208" s="235"/>
      <c r="H208" s="239">
        <v>272.89</v>
      </c>
      <c r="I208" s="240"/>
      <c r="J208" s="235"/>
      <c r="K208" s="235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144</v>
      </c>
      <c r="AU208" s="245" t="s">
        <v>90</v>
      </c>
      <c r="AV208" s="13" t="s">
        <v>90</v>
      </c>
      <c r="AW208" s="13" t="s">
        <v>34</v>
      </c>
      <c r="AX208" s="13" t="s">
        <v>79</v>
      </c>
      <c r="AY208" s="245" t="s">
        <v>136</v>
      </c>
    </row>
    <row r="209" spans="1:51" s="14" customFormat="1" ht="12">
      <c r="A209" s="14"/>
      <c r="B209" s="246"/>
      <c r="C209" s="247"/>
      <c r="D209" s="236" t="s">
        <v>144</v>
      </c>
      <c r="E209" s="248" t="s">
        <v>1</v>
      </c>
      <c r="F209" s="249" t="s">
        <v>152</v>
      </c>
      <c r="G209" s="247"/>
      <c r="H209" s="250">
        <v>272.89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6" t="s">
        <v>144</v>
      </c>
      <c r="AU209" s="256" t="s">
        <v>90</v>
      </c>
      <c r="AV209" s="14" t="s">
        <v>142</v>
      </c>
      <c r="AW209" s="14" t="s">
        <v>34</v>
      </c>
      <c r="AX209" s="14" t="s">
        <v>87</v>
      </c>
      <c r="AY209" s="256" t="s">
        <v>136</v>
      </c>
    </row>
    <row r="210" spans="1:65" s="2" customFormat="1" ht="16.5" customHeight="1">
      <c r="A210" s="39"/>
      <c r="B210" s="40"/>
      <c r="C210" s="220" t="s">
        <v>262</v>
      </c>
      <c r="D210" s="220" t="s">
        <v>138</v>
      </c>
      <c r="E210" s="221" t="s">
        <v>387</v>
      </c>
      <c r="F210" s="222" t="s">
        <v>388</v>
      </c>
      <c r="G210" s="223" t="s">
        <v>141</v>
      </c>
      <c r="H210" s="224">
        <v>498.13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44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142</v>
      </c>
      <c r="AT210" s="232" t="s">
        <v>138</v>
      </c>
      <c r="AU210" s="232" t="s">
        <v>90</v>
      </c>
      <c r="AY210" s="18" t="s">
        <v>136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87</v>
      </c>
      <c r="BK210" s="233">
        <f>ROUND(I210*H210,2)</f>
        <v>0</v>
      </c>
      <c r="BL210" s="18" t="s">
        <v>142</v>
      </c>
      <c r="BM210" s="232" t="s">
        <v>769</v>
      </c>
    </row>
    <row r="211" spans="1:51" s="15" customFormat="1" ht="12">
      <c r="A211" s="15"/>
      <c r="B211" s="257"/>
      <c r="C211" s="258"/>
      <c r="D211" s="236" t="s">
        <v>144</v>
      </c>
      <c r="E211" s="259" t="s">
        <v>1</v>
      </c>
      <c r="F211" s="260" t="s">
        <v>384</v>
      </c>
      <c r="G211" s="258"/>
      <c r="H211" s="259" t="s">
        <v>1</v>
      </c>
      <c r="I211" s="261"/>
      <c r="J211" s="258"/>
      <c r="K211" s="258"/>
      <c r="L211" s="262"/>
      <c r="M211" s="263"/>
      <c r="N211" s="264"/>
      <c r="O211" s="264"/>
      <c r="P211" s="264"/>
      <c r="Q211" s="264"/>
      <c r="R211" s="264"/>
      <c r="S211" s="264"/>
      <c r="T211" s="26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6" t="s">
        <v>144</v>
      </c>
      <c r="AU211" s="266" t="s">
        <v>90</v>
      </c>
      <c r="AV211" s="15" t="s">
        <v>87</v>
      </c>
      <c r="AW211" s="15" t="s">
        <v>34</v>
      </c>
      <c r="AX211" s="15" t="s">
        <v>79</v>
      </c>
      <c r="AY211" s="266" t="s">
        <v>136</v>
      </c>
    </row>
    <row r="212" spans="1:51" s="13" customFormat="1" ht="12">
      <c r="A212" s="13"/>
      <c r="B212" s="234"/>
      <c r="C212" s="235"/>
      <c r="D212" s="236" t="s">
        <v>144</v>
      </c>
      <c r="E212" s="237" t="s">
        <v>1</v>
      </c>
      <c r="F212" s="238" t="s">
        <v>768</v>
      </c>
      <c r="G212" s="235"/>
      <c r="H212" s="239">
        <v>272.89</v>
      </c>
      <c r="I212" s="240"/>
      <c r="J212" s="235"/>
      <c r="K212" s="235"/>
      <c r="L212" s="241"/>
      <c r="M212" s="242"/>
      <c r="N212" s="243"/>
      <c r="O212" s="243"/>
      <c r="P212" s="243"/>
      <c r="Q212" s="243"/>
      <c r="R212" s="243"/>
      <c r="S212" s="243"/>
      <c r="T212" s="24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5" t="s">
        <v>144</v>
      </c>
      <c r="AU212" s="245" t="s">
        <v>90</v>
      </c>
      <c r="AV212" s="13" t="s">
        <v>90</v>
      </c>
      <c r="AW212" s="13" t="s">
        <v>34</v>
      </c>
      <c r="AX212" s="13" t="s">
        <v>79</v>
      </c>
      <c r="AY212" s="245" t="s">
        <v>136</v>
      </c>
    </row>
    <row r="213" spans="1:51" s="15" customFormat="1" ht="12">
      <c r="A213" s="15"/>
      <c r="B213" s="257"/>
      <c r="C213" s="258"/>
      <c r="D213" s="236" t="s">
        <v>144</v>
      </c>
      <c r="E213" s="259" t="s">
        <v>1</v>
      </c>
      <c r="F213" s="260" t="s">
        <v>378</v>
      </c>
      <c r="G213" s="258"/>
      <c r="H213" s="259" t="s">
        <v>1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66" t="s">
        <v>144</v>
      </c>
      <c r="AU213" s="266" t="s">
        <v>90</v>
      </c>
      <c r="AV213" s="15" t="s">
        <v>87</v>
      </c>
      <c r="AW213" s="15" t="s">
        <v>34</v>
      </c>
      <c r="AX213" s="15" t="s">
        <v>79</v>
      </c>
      <c r="AY213" s="266" t="s">
        <v>136</v>
      </c>
    </row>
    <row r="214" spans="1:51" s="13" customFormat="1" ht="12">
      <c r="A214" s="13"/>
      <c r="B214" s="234"/>
      <c r="C214" s="235"/>
      <c r="D214" s="236" t="s">
        <v>144</v>
      </c>
      <c r="E214" s="237" t="s">
        <v>1</v>
      </c>
      <c r="F214" s="238" t="s">
        <v>759</v>
      </c>
      <c r="G214" s="235"/>
      <c r="H214" s="239">
        <v>56.18</v>
      </c>
      <c r="I214" s="240"/>
      <c r="J214" s="235"/>
      <c r="K214" s="235"/>
      <c r="L214" s="241"/>
      <c r="M214" s="242"/>
      <c r="N214" s="243"/>
      <c r="O214" s="243"/>
      <c r="P214" s="243"/>
      <c r="Q214" s="243"/>
      <c r="R214" s="243"/>
      <c r="S214" s="243"/>
      <c r="T214" s="24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5" t="s">
        <v>144</v>
      </c>
      <c r="AU214" s="245" t="s">
        <v>90</v>
      </c>
      <c r="AV214" s="13" t="s">
        <v>90</v>
      </c>
      <c r="AW214" s="13" t="s">
        <v>34</v>
      </c>
      <c r="AX214" s="13" t="s">
        <v>79</v>
      </c>
      <c r="AY214" s="245" t="s">
        <v>136</v>
      </c>
    </row>
    <row r="215" spans="1:51" s="15" customFormat="1" ht="12">
      <c r="A215" s="15"/>
      <c r="B215" s="257"/>
      <c r="C215" s="258"/>
      <c r="D215" s="236" t="s">
        <v>144</v>
      </c>
      <c r="E215" s="259" t="s">
        <v>1</v>
      </c>
      <c r="F215" s="260" t="s">
        <v>765</v>
      </c>
      <c r="G215" s="258"/>
      <c r="H215" s="259" t="s">
        <v>1</v>
      </c>
      <c r="I215" s="261"/>
      <c r="J215" s="258"/>
      <c r="K215" s="258"/>
      <c r="L215" s="262"/>
      <c r="M215" s="263"/>
      <c r="N215" s="264"/>
      <c r="O215" s="264"/>
      <c r="P215" s="264"/>
      <c r="Q215" s="264"/>
      <c r="R215" s="264"/>
      <c r="S215" s="264"/>
      <c r="T215" s="26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6" t="s">
        <v>144</v>
      </c>
      <c r="AU215" s="266" t="s">
        <v>90</v>
      </c>
      <c r="AV215" s="15" t="s">
        <v>87</v>
      </c>
      <c r="AW215" s="15" t="s">
        <v>34</v>
      </c>
      <c r="AX215" s="15" t="s">
        <v>79</v>
      </c>
      <c r="AY215" s="266" t="s">
        <v>136</v>
      </c>
    </row>
    <row r="216" spans="1:51" s="13" customFormat="1" ht="12">
      <c r="A216" s="13"/>
      <c r="B216" s="234"/>
      <c r="C216" s="235"/>
      <c r="D216" s="236" t="s">
        <v>144</v>
      </c>
      <c r="E216" s="237" t="s">
        <v>1</v>
      </c>
      <c r="F216" s="238" t="s">
        <v>766</v>
      </c>
      <c r="G216" s="235"/>
      <c r="H216" s="239">
        <v>169.06</v>
      </c>
      <c r="I216" s="240"/>
      <c r="J216" s="235"/>
      <c r="K216" s="235"/>
      <c r="L216" s="241"/>
      <c r="M216" s="242"/>
      <c r="N216" s="243"/>
      <c r="O216" s="243"/>
      <c r="P216" s="243"/>
      <c r="Q216" s="243"/>
      <c r="R216" s="243"/>
      <c r="S216" s="243"/>
      <c r="T216" s="24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5" t="s">
        <v>144</v>
      </c>
      <c r="AU216" s="245" t="s">
        <v>90</v>
      </c>
      <c r="AV216" s="13" t="s">
        <v>90</v>
      </c>
      <c r="AW216" s="13" t="s">
        <v>34</v>
      </c>
      <c r="AX216" s="13" t="s">
        <v>79</v>
      </c>
      <c r="AY216" s="245" t="s">
        <v>136</v>
      </c>
    </row>
    <row r="217" spans="1:51" s="14" customFormat="1" ht="12">
      <c r="A217" s="14"/>
      <c r="B217" s="246"/>
      <c r="C217" s="247"/>
      <c r="D217" s="236" t="s">
        <v>144</v>
      </c>
      <c r="E217" s="248" t="s">
        <v>1</v>
      </c>
      <c r="F217" s="249" t="s">
        <v>152</v>
      </c>
      <c r="G217" s="247"/>
      <c r="H217" s="250">
        <v>498.13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6" t="s">
        <v>144</v>
      </c>
      <c r="AU217" s="256" t="s">
        <v>90</v>
      </c>
      <c r="AV217" s="14" t="s">
        <v>142</v>
      </c>
      <c r="AW217" s="14" t="s">
        <v>34</v>
      </c>
      <c r="AX217" s="14" t="s">
        <v>87</v>
      </c>
      <c r="AY217" s="256" t="s">
        <v>136</v>
      </c>
    </row>
    <row r="218" spans="1:65" s="2" customFormat="1" ht="24.15" customHeight="1">
      <c r="A218" s="39"/>
      <c r="B218" s="40"/>
      <c r="C218" s="220" t="s">
        <v>269</v>
      </c>
      <c r="D218" s="220" t="s">
        <v>138</v>
      </c>
      <c r="E218" s="221" t="s">
        <v>392</v>
      </c>
      <c r="F218" s="222" t="s">
        <v>393</v>
      </c>
      <c r="G218" s="223" t="s">
        <v>141</v>
      </c>
      <c r="H218" s="224">
        <v>482.23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44</v>
      </c>
      <c r="O218" s="92"/>
      <c r="P218" s="230">
        <f>O218*H218</f>
        <v>0</v>
      </c>
      <c r="Q218" s="230">
        <v>0.00034</v>
      </c>
      <c r="R218" s="230">
        <f>Q218*H218</f>
        <v>0.16395820000000003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142</v>
      </c>
      <c r="AT218" s="232" t="s">
        <v>138</v>
      </c>
      <c r="AU218" s="232" t="s">
        <v>90</v>
      </c>
      <c r="AY218" s="18" t="s">
        <v>136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87</v>
      </c>
      <c r="BK218" s="233">
        <f>ROUND(I218*H218,2)</f>
        <v>0</v>
      </c>
      <c r="BL218" s="18" t="s">
        <v>142</v>
      </c>
      <c r="BM218" s="232" t="s">
        <v>770</v>
      </c>
    </row>
    <row r="219" spans="1:51" s="15" customFormat="1" ht="12">
      <c r="A219" s="15"/>
      <c r="B219" s="257"/>
      <c r="C219" s="258"/>
      <c r="D219" s="236" t="s">
        <v>144</v>
      </c>
      <c r="E219" s="259" t="s">
        <v>1</v>
      </c>
      <c r="F219" s="260" t="s">
        <v>384</v>
      </c>
      <c r="G219" s="258"/>
      <c r="H219" s="259" t="s">
        <v>1</v>
      </c>
      <c r="I219" s="261"/>
      <c r="J219" s="258"/>
      <c r="K219" s="258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144</v>
      </c>
      <c r="AU219" s="266" t="s">
        <v>90</v>
      </c>
      <c r="AV219" s="15" t="s">
        <v>87</v>
      </c>
      <c r="AW219" s="15" t="s">
        <v>34</v>
      </c>
      <c r="AX219" s="15" t="s">
        <v>79</v>
      </c>
      <c r="AY219" s="266" t="s">
        <v>136</v>
      </c>
    </row>
    <row r="220" spans="1:51" s="13" customFormat="1" ht="12">
      <c r="A220" s="13"/>
      <c r="B220" s="234"/>
      <c r="C220" s="235"/>
      <c r="D220" s="236" t="s">
        <v>144</v>
      </c>
      <c r="E220" s="237" t="s">
        <v>1</v>
      </c>
      <c r="F220" s="238" t="s">
        <v>771</v>
      </c>
      <c r="G220" s="235"/>
      <c r="H220" s="239">
        <v>263.5</v>
      </c>
      <c r="I220" s="240"/>
      <c r="J220" s="235"/>
      <c r="K220" s="235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144</v>
      </c>
      <c r="AU220" s="245" t="s">
        <v>90</v>
      </c>
      <c r="AV220" s="13" t="s">
        <v>90</v>
      </c>
      <c r="AW220" s="13" t="s">
        <v>34</v>
      </c>
      <c r="AX220" s="13" t="s">
        <v>79</v>
      </c>
      <c r="AY220" s="245" t="s">
        <v>136</v>
      </c>
    </row>
    <row r="221" spans="1:51" s="15" customFormat="1" ht="12">
      <c r="A221" s="15"/>
      <c r="B221" s="257"/>
      <c r="C221" s="258"/>
      <c r="D221" s="236" t="s">
        <v>144</v>
      </c>
      <c r="E221" s="259" t="s">
        <v>1</v>
      </c>
      <c r="F221" s="260" t="s">
        <v>378</v>
      </c>
      <c r="G221" s="258"/>
      <c r="H221" s="259" t="s">
        <v>1</v>
      </c>
      <c r="I221" s="261"/>
      <c r="J221" s="258"/>
      <c r="K221" s="258"/>
      <c r="L221" s="262"/>
      <c r="M221" s="263"/>
      <c r="N221" s="264"/>
      <c r="O221" s="264"/>
      <c r="P221" s="264"/>
      <c r="Q221" s="264"/>
      <c r="R221" s="264"/>
      <c r="S221" s="264"/>
      <c r="T221" s="26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66" t="s">
        <v>144</v>
      </c>
      <c r="AU221" s="266" t="s">
        <v>90</v>
      </c>
      <c r="AV221" s="15" t="s">
        <v>87</v>
      </c>
      <c r="AW221" s="15" t="s">
        <v>34</v>
      </c>
      <c r="AX221" s="15" t="s">
        <v>79</v>
      </c>
      <c r="AY221" s="266" t="s">
        <v>136</v>
      </c>
    </row>
    <row r="222" spans="1:51" s="13" customFormat="1" ht="12">
      <c r="A222" s="13"/>
      <c r="B222" s="234"/>
      <c r="C222" s="235"/>
      <c r="D222" s="236" t="s">
        <v>144</v>
      </c>
      <c r="E222" s="237" t="s">
        <v>1</v>
      </c>
      <c r="F222" s="238" t="s">
        <v>772</v>
      </c>
      <c r="G222" s="235"/>
      <c r="H222" s="239">
        <v>51.58</v>
      </c>
      <c r="I222" s="240"/>
      <c r="J222" s="235"/>
      <c r="K222" s="235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144</v>
      </c>
      <c r="AU222" s="245" t="s">
        <v>90</v>
      </c>
      <c r="AV222" s="13" t="s">
        <v>90</v>
      </c>
      <c r="AW222" s="13" t="s">
        <v>34</v>
      </c>
      <c r="AX222" s="13" t="s">
        <v>79</v>
      </c>
      <c r="AY222" s="245" t="s">
        <v>136</v>
      </c>
    </row>
    <row r="223" spans="1:51" s="15" customFormat="1" ht="12">
      <c r="A223" s="15"/>
      <c r="B223" s="257"/>
      <c r="C223" s="258"/>
      <c r="D223" s="236" t="s">
        <v>144</v>
      </c>
      <c r="E223" s="259" t="s">
        <v>1</v>
      </c>
      <c r="F223" s="260" t="s">
        <v>765</v>
      </c>
      <c r="G223" s="258"/>
      <c r="H223" s="259" t="s">
        <v>1</v>
      </c>
      <c r="I223" s="261"/>
      <c r="J223" s="258"/>
      <c r="K223" s="258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144</v>
      </c>
      <c r="AU223" s="266" t="s">
        <v>90</v>
      </c>
      <c r="AV223" s="15" t="s">
        <v>87</v>
      </c>
      <c r="AW223" s="15" t="s">
        <v>34</v>
      </c>
      <c r="AX223" s="15" t="s">
        <v>79</v>
      </c>
      <c r="AY223" s="266" t="s">
        <v>136</v>
      </c>
    </row>
    <row r="224" spans="1:51" s="13" customFormat="1" ht="12">
      <c r="A224" s="13"/>
      <c r="B224" s="234"/>
      <c r="C224" s="235"/>
      <c r="D224" s="236" t="s">
        <v>144</v>
      </c>
      <c r="E224" s="237" t="s">
        <v>1</v>
      </c>
      <c r="F224" s="238" t="s">
        <v>773</v>
      </c>
      <c r="G224" s="235"/>
      <c r="H224" s="239">
        <v>167.15</v>
      </c>
      <c r="I224" s="240"/>
      <c r="J224" s="235"/>
      <c r="K224" s="235"/>
      <c r="L224" s="241"/>
      <c r="M224" s="242"/>
      <c r="N224" s="243"/>
      <c r="O224" s="243"/>
      <c r="P224" s="243"/>
      <c r="Q224" s="243"/>
      <c r="R224" s="243"/>
      <c r="S224" s="243"/>
      <c r="T224" s="24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5" t="s">
        <v>144</v>
      </c>
      <c r="AU224" s="245" t="s">
        <v>90</v>
      </c>
      <c r="AV224" s="13" t="s">
        <v>90</v>
      </c>
      <c r="AW224" s="13" t="s">
        <v>34</v>
      </c>
      <c r="AX224" s="13" t="s">
        <v>79</v>
      </c>
      <c r="AY224" s="245" t="s">
        <v>136</v>
      </c>
    </row>
    <row r="225" spans="1:51" s="14" customFormat="1" ht="12">
      <c r="A225" s="14"/>
      <c r="B225" s="246"/>
      <c r="C225" s="247"/>
      <c r="D225" s="236" t="s">
        <v>144</v>
      </c>
      <c r="E225" s="248" t="s">
        <v>1</v>
      </c>
      <c r="F225" s="249" t="s">
        <v>152</v>
      </c>
      <c r="G225" s="247"/>
      <c r="H225" s="250">
        <v>482.23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6" t="s">
        <v>144</v>
      </c>
      <c r="AU225" s="256" t="s">
        <v>90</v>
      </c>
      <c r="AV225" s="14" t="s">
        <v>142</v>
      </c>
      <c r="AW225" s="14" t="s">
        <v>34</v>
      </c>
      <c r="AX225" s="14" t="s">
        <v>87</v>
      </c>
      <c r="AY225" s="256" t="s">
        <v>136</v>
      </c>
    </row>
    <row r="226" spans="1:65" s="2" customFormat="1" ht="24.15" customHeight="1">
      <c r="A226" s="39"/>
      <c r="B226" s="40"/>
      <c r="C226" s="220" t="s">
        <v>274</v>
      </c>
      <c r="D226" s="220" t="s">
        <v>138</v>
      </c>
      <c r="E226" s="221" t="s">
        <v>398</v>
      </c>
      <c r="F226" s="222" t="s">
        <v>399</v>
      </c>
      <c r="G226" s="223" t="s">
        <v>141</v>
      </c>
      <c r="H226" s="224">
        <v>482.23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44</v>
      </c>
      <c r="O226" s="92"/>
      <c r="P226" s="230">
        <f>O226*H226</f>
        <v>0</v>
      </c>
      <c r="Q226" s="230">
        <v>0.12966</v>
      </c>
      <c r="R226" s="230">
        <f>Q226*H226</f>
        <v>62.5259418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142</v>
      </c>
      <c r="AT226" s="232" t="s">
        <v>138</v>
      </c>
      <c r="AU226" s="232" t="s">
        <v>90</v>
      </c>
      <c r="AY226" s="18" t="s">
        <v>136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87</v>
      </c>
      <c r="BK226" s="233">
        <f>ROUND(I226*H226,2)</f>
        <v>0</v>
      </c>
      <c r="BL226" s="18" t="s">
        <v>142</v>
      </c>
      <c r="BM226" s="232" t="s">
        <v>774</v>
      </c>
    </row>
    <row r="227" spans="1:51" s="15" customFormat="1" ht="12">
      <c r="A227" s="15"/>
      <c r="B227" s="257"/>
      <c r="C227" s="258"/>
      <c r="D227" s="236" t="s">
        <v>144</v>
      </c>
      <c r="E227" s="259" t="s">
        <v>1</v>
      </c>
      <c r="F227" s="260" t="s">
        <v>384</v>
      </c>
      <c r="G227" s="258"/>
      <c r="H227" s="259" t="s">
        <v>1</v>
      </c>
      <c r="I227" s="261"/>
      <c r="J227" s="258"/>
      <c r="K227" s="258"/>
      <c r="L227" s="262"/>
      <c r="M227" s="263"/>
      <c r="N227" s="264"/>
      <c r="O227" s="264"/>
      <c r="P227" s="264"/>
      <c r="Q227" s="264"/>
      <c r="R227" s="264"/>
      <c r="S227" s="264"/>
      <c r="T227" s="26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6" t="s">
        <v>144</v>
      </c>
      <c r="AU227" s="266" t="s">
        <v>90</v>
      </c>
      <c r="AV227" s="15" t="s">
        <v>87</v>
      </c>
      <c r="AW227" s="15" t="s">
        <v>34</v>
      </c>
      <c r="AX227" s="15" t="s">
        <v>79</v>
      </c>
      <c r="AY227" s="266" t="s">
        <v>136</v>
      </c>
    </row>
    <row r="228" spans="1:51" s="13" customFormat="1" ht="12">
      <c r="A228" s="13"/>
      <c r="B228" s="234"/>
      <c r="C228" s="235"/>
      <c r="D228" s="236" t="s">
        <v>144</v>
      </c>
      <c r="E228" s="237" t="s">
        <v>1</v>
      </c>
      <c r="F228" s="238" t="s">
        <v>771</v>
      </c>
      <c r="G228" s="235"/>
      <c r="H228" s="239">
        <v>263.5</v>
      </c>
      <c r="I228" s="240"/>
      <c r="J228" s="235"/>
      <c r="K228" s="235"/>
      <c r="L228" s="241"/>
      <c r="M228" s="242"/>
      <c r="N228" s="243"/>
      <c r="O228" s="243"/>
      <c r="P228" s="243"/>
      <c r="Q228" s="243"/>
      <c r="R228" s="243"/>
      <c r="S228" s="243"/>
      <c r="T228" s="24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5" t="s">
        <v>144</v>
      </c>
      <c r="AU228" s="245" t="s">
        <v>90</v>
      </c>
      <c r="AV228" s="13" t="s">
        <v>90</v>
      </c>
      <c r="AW228" s="13" t="s">
        <v>34</v>
      </c>
      <c r="AX228" s="13" t="s">
        <v>79</v>
      </c>
      <c r="AY228" s="245" t="s">
        <v>136</v>
      </c>
    </row>
    <row r="229" spans="1:51" s="15" customFormat="1" ht="12">
      <c r="A229" s="15"/>
      <c r="B229" s="257"/>
      <c r="C229" s="258"/>
      <c r="D229" s="236" t="s">
        <v>144</v>
      </c>
      <c r="E229" s="259" t="s">
        <v>1</v>
      </c>
      <c r="F229" s="260" t="s">
        <v>378</v>
      </c>
      <c r="G229" s="258"/>
      <c r="H229" s="259" t="s">
        <v>1</v>
      </c>
      <c r="I229" s="261"/>
      <c r="J229" s="258"/>
      <c r="K229" s="258"/>
      <c r="L229" s="262"/>
      <c r="M229" s="263"/>
      <c r="N229" s="264"/>
      <c r="O229" s="264"/>
      <c r="P229" s="264"/>
      <c r="Q229" s="264"/>
      <c r="R229" s="264"/>
      <c r="S229" s="264"/>
      <c r="T229" s="26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6" t="s">
        <v>144</v>
      </c>
      <c r="AU229" s="266" t="s">
        <v>90</v>
      </c>
      <c r="AV229" s="15" t="s">
        <v>87</v>
      </c>
      <c r="AW229" s="15" t="s">
        <v>34</v>
      </c>
      <c r="AX229" s="15" t="s">
        <v>79</v>
      </c>
      <c r="AY229" s="266" t="s">
        <v>136</v>
      </c>
    </row>
    <row r="230" spans="1:51" s="13" customFormat="1" ht="12">
      <c r="A230" s="13"/>
      <c r="B230" s="234"/>
      <c r="C230" s="235"/>
      <c r="D230" s="236" t="s">
        <v>144</v>
      </c>
      <c r="E230" s="237" t="s">
        <v>1</v>
      </c>
      <c r="F230" s="238" t="s">
        <v>772</v>
      </c>
      <c r="G230" s="235"/>
      <c r="H230" s="239">
        <v>51.58</v>
      </c>
      <c r="I230" s="240"/>
      <c r="J230" s="235"/>
      <c r="K230" s="235"/>
      <c r="L230" s="241"/>
      <c r="M230" s="242"/>
      <c r="N230" s="243"/>
      <c r="O230" s="243"/>
      <c r="P230" s="243"/>
      <c r="Q230" s="243"/>
      <c r="R230" s="243"/>
      <c r="S230" s="243"/>
      <c r="T230" s="24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5" t="s">
        <v>144</v>
      </c>
      <c r="AU230" s="245" t="s">
        <v>90</v>
      </c>
      <c r="AV230" s="13" t="s">
        <v>90</v>
      </c>
      <c r="AW230" s="13" t="s">
        <v>34</v>
      </c>
      <c r="AX230" s="13" t="s">
        <v>79</v>
      </c>
      <c r="AY230" s="245" t="s">
        <v>136</v>
      </c>
    </row>
    <row r="231" spans="1:51" s="15" customFormat="1" ht="12">
      <c r="A231" s="15"/>
      <c r="B231" s="257"/>
      <c r="C231" s="258"/>
      <c r="D231" s="236" t="s">
        <v>144</v>
      </c>
      <c r="E231" s="259" t="s">
        <v>1</v>
      </c>
      <c r="F231" s="260" t="s">
        <v>765</v>
      </c>
      <c r="G231" s="258"/>
      <c r="H231" s="259" t="s">
        <v>1</v>
      </c>
      <c r="I231" s="261"/>
      <c r="J231" s="258"/>
      <c r="K231" s="258"/>
      <c r="L231" s="262"/>
      <c r="M231" s="263"/>
      <c r="N231" s="264"/>
      <c r="O231" s="264"/>
      <c r="P231" s="264"/>
      <c r="Q231" s="264"/>
      <c r="R231" s="264"/>
      <c r="S231" s="264"/>
      <c r="T231" s="26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6" t="s">
        <v>144</v>
      </c>
      <c r="AU231" s="266" t="s">
        <v>90</v>
      </c>
      <c r="AV231" s="15" t="s">
        <v>87</v>
      </c>
      <c r="AW231" s="15" t="s">
        <v>34</v>
      </c>
      <c r="AX231" s="15" t="s">
        <v>79</v>
      </c>
      <c r="AY231" s="266" t="s">
        <v>136</v>
      </c>
    </row>
    <row r="232" spans="1:51" s="13" customFormat="1" ht="12">
      <c r="A232" s="13"/>
      <c r="B232" s="234"/>
      <c r="C232" s="235"/>
      <c r="D232" s="236" t="s">
        <v>144</v>
      </c>
      <c r="E232" s="237" t="s">
        <v>1</v>
      </c>
      <c r="F232" s="238" t="s">
        <v>773</v>
      </c>
      <c r="G232" s="235"/>
      <c r="H232" s="239">
        <v>167.15</v>
      </c>
      <c r="I232" s="240"/>
      <c r="J232" s="235"/>
      <c r="K232" s="235"/>
      <c r="L232" s="241"/>
      <c r="M232" s="242"/>
      <c r="N232" s="243"/>
      <c r="O232" s="243"/>
      <c r="P232" s="243"/>
      <c r="Q232" s="243"/>
      <c r="R232" s="243"/>
      <c r="S232" s="243"/>
      <c r="T232" s="24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5" t="s">
        <v>144</v>
      </c>
      <c r="AU232" s="245" t="s">
        <v>90</v>
      </c>
      <c r="AV232" s="13" t="s">
        <v>90</v>
      </c>
      <c r="AW232" s="13" t="s">
        <v>34</v>
      </c>
      <c r="AX232" s="13" t="s">
        <v>79</v>
      </c>
      <c r="AY232" s="245" t="s">
        <v>136</v>
      </c>
    </row>
    <row r="233" spans="1:51" s="14" customFormat="1" ht="12">
      <c r="A233" s="14"/>
      <c r="B233" s="246"/>
      <c r="C233" s="247"/>
      <c r="D233" s="236" t="s">
        <v>144</v>
      </c>
      <c r="E233" s="248" t="s">
        <v>1</v>
      </c>
      <c r="F233" s="249" t="s">
        <v>152</v>
      </c>
      <c r="G233" s="247"/>
      <c r="H233" s="250">
        <v>482.23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6" t="s">
        <v>144</v>
      </c>
      <c r="AU233" s="256" t="s">
        <v>90</v>
      </c>
      <c r="AV233" s="14" t="s">
        <v>142</v>
      </c>
      <c r="AW233" s="14" t="s">
        <v>34</v>
      </c>
      <c r="AX233" s="14" t="s">
        <v>87</v>
      </c>
      <c r="AY233" s="256" t="s">
        <v>136</v>
      </c>
    </row>
    <row r="234" spans="1:65" s="2" customFormat="1" ht="21.75" customHeight="1">
      <c r="A234" s="39"/>
      <c r="B234" s="40"/>
      <c r="C234" s="220" t="s">
        <v>279</v>
      </c>
      <c r="D234" s="220" t="s">
        <v>138</v>
      </c>
      <c r="E234" s="221" t="s">
        <v>402</v>
      </c>
      <c r="F234" s="222" t="s">
        <v>403</v>
      </c>
      <c r="G234" s="223" t="s">
        <v>141</v>
      </c>
      <c r="H234" s="224">
        <v>4.6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44</v>
      </c>
      <c r="O234" s="92"/>
      <c r="P234" s="230">
        <f>O234*H234</f>
        <v>0</v>
      </c>
      <c r="Q234" s="230">
        <v>0.19536</v>
      </c>
      <c r="R234" s="230">
        <f>Q234*H234</f>
        <v>0.898656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142</v>
      </c>
      <c r="AT234" s="232" t="s">
        <v>138</v>
      </c>
      <c r="AU234" s="232" t="s">
        <v>90</v>
      </c>
      <c r="AY234" s="18" t="s">
        <v>136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87</v>
      </c>
      <c r="BK234" s="233">
        <f>ROUND(I234*H234,2)</f>
        <v>0</v>
      </c>
      <c r="BL234" s="18" t="s">
        <v>142</v>
      </c>
      <c r="BM234" s="232" t="s">
        <v>775</v>
      </c>
    </row>
    <row r="235" spans="1:51" s="15" customFormat="1" ht="12">
      <c r="A235" s="15"/>
      <c r="B235" s="257"/>
      <c r="C235" s="258"/>
      <c r="D235" s="236" t="s">
        <v>144</v>
      </c>
      <c r="E235" s="259" t="s">
        <v>1</v>
      </c>
      <c r="F235" s="260" t="s">
        <v>378</v>
      </c>
      <c r="G235" s="258"/>
      <c r="H235" s="259" t="s">
        <v>1</v>
      </c>
      <c r="I235" s="261"/>
      <c r="J235" s="258"/>
      <c r="K235" s="258"/>
      <c r="L235" s="262"/>
      <c r="M235" s="263"/>
      <c r="N235" s="264"/>
      <c r="O235" s="264"/>
      <c r="P235" s="264"/>
      <c r="Q235" s="264"/>
      <c r="R235" s="264"/>
      <c r="S235" s="264"/>
      <c r="T235" s="26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6" t="s">
        <v>144</v>
      </c>
      <c r="AU235" s="266" t="s">
        <v>90</v>
      </c>
      <c r="AV235" s="15" t="s">
        <v>87</v>
      </c>
      <c r="AW235" s="15" t="s">
        <v>34</v>
      </c>
      <c r="AX235" s="15" t="s">
        <v>79</v>
      </c>
      <c r="AY235" s="266" t="s">
        <v>136</v>
      </c>
    </row>
    <row r="236" spans="1:51" s="13" customFormat="1" ht="12">
      <c r="A236" s="13"/>
      <c r="B236" s="234"/>
      <c r="C236" s="235"/>
      <c r="D236" s="236" t="s">
        <v>144</v>
      </c>
      <c r="E236" s="237" t="s">
        <v>1</v>
      </c>
      <c r="F236" s="238" t="s">
        <v>776</v>
      </c>
      <c r="G236" s="235"/>
      <c r="H236" s="239">
        <v>4.6</v>
      </c>
      <c r="I236" s="240"/>
      <c r="J236" s="235"/>
      <c r="K236" s="235"/>
      <c r="L236" s="241"/>
      <c r="M236" s="242"/>
      <c r="N236" s="243"/>
      <c r="O236" s="243"/>
      <c r="P236" s="243"/>
      <c r="Q236" s="243"/>
      <c r="R236" s="243"/>
      <c r="S236" s="243"/>
      <c r="T236" s="24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5" t="s">
        <v>144</v>
      </c>
      <c r="AU236" s="245" t="s">
        <v>90</v>
      </c>
      <c r="AV236" s="13" t="s">
        <v>90</v>
      </c>
      <c r="AW236" s="13" t="s">
        <v>34</v>
      </c>
      <c r="AX236" s="13" t="s">
        <v>79</v>
      </c>
      <c r="AY236" s="245" t="s">
        <v>136</v>
      </c>
    </row>
    <row r="237" spans="1:51" s="14" customFormat="1" ht="12">
      <c r="A237" s="14"/>
      <c r="B237" s="246"/>
      <c r="C237" s="247"/>
      <c r="D237" s="236" t="s">
        <v>144</v>
      </c>
      <c r="E237" s="248" t="s">
        <v>1</v>
      </c>
      <c r="F237" s="249" t="s">
        <v>152</v>
      </c>
      <c r="G237" s="247"/>
      <c r="H237" s="250">
        <v>4.6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6" t="s">
        <v>144</v>
      </c>
      <c r="AU237" s="256" t="s">
        <v>90</v>
      </c>
      <c r="AV237" s="14" t="s">
        <v>142</v>
      </c>
      <c r="AW237" s="14" t="s">
        <v>34</v>
      </c>
      <c r="AX237" s="14" t="s">
        <v>87</v>
      </c>
      <c r="AY237" s="256" t="s">
        <v>136</v>
      </c>
    </row>
    <row r="238" spans="1:65" s="2" customFormat="1" ht="24.15" customHeight="1">
      <c r="A238" s="39"/>
      <c r="B238" s="40"/>
      <c r="C238" s="220" t="s">
        <v>284</v>
      </c>
      <c r="D238" s="220" t="s">
        <v>138</v>
      </c>
      <c r="E238" s="221" t="s">
        <v>777</v>
      </c>
      <c r="F238" s="222" t="s">
        <v>778</v>
      </c>
      <c r="G238" s="223" t="s">
        <v>141</v>
      </c>
      <c r="H238" s="224">
        <v>108.04</v>
      </c>
      <c r="I238" s="225"/>
      <c r="J238" s="226">
        <f>ROUND(I238*H238,2)</f>
        <v>0</v>
      </c>
      <c r="K238" s="227"/>
      <c r="L238" s="45"/>
      <c r="M238" s="228" t="s">
        <v>1</v>
      </c>
      <c r="N238" s="229" t="s">
        <v>44</v>
      </c>
      <c r="O238" s="92"/>
      <c r="P238" s="230">
        <f>O238*H238</f>
        <v>0</v>
      </c>
      <c r="Q238" s="230">
        <v>0.19536</v>
      </c>
      <c r="R238" s="230">
        <f>Q238*H238</f>
        <v>21.106694400000002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142</v>
      </c>
      <c r="AT238" s="232" t="s">
        <v>138</v>
      </c>
      <c r="AU238" s="232" t="s">
        <v>90</v>
      </c>
      <c r="AY238" s="18" t="s">
        <v>136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87</v>
      </c>
      <c r="BK238" s="233">
        <f>ROUND(I238*H238,2)</f>
        <v>0</v>
      </c>
      <c r="BL238" s="18" t="s">
        <v>142</v>
      </c>
      <c r="BM238" s="232" t="s">
        <v>779</v>
      </c>
    </row>
    <row r="239" spans="1:51" s="15" customFormat="1" ht="12">
      <c r="A239" s="15"/>
      <c r="B239" s="257"/>
      <c r="C239" s="258"/>
      <c r="D239" s="236" t="s">
        <v>144</v>
      </c>
      <c r="E239" s="259" t="s">
        <v>1</v>
      </c>
      <c r="F239" s="260" t="s">
        <v>763</v>
      </c>
      <c r="G239" s="258"/>
      <c r="H239" s="259" t="s">
        <v>1</v>
      </c>
      <c r="I239" s="261"/>
      <c r="J239" s="258"/>
      <c r="K239" s="258"/>
      <c r="L239" s="262"/>
      <c r="M239" s="263"/>
      <c r="N239" s="264"/>
      <c r="O239" s="264"/>
      <c r="P239" s="264"/>
      <c r="Q239" s="264"/>
      <c r="R239" s="264"/>
      <c r="S239" s="264"/>
      <c r="T239" s="26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6" t="s">
        <v>144</v>
      </c>
      <c r="AU239" s="266" t="s">
        <v>90</v>
      </c>
      <c r="AV239" s="15" t="s">
        <v>87</v>
      </c>
      <c r="AW239" s="15" t="s">
        <v>34</v>
      </c>
      <c r="AX239" s="15" t="s">
        <v>79</v>
      </c>
      <c r="AY239" s="266" t="s">
        <v>136</v>
      </c>
    </row>
    <row r="240" spans="1:51" s="13" customFormat="1" ht="12">
      <c r="A240" s="13"/>
      <c r="B240" s="234"/>
      <c r="C240" s="235"/>
      <c r="D240" s="236" t="s">
        <v>144</v>
      </c>
      <c r="E240" s="237" t="s">
        <v>1</v>
      </c>
      <c r="F240" s="238" t="s">
        <v>764</v>
      </c>
      <c r="G240" s="235"/>
      <c r="H240" s="239">
        <v>108.04</v>
      </c>
      <c r="I240" s="240"/>
      <c r="J240" s="235"/>
      <c r="K240" s="235"/>
      <c r="L240" s="241"/>
      <c r="M240" s="242"/>
      <c r="N240" s="243"/>
      <c r="O240" s="243"/>
      <c r="P240" s="243"/>
      <c r="Q240" s="243"/>
      <c r="R240" s="243"/>
      <c r="S240" s="243"/>
      <c r="T240" s="24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5" t="s">
        <v>144</v>
      </c>
      <c r="AU240" s="245" t="s">
        <v>90</v>
      </c>
      <c r="AV240" s="13" t="s">
        <v>90</v>
      </c>
      <c r="AW240" s="13" t="s">
        <v>34</v>
      </c>
      <c r="AX240" s="13" t="s">
        <v>79</v>
      </c>
      <c r="AY240" s="245" t="s">
        <v>136</v>
      </c>
    </row>
    <row r="241" spans="1:51" s="14" customFormat="1" ht="12">
      <c r="A241" s="14"/>
      <c r="B241" s="246"/>
      <c r="C241" s="247"/>
      <c r="D241" s="236" t="s">
        <v>144</v>
      </c>
      <c r="E241" s="248" t="s">
        <v>1</v>
      </c>
      <c r="F241" s="249" t="s">
        <v>152</v>
      </c>
      <c r="G241" s="247"/>
      <c r="H241" s="250">
        <v>108.04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6" t="s">
        <v>144</v>
      </c>
      <c r="AU241" s="256" t="s">
        <v>90</v>
      </c>
      <c r="AV241" s="14" t="s">
        <v>142</v>
      </c>
      <c r="AW241" s="14" t="s">
        <v>34</v>
      </c>
      <c r="AX241" s="14" t="s">
        <v>87</v>
      </c>
      <c r="AY241" s="256" t="s">
        <v>136</v>
      </c>
    </row>
    <row r="242" spans="1:65" s="2" customFormat="1" ht="16.5" customHeight="1">
      <c r="A242" s="39"/>
      <c r="B242" s="40"/>
      <c r="C242" s="267" t="s">
        <v>290</v>
      </c>
      <c r="D242" s="267" t="s">
        <v>193</v>
      </c>
      <c r="E242" s="268" t="s">
        <v>780</v>
      </c>
      <c r="F242" s="269" t="s">
        <v>781</v>
      </c>
      <c r="G242" s="270" t="s">
        <v>141</v>
      </c>
      <c r="H242" s="271">
        <v>110.201</v>
      </c>
      <c r="I242" s="272"/>
      <c r="J242" s="273">
        <f>ROUND(I242*H242,2)</f>
        <v>0</v>
      </c>
      <c r="K242" s="274"/>
      <c r="L242" s="275"/>
      <c r="M242" s="276" t="s">
        <v>1</v>
      </c>
      <c r="N242" s="277" t="s">
        <v>44</v>
      </c>
      <c r="O242" s="92"/>
      <c r="P242" s="230">
        <f>O242*H242</f>
        <v>0</v>
      </c>
      <c r="Q242" s="230">
        <v>0.222</v>
      </c>
      <c r="R242" s="230">
        <f>Q242*H242</f>
        <v>24.464622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181</v>
      </c>
      <c r="AT242" s="232" t="s">
        <v>193</v>
      </c>
      <c r="AU242" s="232" t="s">
        <v>90</v>
      </c>
      <c r="AY242" s="18" t="s">
        <v>136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87</v>
      </c>
      <c r="BK242" s="233">
        <f>ROUND(I242*H242,2)</f>
        <v>0</v>
      </c>
      <c r="BL242" s="18" t="s">
        <v>142</v>
      </c>
      <c r="BM242" s="232" t="s">
        <v>782</v>
      </c>
    </row>
    <row r="243" spans="1:51" s="15" customFormat="1" ht="12">
      <c r="A243" s="15"/>
      <c r="B243" s="257"/>
      <c r="C243" s="258"/>
      <c r="D243" s="236" t="s">
        <v>144</v>
      </c>
      <c r="E243" s="259" t="s">
        <v>1</v>
      </c>
      <c r="F243" s="260" t="s">
        <v>763</v>
      </c>
      <c r="G243" s="258"/>
      <c r="H243" s="259" t="s">
        <v>1</v>
      </c>
      <c r="I243" s="261"/>
      <c r="J243" s="258"/>
      <c r="K243" s="258"/>
      <c r="L243" s="262"/>
      <c r="M243" s="263"/>
      <c r="N243" s="264"/>
      <c r="O243" s="264"/>
      <c r="P243" s="264"/>
      <c r="Q243" s="264"/>
      <c r="R243" s="264"/>
      <c r="S243" s="264"/>
      <c r="T243" s="26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6" t="s">
        <v>144</v>
      </c>
      <c r="AU243" s="266" t="s">
        <v>90</v>
      </c>
      <c r="AV243" s="15" t="s">
        <v>87</v>
      </c>
      <c r="AW243" s="15" t="s">
        <v>34</v>
      </c>
      <c r="AX243" s="15" t="s">
        <v>79</v>
      </c>
      <c r="AY243" s="266" t="s">
        <v>136</v>
      </c>
    </row>
    <row r="244" spans="1:51" s="13" customFormat="1" ht="12">
      <c r="A244" s="13"/>
      <c r="B244" s="234"/>
      <c r="C244" s="235"/>
      <c r="D244" s="236" t="s">
        <v>144</v>
      </c>
      <c r="E244" s="237" t="s">
        <v>1</v>
      </c>
      <c r="F244" s="238" t="s">
        <v>764</v>
      </c>
      <c r="G244" s="235"/>
      <c r="H244" s="239">
        <v>108.04</v>
      </c>
      <c r="I244" s="240"/>
      <c r="J244" s="235"/>
      <c r="K244" s="235"/>
      <c r="L244" s="241"/>
      <c r="M244" s="242"/>
      <c r="N244" s="243"/>
      <c r="O244" s="243"/>
      <c r="P244" s="243"/>
      <c r="Q244" s="243"/>
      <c r="R244" s="243"/>
      <c r="S244" s="243"/>
      <c r="T244" s="24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5" t="s">
        <v>144</v>
      </c>
      <c r="AU244" s="245" t="s">
        <v>90</v>
      </c>
      <c r="AV244" s="13" t="s">
        <v>90</v>
      </c>
      <c r="AW244" s="13" t="s">
        <v>34</v>
      </c>
      <c r="AX244" s="13" t="s">
        <v>79</v>
      </c>
      <c r="AY244" s="245" t="s">
        <v>136</v>
      </c>
    </row>
    <row r="245" spans="1:51" s="14" customFormat="1" ht="12">
      <c r="A245" s="14"/>
      <c r="B245" s="246"/>
      <c r="C245" s="247"/>
      <c r="D245" s="236" t="s">
        <v>144</v>
      </c>
      <c r="E245" s="248" t="s">
        <v>1</v>
      </c>
      <c r="F245" s="249" t="s">
        <v>152</v>
      </c>
      <c r="G245" s="247"/>
      <c r="H245" s="250">
        <v>108.04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6" t="s">
        <v>144</v>
      </c>
      <c r="AU245" s="256" t="s">
        <v>90</v>
      </c>
      <c r="AV245" s="14" t="s">
        <v>142</v>
      </c>
      <c r="AW245" s="14" t="s">
        <v>34</v>
      </c>
      <c r="AX245" s="14" t="s">
        <v>79</v>
      </c>
      <c r="AY245" s="256" t="s">
        <v>136</v>
      </c>
    </row>
    <row r="246" spans="1:51" s="13" customFormat="1" ht="12">
      <c r="A246" s="13"/>
      <c r="B246" s="234"/>
      <c r="C246" s="235"/>
      <c r="D246" s="236" t="s">
        <v>144</v>
      </c>
      <c r="E246" s="237" t="s">
        <v>1</v>
      </c>
      <c r="F246" s="238" t="s">
        <v>783</v>
      </c>
      <c r="G246" s="235"/>
      <c r="H246" s="239">
        <v>110.201</v>
      </c>
      <c r="I246" s="240"/>
      <c r="J246" s="235"/>
      <c r="K246" s="235"/>
      <c r="L246" s="241"/>
      <c r="M246" s="242"/>
      <c r="N246" s="243"/>
      <c r="O246" s="243"/>
      <c r="P246" s="243"/>
      <c r="Q246" s="243"/>
      <c r="R246" s="243"/>
      <c r="S246" s="243"/>
      <c r="T246" s="24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5" t="s">
        <v>144</v>
      </c>
      <c r="AU246" s="245" t="s">
        <v>90</v>
      </c>
      <c r="AV246" s="13" t="s">
        <v>90</v>
      </c>
      <c r="AW246" s="13" t="s">
        <v>34</v>
      </c>
      <c r="AX246" s="13" t="s">
        <v>87</v>
      </c>
      <c r="AY246" s="245" t="s">
        <v>136</v>
      </c>
    </row>
    <row r="247" spans="1:65" s="2" customFormat="1" ht="24.15" customHeight="1">
      <c r="A247" s="39"/>
      <c r="B247" s="40"/>
      <c r="C247" s="220" t="s">
        <v>297</v>
      </c>
      <c r="D247" s="220" t="s">
        <v>138</v>
      </c>
      <c r="E247" s="221" t="s">
        <v>407</v>
      </c>
      <c r="F247" s="222" t="s">
        <v>408</v>
      </c>
      <c r="G247" s="223" t="s">
        <v>141</v>
      </c>
      <c r="H247" s="224">
        <v>14.55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44</v>
      </c>
      <c r="O247" s="92"/>
      <c r="P247" s="230">
        <f>O247*H247</f>
        <v>0</v>
      </c>
      <c r="Q247" s="230">
        <v>0.08425</v>
      </c>
      <c r="R247" s="230">
        <f>Q247*H247</f>
        <v>1.2258375000000001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142</v>
      </c>
      <c r="AT247" s="232" t="s">
        <v>138</v>
      </c>
      <c r="AU247" s="232" t="s">
        <v>90</v>
      </c>
      <c r="AY247" s="18" t="s">
        <v>136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87</v>
      </c>
      <c r="BK247" s="233">
        <f>ROUND(I247*H247,2)</f>
        <v>0</v>
      </c>
      <c r="BL247" s="18" t="s">
        <v>142</v>
      </c>
      <c r="BM247" s="232" t="s">
        <v>784</v>
      </c>
    </row>
    <row r="248" spans="1:51" s="15" customFormat="1" ht="12">
      <c r="A248" s="15"/>
      <c r="B248" s="257"/>
      <c r="C248" s="258"/>
      <c r="D248" s="236" t="s">
        <v>144</v>
      </c>
      <c r="E248" s="259" t="s">
        <v>1</v>
      </c>
      <c r="F248" s="260" t="s">
        <v>410</v>
      </c>
      <c r="G248" s="258"/>
      <c r="H248" s="259" t="s">
        <v>1</v>
      </c>
      <c r="I248" s="261"/>
      <c r="J248" s="258"/>
      <c r="K248" s="258"/>
      <c r="L248" s="262"/>
      <c r="M248" s="263"/>
      <c r="N248" s="264"/>
      <c r="O248" s="264"/>
      <c r="P248" s="264"/>
      <c r="Q248" s="264"/>
      <c r="R248" s="264"/>
      <c r="S248" s="264"/>
      <c r="T248" s="26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6" t="s">
        <v>144</v>
      </c>
      <c r="AU248" s="266" t="s">
        <v>90</v>
      </c>
      <c r="AV248" s="15" t="s">
        <v>87</v>
      </c>
      <c r="AW248" s="15" t="s">
        <v>34</v>
      </c>
      <c r="AX248" s="15" t="s">
        <v>79</v>
      </c>
      <c r="AY248" s="266" t="s">
        <v>136</v>
      </c>
    </row>
    <row r="249" spans="1:51" s="13" customFormat="1" ht="12">
      <c r="A249" s="13"/>
      <c r="B249" s="234"/>
      <c r="C249" s="235"/>
      <c r="D249" s="236" t="s">
        <v>144</v>
      </c>
      <c r="E249" s="237" t="s">
        <v>1</v>
      </c>
      <c r="F249" s="238" t="s">
        <v>758</v>
      </c>
      <c r="G249" s="235"/>
      <c r="H249" s="239">
        <v>3.25</v>
      </c>
      <c r="I249" s="240"/>
      <c r="J249" s="235"/>
      <c r="K249" s="235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144</v>
      </c>
      <c r="AU249" s="245" t="s">
        <v>90</v>
      </c>
      <c r="AV249" s="13" t="s">
        <v>90</v>
      </c>
      <c r="AW249" s="13" t="s">
        <v>34</v>
      </c>
      <c r="AX249" s="13" t="s">
        <v>79</v>
      </c>
      <c r="AY249" s="245" t="s">
        <v>136</v>
      </c>
    </row>
    <row r="250" spans="1:51" s="15" customFormat="1" ht="12">
      <c r="A250" s="15"/>
      <c r="B250" s="257"/>
      <c r="C250" s="258"/>
      <c r="D250" s="236" t="s">
        <v>144</v>
      </c>
      <c r="E250" s="259" t="s">
        <v>1</v>
      </c>
      <c r="F250" s="260" t="s">
        <v>384</v>
      </c>
      <c r="G250" s="258"/>
      <c r="H250" s="259" t="s">
        <v>1</v>
      </c>
      <c r="I250" s="261"/>
      <c r="J250" s="258"/>
      <c r="K250" s="258"/>
      <c r="L250" s="262"/>
      <c r="M250" s="263"/>
      <c r="N250" s="264"/>
      <c r="O250" s="264"/>
      <c r="P250" s="264"/>
      <c r="Q250" s="264"/>
      <c r="R250" s="264"/>
      <c r="S250" s="264"/>
      <c r="T250" s="26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6" t="s">
        <v>144</v>
      </c>
      <c r="AU250" s="266" t="s">
        <v>90</v>
      </c>
      <c r="AV250" s="15" t="s">
        <v>87</v>
      </c>
      <c r="AW250" s="15" t="s">
        <v>34</v>
      </c>
      <c r="AX250" s="15" t="s">
        <v>79</v>
      </c>
      <c r="AY250" s="266" t="s">
        <v>136</v>
      </c>
    </row>
    <row r="251" spans="1:51" s="13" customFormat="1" ht="12">
      <c r="A251" s="13"/>
      <c r="B251" s="234"/>
      <c r="C251" s="235"/>
      <c r="D251" s="236" t="s">
        <v>144</v>
      </c>
      <c r="E251" s="237" t="s">
        <v>1</v>
      </c>
      <c r="F251" s="238" t="s">
        <v>785</v>
      </c>
      <c r="G251" s="235"/>
      <c r="H251" s="239">
        <v>9.39</v>
      </c>
      <c r="I251" s="240"/>
      <c r="J251" s="235"/>
      <c r="K251" s="235"/>
      <c r="L251" s="241"/>
      <c r="M251" s="242"/>
      <c r="N251" s="243"/>
      <c r="O251" s="243"/>
      <c r="P251" s="243"/>
      <c r="Q251" s="243"/>
      <c r="R251" s="243"/>
      <c r="S251" s="243"/>
      <c r="T251" s="24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5" t="s">
        <v>144</v>
      </c>
      <c r="AU251" s="245" t="s">
        <v>90</v>
      </c>
      <c r="AV251" s="13" t="s">
        <v>90</v>
      </c>
      <c r="AW251" s="13" t="s">
        <v>34</v>
      </c>
      <c r="AX251" s="13" t="s">
        <v>79</v>
      </c>
      <c r="AY251" s="245" t="s">
        <v>136</v>
      </c>
    </row>
    <row r="252" spans="1:51" s="15" customFormat="1" ht="12">
      <c r="A252" s="15"/>
      <c r="B252" s="257"/>
      <c r="C252" s="258"/>
      <c r="D252" s="236" t="s">
        <v>144</v>
      </c>
      <c r="E252" s="259" t="s">
        <v>1</v>
      </c>
      <c r="F252" s="260" t="s">
        <v>765</v>
      </c>
      <c r="G252" s="258"/>
      <c r="H252" s="259" t="s">
        <v>1</v>
      </c>
      <c r="I252" s="261"/>
      <c r="J252" s="258"/>
      <c r="K252" s="258"/>
      <c r="L252" s="262"/>
      <c r="M252" s="263"/>
      <c r="N252" s="264"/>
      <c r="O252" s="264"/>
      <c r="P252" s="264"/>
      <c r="Q252" s="264"/>
      <c r="R252" s="264"/>
      <c r="S252" s="264"/>
      <c r="T252" s="26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6" t="s">
        <v>144</v>
      </c>
      <c r="AU252" s="266" t="s">
        <v>90</v>
      </c>
      <c r="AV252" s="15" t="s">
        <v>87</v>
      </c>
      <c r="AW252" s="15" t="s">
        <v>34</v>
      </c>
      <c r="AX252" s="15" t="s">
        <v>79</v>
      </c>
      <c r="AY252" s="266" t="s">
        <v>136</v>
      </c>
    </row>
    <row r="253" spans="1:51" s="13" customFormat="1" ht="12">
      <c r="A253" s="13"/>
      <c r="B253" s="234"/>
      <c r="C253" s="235"/>
      <c r="D253" s="236" t="s">
        <v>144</v>
      </c>
      <c r="E253" s="237" t="s">
        <v>1</v>
      </c>
      <c r="F253" s="238" t="s">
        <v>786</v>
      </c>
      <c r="G253" s="235"/>
      <c r="H253" s="239">
        <v>1.91</v>
      </c>
      <c r="I253" s="240"/>
      <c r="J253" s="235"/>
      <c r="K253" s="235"/>
      <c r="L253" s="241"/>
      <c r="M253" s="242"/>
      <c r="N253" s="243"/>
      <c r="O253" s="243"/>
      <c r="P253" s="243"/>
      <c r="Q253" s="243"/>
      <c r="R253" s="243"/>
      <c r="S253" s="243"/>
      <c r="T253" s="24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5" t="s">
        <v>144</v>
      </c>
      <c r="AU253" s="245" t="s">
        <v>90</v>
      </c>
      <c r="AV253" s="13" t="s">
        <v>90</v>
      </c>
      <c r="AW253" s="13" t="s">
        <v>34</v>
      </c>
      <c r="AX253" s="13" t="s">
        <v>79</v>
      </c>
      <c r="AY253" s="245" t="s">
        <v>136</v>
      </c>
    </row>
    <row r="254" spans="1:51" s="14" customFormat="1" ht="12">
      <c r="A254" s="14"/>
      <c r="B254" s="246"/>
      <c r="C254" s="247"/>
      <c r="D254" s="236" t="s">
        <v>144</v>
      </c>
      <c r="E254" s="248" t="s">
        <v>1</v>
      </c>
      <c r="F254" s="249" t="s">
        <v>152</v>
      </c>
      <c r="G254" s="247"/>
      <c r="H254" s="250">
        <v>14.55</v>
      </c>
      <c r="I254" s="251"/>
      <c r="J254" s="247"/>
      <c r="K254" s="247"/>
      <c r="L254" s="252"/>
      <c r="M254" s="253"/>
      <c r="N254" s="254"/>
      <c r="O254" s="254"/>
      <c r="P254" s="254"/>
      <c r="Q254" s="254"/>
      <c r="R254" s="254"/>
      <c r="S254" s="254"/>
      <c r="T254" s="25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6" t="s">
        <v>144</v>
      </c>
      <c r="AU254" s="256" t="s">
        <v>90</v>
      </c>
      <c r="AV254" s="14" t="s">
        <v>142</v>
      </c>
      <c r="AW254" s="14" t="s">
        <v>34</v>
      </c>
      <c r="AX254" s="14" t="s">
        <v>87</v>
      </c>
      <c r="AY254" s="256" t="s">
        <v>136</v>
      </c>
    </row>
    <row r="255" spans="1:65" s="2" customFormat="1" ht="24.15" customHeight="1">
      <c r="A255" s="39"/>
      <c r="B255" s="40"/>
      <c r="C255" s="267" t="s">
        <v>302</v>
      </c>
      <c r="D255" s="267" t="s">
        <v>193</v>
      </c>
      <c r="E255" s="268" t="s">
        <v>414</v>
      </c>
      <c r="F255" s="269" t="s">
        <v>415</v>
      </c>
      <c r="G255" s="270" t="s">
        <v>141</v>
      </c>
      <c r="H255" s="271">
        <v>16.377</v>
      </c>
      <c r="I255" s="272"/>
      <c r="J255" s="273">
        <f>ROUND(I255*H255,2)</f>
        <v>0</v>
      </c>
      <c r="K255" s="274"/>
      <c r="L255" s="275"/>
      <c r="M255" s="276" t="s">
        <v>1</v>
      </c>
      <c r="N255" s="277" t="s">
        <v>44</v>
      </c>
      <c r="O255" s="92"/>
      <c r="P255" s="230">
        <f>O255*H255</f>
        <v>0</v>
      </c>
      <c r="Q255" s="230">
        <v>0.131</v>
      </c>
      <c r="R255" s="230">
        <f>Q255*H255</f>
        <v>2.145387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181</v>
      </c>
      <c r="AT255" s="232" t="s">
        <v>193</v>
      </c>
      <c r="AU255" s="232" t="s">
        <v>90</v>
      </c>
      <c r="AY255" s="18" t="s">
        <v>136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87</v>
      </c>
      <c r="BK255" s="233">
        <f>ROUND(I255*H255,2)</f>
        <v>0</v>
      </c>
      <c r="BL255" s="18" t="s">
        <v>142</v>
      </c>
      <c r="BM255" s="232" t="s">
        <v>787</v>
      </c>
    </row>
    <row r="256" spans="1:51" s="15" customFormat="1" ht="12">
      <c r="A256" s="15"/>
      <c r="B256" s="257"/>
      <c r="C256" s="258"/>
      <c r="D256" s="236" t="s">
        <v>144</v>
      </c>
      <c r="E256" s="259" t="s">
        <v>1</v>
      </c>
      <c r="F256" s="260" t="s">
        <v>378</v>
      </c>
      <c r="G256" s="258"/>
      <c r="H256" s="259" t="s">
        <v>1</v>
      </c>
      <c r="I256" s="261"/>
      <c r="J256" s="258"/>
      <c r="K256" s="258"/>
      <c r="L256" s="262"/>
      <c r="M256" s="263"/>
      <c r="N256" s="264"/>
      <c r="O256" s="264"/>
      <c r="P256" s="264"/>
      <c r="Q256" s="264"/>
      <c r="R256" s="264"/>
      <c r="S256" s="264"/>
      <c r="T256" s="26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6" t="s">
        <v>144</v>
      </c>
      <c r="AU256" s="266" t="s">
        <v>90</v>
      </c>
      <c r="AV256" s="15" t="s">
        <v>87</v>
      </c>
      <c r="AW256" s="15" t="s">
        <v>34</v>
      </c>
      <c r="AX256" s="15" t="s">
        <v>79</v>
      </c>
      <c r="AY256" s="266" t="s">
        <v>136</v>
      </c>
    </row>
    <row r="257" spans="1:51" s="13" customFormat="1" ht="12">
      <c r="A257" s="13"/>
      <c r="B257" s="234"/>
      <c r="C257" s="235"/>
      <c r="D257" s="236" t="s">
        <v>144</v>
      </c>
      <c r="E257" s="237" t="s">
        <v>1</v>
      </c>
      <c r="F257" s="238" t="s">
        <v>776</v>
      </c>
      <c r="G257" s="235"/>
      <c r="H257" s="239">
        <v>4.6</v>
      </c>
      <c r="I257" s="240"/>
      <c r="J257" s="235"/>
      <c r="K257" s="235"/>
      <c r="L257" s="241"/>
      <c r="M257" s="242"/>
      <c r="N257" s="243"/>
      <c r="O257" s="243"/>
      <c r="P257" s="243"/>
      <c r="Q257" s="243"/>
      <c r="R257" s="243"/>
      <c r="S257" s="243"/>
      <c r="T257" s="24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5" t="s">
        <v>144</v>
      </c>
      <c r="AU257" s="245" t="s">
        <v>90</v>
      </c>
      <c r="AV257" s="13" t="s">
        <v>90</v>
      </c>
      <c r="AW257" s="13" t="s">
        <v>34</v>
      </c>
      <c r="AX257" s="13" t="s">
        <v>79</v>
      </c>
      <c r="AY257" s="245" t="s">
        <v>136</v>
      </c>
    </row>
    <row r="258" spans="1:51" s="15" customFormat="1" ht="12">
      <c r="A258" s="15"/>
      <c r="B258" s="257"/>
      <c r="C258" s="258"/>
      <c r="D258" s="236" t="s">
        <v>144</v>
      </c>
      <c r="E258" s="259" t="s">
        <v>1</v>
      </c>
      <c r="F258" s="260" t="s">
        <v>384</v>
      </c>
      <c r="G258" s="258"/>
      <c r="H258" s="259" t="s">
        <v>1</v>
      </c>
      <c r="I258" s="261"/>
      <c r="J258" s="258"/>
      <c r="K258" s="258"/>
      <c r="L258" s="262"/>
      <c r="M258" s="263"/>
      <c r="N258" s="264"/>
      <c r="O258" s="264"/>
      <c r="P258" s="264"/>
      <c r="Q258" s="264"/>
      <c r="R258" s="264"/>
      <c r="S258" s="264"/>
      <c r="T258" s="26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66" t="s">
        <v>144</v>
      </c>
      <c r="AU258" s="266" t="s">
        <v>90</v>
      </c>
      <c r="AV258" s="15" t="s">
        <v>87</v>
      </c>
      <c r="AW258" s="15" t="s">
        <v>34</v>
      </c>
      <c r="AX258" s="15" t="s">
        <v>79</v>
      </c>
      <c r="AY258" s="266" t="s">
        <v>136</v>
      </c>
    </row>
    <row r="259" spans="1:51" s="13" customFormat="1" ht="12">
      <c r="A259" s="13"/>
      <c r="B259" s="234"/>
      <c r="C259" s="235"/>
      <c r="D259" s="236" t="s">
        <v>144</v>
      </c>
      <c r="E259" s="237" t="s">
        <v>1</v>
      </c>
      <c r="F259" s="238" t="s">
        <v>785</v>
      </c>
      <c r="G259" s="235"/>
      <c r="H259" s="239">
        <v>9.39</v>
      </c>
      <c r="I259" s="240"/>
      <c r="J259" s="235"/>
      <c r="K259" s="235"/>
      <c r="L259" s="241"/>
      <c r="M259" s="242"/>
      <c r="N259" s="243"/>
      <c r="O259" s="243"/>
      <c r="P259" s="243"/>
      <c r="Q259" s="243"/>
      <c r="R259" s="243"/>
      <c r="S259" s="243"/>
      <c r="T259" s="24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5" t="s">
        <v>144</v>
      </c>
      <c r="AU259" s="245" t="s">
        <v>90</v>
      </c>
      <c r="AV259" s="13" t="s">
        <v>90</v>
      </c>
      <c r="AW259" s="13" t="s">
        <v>34</v>
      </c>
      <c r="AX259" s="13" t="s">
        <v>79</v>
      </c>
      <c r="AY259" s="245" t="s">
        <v>136</v>
      </c>
    </row>
    <row r="260" spans="1:51" s="15" customFormat="1" ht="12">
      <c r="A260" s="15"/>
      <c r="B260" s="257"/>
      <c r="C260" s="258"/>
      <c r="D260" s="236" t="s">
        <v>144</v>
      </c>
      <c r="E260" s="259" t="s">
        <v>1</v>
      </c>
      <c r="F260" s="260" t="s">
        <v>765</v>
      </c>
      <c r="G260" s="258"/>
      <c r="H260" s="259" t="s">
        <v>1</v>
      </c>
      <c r="I260" s="261"/>
      <c r="J260" s="258"/>
      <c r="K260" s="258"/>
      <c r="L260" s="262"/>
      <c r="M260" s="263"/>
      <c r="N260" s="264"/>
      <c r="O260" s="264"/>
      <c r="P260" s="264"/>
      <c r="Q260" s="264"/>
      <c r="R260" s="264"/>
      <c r="S260" s="264"/>
      <c r="T260" s="26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6" t="s">
        <v>144</v>
      </c>
      <c r="AU260" s="266" t="s">
        <v>90</v>
      </c>
      <c r="AV260" s="15" t="s">
        <v>87</v>
      </c>
      <c r="AW260" s="15" t="s">
        <v>34</v>
      </c>
      <c r="AX260" s="15" t="s">
        <v>79</v>
      </c>
      <c r="AY260" s="266" t="s">
        <v>136</v>
      </c>
    </row>
    <row r="261" spans="1:51" s="13" customFormat="1" ht="12">
      <c r="A261" s="13"/>
      <c r="B261" s="234"/>
      <c r="C261" s="235"/>
      <c r="D261" s="236" t="s">
        <v>144</v>
      </c>
      <c r="E261" s="237" t="s">
        <v>1</v>
      </c>
      <c r="F261" s="238" t="s">
        <v>786</v>
      </c>
      <c r="G261" s="235"/>
      <c r="H261" s="239">
        <v>1.91</v>
      </c>
      <c r="I261" s="240"/>
      <c r="J261" s="235"/>
      <c r="K261" s="235"/>
      <c r="L261" s="241"/>
      <c r="M261" s="242"/>
      <c r="N261" s="243"/>
      <c r="O261" s="243"/>
      <c r="P261" s="243"/>
      <c r="Q261" s="243"/>
      <c r="R261" s="243"/>
      <c r="S261" s="243"/>
      <c r="T261" s="24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5" t="s">
        <v>144</v>
      </c>
      <c r="AU261" s="245" t="s">
        <v>90</v>
      </c>
      <c r="AV261" s="13" t="s">
        <v>90</v>
      </c>
      <c r="AW261" s="13" t="s">
        <v>34</v>
      </c>
      <c r="AX261" s="13" t="s">
        <v>79</v>
      </c>
      <c r="AY261" s="245" t="s">
        <v>136</v>
      </c>
    </row>
    <row r="262" spans="1:51" s="14" customFormat="1" ht="12">
      <c r="A262" s="14"/>
      <c r="B262" s="246"/>
      <c r="C262" s="247"/>
      <c r="D262" s="236" t="s">
        <v>144</v>
      </c>
      <c r="E262" s="248" t="s">
        <v>1</v>
      </c>
      <c r="F262" s="249" t="s">
        <v>152</v>
      </c>
      <c r="G262" s="247"/>
      <c r="H262" s="250">
        <v>15.9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6" t="s">
        <v>144</v>
      </c>
      <c r="AU262" s="256" t="s">
        <v>90</v>
      </c>
      <c r="AV262" s="14" t="s">
        <v>142</v>
      </c>
      <c r="AW262" s="14" t="s">
        <v>34</v>
      </c>
      <c r="AX262" s="14" t="s">
        <v>79</v>
      </c>
      <c r="AY262" s="256" t="s">
        <v>136</v>
      </c>
    </row>
    <row r="263" spans="1:51" s="13" customFormat="1" ht="12">
      <c r="A263" s="13"/>
      <c r="B263" s="234"/>
      <c r="C263" s="235"/>
      <c r="D263" s="236" t="s">
        <v>144</v>
      </c>
      <c r="E263" s="237" t="s">
        <v>1</v>
      </c>
      <c r="F263" s="238" t="s">
        <v>788</v>
      </c>
      <c r="G263" s="235"/>
      <c r="H263" s="239">
        <v>16.377</v>
      </c>
      <c r="I263" s="240"/>
      <c r="J263" s="235"/>
      <c r="K263" s="235"/>
      <c r="L263" s="241"/>
      <c r="M263" s="242"/>
      <c r="N263" s="243"/>
      <c r="O263" s="243"/>
      <c r="P263" s="243"/>
      <c r="Q263" s="243"/>
      <c r="R263" s="243"/>
      <c r="S263" s="243"/>
      <c r="T263" s="24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5" t="s">
        <v>144</v>
      </c>
      <c r="AU263" s="245" t="s">
        <v>90</v>
      </c>
      <c r="AV263" s="13" t="s">
        <v>90</v>
      </c>
      <c r="AW263" s="13" t="s">
        <v>34</v>
      </c>
      <c r="AX263" s="13" t="s">
        <v>87</v>
      </c>
      <c r="AY263" s="245" t="s">
        <v>136</v>
      </c>
    </row>
    <row r="264" spans="1:65" s="2" customFormat="1" ht="21.75" customHeight="1">
      <c r="A264" s="39"/>
      <c r="B264" s="40"/>
      <c r="C264" s="267" t="s">
        <v>308</v>
      </c>
      <c r="D264" s="267" t="s">
        <v>193</v>
      </c>
      <c r="E264" s="268" t="s">
        <v>789</v>
      </c>
      <c r="F264" s="269" t="s">
        <v>790</v>
      </c>
      <c r="G264" s="270" t="s">
        <v>141</v>
      </c>
      <c r="H264" s="271">
        <v>3.283</v>
      </c>
      <c r="I264" s="272"/>
      <c r="J264" s="273">
        <f>ROUND(I264*H264,2)</f>
        <v>0</v>
      </c>
      <c r="K264" s="274"/>
      <c r="L264" s="275"/>
      <c r="M264" s="276" t="s">
        <v>1</v>
      </c>
      <c r="N264" s="277" t="s">
        <v>44</v>
      </c>
      <c r="O264" s="92"/>
      <c r="P264" s="230">
        <f>O264*H264</f>
        <v>0</v>
      </c>
      <c r="Q264" s="230">
        <v>0.131</v>
      </c>
      <c r="R264" s="230">
        <f>Q264*H264</f>
        <v>0.430073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181</v>
      </c>
      <c r="AT264" s="232" t="s">
        <v>193</v>
      </c>
      <c r="AU264" s="232" t="s">
        <v>90</v>
      </c>
      <c r="AY264" s="18" t="s">
        <v>136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87</v>
      </c>
      <c r="BK264" s="233">
        <f>ROUND(I264*H264,2)</f>
        <v>0</v>
      </c>
      <c r="BL264" s="18" t="s">
        <v>142</v>
      </c>
      <c r="BM264" s="232" t="s">
        <v>791</v>
      </c>
    </row>
    <row r="265" spans="1:51" s="15" customFormat="1" ht="12">
      <c r="A265" s="15"/>
      <c r="B265" s="257"/>
      <c r="C265" s="258"/>
      <c r="D265" s="236" t="s">
        <v>144</v>
      </c>
      <c r="E265" s="259" t="s">
        <v>1</v>
      </c>
      <c r="F265" s="260" t="s">
        <v>410</v>
      </c>
      <c r="G265" s="258"/>
      <c r="H265" s="259" t="s">
        <v>1</v>
      </c>
      <c r="I265" s="261"/>
      <c r="J265" s="258"/>
      <c r="K265" s="258"/>
      <c r="L265" s="262"/>
      <c r="M265" s="263"/>
      <c r="N265" s="264"/>
      <c r="O265" s="264"/>
      <c r="P265" s="264"/>
      <c r="Q265" s="264"/>
      <c r="R265" s="264"/>
      <c r="S265" s="264"/>
      <c r="T265" s="26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6" t="s">
        <v>144</v>
      </c>
      <c r="AU265" s="266" t="s">
        <v>90</v>
      </c>
      <c r="AV265" s="15" t="s">
        <v>87</v>
      </c>
      <c r="AW265" s="15" t="s">
        <v>34</v>
      </c>
      <c r="AX265" s="15" t="s">
        <v>79</v>
      </c>
      <c r="AY265" s="266" t="s">
        <v>136</v>
      </c>
    </row>
    <row r="266" spans="1:51" s="13" customFormat="1" ht="12">
      <c r="A266" s="13"/>
      <c r="B266" s="234"/>
      <c r="C266" s="235"/>
      <c r="D266" s="236" t="s">
        <v>144</v>
      </c>
      <c r="E266" s="237" t="s">
        <v>1</v>
      </c>
      <c r="F266" s="238" t="s">
        <v>758</v>
      </c>
      <c r="G266" s="235"/>
      <c r="H266" s="239">
        <v>3.25</v>
      </c>
      <c r="I266" s="240"/>
      <c r="J266" s="235"/>
      <c r="K266" s="235"/>
      <c r="L266" s="241"/>
      <c r="M266" s="242"/>
      <c r="N266" s="243"/>
      <c r="O266" s="243"/>
      <c r="P266" s="243"/>
      <c r="Q266" s="243"/>
      <c r="R266" s="243"/>
      <c r="S266" s="243"/>
      <c r="T266" s="24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5" t="s">
        <v>144</v>
      </c>
      <c r="AU266" s="245" t="s">
        <v>90</v>
      </c>
      <c r="AV266" s="13" t="s">
        <v>90</v>
      </c>
      <c r="AW266" s="13" t="s">
        <v>34</v>
      </c>
      <c r="AX266" s="13" t="s">
        <v>79</v>
      </c>
      <c r="AY266" s="245" t="s">
        <v>136</v>
      </c>
    </row>
    <row r="267" spans="1:51" s="14" customFormat="1" ht="12">
      <c r="A267" s="14"/>
      <c r="B267" s="246"/>
      <c r="C267" s="247"/>
      <c r="D267" s="236" t="s">
        <v>144</v>
      </c>
      <c r="E267" s="248" t="s">
        <v>1</v>
      </c>
      <c r="F267" s="249" t="s">
        <v>152</v>
      </c>
      <c r="G267" s="247"/>
      <c r="H267" s="250">
        <v>3.25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6" t="s">
        <v>144</v>
      </c>
      <c r="AU267" s="256" t="s">
        <v>90</v>
      </c>
      <c r="AV267" s="14" t="s">
        <v>142</v>
      </c>
      <c r="AW267" s="14" t="s">
        <v>34</v>
      </c>
      <c r="AX267" s="14" t="s">
        <v>79</v>
      </c>
      <c r="AY267" s="256" t="s">
        <v>136</v>
      </c>
    </row>
    <row r="268" spans="1:51" s="13" customFormat="1" ht="12">
      <c r="A268" s="13"/>
      <c r="B268" s="234"/>
      <c r="C268" s="235"/>
      <c r="D268" s="236" t="s">
        <v>144</v>
      </c>
      <c r="E268" s="237" t="s">
        <v>1</v>
      </c>
      <c r="F268" s="238" t="s">
        <v>792</v>
      </c>
      <c r="G268" s="235"/>
      <c r="H268" s="239">
        <v>3.283</v>
      </c>
      <c r="I268" s="240"/>
      <c r="J268" s="235"/>
      <c r="K268" s="235"/>
      <c r="L268" s="241"/>
      <c r="M268" s="242"/>
      <c r="N268" s="243"/>
      <c r="O268" s="243"/>
      <c r="P268" s="243"/>
      <c r="Q268" s="243"/>
      <c r="R268" s="243"/>
      <c r="S268" s="243"/>
      <c r="T268" s="24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5" t="s">
        <v>144</v>
      </c>
      <c r="AU268" s="245" t="s">
        <v>90</v>
      </c>
      <c r="AV268" s="13" t="s">
        <v>90</v>
      </c>
      <c r="AW268" s="13" t="s">
        <v>34</v>
      </c>
      <c r="AX268" s="13" t="s">
        <v>87</v>
      </c>
      <c r="AY268" s="245" t="s">
        <v>136</v>
      </c>
    </row>
    <row r="269" spans="1:63" s="12" customFormat="1" ht="22.8" customHeight="1">
      <c r="A269" s="12"/>
      <c r="B269" s="204"/>
      <c r="C269" s="205"/>
      <c r="D269" s="206" t="s">
        <v>78</v>
      </c>
      <c r="E269" s="218" t="s">
        <v>181</v>
      </c>
      <c r="F269" s="218" t="s">
        <v>793</v>
      </c>
      <c r="G269" s="205"/>
      <c r="H269" s="205"/>
      <c r="I269" s="208"/>
      <c r="J269" s="219">
        <f>BK269</f>
        <v>0</v>
      </c>
      <c r="K269" s="205"/>
      <c r="L269" s="210"/>
      <c r="M269" s="211"/>
      <c r="N269" s="212"/>
      <c r="O269" s="212"/>
      <c r="P269" s="213">
        <f>SUM(P270:P271)</f>
        <v>0</v>
      </c>
      <c r="Q269" s="212"/>
      <c r="R269" s="213">
        <f>SUM(R270:R271)</f>
        <v>0.4208</v>
      </c>
      <c r="S269" s="212"/>
      <c r="T269" s="214">
        <f>SUM(T270:T271)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5" t="s">
        <v>87</v>
      </c>
      <c r="AT269" s="216" t="s">
        <v>78</v>
      </c>
      <c r="AU269" s="216" t="s">
        <v>87</v>
      </c>
      <c r="AY269" s="215" t="s">
        <v>136</v>
      </c>
      <c r="BK269" s="217">
        <f>SUM(BK270:BK271)</f>
        <v>0</v>
      </c>
    </row>
    <row r="270" spans="1:65" s="2" customFormat="1" ht="24.15" customHeight="1">
      <c r="A270" s="39"/>
      <c r="B270" s="40"/>
      <c r="C270" s="220" t="s">
        <v>313</v>
      </c>
      <c r="D270" s="220" t="s">
        <v>138</v>
      </c>
      <c r="E270" s="221" t="s">
        <v>794</v>
      </c>
      <c r="F270" s="222" t="s">
        <v>795</v>
      </c>
      <c r="G270" s="223" t="s">
        <v>316</v>
      </c>
      <c r="H270" s="224">
        <v>1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44</v>
      </c>
      <c r="O270" s="92"/>
      <c r="P270" s="230">
        <f>O270*H270</f>
        <v>0</v>
      </c>
      <c r="Q270" s="230">
        <v>0.4208</v>
      </c>
      <c r="R270" s="230">
        <f>Q270*H270</f>
        <v>0.4208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142</v>
      </c>
      <c r="AT270" s="232" t="s">
        <v>138</v>
      </c>
      <c r="AU270" s="232" t="s">
        <v>90</v>
      </c>
      <c r="AY270" s="18" t="s">
        <v>136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87</v>
      </c>
      <c r="BK270" s="233">
        <f>ROUND(I270*H270,2)</f>
        <v>0</v>
      </c>
      <c r="BL270" s="18" t="s">
        <v>142</v>
      </c>
      <c r="BM270" s="232" t="s">
        <v>796</v>
      </c>
    </row>
    <row r="271" spans="1:51" s="13" customFormat="1" ht="12">
      <c r="A271" s="13"/>
      <c r="B271" s="234"/>
      <c r="C271" s="235"/>
      <c r="D271" s="236" t="s">
        <v>144</v>
      </c>
      <c r="E271" s="237" t="s">
        <v>1</v>
      </c>
      <c r="F271" s="238" t="s">
        <v>87</v>
      </c>
      <c r="G271" s="235"/>
      <c r="H271" s="239">
        <v>1</v>
      </c>
      <c r="I271" s="240"/>
      <c r="J271" s="235"/>
      <c r="K271" s="235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144</v>
      </c>
      <c r="AU271" s="245" t="s">
        <v>90</v>
      </c>
      <c r="AV271" s="13" t="s">
        <v>90</v>
      </c>
      <c r="AW271" s="13" t="s">
        <v>34</v>
      </c>
      <c r="AX271" s="13" t="s">
        <v>87</v>
      </c>
      <c r="AY271" s="245" t="s">
        <v>136</v>
      </c>
    </row>
    <row r="272" spans="1:63" s="12" customFormat="1" ht="22.8" customHeight="1">
      <c r="A272" s="12"/>
      <c r="B272" s="204"/>
      <c r="C272" s="205"/>
      <c r="D272" s="206" t="s">
        <v>78</v>
      </c>
      <c r="E272" s="218" t="s">
        <v>186</v>
      </c>
      <c r="F272" s="218" t="s">
        <v>425</v>
      </c>
      <c r="G272" s="205"/>
      <c r="H272" s="205"/>
      <c r="I272" s="208"/>
      <c r="J272" s="219">
        <f>BK272</f>
        <v>0</v>
      </c>
      <c r="K272" s="205"/>
      <c r="L272" s="210"/>
      <c r="M272" s="211"/>
      <c r="N272" s="212"/>
      <c r="O272" s="212"/>
      <c r="P272" s="213">
        <f>P273+SUM(P274:P346)</f>
        <v>0</v>
      </c>
      <c r="Q272" s="212"/>
      <c r="R272" s="213">
        <f>R273+SUM(R274:R346)</f>
        <v>79.30307003025</v>
      </c>
      <c r="S272" s="212"/>
      <c r="T272" s="214">
        <f>T273+SUM(T274:T346)</f>
        <v>198.1851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15" t="s">
        <v>87</v>
      </c>
      <c r="AT272" s="216" t="s">
        <v>78</v>
      </c>
      <c r="AU272" s="216" t="s">
        <v>87</v>
      </c>
      <c r="AY272" s="215" t="s">
        <v>136</v>
      </c>
      <c r="BK272" s="217">
        <f>BK273+SUM(BK274:BK346)</f>
        <v>0</v>
      </c>
    </row>
    <row r="273" spans="1:65" s="2" customFormat="1" ht="16.5" customHeight="1">
      <c r="A273" s="39"/>
      <c r="B273" s="40"/>
      <c r="C273" s="220" t="s">
        <v>320</v>
      </c>
      <c r="D273" s="220" t="s">
        <v>138</v>
      </c>
      <c r="E273" s="221" t="s">
        <v>797</v>
      </c>
      <c r="F273" s="222" t="s">
        <v>798</v>
      </c>
      <c r="G273" s="223" t="s">
        <v>156</v>
      </c>
      <c r="H273" s="224">
        <v>8.64</v>
      </c>
      <c r="I273" s="225"/>
      <c r="J273" s="226">
        <f>ROUND(I273*H273,2)</f>
        <v>0</v>
      </c>
      <c r="K273" s="227"/>
      <c r="L273" s="45"/>
      <c r="M273" s="228" t="s">
        <v>1</v>
      </c>
      <c r="N273" s="229" t="s">
        <v>44</v>
      </c>
      <c r="O273" s="92"/>
      <c r="P273" s="230">
        <f>O273*H273</f>
        <v>0</v>
      </c>
      <c r="Q273" s="230">
        <v>0.0400785</v>
      </c>
      <c r="R273" s="230">
        <f>Q273*H273</f>
        <v>0.34627824000000007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142</v>
      </c>
      <c r="AT273" s="232" t="s">
        <v>138</v>
      </c>
      <c r="AU273" s="232" t="s">
        <v>90</v>
      </c>
      <c r="AY273" s="18" t="s">
        <v>136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8" t="s">
        <v>87</v>
      </c>
      <c r="BK273" s="233">
        <f>ROUND(I273*H273,2)</f>
        <v>0</v>
      </c>
      <c r="BL273" s="18" t="s">
        <v>142</v>
      </c>
      <c r="BM273" s="232" t="s">
        <v>799</v>
      </c>
    </row>
    <row r="274" spans="1:51" s="13" customFormat="1" ht="12">
      <c r="A274" s="13"/>
      <c r="B274" s="234"/>
      <c r="C274" s="235"/>
      <c r="D274" s="236" t="s">
        <v>144</v>
      </c>
      <c r="E274" s="237" t="s">
        <v>1</v>
      </c>
      <c r="F274" s="238" t="s">
        <v>800</v>
      </c>
      <c r="G274" s="235"/>
      <c r="H274" s="239">
        <v>8.64</v>
      </c>
      <c r="I274" s="240"/>
      <c r="J274" s="235"/>
      <c r="K274" s="235"/>
      <c r="L274" s="241"/>
      <c r="M274" s="242"/>
      <c r="N274" s="243"/>
      <c r="O274" s="243"/>
      <c r="P274" s="243"/>
      <c r="Q274" s="243"/>
      <c r="R274" s="243"/>
      <c r="S274" s="243"/>
      <c r="T274" s="24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5" t="s">
        <v>144</v>
      </c>
      <c r="AU274" s="245" t="s">
        <v>90</v>
      </c>
      <c r="AV274" s="13" t="s">
        <v>90</v>
      </c>
      <c r="AW274" s="13" t="s">
        <v>34</v>
      </c>
      <c r="AX274" s="13" t="s">
        <v>87</v>
      </c>
      <c r="AY274" s="245" t="s">
        <v>136</v>
      </c>
    </row>
    <row r="275" spans="1:65" s="2" customFormat="1" ht="24.15" customHeight="1">
      <c r="A275" s="39"/>
      <c r="B275" s="40"/>
      <c r="C275" s="220" t="s">
        <v>325</v>
      </c>
      <c r="D275" s="220" t="s">
        <v>138</v>
      </c>
      <c r="E275" s="221" t="s">
        <v>427</v>
      </c>
      <c r="F275" s="222" t="s">
        <v>428</v>
      </c>
      <c r="G275" s="223" t="s">
        <v>316</v>
      </c>
      <c r="H275" s="224">
        <v>22</v>
      </c>
      <c r="I275" s="225"/>
      <c r="J275" s="226">
        <f>ROUND(I275*H275,2)</f>
        <v>0</v>
      </c>
      <c r="K275" s="227"/>
      <c r="L275" s="45"/>
      <c r="M275" s="228" t="s">
        <v>1</v>
      </c>
      <c r="N275" s="229" t="s">
        <v>44</v>
      </c>
      <c r="O275" s="92"/>
      <c r="P275" s="230">
        <f>O275*H275</f>
        <v>0</v>
      </c>
      <c r="Q275" s="230">
        <v>0.0007</v>
      </c>
      <c r="R275" s="230">
        <f>Q275*H275</f>
        <v>0.0154</v>
      </c>
      <c r="S275" s="230">
        <v>0</v>
      </c>
      <c r="T275" s="231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2" t="s">
        <v>142</v>
      </c>
      <c r="AT275" s="232" t="s">
        <v>138</v>
      </c>
      <c r="AU275" s="232" t="s">
        <v>90</v>
      </c>
      <c r="AY275" s="18" t="s">
        <v>136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8" t="s">
        <v>87</v>
      </c>
      <c r="BK275" s="233">
        <f>ROUND(I275*H275,2)</f>
        <v>0</v>
      </c>
      <c r="BL275" s="18" t="s">
        <v>142</v>
      </c>
      <c r="BM275" s="232" t="s">
        <v>801</v>
      </c>
    </row>
    <row r="276" spans="1:51" s="13" customFormat="1" ht="12">
      <c r="A276" s="13"/>
      <c r="B276" s="234"/>
      <c r="C276" s="235"/>
      <c r="D276" s="236" t="s">
        <v>144</v>
      </c>
      <c r="E276" s="237" t="s">
        <v>1</v>
      </c>
      <c r="F276" s="238" t="s">
        <v>802</v>
      </c>
      <c r="G276" s="235"/>
      <c r="H276" s="239">
        <v>22</v>
      </c>
      <c r="I276" s="240"/>
      <c r="J276" s="235"/>
      <c r="K276" s="235"/>
      <c r="L276" s="241"/>
      <c r="M276" s="242"/>
      <c r="N276" s="243"/>
      <c r="O276" s="243"/>
      <c r="P276" s="243"/>
      <c r="Q276" s="243"/>
      <c r="R276" s="243"/>
      <c r="S276" s="243"/>
      <c r="T276" s="24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5" t="s">
        <v>144</v>
      </c>
      <c r="AU276" s="245" t="s">
        <v>90</v>
      </c>
      <c r="AV276" s="13" t="s">
        <v>90</v>
      </c>
      <c r="AW276" s="13" t="s">
        <v>34</v>
      </c>
      <c r="AX276" s="13" t="s">
        <v>87</v>
      </c>
      <c r="AY276" s="245" t="s">
        <v>136</v>
      </c>
    </row>
    <row r="277" spans="1:65" s="2" customFormat="1" ht="24.15" customHeight="1">
      <c r="A277" s="39"/>
      <c r="B277" s="40"/>
      <c r="C277" s="267" t="s">
        <v>330</v>
      </c>
      <c r="D277" s="267" t="s">
        <v>193</v>
      </c>
      <c r="E277" s="268" t="s">
        <v>432</v>
      </c>
      <c r="F277" s="269" t="s">
        <v>433</v>
      </c>
      <c r="G277" s="270" t="s">
        <v>316</v>
      </c>
      <c r="H277" s="271">
        <v>11</v>
      </c>
      <c r="I277" s="272"/>
      <c r="J277" s="273">
        <f>ROUND(I277*H277,2)</f>
        <v>0</v>
      </c>
      <c r="K277" s="274"/>
      <c r="L277" s="275"/>
      <c r="M277" s="276" t="s">
        <v>1</v>
      </c>
      <c r="N277" s="277" t="s">
        <v>44</v>
      </c>
      <c r="O277" s="92"/>
      <c r="P277" s="230">
        <f>O277*H277</f>
        <v>0</v>
      </c>
      <c r="Q277" s="230">
        <v>0.0013</v>
      </c>
      <c r="R277" s="230">
        <f>Q277*H277</f>
        <v>0.0143</v>
      </c>
      <c r="S277" s="230">
        <v>0</v>
      </c>
      <c r="T277" s="231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2" t="s">
        <v>181</v>
      </c>
      <c r="AT277" s="232" t="s">
        <v>193</v>
      </c>
      <c r="AU277" s="232" t="s">
        <v>90</v>
      </c>
      <c r="AY277" s="18" t="s">
        <v>136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8" t="s">
        <v>87</v>
      </c>
      <c r="BK277" s="233">
        <f>ROUND(I277*H277,2)</f>
        <v>0</v>
      </c>
      <c r="BL277" s="18" t="s">
        <v>142</v>
      </c>
      <c r="BM277" s="232" t="s">
        <v>803</v>
      </c>
    </row>
    <row r="278" spans="1:51" s="13" customFormat="1" ht="12">
      <c r="A278" s="13"/>
      <c r="B278" s="234"/>
      <c r="C278" s="235"/>
      <c r="D278" s="236" t="s">
        <v>144</v>
      </c>
      <c r="E278" s="237" t="s">
        <v>1</v>
      </c>
      <c r="F278" s="238" t="s">
        <v>435</v>
      </c>
      <c r="G278" s="235"/>
      <c r="H278" s="239">
        <v>4</v>
      </c>
      <c r="I278" s="240"/>
      <c r="J278" s="235"/>
      <c r="K278" s="235"/>
      <c r="L278" s="241"/>
      <c r="M278" s="242"/>
      <c r="N278" s="243"/>
      <c r="O278" s="243"/>
      <c r="P278" s="243"/>
      <c r="Q278" s="243"/>
      <c r="R278" s="243"/>
      <c r="S278" s="243"/>
      <c r="T278" s="24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5" t="s">
        <v>144</v>
      </c>
      <c r="AU278" s="245" t="s">
        <v>90</v>
      </c>
      <c r="AV278" s="13" t="s">
        <v>90</v>
      </c>
      <c r="AW278" s="13" t="s">
        <v>34</v>
      </c>
      <c r="AX278" s="13" t="s">
        <v>79</v>
      </c>
      <c r="AY278" s="245" t="s">
        <v>136</v>
      </c>
    </row>
    <row r="279" spans="1:51" s="13" customFormat="1" ht="12">
      <c r="A279" s="13"/>
      <c r="B279" s="234"/>
      <c r="C279" s="235"/>
      <c r="D279" s="236" t="s">
        <v>144</v>
      </c>
      <c r="E279" s="237" t="s">
        <v>1</v>
      </c>
      <c r="F279" s="238" t="s">
        <v>804</v>
      </c>
      <c r="G279" s="235"/>
      <c r="H279" s="239">
        <v>1</v>
      </c>
      <c r="I279" s="240"/>
      <c r="J279" s="235"/>
      <c r="K279" s="235"/>
      <c r="L279" s="241"/>
      <c r="M279" s="242"/>
      <c r="N279" s="243"/>
      <c r="O279" s="243"/>
      <c r="P279" s="243"/>
      <c r="Q279" s="243"/>
      <c r="R279" s="243"/>
      <c r="S279" s="243"/>
      <c r="T279" s="24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5" t="s">
        <v>144</v>
      </c>
      <c r="AU279" s="245" t="s">
        <v>90</v>
      </c>
      <c r="AV279" s="13" t="s">
        <v>90</v>
      </c>
      <c r="AW279" s="13" t="s">
        <v>34</v>
      </c>
      <c r="AX279" s="13" t="s">
        <v>79</v>
      </c>
      <c r="AY279" s="245" t="s">
        <v>136</v>
      </c>
    </row>
    <row r="280" spans="1:51" s="13" customFormat="1" ht="12">
      <c r="A280" s="13"/>
      <c r="B280" s="234"/>
      <c r="C280" s="235"/>
      <c r="D280" s="236" t="s">
        <v>144</v>
      </c>
      <c r="E280" s="237" t="s">
        <v>1</v>
      </c>
      <c r="F280" s="238" t="s">
        <v>805</v>
      </c>
      <c r="G280" s="235"/>
      <c r="H280" s="239">
        <v>1</v>
      </c>
      <c r="I280" s="240"/>
      <c r="J280" s="235"/>
      <c r="K280" s="235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144</v>
      </c>
      <c r="AU280" s="245" t="s">
        <v>90</v>
      </c>
      <c r="AV280" s="13" t="s">
        <v>90</v>
      </c>
      <c r="AW280" s="13" t="s">
        <v>34</v>
      </c>
      <c r="AX280" s="13" t="s">
        <v>79</v>
      </c>
      <c r="AY280" s="245" t="s">
        <v>136</v>
      </c>
    </row>
    <row r="281" spans="1:51" s="13" customFormat="1" ht="12">
      <c r="A281" s="13"/>
      <c r="B281" s="234"/>
      <c r="C281" s="235"/>
      <c r="D281" s="236" t="s">
        <v>144</v>
      </c>
      <c r="E281" s="237" t="s">
        <v>1</v>
      </c>
      <c r="F281" s="238" t="s">
        <v>806</v>
      </c>
      <c r="G281" s="235"/>
      <c r="H281" s="239">
        <v>1</v>
      </c>
      <c r="I281" s="240"/>
      <c r="J281" s="235"/>
      <c r="K281" s="235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144</v>
      </c>
      <c r="AU281" s="245" t="s">
        <v>90</v>
      </c>
      <c r="AV281" s="13" t="s">
        <v>90</v>
      </c>
      <c r="AW281" s="13" t="s">
        <v>34</v>
      </c>
      <c r="AX281" s="13" t="s">
        <v>79</v>
      </c>
      <c r="AY281" s="245" t="s">
        <v>136</v>
      </c>
    </row>
    <row r="282" spans="1:51" s="13" customFormat="1" ht="12">
      <c r="A282" s="13"/>
      <c r="B282" s="234"/>
      <c r="C282" s="235"/>
      <c r="D282" s="236" t="s">
        <v>144</v>
      </c>
      <c r="E282" s="237" t="s">
        <v>1</v>
      </c>
      <c r="F282" s="238" t="s">
        <v>807</v>
      </c>
      <c r="G282" s="235"/>
      <c r="H282" s="239">
        <v>3</v>
      </c>
      <c r="I282" s="240"/>
      <c r="J282" s="235"/>
      <c r="K282" s="235"/>
      <c r="L282" s="241"/>
      <c r="M282" s="242"/>
      <c r="N282" s="243"/>
      <c r="O282" s="243"/>
      <c r="P282" s="243"/>
      <c r="Q282" s="243"/>
      <c r="R282" s="243"/>
      <c r="S282" s="243"/>
      <c r="T282" s="24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5" t="s">
        <v>144</v>
      </c>
      <c r="AU282" s="245" t="s">
        <v>90</v>
      </c>
      <c r="AV282" s="13" t="s">
        <v>90</v>
      </c>
      <c r="AW282" s="13" t="s">
        <v>34</v>
      </c>
      <c r="AX282" s="13" t="s">
        <v>79</v>
      </c>
      <c r="AY282" s="245" t="s">
        <v>136</v>
      </c>
    </row>
    <row r="283" spans="1:51" s="13" customFormat="1" ht="12">
      <c r="A283" s="13"/>
      <c r="B283" s="234"/>
      <c r="C283" s="235"/>
      <c r="D283" s="236" t="s">
        <v>144</v>
      </c>
      <c r="E283" s="237" t="s">
        <v>1</v>
      </c>
      <c r="F283" s="238" t="s">
        <v>808</v>
      </c>
      <c r="G283" s="235"/>
      <c r="H283" s="239">
        <v>1</v>
      </c>
      <c r="I283" s="240"/>
      <c r="J283" s="235"/>
      <c r="K283" s="235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144</v>
      </c>
      <c r="AU283" s="245" t="s">
        <v>90</v>
      </c>
      <c r="AV283" s="13" t="s">
        <v>90</v>
      </c>
      <c r="AW283" s="13" t="s">
        <v>34</v>
      </c>
      <c r="AX283" s="13" t="s">
        <v>79</v>
      </c>
      <c r="AY283" s="245" t="s">
        <v>136</v>
      </c>
    </row>
    <row r="284" spans="1:51" s="14" customFormat="1" ht="12">
      <c r="A284" s="14"/>
      <c r="B284" s="246"/>
      <c r="C284" s="247"/>
      <c r="D284" s="236" t="s">
        <v>144</v>
      </c>
      <c r="E284" s="248" t="s">
        <v>1</v>
      </c>
      <c r="F284" s="249" t="s">
        <v>152</v>
      </c>
      <c r="G284" s="247"/>
      <c r="H284" s="250">
        <v>11</v>
      </c>
      <c r="I284" s="251"/>
      <c r="J284" s="247"/>
      <c r="K284" s="247"/>
      <c r="L284" s="252"/>
      <c r="M284" s="253"/>
      <c r="N284" s="254"/>
      <c r="O284" s="254"/>
      <c r="P284" s="254"/>
      <c r="Q284" s="254"/>
      <c r="R284" s="254"/>
      <c r="S284" s="254"/>
      <c r="T284" s="25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6" t="s">
        <v>144</v>
      </c>
      <c r="AU284" s="256" t="s">
        <v>90</v>
      </c>
      <c r="AV284" s="14" t="s">
        <v>142</v>
      </c>
      <c r="AW284" s="14" t="s">
        <v>34</v>
      </c>
      <c r="AX284" s="14" t="s">
        <v>87</v>
      </c>
      <c r="AY284" s="256" t="s">
        <v>136</v>
      </c>
    </row>
    <row r="285" spans="1:65" s="2" customFormat="1" ht="24.15" customHeight="1">
      <c r="A285" s="39"/>
      <c r="B285" s="40"/>
      <c r="C285" s="267" t="s">
        <v>335</v>
      </c>
      <c r="D285" s="267" t="s">
        <v>193</v>
      </c>
      <c r="E285" s="268" t="s">
        <v>443</v>
      </c>
      <c r="F285" s="269" t="s">
        <v>444</v>
      </c>
      <c r="G285" s="270" t="s">
        <v>316</v>
      </c>
      <c r="H285" s="271">
        <v>4</v>
      </c>
      <c r="I285" s="272"/>
      <c r="J285" s="273">
        <f>ROUND(I285*H285,2)</f>
        <v>0</v>
      </c>
      <c r="K285" s="274"/>
      <c r="L285" s="275"/>
      <c r="M285" s="276" t="s">
        <v>1</v>
      </c>
      <c r="N285" s="277" t="s">
        <v>44</v>
      </c>
      <c r="O285" s="92"/>
      <c r="P285" s="230">
        <f>O285*H285</f>
        <v>0</v>
      </c>
      <c r="Q285" s="230">
        <v>0.0026</v>
      </c>
      <c r="R285" s="230">
        <f>Q285*H285</f>
        <v>0.0104</v>
      </c>
      <c r="S285" s="230">
        <v>0</v>
      </c>
      <c r="T285" s="23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2" t="s">
        <v>181</v>
      </c>
      <c r="AT285" s="232" t="s">
        <v>193</v>
      </c>
      <c r="AU285" s="232" t="s">
        <v>90</v>
      </c>
      <c r="AY285" s="18" t="s">
        <v>136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8" t="s">
        <v>87</v>
      </c>
      <c r="BK285" s="233">
        <f>ROUND(I285*H285,2)</f>
        <v>0</v>
      </c>
      <c r="BL285" s="18" t="s">
        <v>142</v>
      </c>
      <c r="BM285" s="232" t="s">
        <v>809</v>
      </c>
    </row>
    <row r="286" spans="1:51" s="13" customFormat="1" ht="12">
      <c r="A286" s="13"/>
      <c r="B286" s="234"/>
      <c r="C286" s="235"/>
      <c r="D286" s="236" t="s">
        <v>144</v>
      </c>
      <c r="E286" s="237" t="s">
        <v>1</v>
      </c>
      <c r="F286" s="238" t="s">
        <v>810</v>
      </c>
      <c r="G286" s="235"/>
      <c r="H286" s="239">
        <v>2</v>
      </c>
      <c r="I286" s="240"/>
      <c r="J286" s="235"/>
      <c r="K286" s="235"/>
      <c r="L286" s="241"/>
      <c r="M286" s="242"/>
      <c r="N286" s="243"/>
      <c r="O286" s="243"/>
      <c r="P286" s="243"/>
      <c r="Q286" s="243"/>
      <c r="R286" s="243"/>
      <c r="S286" s="243"/>
      <c r="T286" s="24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5" t="s">
        <v>144</v>
      </c>
      <c r="AU286" s="245" t="s">
        <v>90</v>
      </c>
      <c r="AV286" s="13" t="s">
        <v>90</v>
      </c>
      <c r="AW286" s="13" t="s">
        <v>34</v>
      </c>
      <c r="AX286" s="13" t="s">
        <v>79</v>
      </c>
      <c r="AY286" s="245" t="s">
        <v>136</v>
      </c>
    </row>
    <row r="287" spans="1:51" s="13" customFormat="1" ht="12">
      <c r="A287" s="13"/>
      <c r="B287" s="234"/>
      <c r="C287" s="235"/>
      <c r="D287" s="236" t="s">
        <v>144</v>
      </c>
      <c r="E287" s="237" t="s">
        <v>1</v>
      </c>
      <c r="F287" s="238" t="s">
        <v>811</v>
      </c>
      <c r="G287" s="235"/>
      <c r="H287" s="239">
        <v>2</v>
      </c>
      <c r="I287" s="240"/>
      <c r="J287" s="235"/>
      <c r="K287" s="235"/>
      <c r="L287" s="241"/>
      <c r="M287" s="242"/>
      <c r="N287" s="243"/>
      <c r="O287" s="243"/>
      <c r="P287" s="243"/>
      <c r="Q287" s="243"/>
      <c r="R287" s="243"/>
      <c r="S287" s="243"/>
      <c r="T287" s="24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5" t="s">
        <v>144</v>
      </c>
      <c r="AU287" s="245" t="s">
        <v>90</v>
      </c>
      <c r="AV287" s="13" t="s">
        <v>90</v>
      </c>
      <c r="AW287" s="13" t="s">
        <v>34</v>
      </c>
      <c r="AX287" s="13" t="s">
        <v>79</v>
      </c>
      <c r="AY287" s="245" t="s">
        <v>136</v>
      </c>
    </row>
    <row r="288" spans="1:51" s="14" customFormat="1" ht="12">
      <c r="A288" s="14"/>
      <c r="B288" s="246"/>
      <c r="C288" s="247"/>
      <c r="D288" s="236" t="s">
        <v>144</v>
      </c>
      <c r="E288" s="248" t="s">
        <v>1</v>
      </c>
      <c r="F288" s="249" t="s">
        <v>152</v>
      </c>
      <c r="G288" s="247"/>
      <c r="H288" s="250">
        <v>4</v>
      </c>
      <c r="I288" s="251"/>
      <c r="J288" s="247"/>
      <c r="K288" s="247"/>
      <c r="L288" s="252"/>
      <c r="M288" s="253"/>
      <c r="N288" s="254"/>
      <c r="O288" s="254"/>
      <c r="P288" s="254"/>
      <c r="Q288" s="254"/>
      <c r="R288" s="254"/>
      <c r="S288" s="254"/>
      <c r="T288" s="25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6" t="s">
        <v>144</v>
      </c>
      <c r="AU288" s="256" t="s">
        <v>90</v>
      </c>
      <c r="AV288" s="14" t="s">
        <v>142</v>
      </c>
      <c r="AW288" s="14" t="s">
        <v>34</v>
      </c>
      <c r="AX288" s="14" t="s">
        <v>87</v>
      </c>
      <c r="AY288" s="256" t="s">
        <v>136</v>
      </c>
    </row>
    <row r="289" spans="1:65" s="2" customFormat="1" ht="16.5" customHeight="1">
      <c r="A289" s="39"/>
      <c r="B289" s="40"/>
      <c r="C289" s="267" t="s">
        <v>340</v>
      </c>
      <c r="D289" s="267" t="s">
        <v>193</v>
      </c>
      <c r="E289" s="268" t="s">
        <v>812</v>
      </c>
      <c r="F289" s="269" t="s">
        <v>813</v>
      </c>
      <c r="G289" s="270" t="s">
        <v>316</v>
      </c>
      <c r="H289" s="271">
        <v>1</v>
      </c>
      <c r="I289" s="272"/>
      <c r="J289" s="273">
        <f>ROUND(I289*H289,2)</f>
        <v>0</v>
      </c>
      <c r="K289" s="274"/>
      <c r="L289" s="275"/>
      <c r="M289" s="276" t="s">
        <v>1</v>
      </c>
      <c r="N289" s="277" t="s">
        <v>44</v>
      </c>
      <c r="O289" s="92"/>
      <c r="P289" s="230">
        <f>O289*H289</f>
        <v>0</v>
      </c>
      <c r="Q289" s="230">
        <v>0.005</v>
      </c>
      <c r="R289" s="230">
        <f>Q289*H289</f>
        <v>0.005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181</v>
      </c>
      <c r="AT289" s="232" t="s">
        <v>193</v>
      </c>
      <c r="AU289" s="232" t="s">
        <v>90</v>
      </c>
      <c r="AY289" s="18" t="s">
        <v>136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87</v>
      </c>
      <c r="BK289" s="233">
        <f>ROUND(I289*H289,2)</f>
        <v>0</v>
      </c>
      <c r="BL289" s="18" t="s">
        <v>142</v>
      </c>
      <c r="BM289" s="232" t="s">
        <v>814</v>
      </c>
    </row>
    <row r="290" spans="1:51" s="13" customFormat="1" ht="12">
      <c r="A290" s="13"/>
      <c r="B290" s="234"/>
      <c r="C290" s="235"/>
      <c r="D290" s="236" t="s">
        <v>144</v>
      </c>
      <c r="E290" s="237" t="s">
        <v>1</v>
      </c>
      <c r="F290" s="238" t="s">
        <v>87</v>
      </c>
      <c r="G290" s="235"/>
      <c r="H290" s="239">
        <v>1</v>
      </c>
      <c r="I290" s="240"/>
      <c r="J290" s="235"/>
      <c r="K290" s="235"/>
      <c r="L290" s="241"/>
      <c r="M290" s="242"/>
      <c r="N290" s="243"/>
      <c r="O290" s="243"/>
      <c r="P290" s="243"/>
      <c r="Q290" s="243"/>
      <c r="R290" s="243"/>
      <c r="S290" s="243"/>
      <c r="T290" s="24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5" t="s">
        <v>144</v>
      </c>
      <c r="AU290" s="245" t="s">
        <v>90</v>
      </c>
      <c r="AV290" s="13" t="s">
        <v>90</v>
      </c>
      <c r="AW290" s="13" t="s">
        <v>34</v>
      </c>
      <c r="AX290" s="13" t="s">
        <v>87</v>
      </c>
      <c r="AY290" s="245" t="s">
        <v>136</v>
      </c>
    </row>
    <row r="291" spans="1:65" s="2" customFormat="1" ht="24.15" customHeight="1">
      <c r="A291" s="39"/>
      <c r="B291" s="40"/>
      <c r="C291" s="267" t="s">
        <v>347</v>
      </c>
      <c r="D291" s="267" t="s">
        <v>193</v>
      </c>
      <c r="E291" s="268" t="s">
        <v>815</v>
      </c>
      <c r="F291" s="269" t="s">
        <v>816</v>
      </c>
      <c r="G291" s="270" t="s">
        <v>316</v>
      </c>
      <c r="H291" s="271">
        <v>1</v>
      </c>
      <c r="I291" s="272"/>
      <c r="J291" s="273">
        <f>ROUND(I291*H291,2)</f>
        <v>0</v>
      </c>
      <c r="K291" s="274"/>
      <c r="L291" s="275"/>
      <c r="M291" s="276" t="s">
        <v>1</v>
      </c>
      <c r="N291" s="277" t="s">
        <v>44</v>
      </c>
      <c r="O291" s="92"/>
      <c r="P291" s="230">
        <f>O291*H291</f>
        <v>0</v>
      </c>
      <c r="Q291" s="230">
        <v>0.0077</v>
      </c>
      <c r="R291" s="230">
        <f>Q291*H291</f>
        <v>0.0077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181</v>
      </c>
      <c r="AT291" s="232" t="s">
        <v>193</v>
      </c>
      <c r="AU291" s="232" t="s">
        <v>90</v>
      </c>
      <c r="AY291" s="18" t="s">
        <v>136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87</v>
      </c>
      <c r="BK291" s="233">
        <f>ROUND(I291*H291,2)</f>
        <v>0</v>
      </c>
      <c r="BL291" s="18" t="s">
        <v>142</v>
      </c>
      <c r="BM291" s="232" t="s">
        <v>817</v>
      </c>
    </row>
    <row r="292" spans="1:51" s="13" customFormat="1" ht="12">
      <c r="A292" s="13"/>
      <c r="B292" s="234"/>
      <c r="C292" s="235"/>
      <c r="D292" s="236" t="s">
        <v>144</v>
      </c>
      <c r="E292" s="237" t="s">
        <v>1</v>
      </c>
      <c r="F292" s="238" t="s">
        <v>818</v>
      </c>
      <c r="G292" s="235"/>
      <c r="H292" s="239">
        <v>1</v>
      </c>
      <c r="I292" s="240"/>
      <c r="J292" s="235"/>
      <c r="K292" s="235"/>
      <c r="L292" s="241"/>
      <c r="M292" s="242"/>
      <c r="N292" s="243"/>
      <c r="O292" s="243"/>
      <c r="P292" s="243"/>
      <c r="Q292" s="243"/>
      <c r="R292" s="243"/>
      <c r="S292" s="243"/>
      <c r="T292" s="24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5" t="s">
        <v>144</v>
      </c>
      <c r="AU292" s="245" t="s">
        <v>90</v>
      </c>
      <c r="AV292" s="13" t="s">
        <v>90</v>
      </c>
      <c r="AW292" s="13" t="s">
        <v>34</v>
      </c>
      <c r="AX292" s="13" t="s">
        <v>87</v>
      </c>
      <c r="AY292" s="245" t="s">
        <v>136</v>
      </c>
    </row>
    <row r="293" spans="1:65" s="2" customFormat="1" ht="16.5" customHeight="1">
      <c r="A293" s="39"/>
      <c r="B293" s="40"/>
      <c r="C293" s="267" t="s">
        <v>318</v>
      </c>
      <c r="D293" s="267" t="s">
        <v>193</v>
      </c>
      <c r="E293" s="268" t="s">
        <v>819</v>
      </c>
      <c r="F293" s="269" t="s">
        <v>820</v>
      </c>
      <c r="G293" s="270" t="s">
        <v>316</v>
      </c>
      <c r="H293" s="271">
        <v>1</v>
      </c>
      <c r="I293" s="272"/>
      <c r="J293" s="273">
        <f>ROUND(I293*H293,2)</f>
        <v>0</v>
      </c>
      <c r="K293" s="274"/>
      <c r="L293" s="275"/>
      <c r="M293" s="276" t="s">
        <v>1</v>
      </c>
      <c r="N293" s="277" t="s">
        <v>44</v>
      </c>
      <c r="O293" s="92"/>
      <c r="P293" s="230">
        <f>O293*H293</f>
        <v>0</v>
      </c>
      <c r="Q293" s="230">
        <v>0.004</v>
      </c>
      <c r="R293" s="230">
        <f>Q293*H293</f>
        <v>0.004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181</v>
      </c>
      <c r="AT293" s="232" t="s">
        <v>193</v>
      </c>
      <c r="AU293" s="232" t="s">
        <v>90</v>
      </c>
      <c r="AY293" s="18" t="s">
        <v>136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87</v>
      </c>
      <c r="BK293" s="233">
        <f>ROUND(I293*H293,2)</f>
        <v>0</v>
      </c>
      <c r="BL293" s="18" t="s">
        <v>142</v>
      </c>
      <c r="BM293" s="232" t="s">
        <v>821</v>
      </c>
    </row>
    <row r="294" spans="1:51" s="13" customFormat="1" ht="12">
      <c r="A294" s="13"/>
      <c r="B294" s="234"/>
      <c r="C294" s="235"/>
      <c r="D294" s="236" t="s">
        <v>144</v>
      </c>
      <c r="E294" s="237" t="s">
        <v>1</v>
      </c>
      <c r="F294" s="238" t="s">
        <v>822</v>
      </c>
      <c r="G294" s="235"/>
      <c r="H294" s="239">
        <v>1</v>
      </c>
      <c r="I294" s="240"/>
      <c r="J294" s="235"/>
      <c r="K294" s="235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144</v>
      </c>
      <c r="AU294" s="245" t="s">
        <v>90</v>
      </c>
      <c r="AV294" s="13" t="s">
        <v>90</v>
      </c>
      <c r="AW294" s="13" t="s">
        <v>34</v>
      </c>
      <c r="AX294" s="13" t="s">
        <v>87</v>
      </c>
      <c r="AY294" s="245" t="s">
        <v>136</v>
      </c>
    </row>
    <row r="295" spans="1:65" s="2" customFormat="1" ht="24.15" customHeight="1">
      <c r="A295" s="39"/>
      <c r="B295" s="40"/>
      <c r="C295" s="267" t="s">
        <v>355</v>
      </c>
      <c r="D295" s="267" t="s">
        <v>193</v>
      </c>
      <c r="E295" s="268" t="s">
        <v>823</v>
      </c>
      <c r="F295" s="269" t="s">
        <v>824</v>
      </c>
      <c r="G295" s="270" t="s">
        <v>316</v>
      </c>
      <c r="H295" s="271">
        <v>2</v>
      </c>
      <c r="I295" s="272"/>
      <c r="J295" s="273">
        <f>ROUND(I295*H295,2)</f>
        <v>0</v>
      </c>
      <c r="K295" s="274"/>
      <c r="L295" s="275"/>
      <c r="M295" s="276" t="s">
        <v>1</v>
      </c>
      <c r="N295" s="277" t="s">
        <v>44</v>
      </c>
      <c r="O295" s="92"/>
      <c r="P295" s="230">
        <f>O295*H295</f>
        <v>0</v>
      </c>
      <c r="Q295" s="230">
        <v>0.0035</v>
      </c>
      <c r="R295" s="230">
        <f>Q295*H295</f>
        <v>0.007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181</v>
      </c>
      <c r="AT295" s="232" t="s">
        <v>193</v>
      </c>
      <c r="AU295" s="232" t="s">
        <v>90</v>
      </c>
      <c r="AY295" s="18" t="s">
        <v>136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87</v>
      </c>
      <c r="BK295" s="233">
        <f>ROUND(I295*H295,2)</f>
        <v>0</v>
      </c>
      <c r="BL295" s="18" t="s">
        <v>142</v>
      </c>
      <c r="BM295" s="232" t="s">
        <v>825</v>
      </c>
    </row>
    <row r="296" spans="1:51" s="13" customFormat="1" ht="12">
      <c r="A296" s="13"/>
      <c r="B296" s="234"/>
      <c r="C296" s="235"/>
      <c r="D296" s="236" t="s">
        <v>144</v>
      </c>
      <c r="E296" s="237" t="s">
        <v>1</v>
      </c>
      <c r="F296" s="238" t="s">
        <v>826</v>
      </c>
      <c r="G296" s="235"/>
      <c r="H296" s="239">
        <v>2</v>
      </c>
      <c r="I296" s="240"/>
      <c r="J296" s="235"/>
      <c r="K296" s="235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144</v>
      </c>
      <c r="AU296" s="245" t="s">
        <v>90</v>
      </c>
      <c r="AV296" s="13" t="s">
        <v>90</v>
      </c>
      <c r="AW296" s="13" t="s">
        <v>34</v>
      </c>
      <c r="AX296" s="13" t="s">
        <v>87</v>
      </c>
      <c r="AY296" s="245" t="s">
        <v>136</v>
      </c>
    </row>
    <row r="297" spans="1:65" s="2" customFormat="1" ht="16.5" customHeight="1">
      <c r="A297" s="39"/>
      <c r="B297" s="40"/>
      <c r="C297" s="267" t="s">
        <v>359</v>
      </c>
      <c r="D297" s="267" t="s">
        <v>193</v>
      </c>
      <c r="E297" s="268" t="s">
        <v>827</v>
      </c>
      <c r="F297" s="269" t="s">
        <v>828</v>
      </c>
      <c r="G297" s="270" t="s">
        <v>316</v>
      </c>
      <c r="H297" s="271">
        <v>2</v>
      </c>
      <c r="I297" s="272"/>
      <c r="J297" s="273">
        <f>ROUND(I297*H297,2)</f>
        <v>0</v>
      </c>
      <c r="K297" s="274"/>
      <c r="L297" s="275"/>
      <c r="M297" s="276" t="s">
        <v>1</v>
      </c>
      <c r="N297" s="277" t="s">
        <v>44</v>
      </c>
      <c r="O297" s="92"/>
      <c r="P297" s="230">
        <f>O297*H297</f>
        <v>0</v>
      </c>
      <c r="Q297" s="230">
        <v>0.0017</v>
      </c>
      <c r="R297" s="230">
        <f>Q297*H297</f>
        <v>0.0034</v>
      </c>
      <c r="S297" s="230">
        <v>0</v>
      </c>
      <c r="T297" s="23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181</v>
      </c>
      <c r="AT297" s="232" t="s">
        <v>193</v>
      </c>
      <c r="AU297" s="232" t="s">
        <v>90</v>
      </c>
      <c r="AY297" s="18" t="s">
        <v>136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8" t="s">
        <v>87</v>
      </c>
      <c r="BK297" s="233">
        <f>ROUND(I297*H297,2)</f>
        <v>0</v>
      </c>
      <c r="BL297" s="18" t="s">
        <v>142</v>
      </c>
      <c r="BM297" s="232" t="s">
        <v>829</v>
      </c>
    </row>
    <row r="298" spans="1:51" s="13" customFormat="1" ht="12">
      <c r="A298" s="13"/>
      <c r="B298" s="234"/>
      <c r="C298" s="235"/>
      <c r="D298" s="236" t="s">
        <v>144</v>
      </c>
      <c r="E298" s="237" t="s">
        <v>1</v>
      </c>
      <c r="F298" s="238" t="s">
        <v>830</v>
      </c>
      <c r="G298" s="235"/>
      <c r="H298" s="239">
        <v>2</v>
      </c>
      <c r="I298" s="240"/>
      <c r="J298" s="235"/>
      <c r="K298" s="235"/>
      <c r="L298" s="241"/>
      <c r="M298" s="242"/>
      <c r="N298" s="243"/>
      <c r="O298" s="243"/>
      <c r="P298" s="243"/>
      <c r="Q298" s="243"/>
      <c r="R298" s="243"/>
      <c r="S298" s="243"/>
      <c r="T298" s="24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5" t="s">
        <v>144</v>
      </c>
      <c r="AU298" s="245" t="s">
        <v>90</v>
      </c>
      <c r="AV298" s="13" t="s">
        <v>90</v>
      </c>
      <c r="AW298" s="13" t="s">
        <v>34</v>
      </c>
      <c r="AX298" s="13" t="s">
        <v>87</v>
      </c>
      <c r="AY298" s="245" t="s">
        <v>136</v>
      </c>
    </row>
    <row r="299" spans="1:65" s="2" customFormat="1" ht="24.15" customHeight="1">
      <c r="A299" s="39"/>
      <c r="B299" s="40"/>
      <c r="C299" s="220" t="s">
        <v>364</v>
      </c>
      <c r="D299" s="220" t="s">
        <v>138</v>
      </c>
      <c r="E299" s="221" t="s">
        <v>449</v>
      </c>
      <c r="F299" s="222" t="s">
        <v>450</v>
      </c>
      <c r="G299" s="223" t="s">
        <v>316</v>
      </c>
      <c r="H299" s="224">
        <v>17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44</v>
      </c>
      <c r="O299" s="92"/>
      <c r="P299" s="230">
        <f>O299*H299</f>
        <v>0</v>
      </c>
      <c r="Q299" s="230">
        <v>0.11241</v>
      </c>
      <c r="R299" s="230">
        <f>Q299*H299</f>
        <v>1.9109699999999998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142</v>
      </c>
      <c r="AT299" s="232" t="s">
        <v>138</v>
      </c>
      <c r="AU299" s="232" t="s">
        <v>90</v>
      </c>
      <c r="AY299" s="18" t="s">
        <v>136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87</v>
      </c>
      <c r="BK299" s="233">
        <f>ROUND(I299*H299,2)</f>
        <v>0</v>
      </c>
      <c r="BL299" s="18" t="s">
        <v>142</v>
      </c>
      <c r="BM299" s="232" t="s">
        <v>831</v>
      </c>
    </row>
    <row r="300" spans="1:51" s="13" customFormat="1" ht="12">
      <c r="A300" s="13"/>
      <c r="B300" s="234"/>
      <c r="C300" s="235"/>
      <c r="D300" s="236" t="s">
        <v>144</v>
      </c>
      <c r="E300" s="237" t="s">
        <v>1</v>
      </c>
      <c r="F300" s="238" t="s">
        <v>229</v>
      </c>
      <c r="G300" s="235"/>
      <c r="H300" s="239">
        <v>17</v>
      </c>
      <c r="I300" s="240"/>
      <c r="J300" s="235"/>
      <c r="K300" s="235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144</v>
      </c>
      <c r="AU300" s="245" t="s">
        <v>90</v>
      </c>
      <c r="AV300" s="13" t="s">
        <v>90</v>
      </c>
      <c r="AW300" s="13" t="s">
        <v>34</v>
      </c>
      <c r="AX300" s="13" t="s">
        <v>87</v>
      </c>
      <c r="AY300" s="245" t="s">
        <v>136</v>
      </c>
    </row>
    <row r="301" spans="1:65" s="2" customFormat="1" ht="21.75" customHeight="1">
      <c r="A301" s="39"/>
      <c r="B301" s="40"/>
      <c r="C301" s="267" t="s">
        <v>369</v>
      </c>
      <c r="D301" s="267" t="s">
        <v>193</v>
      </c>
      <c r="E301" s="268" t="s">
        <v>453</v>
      </c>
      <c r="F301" s="269" t="s">
        <v>454</v>
      </c>
      <c r="G301" s="270" t="s">
        <v>316</v>
      </c>
      <c r="H301" s="271">
        <v>17</v>
      </c>
      <c r="I301" s="272"/>
      <c r="J301" s="273">
        <f>ROUND(I301*H301,2)</f>
        <v>0</v>
      </c>
      <c r="K301" s="274"/>
      <c r="L301" s="275"/>
      <c r="M301" s="276" t="s">
        <v>1</v>
      </c>
      <c r="N301" s="277" t="s">
        <v>44</v>
      </c>
      <c r="O301" s="92"/>
      <c r="P301" s="230">
        <f>O301*H301</f>
        <v>0</v>
      </c>
      <c r="Q301" s="230">
        <v>0.0061</v>
      </c>
      <c r="R301" s="230">
        <f>Q301*H301</f>
        <v>0.1037</v>
      </c>
      <c r="S301" s="230">
        <v>0</v>
      </c>
      <c r="T301" s="23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2" t="s">
        <v>181</v>
      </c>
      <c r="AT301" s="232" t="s">
        <v>193</v>
      </c>
      <c r="AU301" s="232" t="s">
        <v>90</v>
      </c>
      <c r="AY301" s="18" t="s">
        <v>136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8" t="s">
        <v>87</v>
      </c>
      <c r="BK301" s="233">
        <f>ROUND(I301*H301,2)</f>
        <v>0</v>
      </c>
      <c r="BL301" s="18" t="s">
        <v>142</v>
      </c>
      <c r="BM301" s="232" t="s">
        <v>832</v>
      </c>
    </row>
    <row r="302" spans="1:51" s="13" customFormat="1" ht="12">
      <c r="A302" s="13"/>
      <c r="B302" s="234"/>
      <c r="C302" s="235"/>
      <c r="D302" s="236" t="s">
        <v>144</v>
      </c>
      <c r="E302" s="237" t="s">
        <v>1</v>
      </c>
      <c r="F302" s="238" t="s">
        <v>229</v>
      </c>
      <c r="G302" s="235"/>
      <c r="H302" s="239">
        <v>17</v>
      </c>
      <c r="I302" s="240"/>
      <c r="J302" s="235"/>
      <c r="K302" s="235"/>
      <c r="L302" s="241"/>
      <c r="M302" s="242"/>
      <c r="N302" s="243"/>
      <c r="O302" s="243"/>
      <c r="P302" s="243"/>
      <c r="Q302" s="243"/>
      <c r="R302" s="243"/>
      <c r="S302" s="243"/>
      <c r="T302" s="24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5" t="s">
        <v>144</v>
      </c>
      <c r="AU302" s="245" t="s">
        <v>90</v>
      </c>
      <c r="AV302" s="13" t="s">
        <v>90</v>
      </c>
      <c r="AW302" s="13" t="s">
        <v>34</v>
      </c>
      <c r="AX302" s="13" t="s">
        <v>87</v>
      </c>
      <c r="AY302" s="245" t="s">
        <v>136</v>
      </c>
    </row>
    <row r="303" spans="1:65" s="2" customFormat="1" ht="24.15" customHeight="1">
      <c r="A303" s="39"/>
      <c r="B303" s="40"/>
      <c r="C303" s="220" t="s">
        <v>374</v>
      </c>
      <c r="D303" s="220" t="s">
        <v>138</v>
      </c>
      <c r="E303" s="221" t="s">
        <v>833</v>
      </c>
      <c r="F303" s="222" t="s">
        <v>834</v>
      </c>
      <c r="G303" s="223" t="s">
        <v>156</v>
      </c>
      <c r="H303" s="224">
        <v>5</v>
      </c>
      <c r="I303" s="225"/>
      <c r="J303" s="226">
        <f>ROUND(I303*H303,2)</f>
        <v>0</v>
      </c>
      <c r="K303" s="227"/>
      <c r="L303" s="45"/>
      <c r="M303" s="228" t="s">
        <v>1</v>
      </c>
      <c r="N303" s="229" t="s">
        <v>44</v>
      </c>
      <c r="O303" s="92"/>
      <c r="P303" s="230">
        <f>O303*H303</f>
        <v>0</v>
      </c>
      <c r="Q303" s="230">
        <v>0.0001</v>
      </c>
      <c r="R303" s="230">
        <f>Q303*H303</f>
        <v>0.0005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142</v>
      </c>
      <c r="AT303" s="232" t="s">
        <v>138</v>
      </c>
      <c r="AU303" s="232" t="s">
        <v>90</v>
      </c>
      <c r="AY303" s="18" t="s">
        <v>136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87</v>
      </c>
      <c r="BK303" s="233">
        <f>ROUND(I303*H303,2)</f>
        <v>0</v>
      </c>
      <c r="BL303" s="18" t="s">
        <v>142</v>
      </c>
      <c r="BM303" s="232" t="s">
        <v>835</v>
      </c>
    </row>
    <row r="304" spans="1:51" s="13" customFormat="1" ht="12">
      <c r="A304" s="13"/>
      <c r="B304" s="234"/>
      <c r="C304" s="235"/>
      <c r="D304" s="236" t="s">
        <v>144</v>
      </c>
      <c r="E304" s="237" t="s">
        <v>1</v>
      </c>
      <c r="F304" s="238" t="s">
        <v>164</v>
      </c>
      <c r="G304" s="235"/>
      <c r="H304" s="239">
        <v>5</v>
      </c>
      <c r="I304" s="240"/>
      <c r="J304" s="235"/>
      <c r="K304" s="235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144</v>
      </c>
      <c r="AU304" s="245" t="s">
        <v>90</v>
      </c>
      <c r="AV304" s="13" t="s">
        <v>90</v>
      </c>
      <c r="AW304" s="13" t="s">
        <v>34</v>
      </c>
      <c r="AX304" s="13" t="s">
        <v>87</v>
      </c>
      <c r="AY304" s="245" t="s">
        <v>136</v>
      </c>
    </row>
    <row r="305" spans="1:65" s="2" customFormat="1" ht="24.15" customHeight="1">
      <c r="A305" s="39"/>
      <c r="B305" s="40"/>
      <c r="C305" s="220" t="s">
        <v>380</v>
      </c>
      <c r="D305" s="220" t="s">
        <v>138</v>
      </c>
      <c r="E305" s="221" t="s">
        <v>460</v>
      </c>
      <c r="F305" s="222" t="s">
        <v>461</v>
      </c>
      <c r="G305" s="223" t="s">
        <v>141</v>
      </c>
      <c r="H305" s="224">
        <v>2.5</v>
      </c>
      <c r="I305" s="225"/>
      <c r="J305" s="226">
        <f>ROUND(I305*H305,2)</f>
        <v>0</v>
      </c>
      <c r="K305" s="227"/>
      <c r="L305" s="45"/>
      <c r="M305" s="228" t="s">
        <v>1</v>
      </c>
      <c r="N305" s="229" t="s">
        <v>44</v>
      </c>
      <c r="O305" s="92"/>
      <c r="P305" s="230">
        <f>O305*H305</f>
        <v>0</v>
      </c>
      <c r="Q305" s="230">
        <v>0.0012</v>
      </c>
      <c r="R305" s="230">
        <f>Q305*H305</f>
        <v>0.0029999999999999996</v>
      </c>
      <c r="S305" s="230">
        <v>0</v>
      </c>
      <c r="T305" s="231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2" t="s">
        <v>142</v>
      </c>
      <c r="AT305" s="232" t="s">
        <v>138</v>
      </c>
      <c r="AU305" s="232" t="s">
        <v>90</v>
      </c>
      <c r="AY305" s="18" t="s">
        <v>136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8" t="s">
        <v>87</v>
      </c>
      <c r="BK305" s="233">
        <f>ROUND(I305*H305,2)</f>
        <v>0</v>
      </c>
      <c r="BL305" s="18" t="s">
        <v>142</v>
      </c>
      <c r="BM305" s="232" t="s">
        <v>836</v>
      </c>
    </row>
    <row r="306" spans="1:51" s="13" customFormat="1" ht="12">
      <c r="A306" s="13"/>
      <c r="B306" s="234"/>
      <c r="C306" s="235"/>
      <c r="D306" s="236" t="s">
        <v>144</v>
      </c>
      <c r="E306" s="237" t="s">
        <v>1</v>
      </c>
      <c r="F306" s="238" t="s">
        <v>837</v>
      </c>
      <c r="G306" s="235"/>
      <c r="H306" s="239">
        <v>2.5</v>
      </c>
      <c r="I306" s="240"/>
      <c r="J306" s="235"/>
      <c r="K306" s="235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144</v>
      </c>
      <c r="AU306" s="245" t="s">
        <v>90</v>
      </c>
      <c r="AV306" s="13" t="s">
        <v>90</v>
      </c>
      <c r="AW306" s="13" t="s">
        <v>34</v>
      </c>
      <c r="AX306" s="13" t="s">
        <v>87</v>
      </c>
      <c r="AY306" s="245" t="s">
        <v>136</v>
      </c>
    </row>
    <row r="307" spans="1:65" s="2" customFormat="1" ht="24.15" customHeight="1">
      <c r="A307" s="39"/>
      <c r="B307" s="40"/>
      <c r="C307" s="220" t="s">
        <v>386</v>
      </c>
      <c r="D307" s="220" t="s">
        <v>138</v>
      </c>
      <c r="E307" s="221" t="s">
        <v>838</v>
      </c>
      <c r="F307" s="222" t="s">
        <v>839</v>
      </c>
      <c r="G307" s="223" t="s">
        <v>156</v>
      </c>
      <c r="H307" s="224">
        <v>5</v>
      </c>
      <c r="I307" s="225"/>
      <c r="J307" s="226">
        <f>ROUND(I307*H307,2)</f>
        <v>0</v>
      </c>
      <c r="K307" s="227"/>
      <c r="L307" s="45"/>
      <c r="M307" s="228" t="s">
        <v>1</v>
      </c>
      <c r="N307" s="229" t="s">
        <v>44</v>
      </c>
      <c r="O307" s="92"/>
      <c r="P307" s="230">
        <f>O307*H307</f>
        <v>0</v>
      </c>
      <c r="Q307" s="230">
        <v>0.0002</v>
      </c>
      <c r="R307" s="230">
        <f>Q307*H307</f>
        <v>0.001</v>
      </c>
      <c r="S307" s="230">
        <v>0</v>
      </c>
      <c r="T307" s="231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2" t="s">
        <v>142</v>
      </c>
      <c r="AT307" s="232" t="s">
        <v>138</v>
      </c>
      <c r="AU307" s="232" t="s">
        <v>90</v>
      </c>
      <c r="AY307" s="18" t="s">
        <v>136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8" t="s">
        <v>87</v>
      </c>
      <c r="BK307" s="233">
        <f>ROUND(I307*H307,2)</f>
        <v>0</v>
      </c>
      <c r="BL307" s="18" t="s">
        <v>142</v>
      </c>
      <c r="BM307" s="232" t="s">
        <v>840</v>
      </c>
    </row>
    <row r="308" spans="1:51" s="13" customFormat="1" ht="12">
      <c r="A308" s="13"/>
      <c r="B308" s="234"/>
      <c r="C308" s="235"/>
      <c r="D308" s="236" t="s">
        <v>144</v>
      </c>
      <c r="E308" s="237" t="s">
        <v>1</v>
      </c>
      <c r="F308" s="238" t="s">
        <v>164</v>
      </c>
      <c r="G308" s="235"/>
      <c r="H308" s="239">
        <v>5</v>
      </c>
      <c r="I308" s="240"/>
      <c r="J308" s="235"/>
      <c r="K308" s="235"/>
      <c r="L308" s="241"/>
      <c r="M308" s="242"/>
      <c r="N308" s="243"/>
      <c r="O308" s="243"/>
      <c r="P308" s="243"/>
      <c r="Q308" s="243"/>
      <c r="R308" s="243"/>
      <c r="S308" s="243"/>
      <c r="T308" s="24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5" t="s">
        <v>144</v>
      </c>
      <c r="AU308" s="245" t="s">
        <v>90</v>
      </c>
      <c r="AV308" s="13" t="s">
        <v>90</v>
      </c>
      <c r="AW308" s="13" t="s">
        <v>34</v>
      </c>
      <c r="AX308" s="13" t="s">
        <v>87</v>
      </c>
      <c r="AY308" s="245" t="s">
        <v>136</v>
      </c>
    </row>
    <row r="309" spans="1:65" s="2" customFormat="1" ht="24.15" customHeight="1">
      <c r="A309" s="39"/>
      <c r="B309" s="40"/>
      <c r="C309" s="220" t="s">
        <v>391</v>
      </c>
      <c r="D309" s="220" t="s">
        <v>138</v>
      </c>
      <c r="E309" s="221" t="s">
        <v>468</v>
      </c>
      <c r="F309" s="222" t="s">
        <v>469</v>
      </c>
      <c r="G309" s="223" t="s">
        <v>141</v>
      </c>
      <c r="H309" s="224">
        <v>2.5</v>
      </c>
      <c r="I309" s="225"/>
      <c r="J309" s="226">
        <f>ROUND(I309*H309,2)</f>
        <v>0</v>
      </c>
      <c r="K309" s="227"/>
      <c r="L309" s="45"/>
      <c r="M309" s="228" t="s">
        <v>1</v>
      </c>
      <c r="N309" s="229" t="s">
        <v>44</v>
      </c>
      <c r="O309" s="92"/>
      <c r="P309" s="230">
        <f>O309*H309</f>
        <v>0</v>
      </c>
      <c r="Q309" s="230">
        <v>0.0016</v>
      </c>
      <c r="R309" s="230">
        <f>Q309*H309</f>
        <v>0.004</v>
      </c>
      <c r="S309" s="230">
        <v>0</v>
      </c>
      <c r="T309" s="231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32" t="s">
        <v>142</v>
      </c>
      <c r="AT309" s="232" t="s">
        <v>138</v>
      </c>
      <c r="AU309" s="232" t="s">
        <v>90</v>
      </c>
      <c r="AY309" s="18" t="s">
        <v>136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8" t="s">
        <v>87</v>
      </c>
      <c r="BK309" s="233">
        <f>ROUND(I309*H309,2)</f>
        <v>0</v>
      </c>
      <c r="BL309" s="18" t="s">
        <v>142</v>
      </c>
      <c r="BM309" s="232" t="s">
        <v>841</v>
      </c>
    </row>
    <row r="310" spans="1:51" s="13" customFormat="1" ht="12">
      <c r="A310" s="13"/>
      <c r="B310" s="234"/>
      <c r="C310" s="235"/>
      <c r="D310" s="236" t="s">
        <v>144</v>
      </c>
      <c r="E310" s="237" t="s">
        <v>1</v>
      </c>
      <c r="F310" s="238" t="s">
        <v>837</v>
      </c>
      <c r="G310" s="235"/>
      <c r="H310" s="239">
        <v>2.5</v>
      </c>
      <c r="I310" s="240"/>
      <c r="J310" s="235"/>
      <c r="K310" s="235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144</v>
      </c>
      <c r="AU310" s="245" t="s">
        <v>90</v>
      </c>
      <c r="AV310" s="13" t="s">
        <v>90</v>
      </c>
      <c r="AW310" s="13" t="s">
        <v>34</v>
      </c>
      <c r="AX310" s="13" t="s">
        <v>87</v>
      </c>
      <c r="AY310" s="245" t="s">
        <v>136</v>
      </c>
    </row>
    <row r="311" spans="1:65" s="2" customFormat="1" ht="33" customHeight="1">
      <c r="A311" s="39"/>
      <c r="B311" s="40"/>
      <c r="C311" s="220" t="s">
        <v>397</v>
      </c>
      <c r="D311" s="220" t="s">
        <v>138</v>
      </c>
      <c r="E311" s="221" t="s">
        <v>842</v>
      </c>
      <c r="F311" s="222" t="s">
        <v>843</v>
      </c>
      <c r="G311" s="223" t="s">
        <v>156</v>
      </c>
      <c r="H311" s="224">
        <v>260.53</v>
      </c>
      <c r="I311" s="225"/>
      <c r="J311" s="226">
        <f>ROUND(I311*H311,2)</f>
        <v>0</v>
      </c>
      <c r="K311" s="227"/>
      <c r="L311" s="45"/>
      <c r="M311" s="228" t="s">
        <v>1</v>
      </c>
      <c r="N311" s="229" t="s">
        <v>44</v>
      </c>
      <c r="O311" s="92"/>
      <c r="P311" s="230">
        <f>O311*H311</f>
        <v>0</v>
      </c>
      <c r="Q311" s="230">
        <v>0.1294996</v>
      </c>
      <c r="R311" s="230">
        <f>Q311*H311</f>
        <v>33.73853078799999</v>
      </c>
      <c r="S311" s="230">
        <v>0</v>
      </c>
      <c r="T311" s="231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32" t="s">
        <v>142</v>
      </c>
      <c r="AT311" s="232" t="s">
        <v>138</v>
      </c>
      <c r="AU311" s="232" t="s">
        <v>90</v>
      </c>
      <c r="AY311" s="18" t="s">
        <v>136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87</v>
      </c>
      <c r="BK311" s="233">
        <f>ROUND(I311*H311,2)</f>
        <v>0</v>
      </c>
      <c r="BL311" s="18" t="s">
        <v>142</v>
      </c>
      <c r="BM311" s="232" t="s">
        <v>844</v>
      </c>
    </row>
    <row r="312" spans="1:51" s="13" customFormat="1" ht="12">
      <c r="A312" s="13"/>
      <c r="B312" s="234"/>
      <c r="C312" s="235"/>
      <c r="D312" s="236" t="s">
        <v>144</v>
      </c>
      <c r="E312" s="237" t="s">
        <v>1</v>
      </c>
      <c r="F312" s="238" t="s">
        <v>845</v>
      </c>
      <c r="G312" s="235"/>
      <c r="H312" s="239">
        <v>260.53</v>
      </c>
      <c r="I312" s="240"/>
      <c r="J312" s="235"/>
      <c r="K312" s="235"/>
      <c r="L312" s="241"/>
      <c r="M312" s="242"/>
      <c r="N312" s="243"/>
      <c r="O312" s="243"/>
      <c r="P312" s="243"/>
      <c r="Q312" s="243"/>
      <c r="R312" s="243"/>
      <c r="S312" s="243"/>
      <c r="T312" s="24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5" t="s">
        <v>144</v>
      </c>
      <c r="AU312" s="245" t="s">
        <v>90</v>
      </c>
      <c r="AV312" s="13" t="s">
        <v>90</v>
      </c>
      <c r="AW312" s="13" t="s">
        <v>34</v>
      </c>
      <c r="AX312" s="13" t="s">
        <v>87</v>
      </c>
      <c r="AY312" s="245" t="s">
        <v>136</v>
      </c>
    </row>
    <row r="313" spans="1:65" s="2" customFormat="1" ht="16.5" customHeight="1">
      <c r="A313" s="39"/>
      <c r="B313" s="40"/>
      <c r="C313" s="267" t="s">
        <v>401</v>
      </c>
      <c r="D313" s="267" t="s">
        <v>193</v>
      </c>
      <c r="E313" s="268" t="s">
        <v>846</v>
      </c>
      <c r="F313" s="269" t="s">
        <v>847</v>
      </c>
      <c r="G313" s="270" t="s">
        <v>156</v>
      </c>
      <c r="H313" s="271">
        <v>265.741</v>
      </c>
      <c r="I313" s="272"/>
      <c r="J313" s="273">
        <f>ROUND(I313*H313,2)</f>
        <v>0</v>
      </c>
      <c r="K313" s="274"/>
      <c r="L313" s="275"/>
      <c r="M313" s="276" t="s">
        <v>1</v>
      </c>
      <c r="N313" s="277" t="s">
        <v>44</v>
      </c>
      <c r="O313" s="92"/>
      <c r="P313" s="230">
        <f>O313*H313</f>
        <v>0</v>
      </c>
      <c r="Q313" s="230">
        <v>0.05612</v>
      </c>
      <c r="R313" s="230">
        <f>Q313*H313</f>
        <v>14.91338492</v>
      </c>
      <c r="S313" s="230">
        <v>0</v>
      </c>
      <c r="T313" s="231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32" t="s">
        <v>181</v>
      </c>
      <c r="AT313" s="232" t="s">
        <v>193</v>
      </c>
      <c r="AU313" s="232" t="s">
        <v>90</v>
      </c>
      <c r="AY313" s="18" t="s">
        <v>136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87</v>
      </c>
      <c r="BK313" s="233">
        <f>ROUND(I313*H313,2)</f>
        <v>0</v>
      </c>
      <c r="BL313" s="18" t="s">
        <v>142</v>
      </c>
      <c r="BM313" s="232" t="s">
        <v>848</v>
      </c>
    </row>
    <row r="314" spans="1:51" s="13" customFormat="1" ht="12">
      <c r="A314" s="13"/>
      <c r="B314" s="234"/>
      <c r="C314" s="235"/>
      <c r="D314" s="236" t="s">
        <v>144</v>
      </c>
      <c r="E314" s="237" t="s">
        <v>1</v>
      </c>
      <c r="F314" s="238" t="s">
        <v>845</v>
      </c>
      <c r="G314" s="235"/>
      <c r="H314" s="239">
        <v>260.53</v>
      </c>
      <c r="I314" s="240"/>
      <c r="J314" s="235"/>
      <c r="K314" s="235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144</v>
      </c>
      <c r="AU314" s="245" t="s">
        <v>90</v>
      </c>
      <c r="AV314" s="13" t="s">
        <v>90</v>
      </c>
      <c r="AW314" s="13" t="s">
        <v>34</v>
      </c>
      <c r="AX314" s="13" t="s">
        <v>79</v>
      </c>
      <c r="AY314" s="245" t="s">
        <v>136</v>
      </c>
    </row>
    <row r="315" spans="1:51" s="14" customFormat="1" ht="12">
      <c r="A315" s="14"/>
      <c r="B315" s="246"/>
      <c r="C315" s="247"/>
      <c r="D315" s="236" t="s">
        <v>144</v>
      </c>
      <c r="E315" s="248" t="s">
        <v>1</v>
      </c>
      <c r="F315" s="249" t="s">
        <v>152</v>
      </c>
      <c r="G315" s="247"/>
      <c r="H315" s="250">
        <v>260.53</v>
      </c>
      <c r="I315" s="251"/>
      <c r="J315" s="247"/>
      <c r="K315" s="247"/>
      <c r="L315" s="252"/>
      <c r="M315" s="253"/>
      <c r="N315" s="254"/>
      <c r="O315" s="254"/>
      <c r="P315" s="254"/>
      <c r="Q315" s="254"/>
      <c r="R315" s="254"/>
      <c r="S315" s="254"/>
      <c r="T315" s="25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6" t="s">
        <v>144</v>
      </c>
      <c r="AU315" s="256" t="s">
        <v>90</v>
      </c>
      <c r="AV315" s="14" t="s">
        <v>142</v>
      </c>
      <c r="AW315" s="14" t="s">
        <v>34</v>
      </c>
      <c r="AX315" s="14" t="s">
        <v>79</v>
      </c>
      <c r="AY315" s="256" t="s">
        <v>136</v>
      </c>
    </row>
    <row r="316" spans="1:51" s="13" customFormat="1" ht="12">
      <c r="A316" s="13"/>
      <c r="B316" s="234"/>
      <c r="C316" s="235"/>
      <c r="D316" s="236" t="s">
        <v>144</v>
      </c>
      <c r="E316" s="237" t="s">
        <v>1</v>
      </c>
      <c r="F316" s="238" t="s">
        <v>849</v>
      </c>
      <c r="G316" s="235"/>
      <c r="H316" s="239">
        <v>265.741</v>
      </c>
      <c r="I316" s="240"/>
      <c r="J316" s="235"/>
      <c r="K316" s="235"/>
      <c r="L316" s="241"/>
      <c r="M316" s="242"/>
      <c r="N316" s="243"/>
      <c r="O316" s="243"/>
      <c r="P316" s="243"/>
      <c r="Q316" s="243"/>
      <c r="R316" s="243"/>
      <c r="S316" s="243"/>
      <c r="T316" s="24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5" t="s">
        <v>144</v>
      </c>
      <c r="AU316" s="245" t="s">
        <v>90</v>
      </c>
      <c r="AV316" s="13" t="s">
        <v>90</v>
      </c>
      <c r="AW316" s="13" t="s">
        <v>34</v>
      </c>
      <c r="AX316" s="13" t="s">
        <v>87</v>
      </c>
      <c r="AY316" s="245" t="s">
        <v>136</v>
      </c>
    </row>
    <row r="317" spans="1:65" s="2" customFormat="1" ht="24.15" customHeight="1">
      <c r="A317" s="39"/>
      <c r="B317" s="40"/>
      <c r="C317" s="220" t="s">
        <v>406</v>
      </c>
      <c r="D317" s="220" t="s">
        <v>138</v>
      </c>
      <c r="E317" s="221" t="s">
        <v>472</v>
      </c>
      <c r="F317" s="222" t="s">
        <v>473</v>
      </c>
      <c r="G317" s="223" t="s">
        <v>156</v>
      </c>
      <c r="H317" s="224">
        <v>97.16</v>
      </c>
      <c r="I317" s="225"/>
      <c r="J317" s="226">
        <f>ROUND(I317*H317,2)</f>
        <v>0</v>
      </c>
      <c r="K317" s="227"/>
      <c r="L317" s="45"/>
      <c r="M317" s="228" t="s">
        <v>1</v>
      </c>
      <c r="N317" s="229" t="s">
        <v>44</v>
      </c>
      <c r="O317" s="92"/>
      <c r="P317" s="230">
        <f>O317*H317</f>
        <v>0</v>
      </c>
      <c r="Q317" s="230">
        <v>0.1406696</v>
      </c>
      <c r="R317" s="230">
        <f>Q317*H317</f>
        <v>13.667458336</v>
      </c>
      <c r="S317" s="230">
        <v>0</v>
      </c>
      <c r="T317" s="231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2" t="s">
        <v>142</v>
      </c>
      <c r="AT317" s="232" t="s">
        <v>138</v>
      </c>
      <c r="AU317" s="232" t="s">
        <v>90</v>
      </c>
      <c r="AY317" s="18" t="s">
        <v>136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87</v>
      </c>
      <c r="BK317" s="233">
        <f>ROUND(I317*H317,2)</f>
        <v>0</v>
      </c>
      <c r="BL317" s="18" t="s">
        <v>142</v>
      </c>
      <c r="BM317" s="232" t="s">
        <v>850</v>
      </c>
    </row>
    <row r="318" spans="1:51" s="13" customFormat="1" ht="12">
      <c r="A318" s="13"/>
      <c r="B318" s="234"/>
      <c r="C318" s="235"/>
      <c r="D318" s="236" t="s">
        <v>144</v>
      </c>
      <c r="E318" s="237" t="s">
        <v>1</v>
      </c>
      <c r="F318" s="238" t="s">
        <v>851</v>
      </c>
      <c r="G318" s="235"/>
      <c r="H318" s="239">
        <v>97.16</v>
      </c>
      <c r="I318" s="240"/>
      <c r="J318" s="235"/>
      <c r="K318" s="235"/>
      <c r="L318" s="241"/>
      <c r="M318" s="242"/>
      <c r="N318" s="243"/>
      <c r="O318" s="243"/>
      <c r="P318" s="243"/>
      <c r="Q318" s="243"/>
      <c r="R318" s="243"/>
      <c r="S318" s="243"/>
      <c r="T318" s="24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5" t="s">
        <v>144</v>
      </c>
      <c r="AU318" s="245" t="s">
        <v>90</v>
      </c>
      <c r="AV318" s="13" t="s">
        <v>90</v>
      </c>
      <c r="AW318" s="13" t="s">
        <v>34</v>
      </c>
      <c r="AX318" s="13" t="s">
        <v>87</v>
      </c>
      <c r="AY318" s="245" t="s">
        <v>136</v>
      </c>
    </row>
    <row r="319" spans="1:65" s="2" customFormat="1" ht="16.5" customHeight="1">
      <c r="A319" s="39"/>
      <c r="B319" s="40"/>
      <c r="C319" s="267" t="s">
        <v>413</v>
      </c>
      <c r="D319" s="267" t="s">
        <v>193</v>
      </c>
      <c r="E319" s="268" t="s">
        <v>477</v>
      </c>
      <c r="F319" s="269" t="s">
        <v>478</v>
      </c>
      <c r="G319" s="270" t="s">
        <v>156</v>
      </c>
      <c r="H319" s="271">
        <v>85.843</v>
      </c>
      <c r="I319" s="272"/>
      <c r="J319" s="273">
        <f>ROUND(I319*H319,2)</f>
        <v>0</v>
      </c>
      <c r="K319" s="274"/>
      <c r="L319" s="275"/>
      <c r="M319" s="276" t="s">
        <v>1</v>
      </c>
      <c r="N319" s="277" t="s">
        <v>44</v>
      </c>
      <c r="O319" s="92"/>
      <c r="P319" s="230">
        <f>O319*H319</f>
        <v>0</v>
      </c>
      <c r="Q319" s="230">
        <v>0.125</v>
      </c>
      <c r="R319" s="230">
        <f>Q319*H319</f>
        <v>10.730375</v>
      </c>
      <c r="S319" s="230">
        <v>0</v>
      </c>
      <c r="T319" s="231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2" t="s">
        <v>181</v>
      </c>
      <c r="AT319" s="232" t="s">
        <v>193</v>
      </c>
      <c r="AU319" s="232" t="s">
        <v>90</v>
      </c>
      <c r="AY319" s="18" t="s">
        <v>136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8" t="s">
        <v>87</v>
      </c>
      <c r="BK319" s="233">
        <f>ROUND(I319*H319,2)</f>
        <v>0</v>
      </c>
      <c r="BL319" s="18" t="s">
        <v>142</v>
      </c>
      <c r="BM319" s="232" t="s">
        <v>852</v>
      </c>
    </row>
    <row r="320" spans="1:51" s="13" customFormat="1" ht="12">
      <c r="A320" s="13"/>
      <c r="B320" s="234"/>
      <c r="C320" s="235"/>
      <c r="D320" s="236" t="s">
        <v>144</v>
      </c>
      <c r="E320" s="237" t="s">
        <v>1</v>
      </c>
      <c r="F320" s="238" t="s">
        <v>853</v>
      </c>
      <c r="G320" s="235"/>
      <c r="H320" s="239">
        <v>84.16</v>
      </c>
      <c r="I320" s="240"/>
      <c r="J320" s="235"/>
      <c r="K320" s="235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144</v>
      </c>
      <c r="AU320" s="245" t="s">
        <v>90</v>
      </c>
      <c r="AV320" s="13" t="s">
        <v>90</v>
      </c>
      <c r="AW320" s="13" t="s">
        <v>34</v>
      </c>
      <c r="AX320" s="13" t="s">
        <v>79</v>
      </c>
      <c r="AY320" s="245" t="s">
        <v>136</v>
      </c>
    </row>
    <row r="321" spans="1:51" s="14" customFormat="1" ht="12">
      <c r="A321" s="14"/>
      <c r="B321" s="246"/>
      <c r="C321" s="247"/>
      <c r="D321" s="236" t="s">
        <v>144</v>
      </c>
      <c r="E321" s="248" t="s">
        <v>1</v>
      </c>
      <c r="F321" s="249" t="s">
        <v>152</v>
      </c>
      <c r="G321" s="247"/>
      <c r="H321" s="250">
        <v>84.16</v>
      </c>
      <c r="I321" s="251"/>
      <c r="J321" s="247"/>
      <c r="K321" s="247"/>
      <c r="L321" s="252"/>
      <c r="M321" s="253"/>
      <c r="N321" s="254"/>
      <c r="O321" s="254"/>
      <c r="P321" s="254"/>
      <c r="Q321" s="254"/>
      <c r="R321" s="254"/>
      <c r="S321" s="254"/>
      <c r="T321" s="25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6" t="s">
        <v>144</v>
      </c>
      <c r="AU321" s="256" t="s">
        <v>90</v>
      </c>
      <c r="AV321" s="14" t="s">
        <v>142</v>
      </c>
      <c r="AW321" s="14" t="s">
        <v>34</v>
      </c>
      <c r="AX321" s="14" t="s">
        <v>79</v>
      </c>
      <c r="AY321" s="256" t="s">
        <v>136</v>
      </c>
    </row>
    <row r="322" spans="1:51" s="13" customFormat="1" ht="12">
      <c r="A322" s="13"/>
      <c r="B322" s="234"/>
      <c r="C322" s="235"/>
      <c r="D322" s="236" t="s">
        <v>144</v>
      </c>
      <c r="E322" s="237" t="s">
        <v>1</v>
      </c>
      <c r="F322" s="238" t="s">
        <v>854</v>
      </c>
      <c r="G322" s="235"/>
      <c r="H322" s="239">
        <v>85.843</v>
      </c>
      <c r="I322" s="240"/>
      <c r="J322" s="235"/>
      <c r="K322" s="235"/>
      <c r="L322" s="241"/>
      <c r="M322" s="242"/>
      <c r="N322" s="243"/>
      <c r="O322" s="243"/>
      <c r="P322" s="243"/>
      <c r="Q322" s="243"/>
      <c r="R322" s="243"/>
      <c r="S322" s="243"/>
      <c r="T322" s="24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5" t="s">
        <v>144</v>
      </c>
      <c r="AU322" s="245" t="s">
        <v>90</v>
      </c>
      <c r="AV322" s="13" t="s">
        <v>90</v>
      </c>
      <c r="AW322" s="13" t="s">
        <v>34</v>
      </c>
      <c r="AX322" s="13" t="s">
        <v>87</v>
      </c>
      <c r="AY322" s="245" t="s">
        <v>136</v>
      </c>
    </row>
    <row r="323" spans="1:65" s="2" customFormat="1" ht="24.15" customHeight="1">
      <c r="A323" s="39"/>
      <c r="B323" s="40"/>
      <c r="C323" s="267" t="s">
        <v>419</v>
      </c>
      <c r="D323" s="267" t="s">
        <v>193</v>
      </c>
      <c r="E323" s="268" t="s">
        <v>855</v>
      </c>
      <c r="F323" s="269" t="s">
        <v>856</v>
      </c>
      <c r="G323" s="270" t="s">
        <v>156</v>
      </c>
      <c r="H323" s="271">
        <v>9.18</v>
      </c>
      <c r="I323" s="272"/>
      <c r="J323" s="273">
        <f>ROUND(I323*H323,2)</f>
        <v>0</v>
      </c>
      <c r="K323" s="274"/>
      <c r="L323" s="275"/>
      <c r="M323" s="276" t="s">
        <v>1</v>
      </c>
      <c r="N323" s="277" t="s">
        <v>44</v>
      </c>
      <c r="O323" s="92"/>
      <c r="P323" s="230">
        <f>O323*H323</f>
        <v>0</v>
      </c>
      <c r="Q323" s="230">
        <v>0.125</v>
      </c>
      <c r="R323" s="230">
        <f>Q323*H323</f>
        <v>1.1475</v>
      </c>
      <c r="S323" s="230">
        <v>0</v>
      </c>
      <c r="T323" s="231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2" t="s">
        <v>181</v>
      </c>
      <c r="AT323" s="232" t="s">
        <v>193</v>
      </c>
      <c r="AU323" s="232" t="s">
        <v>90</v>
      </c>
      <c r="AY323" s="18" t="s">
        <v>136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87</v>
      </c>
      <c r="BK323" s="233">
        <f>ROUND(I323*H323,2)</f>
        <v>0</v>
      </c>
      <c r="BL323" s="18" t="s">
        <v>142</v>
      </c>
      <c r="BM323" s="232" t="s">
        <v>857</v>
      </c>
    </row>
    <row r="324" spans="1:51" s="13" customFormat="1" ht="12">
      <c r="A324" s="13"/>
      <c r="B324" s="234"/>
      <c r="C324" s="235"/>
      <c r="D324" s="236" t="s">
        <v>144</v>
      </c>
      <c r="E324" s="237" t="s">
        <v>1</v>
      </c>
      <c r="F324" s="238" t="s">
        <v>186</v>
      </c>
      <c r="G324" s="235"/>
      <c r="H324" s="239">
        <v>9</v>
      </c>
      <c r="I324" s="240"/>
      <c r="J324" s="235"/>
      <c r="K324" s="235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144</v>
      </c>
      <c r="AU324" s="245" t="s">
        <v>90</v>
      </c>
      <c r="AV324" s="13" t="s">
        <v>90</v>
      </c>
      <c r="AW324" s="13" t="s">
        <v>34</v>
      </c>
      <c r="AX324" s="13" t="s">
        <v>79</v>
      </c>
      <c r="AY324" s="245" t="s">
        <v>136</v>
      </c>
    </row>
    <row r="325" spans="1:51" s="13" customFormat="1" ht="12">
      <c r="A325" s="13"/>
      <c r="B325" s="234"/>
      <c r="C325" s="235"/>
      <c r="D325" s="236" t="s">
        <v>144</v>
      </c>
      <c r="E325" s="237" t="s">
        <v>1</v>
      </c>
      <c r="F325" s="238" t="s">
        <v>858</v>
      </c>
      <c r="G325" s="235"/>
      <c r="H325" s="239">
        <v>9.18</v>
      </c>
      <c r="I325" s="240"/>
      <c r="J325" s="235"/>
      <c r="K325" s="235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144</v>
      </c>
      <c r="AU325" s="245" t="s">
        <v>90</v>
      </c>
      <c r="AV325" s="13" t="s">
        <v>90</v>
      </c>
      <c r="AW325" s="13" t="s">
        <v>34</v>
      </c>
      <c r="AX325" s="13" t="s">
        <v>87</v>
      </c>
      <c r="AY325" s="245" t="s">
        <v>136</v>
      </c>
    </row>
    <row r="326" spans="1:65" s="2" customFormat="1" ht="24.15" customHeight="1">
      <c r="A326" s="39"/>
      <c r="B326" s="40"/>
      <c r="C326" s="267" t="s">
        <v>426</v>
      </c>
      <c r="D326" s="267" t="s">
        <v>193</v>
      </c>
      <c r="E326" s="268" t="s">
        <v>859</v>
      </c>
      <c r="F326" s="269" t="s">
        <v>860</v>
      </c>
      <c r="G326" s="270" t="s">
        <v>156</v>
      </c>
      <c r="H326" s="271">
        <v>4.08</v>
      </c>
      <c r="I326" s="272"/>
      <c r="J326" s="273">
        <f>ROUND(I326*H326,2)</f>
        <v>0</v>
      </c>
      <c r="K326" s="274"/>
      <c r="L326" s="275"/>
      <c r="M326" s="276" t="s">
        <v>1</v>
      </c>
      <c r="N326" s="277" t="s">
        <v>44</v>
      </c>
      <c r="O326" s="92"/>
      <c r="P326" s="230">
        <f>O326*H326</f>
        <v>0</v>
      </c>
      <c r="Q326" s="230">
        <v>0.125</v>
      </c>
      <c r="R326" s="230">
        <f>Q326*H326</f>
        <v>0.51</v>
      </c>
      <c r="S326" s="230">
        <v>0</v>
      </c>
      <c r="T326" s="231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2" t="s">
        <v>181</v>
      </c>
      <c r="AT326" s="232" t="s">
        <v>193</v>
      </c>
      <c r="AU326" s="232" t="s">
        <v>90</v>
      </c>
      <c r="AY326" s="18" t="s">
        <v>136</v>
      </c>
      <c r="BE326" s="233">
        <f>IF(N326="základní",J326,0)</f>
        <v>0</v>
      </c>
      <c r="BF326" s="233">
        <f>IF(N326="snížená",J326,0)</f>
        <v>0</v>
      </c>
      <c r="BG326" s="233">
        <f>IF(N326="zákl. přenesená",J326,0)</f>
        <v>0</v>
      </c>
      <c r="BH326" s="233">
        <f>IF(N326="sníž. přenesená",J326,0)</f>
        <v>0</v>
      </c>
      <c r="BI326" s="233">
        <f>IF(N326="nulová",J326,0)</f>
        <v>0</v>
      </c>
      <c r="BJ326" s="18" t="s">
        <v>87</v>
      </c>
      <c r="BK326" s="233">
        <f>ROUND(I326*H326,2)</f>
        <v>0</v>
      </c>
      <c r="BL326" s="18" t="s">
        <v>142</v>
      </c>
      <c r="BM326" s="232" t="s">
        <v>861</v>
      </c>
    </row>
    <row r="327" spans="1:51" s="13" customFormat="1" ht="12">
      <c r="A327" s="13"/>
      <c r="B327" s="234"/>
      <c r="C327" s="235"/>
      <c r="D327" s="236" t="s">
        <v>144</v>
      </c>
      <c r="E327" s="237" t="s">
        <v>1</v>
      </c>
      <c r="F327" s="238" t="s">
        <v>862</v>
      </c>
      <c r="G327" s="235"/>
      <c r="H327" s="239">
        <v>2</v>
      </c>
      <c r="I327" s="240"/>
      <c r="J327" s="235"/>
      <c r="K327" s="235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144</v>
      </c>
      <c r="AU327" s="245" t="s">
        <v>90</v>
      </c>
      <c r="AV327" s="13" t="s">
        <v>90</v>
      </c>
      <c r="AW327" s="13" t="s">
        <v>34</v>
      </c>
      <c r="AX327" s="13" t="s">
        <v>79</v>
      </c>
      <c r="AY327" s="245" t="s">
        <v>136</v>
      </c>
    </row>
    <row r="328" spans="1:51" s="13" customFormat="1" ht="12">
      <c r="A328" s="13"/>
      <c r="B328" s="234"/>
      <c r="C328" s="235"/>
      <c r="D328" s="236" t="s">
        <v>144</v>
      </c>
      <c r="E328" s="237" t="s">
        <v>1</v>
      </c>
      <c r="F328" s="238" t="s">
        <v>863</v>
      </c>
      <c r="G328" s="235"/>
      <c r="H328" s="239">
        <v>2</v>
      </c>
      <c r="I328" s="240"/>
      <c r="J328" s="235"/>
      <c r="K328" s="235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144</v>
      </c>
      <c r="AU328" s="245" t="s">
        <v>90</v>
      </c>
      <c r="AV328" s="13" t="s">
        <v>90</v>
      </c>
      <c r="AW328" s="13" t="s">
        <v>34</v>
      </c>
      <c r="AX328" s="13" t="s">
        <v>79</v>
      </c>
      <c r="AY328" s="245" t="s">
        <v>136</v>
      </c>
    </row>
    <row r="329" spans="1:51" s="14" customFormat="1" ht="12">
      <c r="A329" s="14"/>
      <c r="B329" s="246"/>
      <c r="C329" s="247"/>
      <c r="D329" s="236" t="s">
        <v>144</v>
      </c>
      <c r="E329" s="248" t="s">
        <v>1</v>
      </c>
      <c r="F329" s="249" t="s">
        <v>152</v>
      </c>
      <c r="G329" s="247"/>
      <c r="H329" s="250">
        <v>4</v>
      </c>
      <c r="I329" s="251"/>
      <c r="J329" s="247"/>
      <c r="K329" s="247"/>
      <c r="L329" s="252"/>
      <c r="M329" s="253"/>
      <c r="N329" s="254"/>
      <c r="O329" s="254"/>
      <c r="P329" s="254"/>
      <c r="Q329" s="254"/>
      <c r="R329" s="254"/>
      <c r="S329" s="254"/>
      <c r="T329" s="25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6" t="s">
        <v>144</v>
      </c>
      <c r="AU329" s="256" t="s">
        <v>90</v>
      </c>
      <c r="AV329" s="14" t="s">
        <v>142</v>
      </c>
      <c r="AW329" s="14" t="s">
        <v>34</v>
      </c>
      <c r="AX329" s="14" t="s">
        <v>79</v>
      </c>
      <c r="AY329" s="256" t="s">
        <v>136</v>
      </c>
    </row>
    <row r="330" spans="1:51" s="13" customFormat="1" ht="12">
      <c r="A330" s="13"/>
      <c r="B330" s="234"/>
      <c r="C330" s="235"/>
      <c r="D330" s="236" t="s">
        <v>144</v>
      </c>
      <c r="E330" s="237" t="s">
        <v>1</v>
      </c>
      <c r="F330" s="238" t="s">
        <v>864</v>
      </c>
      <c r="G330" s="235"/>
      <c r="H330" s="239">
        <v>4.08</v>
      </c>
      <c r="I330" s="240"/>
      <c r="J330" s="235"/>
      <c r="K330" s="235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144</v>
      </c>
      <c r="AU330" s="245" t="s">
        <v>90</v>
      </c>
      <c r="AV330" s="13" t="s">
        <v>90</v>
      </c>
      <c r="AW330" s="13" t="s">
        <v>34</v>
      </c>
      <c r="AX330" s="13" t="s">
        <v>87</v>
      </c>
      <c r="AY330" s="245" t="s">
        <v>136</v>
      </c>
    </row>
    <row r="331" spans="1:65" s="2" customFormat="1" ht="24.15" customHeight="1">
      <c r="A331" s="39"/>
      <c r="B331" s="40"/>
      <c r="C331" s="220" t="s">
        <v>431</v>
      </c>
      <c r="D331" s="220" t="s">
        <v>138</v>
      </c>
      <c r="E331" s="221" t="s">
        <v>865</v>
      </c>
      <c r="F331" s="222" t="s">
        <v>866</v>
      </c>
      <c r="G331" s="223" t="s">
        <v>156</v>
      </c>
      <c r="H331" s="224">
        <v>2.2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44</v>
      </c>
      <c r="O331" s="92"/>
      <c r="P331" s="230">
        <f>O331*H331</f>
        <v>0</v>
      </c>
      <c r="Q331" s="230">
        <v>0.100946</v>
      </c>
      <c r="R331" s="230">
        <f>Q331*H331</f>
        <v>0.2220812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142</v>
      </c>
      <c r="AT331" s="232" t="s">
        <v>138</v>
      </c>
      <c r="AU331" s="232" t="s">
        <v>90</v>
      </c>
      <c r="AY331" s="18" t="s">
        <v>136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87</v>
      </c>
      <c r="BK331" s="233">
        <f>ROUND(I331*H331,2)</f>
        <v>0</v>
      </c>
      <c r="BL331" s="18" t="s">
        <v>142</v>
      </c>
      <c r="BM331" s="232" t="s">
        <v>867</v>
      </c>
    </row>
    <row r="332" spans="1:51" s="13" customFormat="1" ht="12">
      <c r="A332" s="13"/>
      <c r="B332" s="234"/>
      <c r="C332" s="235"/>
      <c r="D332" s="236" t="s">
        <v>144</v>
      </c>
      <c r="E332" s="237" t="s">
        <v>1</v>
      </c>
      <c r="F332" s="238" t="s">
        <v>868</v>
      </c>
      <c r="G332" s="235"/>
      <c r="H332" s="239">
        <v>2.2</v>
      </c>
      <c r="I332" s="240"/>
      <c r="J332" s="235"/>
      <c r="K332" s="235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144</v>
      </c>
      <c r="AU332" s="245" t="s">
        <v>90</v>
      </c>
      <c r="AV332" s="13" t="s">
        <v>90</v>
      </c>
      <c r="AW332" s="13" t="s">
        <v>34</v>
      </c>
      <c r="AX332" s="13" t="s">
        <v>87</v>
      </c>
      <c r="AY332" s="245" t="s">
        <v>136</v>
      </c>
    </row>
    <row r="333" spans="1:65" s="2" customFormat="1" ht="16.5" customHeight="1">
      <c r="A333" s="39"/>
      <c r="B333" s="40"/>
      <c r="C333" s="267" t="s">
        <v>437</v>
      </c>
      <c r="D333" s="267" t="s">
        <v>193</v>
      </c>
      <c r="E333" s="268" t="s">
        <v>869</v>
      </c>
      <c r="F333" s="269" t="s">
        <v>870</v>
      </c>
      <c r="G333" s="270" t="s">
        <v>156</v>
      </c>
      <c r="H333" s="271">
        <v>2.244</v>
      </c>
      <c r="I333" s="272"/>
      <c r="J333" s="273">
        <f>ROUND(I333*H333,2)</f>
        <v>0</v>
      </c>
      <c r="K333" s="274"/>
      <c r="L333" s="275"/>
      <c r="M333" s="276" t="s">
        <v>1</v>
      </c>
      <c r="N333" s="277" t="s">
        <v>44</v>
      </c>
      <c r="O333" s="92"/>
      <c r="P333" s="230">
        <f>O333*H333</f>
        <v>0</v>
      </c>
      <c r="Q333" s="230">
        <v>0.024</v>
      </c>
      <c r="R333" s="230">
        <f>Q333*H333</f>
        <v>0.05385600000000001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181</v>
      </c>
      <c r="AT333" s="232" t="s">
        <v>193</v>
      </c>
      <c r="AU333" s="232" t="s">
        <v>90</v>
      </c>
      <c r="AY333" s="18" t="s">
        <v>136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87</v>
      </c>
      <c r="BK333" s="233">
        <f>ROUND(I333*H333,2)</f>
        <v>0</v>
      </c>
      <c r="BL333" s="18" t="s">
        <v>142</v>
      </c>
      <c r="BM333" s="232" t="s">
        <v>871</v>
      </c>
    </row>
    <row r="334" spans="1:51" s="13" customFormat="1" ht="12">
      <c r="A334" s="13"/>
      <c r="B334" s="234"/>
      <c r="C334" s="235"/>
      <c r="D334" s="236" t="s">
        <v>144</v>
      </c>
      <c r="E334" s="237" t="s">
        <v>1</v>
      </c>
      <c r="F334" s="238" t="s">
        <v>868</v>
      </c>
      <c r="G334" s="235"/>
      <c r="H334" s="239">
        <v>2.2</v>
      </c>
      <c r="I334" s="240"/>
      <c r="J334" s="235"/>
      <c r="K334" s="235"/>
      <c r="L334" s="241"/>
      <c r="M334" s="242"/>
      <c r="N334" s="243"/>
      <c r="O334" s="243"/>
      <c r="P334" s="243"/>
      <c r="Q334" s="243"/>
      <c r="R334" s="243"/>
      <c r="S334" s="243"/>
      <c r="T334" s="24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5" t="s">
        <v>144</v>
      </c>
      <c r="AU334" s="245" t="s">
        <v>90</v>
      </c>
      <c r="AV334" s="13" t="s">
        <v>90</v>
      </c>
      <c r="AW334" s="13" t="s">
        <v>34</v>
      </c>
      <c r="AX334" s="13" t="s">
        <v>79</v>
      </c>
      <c r="AY334" s="245" t="s">
        <v>136</v>
      </c>
    </row>
    <row r="335" spans="1:51" s="13" customFormat="1" ht="12">
      <c r="A335" s="13"/>
      <c r="B335" s="234"/>
      <c r="C335" s="235"/>
      <c r="D335" s="236" t="s">
        <v>144</v>
      </c>
      <c r="E335" s="237" t="s">
        <v>1</v>
      </c>
      <c r="F335" s="238" t="s">
        <v>872</v>
      </c>
      <c r="G335" s="235"/>
      <c r="H335" s="239">
        <v>2.244</v>
      </c>
      <c r="I335" s="240"/>
      <c r="J335" s="235"/>
      <c r="K335" s="235"/>
      <c r="L335" s="241"/>
      <c r="M335" s="242"/>
      <c r="N335" s="243"/>
      <c r="O335" s="243"/>
      <c r="P335" s="243"/>
      <c r="Q335" s="243"/>
      <c r="R335" s="243"/>
      <c r="S335" s="243"/>
      <c r="T335" s="24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5" t="s">
        <v>144</v>
      </c>
      <c r="AU335" s="245" t="s">
        <v>90</v>
      </c>
      <c r="AV335" s="13" t="s">
        <v>90</v>
      </c>
      <c r="AW335" s="13" t="s">
        <v>34</v>
      </c>
      <c r="AX335" s="13" t="s">
        <v>87</v>
      </c>
      <c r="AY335" s="245" t="s">
        <v>136</v>
      </c>
    </row>
    <row r="336" spans="1:65" s="2" customFormat="1" ht="24.15" customHeight="1">
      <c r="A336" s="39"/>
      <c r="B336" s="40"/>
      <c r="C336" s="220" t="s">
        <v>442</v>
      </c>
      <c r="D336" s="220" t="s">
        <v>138</v>
      </c>
      <c r="E336" s="221" t="s">
        <v>873</v>
      </c>
      <c r="F336" s="222" t="s">
        <v>874</v>
      </c>
      <c r="G336" s="223" t="s">
        <v>156</v>
      </c>
      <c r="H336" s="224">
        <v>13.25</v>
      </c>
      <c r="I336" s="225"/>
      <c r="J336" s="226">
        <f>ROUND(I336*H336,2)</f>
        <v>0</v>
      </c>
      <c r="K336" s="227"/>
      <c r="L336" s="45"/>
      <c r="M336" s="228" t="s">
        <v>1</v>
      </c>
      <c r="N336" s="229" t="s">
        <v>44</v>
      </c>
      <c r="O336" s="92"/>
      <c r="P336" s="230">
        <f>O336*H336</f>
        <v>0</v>
      </c>
      <c r="Q336" s="230">
        <v>1.645E-06</v>
      </c>
      <c r="R336" s="230">
        <f>Q336*H336</f>
        <v>2.179625E-05</v>
      </c>
      <c r="S336" s="230">
        <v>0</v>
      </c>
      <c r="T336" s="231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2" t="s">
        <v>142</v>
      </c>
      <c r="AT336" s="232" t="s">
        <v>138</v>
      </c>
      <c r="AU336" s="232" t="s">
        <v>90</v>
      </c>
      <c r="AY336" s="18" t="s">
        <v>136</v>
      </c>
      <c r="BE336" s="233">
        <f>IF(N336="základní",J336,0)</f>
        <v>0</v>
      </c>
      <c r="BF336" s="233">
        <f>IF(N336="snížená",J336,0)</f>
        <v>0</v>
      </c>
      <c r="BG336" s="233">
        <f>IF(N336="zákl. přenesená",J336,0)</f>
        <v>0</v>
      </c>
      <c r="BH336" s="233">
        <f>IF(N336="sníž. přenesená",J336,0)</f>
        <v>0</v>
      </c>
      <c r="BI336" s="233">
        <f>IF(N336="nulová",J336,0)</f>
        <v>0</v>
      </c>
      <c r="BJ336" s="18" t="s">
        <v>87</v>
      </c>
      <c r="BK336" s="233">
        <f>ROUND(I336*H336,2)</f>
        <v>0</v>
      </c>
      <c r="BL336" s="18" t="s">
        <v>142</v>
      </c>
      <c r="BM336" s="232" t="s">
        <v>875</v>
      </c>
    </row>
    <row r="337" spans="1:51" s="13" customFormat="1" ht="12">
      <c r="A337" s="13"/>
      <c r="B337" s="234"/>
      <c r="C337" s="235"/>
      <c r="D337" s="236" t="s">
        <v>144</v>
      </c>
      <c r="E337" s="237" t="s">
        <v>1</v>
      </c>
      <c r="F337" s="238" t="s">
        <v>876</v>
      </c>
      <c r="G337" s="235"/>
      <c r="H337" s="239">
        <v>13.25</v>
      </c>
      <c r="I337" s="240"/>
      <c r="J337" s="235"/>
      <c r="K337" s="235"/>
      <c r="L337" s="241"/>
      <c r="M337" s="242"/>
      <c r="N337" s="243"/>
      <c r="O337" s="243"/>
      <c r="P337" s="243"/>
      <c r="Q337" s="243"/>
      <c r="R337" s="243"/>
      <c r="S337" s="243"/>
      <c r="T337" s="24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5" t="s">
        <v>144</v>
      </c>
      <c r="AU337" s="245" t="s">
        <v>90</v>
      </c>
      <c r="AV337" s="13" t="s">
        <v>90</v>
      </c>
      <c r="AW337" s="13" t="s">
        <v>34</v>
      </c>
      <c r="AX337" s="13" t="s">
        <v>87</v>
      </c>
      <c r="AY337" s="245" t="s">
        <v>136</v>
      </c>
    </row>
    <row r="338" spans="1:65" s="2" customFormat="1" ht="24.15" customHeight="1">
      <c r="A338" s="39"/>
      <c r="B338" s="40"/>
      <c r="C338" s="220" t="s">
        <v>448</v>
      </c>
      <c r="D338" s="220" t="s">
        <v>138</v>
      </c>
      <c r="E338" s="221" t="s">
        <v>877</v>
      </c>
      <c r="F338" s="222" t="s">
        <v>878</v>
      </c>
      <c r="G338" s="223" t="s">
        <v>156</v>
      </c>
      <c r="H338" s="224">
        <v>6.25</v>
      </c>
      <c r="I338" s="225"/>
      <c r="J338" s="226">
        <f>ROUND(I338*H338,2)</f>
        <v>0</v>
      </c>
      <c r="K338" s="227"/>
      <c r="L338" s="45"/>
      <c r="M338" s="228" t="s">
        <v>1</v>
      </c>
      <c r="N338" s="229" t="s">
        <v>44</v>
      </c>
      <c r="O338" s="92"/>
      <c r="P338" s="230">
        <f>O338*H338</f>
        <v>0</v>
      </c>
      <c r="Q338" s="230">
        <v>0.163706</v>
      </c>
      <c r="R338" s="230">
        <f>Q338*H338</f>
        <v>1.0231625</v>
      </c>
      <c r="S338" s="230">
        <v>0</v>
      </c>
      <c r="T338" s="231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32" t="s">
        <v>142</v>
      </c>
      <c r="AT338" s="232" t="s">
        <v>138</v>
      </c>
      <c r="AU338" s="232" t="s">
        <v>90</v>
      </c>
      <c r="AY338" s="18" t="s">
        <v>136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8" t="s">
        <v>87</v>
      </c>
      <c r="BK338" s="233">
        <f>ROUND(I338*H338,2)</f>
        <v>0</v>
      </c>
      <c r="BL338" s="18" t="s">
        <v>142</v>
      </c>
      <c r="BM338" s="232" t="s">
        <v>879</v>
      </c>
    </row>
    <row r="339" spans="1:51" s="13" customFormat="1" ht="12">
      <c r="A339" s="13"/>
      <c r="B339" s="234"/>
      <c r="C339" s="235"/>
      <c r="D339" s="236" t="s">
        <v>144</v>
      </c>
      <c r="E339" s="237" t="s">
        <v>1</v>
      </c>
      <c r="F339" s="238" t="s">
        <v>880</v>
      </c>
      <c r="G339" s="235"/>
      <c r="H339" s="239">
        <v>6.25</v>
      </c>
      <c r="I339" s="240"/>
      <c r="J339" s="235"/>
      <c r="K339" s="235"/>
      <c r="L339" s="241"/>
      <c r="M339" s="242"/>
      <c r="N339" s="243"/>
      <c r="O339" s="243"/>
      <c r="P339" s="243"/>
      <c r="Q339" s="243"/>
      <c r="R339" s="243"/>
      <c r="S339" s="243"/>
      <c r="T339" s="24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5" t="s">
        <v>144</v>
      </c>
      <c r="AU339" s="245" t="s">
        <v>90</v>
      </c>
      <c r="AV339" s="13" t="s">
        <v>90</v>
      </c>
      <c r="AW339" s="13" t="s">
        <v>34</v>
      </c>
      <c r="AX339" s="13" t="s">
        <v>87</v>
      </c>
      <c r="AY339" s="245" t="s">
        <v>136</v>
      </c>
    </row>
    <row r="340" spans="1:65" s="2" customFormat="1" ht="24.15" customHeight="1">
      <c r="A340" s="39"/>
      <c r="B340" s="40"/>
      <c r="C340" s="267" t="s">
        <v>452</v>
      </c>
      <c r="D340" s="267" t="s">
        <v>193</v>
      </c>
      <c r="E340" s="268" t="s">
        <v>881</v>
      </c>
      <c r="F340" s="269" t="s">
        <v>882</v>
      </c>
      <c r="G340" s="270" t="s">
        <v>156</v>
      </c>
      <c r="H340" s="271">
        <v>6.375</v>
      </c>
      <c r="I340" s="272"/>
      <c r="J340" s="273">
        <f>ROUND(I340*H340,2)</f>
        <v>0</v>
      </c>
      <c r="K340" s="274"/>
      <c r="L340" s="275"/>
      <c r="M340" s="276" t="s">
        <v>1</v>
      </c>
      <c r="N340" s="277" t="s">
        <v>44</v>
      </c>
      <c r="O340" s="92"/>
      <c r="P340" s="230">
        <f>O340*H340</f>
        <v>0</v>
      </c>
      <c r="Q340" s="230">
        <v>0.134</v>
      </c>
      <c r="R340" s="230">
        <f>Q340*H340</f>
        <v>0.8542500000000001</v>
      </c>
      <c r="S340" s="230">
        <v>0</v>
      </c>
      <c r="T340" s="231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32" t="s">
        <v>181</v>
      </c>
      <c r="AT340" s="232" t="s">
        <v>193</v>
      </c>
      <c r="AU340" s="232" t="s">
        <v>90</v>
      </c>
      <c r="AY340" s="18" t="s">
        <v>136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8" t="s">
        <v>87</v>
      </c>
      <c r="BK340" s="233">
        <f>ROUND(I340*H340,2)</f>
        <v>0</v>
      </c>
      <c r="BL340" s="18" t="s">
        <v>142</v>
      </c>
      <c r="BM340" s="232" t="s">
        <v>883</v>
      </c>
    </row>
    <row r="341" spans="1:51" s="13" customFormat="1" ht="12">
      <c r="A341" s="13"/>
      <c r="B341" s="234"/>
      <c r="C341" s="235"/>
      <c r="D341" s="236" t="s">
        <v>144</v>
      </c>
      <c r="E341" s="237" t="s">
        <v>1</v>
      </c>
      <c r="F341" s="238" t="s">
        <v>880</v>
      </c>
      <c r="G341" s="235"/>
      <c r="H341" s="239">
        <v>6.25</v>
      </c>
      <c r="I341" s="240"/>
      <c r="J341" s="235"/>
      <c r="K341" s="235"/>
      <c r="L341" s="241"/>
      <c r="M341" s="242"/>
      <c r="N341" s="243"/>
      <c r="O341" s="243"/>
      <c r="P341" s="243"/>
      <c r="Q341" s="243"/>
      <c r="R341" s="243"/>
      <c r="S341" s="243"/>
      <c r="T341" s="244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5" t="s">
        <v>144</v>
      </c>
      <c r="AU341" s="245" t="s">
        <v>90</v>
      </c>
      <c r="AV341" s="13" t="s">
        <v>90</v>
      </c>
      <c r="AW341" s="13" t="s">
        <v>34</v>
      </c>
      <c r="AX341" s="13" t="s">
        <v>79</v>
      </c>
      <c r="AY341" s="245" t="s">
        <v>136</v>
      </c>
    </row>
    <row r="342" spans="1:51" s="13" customFormat="1" ht="12">
      <c r="A342" s="13"/>
      <c r="B342" s="234"/>
      <c r="C342" s="235"/>
      <c r="D342" s="236" t="s">
        <v>144</v>
      </c>
      <c r="E342" s="237" t="s">
        <v>1</v>
      </c>
      <c r="F342" s="238" t="s">
        <v>884</v>
      </c>
      <c r="G342" s="235"/>
      <c r="H342" s="239">
        <v>6.375</v>
      </c>
      <c r="I342" s="240"/>
      <c r="J342" s="235"/>
      <c r="K342" s="235"/>
      <c r="L342" s="241"/>
      <c r="M342" s="242"/>
      <c r="N342" s="243"/>
      <c r="O342" s="243"/>
      <c r="P342" s="243"/>
      <c r="Q342" s="243"/>
      <c r="R342" s="243"/>
      <c r="S342" s="243"/>
      <c r="T342" s="24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5" t="s">
        <v>144</v>
      </c>
      <c r="AU342" s="245" t="s">
        <v>90</v>
      </c>
      <c r="AV342" s="13" t="s">
        <v>90</v>
      </c>
      <c r="AW342" s="13" t="s">
        <v>34</v>
      </c>
      <c r="AX342" s="13" t="s">
        <v>87</v>
      </c>
      <c r="AY342" s="245" t="s">
        <v>136</v>
      </c>
    </row>
    <row r="343" spans="1:65" s="2" customFormat="1" ht="24.15" customHeight="1">
      <c r="A343" s="39"/>
      <c r="B343" s="40"/>
      <c r="C343" s="220" t="s">
        <v>456</v>
      </c>
      <c r="D343" s="220" t="s">
        <v>138</v>
      </c>
      <c r="E343" s="221" t="s">
        <v>885</v>
      </c>
      <c r="F343" s="222" t="s">
        <v>886</v>
      </c>
      <c r="G343" s="223" t="s">
        <v>156</v>
      </c>
      <c r="H343" s="224">
        <v>4.55</v>
      </c>
      <c r="I343" s="225"/>
      <c r="J343" s="226">
        <f>ROUND(I343*H343,2)</f>
        <v>0</v>
      </c>
      <c r="K343" s="227"/>
      <c r="L343" s="45"/>
      <c r="M343" s="228" t="s">
        <v>1</v>
      </c>
      <c r="N343" s="229" t="s">
        <v>44</v>
      </c>
      <c r="O343" s="92"/>
      <c r="P343" s="230">
        <f>O343*H343</f>
        <v>0</v>
      </c>
      <c r="Q343" s="230">
        <v>0.001275</v>
      </c>
      <c r="R343" s="230">
        <f>Q343*H343</f>
        <v>0.00580125</v>
      </c>
      <c r="S343" s="230">
        <v>0.021</v>
      </c>
      <c r="T343" s="231">
        <f>S343*H343</f>
        <v>0.09555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2" t="s">
        <v>142</v>
      </c>
      <c r="AT343" s="232" t="s">
        <v>138</v>
      </c>
      <c r="AU343" s="232" t="s">
        <v>90</v>
      </c>
      <c r="AY343" s="18" t="s">
        <v>136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87</v>
      </c>
      <c r="BK343" s="233">
        <f>ROUND(I343*H343,2)</f>
        <v>0</v>
      </c>
      <c r="BL343" s="18" t="s">
        <v>142</v>
      </c>
      <c r="BM343" s="232" t="s">
        <v>887</v>
      </c>
    </row>
    <row r="344" spans="1:51" s="13" customFormat="1" ht="12">
      <c r="A344" s="13"/>
      <c r="B344" s="234"/>
      <c r="C344" s="235"/>
      <c r="D344" s="236" t="s">
        <v>144</v>
      </c>
      <c r="E344" s="237" t="s">
        <v>1</v>
      </c>
      <c r="F344" s="238" t="s">
        <v>888</v>
      </c>
      <c r="G344" s="235"/>
      <c r="H344" s="239">
        <v>4.55</v>
      </c>
      <c r="I344" s="240"/>
      <c r="J344" s="235"/>
      <c r="K344" s="235"/>
      <c r="L344" s="241"/>
      <c r="M344" s="242"/>
      <c r="N344" s="243"/>
      <c r="O344" s="243"/>
      <c r="P344" s="243"/>
      <c r="Q344" s="243"/>
      <c r="R344" s="243"/>
      <c r="S344" s="243"/>
      <c r="T344" s="24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5" t="s">
        <v>144</v>
      </c>
      <c r="AU344" s="245" t="s">
        <v>90</v>
      </c>
      <c r="AV344" s="13" t="s">
        <v>90</v>
      </c>
      <c r="AW344" s="13" t="s">
        <v>34</v>
      </c>
      <c r="AX344" s="13" t="s">
        <v>87</v>
      </c>
      <c r="AY344" s="245" t="s">
        <v>136</v>
      </c>
    </row>
    <row r="345" spans="1:65" s="2" customFormat="1" ht="16.5" customHeight="1">
      <c r="A345" s="39"/>
      <c r="B345" s="40"/>
      <c r="C345" s="220" t="s">
        <v>344</v>
      </c>
      <c r="D345" s="220" t="s">
        <v>138</v>
      </c>
      <c r="E345" s="221" t="s">
        <v>889</v>
      </c>
      <c r="F345" s="222" t="s">
        <v>890</v>
      </c>
      <c r="G345" s="223" t="s">
        <v>673</v>
      </c>
      <c r="H345" s="224">
        <v>1</v>
      </c>
      <c r="I345" s="225"/>
      <c r="J345" s="226">
        <f>ROUND(I345*H345,2)</f>
        <v>0</v>
      </c>
      <c r="K345" s="227"/>
      <c r="L345" s="45"/>
      <c r="M345" s="228" t="s">
        <v>1</v>
      </c>
      <c r="N345" s="229" t="s">
        <v>44</v>
      </c>
      <c r="O345" s="92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2" t="s">
        <v>142</v>
      </c>
      <c r="AT345" s="232" t="s">
        <v>138</v>
      </c>
      <c r="AU345" s="232" t="s">
        <v>90</v>
      </c>
      <c r="AY345" s="18" t="s">
        <v>136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87</v>
      </c>
      <c r="BK345" s="233">
        <f>ROUND(I345*H345,2)</f>
        <v>0</v>
      </c>
      <c r="BL345" s="18" t="s">
        <v>142</v>
      </c>
      <c r="BM345" s="232" t="s">
        <v>891</v>
      </c>
    </row>
    <row r="346" spans="1:63" s="12" customFormat="1" ht="20.85" customHeight="1">
      <c r="A346" s="12"/>
      <c r="B346" s="204"/>
      <c r="C346" s="205"/>
      <c r="D346" s="206" t="s">
        <v>78</v>
      </c>
      <c r="E346" s="218" t="s">
        <v>501</v>
      </c>
      <c r="F346" s="218" t="s">
        <v>502</v>
      </c>
      <c r="G346" s="205"/>
      <c r="H346" s="205"/>
      <c r="I346" s="208"/>
      <c r="J346" s="219">
        <f>BK346</f>
        <v>0</v>
      </c>
      <c r="K346" s="205"/>
      <c r="L346" s="210"/>
      <c r="M346" s="211"/>
      <c r="N346" s="212"/>
      <c r="O346" s="212"/>
      <c r="P346" s="213">
        <f>SUM(P347:P364)</f>
        <v>0</v>
      </c>
      <c r="Q346" s="212"/>
      <c r="R346" s="213">
        <f>SUM(R347:R364)</f>
        <v>0</v>
      </c>
      <c r="S346" s="212"/>
      <c r="T346" s="214">
        <f>SUM(T347:T364)</f>
        <v>198.08955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5" t="s">
        <v>87</v>
      </c>
      <c r="AT346" s="216" t="s">
        <v>78</v>
      </c>
      <c r="AU346" s="216" t="s">
        <v>90</v>
      </c>
      <c r="AY346" s="215" t="s">
        <v>136</v>
      </c>
      <c r="BK346" s="217">
        <f>SUM(BK347:BK364)</f>
        <v>0</v>
      </c>
    </row>
    <row r="347" spans="1:65" s="2" customFormat="1" ht="33" customHeight="1">
      <c r="A347" s="39"/>
      <c r="B347" s="40"/>
      <c r="C347" s="220" t="s">
        <v>463</v>
      </c>
      <c r="D347" s="220" t="s">
        <v>138</v>
      </c>
      <c r="E347" s="221" t="s">
        <v>892</v>
      </c>
      <c r="F347" s="222" t="s">
        <v>893</v>
      </c>
      <c r="G347" s="223" t="s">
        <v>141</v>
      </c>
      <c r="H347" s="224">
        <v>170.14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44</v>
      </c>
      <c r="O347" s="92"/>
      <c r="P347" s="230">
        <f>O347*H347</f>
        <v>0</v>
      </c>
      <c r="Q347" s="230">
        <v>0</v>
      </c>
      <c r="R347" s="230">
        <f>Q347*H347</f>
        <v>0</v>
      </c>
      <c r="S347" s="230">
        <v>0.58</v>
      </c>
      <c r="T347" s="231">
        <f>S347*H347</f>
        <v>98.68119999999999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142</v>
      </c>
      <c r="AT347" s="232" t="s">
        <v>138</v>
      </c>
      <c r="AU347" s="232" t="s">
        <v>153</v>
      </c>
      <c r="AY347" s="18" t="s">
        <v>136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87</v>
      </c>
      <c r="BK347" s="233">
        <f>ROUND(I347*H347,2)</f>
        <v>0</v>
      </c>
      <c r="BL347" s="18" t="s">
        <v>142</v>
      </c>
      <c r="BM347" s="232" t="s">
        <v>894</v>
      </c>
    </row>
    <row r="348" spans="1:51" s="13" customFormat="1" ht="12">
      <c r="A348" s="13"/>
      <c r="B348" s="234"/>
      <c r="C348" s="235"/>
      <c r="D348" s="236" t="s">
        <v>144</v>
      </c>
      <c r="E348" s="237" t="s">
        <v>1</v>
      </c>
      <c r="F348" s="238" t="s">
        <v>895</v>
      </c>
      <c r="G348" s="235"/>
      <c r="H348" s="239">
        <v>170.14</v>
      </c>
      <c r="I348" s="240"/>
      <c r="J348" s="235"/>
      <c r="K348" s="235"/>
      <c r="L348" s="241"/>
      <c r="M348" s="242"/>
      <c r="N348" s="243"/>
      <c r="O348" s="243"/>
      <c r="P348" s="243"/>
      <c r="Q348" s="243"/>
      <c r="R348" s="243"/>
      <c r="S348" s="243"/>
      <c r="T348" s="244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5" t="s">
        <v>144</v>
      </c>
      <c r="AU348" s="245" t="s">
        <v>153</v>
      </c>
      <c r="AV348" s="13" t="s">
        <v>90</v>
      </c>
      <c r="AW348" s="13" t="s">
        <v>34</v>
      </c>
      <c r="AX348" s="13" t="s">
        <v>87</v>
      </c>
      <c r="AY348" s="245" t="s">
        <v>136</v>
      </c>
    </row>
    <row r="349" spans="1:65" s="2" customFormat="1" ht="24.15" customHeight="1">
      <c r="A349" s="39"/>
      <c r="B349" s="40"/>
      <c r="C349" s="220" t="s">
        <v>467</v>
      </c>
      <c r="D349" s="220" t="s">
        <v>138</v>
      </c>
      <c r="E349" s="221" t="s">
        <v>514</v>
      </c>
      <c r="F349" s="222" t="s">
        <v>515</v>
      </c>
      <c r="G349" s="223" t="s">
        <v>141</v>
      </c>
      <c r="H349" s="224">
        <v>324.38</v>
      </c>
      <c r="I349" s="225"/>
      <c r="J349" s="226">
        <f>ROUND(I349*H349,2)</f>
        <v>0</v>
      </c>
      <c r="K349" s="227"/>
      <c r="L349" s="45"/>
      <c r="M349" s="228" t="s">
        <v>1</v>
      </c>
      <c r="N349" s="229" t="s">
        <v>44</v>
      </c>
      <c r="O349" s="92"/>
      <c r="P349" s="230">
        <f>O349*H349</f>
        <v>0</v>
      </c>
      <c r="Q349" s="230">
        <v>0</v>
      </c>
      <c r="R349" s="230">
        <f>Q349*H349</f>
        <v>0</v>
      </c>
      <c r="S349" s="230">
        <v>0.22</v>
      </c>
      <c r="T349" s="231">
        <f>S349*H349</f>
        <v>71.3636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142</v>
      </c>
      <c r="AT349" s="232" t="s">
        <v>138</v>
      </c>
      <c r="AU349" s="232" t="s">
        <v>153</v>
      </c>
      <c r="AY349" s="18" t="s">
        <v>136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87</v>
      </c>
      <c r="BK349" s="233">
        <f>ROUND(I349*H349,2)</f>
        <v>0</v>
      </c>
      <c r="BL349" s="18" t="s">
        <v>142</v>
      </c>
      <c r="BM349" s="232" t="s">
        <v>896</v>
      </c>
    </row>
    <row r="350" spans="1:51" s="13" customFormat="1" ht="12">
      <c r="A350" s="13"/>
      <c r="B350" s="234"/>
      <c r="C350" s="235"/>
      <c r="D350" s="236" t="s">
        <v>144</v>
      </c>
      <c r="E350" s="237" t="s">
        <v>1</v>
      </c>
      <c r="F350" s="238" t="s">
        <v>897</v>
      </c>
      <c r="G350" s="235"/>
      <c r="H350" s="239">
        <v>324.38</v>
      </c>
      <c r="I350" s="240"/>
      <c r="J350" s="235"/>
      <c r="K350" s="235"/>
      <c r="L350" s="241"/>
      <c r="M350" s="242"/>
      <c r="N350" s="243"/>
      <c r="O350" s="243"/>
      <c r="P350" s="243"/>
      <c r="Q350" s="243"/>
      <c r="R350" s="243"/>
      <c r="S350" s="243"/>
      <c r="T350" s="24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5" t="s">
        <v>144</v>
      </c>
      <c r="AU350" s="245" t="s">
        <v>153</v>
      </c>
      <c r="AV350" s="13" t="s">
        <v>90</v>
      </c>
      <c r="AW350" s="13" t="s">
        <v>34</v>
      </c>
      <c r="AX350" s="13" t="s">
        <v>87</v>
      </c>
      <c r="AY350" s="245" t="s">
        <v>136</v>
      </c>
    </row>
    <row r="351" spans="1:65" s="2" customFormat="1" ht="24.15" customHeight="1">
      <c r="A351" s="39"/>
      <c r="B351" s="40"/>
      <c r="C351" s="220" t="s">
        <v>471</v>
      </c>
      <c r="D351" s="220" t="s">
        <v>138</v>
      </c>
      <c r="E351" s="221" t="s">
        <v>519</v>
      </c>
      <c r="F351" s="222" t="s">
        <v>520</v>
      </c>
      <c r="G351" s="223" t="s">
        <v>141</v>
      </c>
      <c r="H351" s="224">
        <v>38.25</v>
      </c>
      <c r="I351" s="225"/>
      <c r="J351" s="226">
        <f>ROUND(I351*H351,2)</f>
        <v>0</v>
      </c>
      <c r="K351" s="227"/>
      <c r="L351" s="45"/>
      <c r="M351" s="228" t="s">
        <v>1</v>
      </c>
      <c r="N351" s="229" t="s">
        <v>44</v>
      </c>
      <c r="O351" s="92"/>
      <c r="P351" s="230">
        <f>O351*H351</f>
        <v>0</v>
      </c>
      <c r="Q351" s="230">
        <v>0</v>
      </c>
      <c r="R351" s="230">
        <f>Q351*H351</f>
        <v>0</v>
      </c>
      <c r="S351" s="230">
        <v>0.29</v>
      </c>
      <c r="T351" s="231">
        <f>S351*H351</f>
        <v>11.0925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2" t="s">
        <v>142</v>
      </c>
      <c r="AT351" s="232" t="s">
        <v>138</v>
      </c>
      <c r="AU351" s="232" t="s">
        <v>153</v>
      </c>
      <c r="AY351" s="18" t="s">
        <v>136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8" t="s">
        <v>87</v>
      </c>
      <c r="BK351" s="233">
        <f>ROUND(I351*H351,2)</f>
        <v>0</v>
      </c>
      <c r="BL351" s="18" t="s">
        <v>142</v>
      </c>
      <c r="BM351" s="232" t="s">
        <v>898</v>
      </c>
    </row>
    <row r="352" spans="1:51" s="13" customFormat="1" ht="12">
      <c r="A352" s="13"/>
      <c r="B352" s="234"/>
      <c r="C352" s="235"/>
      <c r="D352" s="236" t="s">
        <v>144</v>
      </c>
      <c r="E352" s="237" t="s">
        <v>1</v>
      </c>
      <c r="F352" s="238" t="s">
        <v>899</v>
      </c>
      <c r="G352" s="235"/>
      <c r="H352" s="239">
        <v>38.25</v>
      </c>
      <c r="I352" s="240"/>
      <c r="J352" s="235"/>
      <c r="K352" s="235"/>
      <c r="L352" s="241"/>
      <c r="M352" s="242"/>
      <c r="N352" s="243"/>
      <c r="O352" s="243"/>
      <c r="P352" s="243"/>
      <c r="Q352" s="243"/>
      <c r="R352" s="243"/>
      <c r="S352" s="243"/>
      <c r="T352" s="24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5" t="s">
        <v>144</v>
      </c>
      <c r="AU352" s="245" t="s">
        <v>153</v>
      </c>
      <c r="AV352" s="13" t="s">
        <v>90</v>
      </c>
      <c r="AW352" s="13" t="s">
        <v>34</v>
      </c>
      <c r="AX352" s="13" t="s">
        <v>87</v>
      </c>
      <c r="AY352" s="245" t="s">
        <v>136</v>
      </c>
    </row>
    <row r="353" spans="1:65" s="2" customFormat="1" ht="24.15" customHeight="1">
      <c r="A353" s="39"/>
      <c r="B353" s="40"/>
      <c r="C353" s="220" t="s">
        <v>476</v>
      </c>
      <c r="D353" s="220" t="s">
        <v>138</v>
      </c>
      <c r="E353" s="221" t="s">
        <v>524</v>
      </c>
      <c r="F353" s="222" t="s">
        <v>525</v>
      </c>
      <c r="G353" s="223" t="s">
        <v>141</v>
      </c>
      <c r="H353" s="224">
        <v>2.51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44</v>
      </c>
      <c r="O353" s="92"/>
      <c r="P353" s="230">
        <f>O353*H353</f>
        <v>0</v>
      </c>
      <c r="Q353" s="230">
        <v>0</v>
      </c>
      <c r="R353" s="230">
        <f>Q353*H353</f>
        <v>0</v>
      </c>
      <c r="S353" s="230">
        <v>0.625</v>
      </c>
      <c r="T353" s="231">
        <f>S353*H353</f>
        <v>1.5687499999999999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142</v>
      </c>
      <c r="AT353" s="232" t="s">
        <v>138</v>
      </c>
      <c r="AU353" s="232" t="s">
        <v>153</v>
      </c>
      <c r="AY353" s="18" t="s">
        <v>136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87</v>
      </c>
      <c r="BK353" s="233">
        <f>ROUND(I353*H353,2)</f>
        <v>0</v>
      </c>
      <c r="BL353" s="18" t="s">
        <v>142</v>
      </c>
      <c r="BM353" s="232" t="s">
        <v>900</v>
      </c>
    </row>
    <row r="354" spans="1:51" s="13" customFormat="1" ht="12">
      <c r="A354" s="13"/>
      <c r="B354" s="234"/>
      <c r="C354" s="235"/>
      <c r="D354" s="236" t="s">
        <v>144</v>
      </c>
      <c r="E354" s="237" t="s">
        <v>1</v>
      </c>
      <c r="F354" s="238" t="s">
        <v>901</v>
      </c>
      <c r="G354" s="235"/>
      <c r="H354" s="239">
        <v>2.51</v>
      </c>
      <c r="I354" s="240"/>
      <c r="J354" s="235"/>
      <c r="K354" s="235"/>
      <c r="L354" s="241"/>
      <c r="M354" s="242"/>
      <c r="N354" s="243"/>
      <c r="O354" s="243"/>
      <c r="P354" s="243"/>
      <c r="Q354" s="243"/>
      <c r="R354" s="243"/>
      <c r="S354" s="243"/>
      <c r="T354" s="24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5" t="s">
        <v>144</v>
      </c>
      <c r="AU354" s="245" t="s">
        <v>153</v>
      </c>
      <c r="AV354" s="13" t="s">
        <v>90</v>
      </c>
      <c r="AW354" s="13" t="s">
        <v>34</v>
      </c>
      <c r="AX354" s="13" t="s">
        <v>87</v>
      </c>
      <c r="AY354" s="245" t="s">
        <v>136</v>
      </c>
    </row>
    <row r="355" spans="1:65" s="2" customFormat="1" ht="16.5" customHeight="1">
      <c r="A355" s="39"/>
      <c r="B355" s="40"/>
      <c r="C355" s="220" t="s">
        <v>482</v>
      </c>
      <c r="D355" s="220" t="s">
        <v>138</v>
      </c>
      <c r="E355" s="221" t="s">
        <v>534</v>
      </c>
      <c r="F355" s="222" t="s">
        <v>535</v>
      </c>
      <c r="G355" s="223" t="s">
        <v>156</v>
      </c>
      <c r="H355" s="224">
        <v>48.5</v>
      </c>
      <c r="I355" s="225"/>
      <c r="J355" s="226">
        <f>ROUND(I355*H355,2)</f>
        <v>0</v>
      </c>
      <c r="K355" s="227"/>
      <c r="L355" s="45"/>
      <c r="M355" s="228" t="s">
        <v>1</v>
      </c>
      <c r="N355" s="229" t="s">
        <v>44</v>
      </c>
      <c r="O355" s="92"/>
      <c r="P355" s="230">
        <f>O355*H355</f>
        <v>0</v>
      </c>
      <c r="Q355" s="230">
        <v>0</v>
      </c>
      <c r="R355" s="230">
        <f>Q355*H355</f>
        <v>0</v>
      </c>
      <c r="S355" s="230">
        <v>0.205</v>
      </c>
      <c r="T355" s="231">
        <f>S355*H355</f>
        <v>9.942499999999999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2" t="s">
        <v>142</v>
      </c>
      <c r="AT355" s="232" t="s">
        <v>138</v>
      </c>
      <c r="AU355" s="232" t="s">
        <v>153</v>
      </c>
      <c r="AY355" s="18" t="s">
        <v>136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8" t="s">
        <v>87</v>
      </c>
      <c r="BK355" s="233">
        <f>ROUND(I355*H355,2)</f>
        <v>0</v>
      </c>
      <c r="BL355" s="18" t="s">
        <v>142</v>
      </c>
      <c r="BM355" s="232" t="s">
        <v>902</v>
      </c>
    </row>
    <row r="356" spans="1:51" s="13" customFormat="1" ht="12">
      <c r="A356" s="13"/>
      <c r="B356" s="234"/>
      <c r="C356" s="235"/>
      <c r="D356" s="236" t="s">
        <v>144</v>
      </c>
      <c r="E356" s="237" t="s">
        <v>1</v>
      </c>
      <c r="F356" s="238" t="s">
        <v>903</v>
      </c>
      <c r="G356" s="235"/>
      <c r="H356" s="239">
        <v>48.5</v>
      </c>
      <c r="I356" s="240"/>
      <c r="J356" s="235"/>
      <c r="K356" s="235"/>
      <c r="L356" s="241"/>
      <c r="M356" s="242"/>
      <c r="N356" s="243"/>
      <c r="O356" s="243"/>
      <c r="P356" s="243"/>
      <c r="Q356" s="243"/>
      <c r="R356" s="243"/>
      <c r="S356" s="243"/>
      <c r="T356" s="24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5" t="s">
        <v>144</v>
      </c>
      <c r="AU356" s="245" t="s">
        <v>153</v>
      </c>
      <c r="AV356" s="13" t="s">
        <v>90</v>
      </c>
      <c r="AW356" s="13" t="s">
        <v>34</v>
      </c>
      <c r="AX356" s="13" t="s">
        <v>87</v>
      </c>
      <c r="AY356" s="245" t="s">
        <v>136</v>
      </c>
    </row>
    <row r="357" spans="1:65" s="2" customFormat="1" ht="24.15" customHeight="1">
      <c r="A357" s="39"/>
      <c r="B357" s="40"/>
      <c r="C357" s="220" t="s">
        <v>488</v>
      </c>
      <c r="D357" s="220" t="s">
        <v>138</v>
      </c>
      <c r="E357" s="221" t="s">
        <v>552</v>
      </c>
      <c r="F357" s="222" t="s">
        <v>553</v>
      </c>
      <c r="G357" s="223" t="s">
        <v>316</v>
      </c>
      <c r="H357" s="224">
        <v>4</v>
      </c>
      <c r="I357" s="225"/>
      <c r="J357" s="226">
        <f>ROUND(I357*H357,2)</f>
        <v>0</v>
      </c>
      <c r="K357" s="227"/>
      <c r="L357" s="45"/>
      <c r="M357" s="228" t="s">
        <v>1</v>
      </c>
      <c r="N357" s="229" t="s">
        <v>44</v>
      </c>
      <c r="O357" s="92"/>
      <c r="P357" s="230">
        <f>O357*H357</f>
        <v>0</v>
      </c>
      <c r="Q357" s="230">
        <v>0</v>
      </c>
      <c r="R357" s="230">
        <f>Q357*H357</f>
        <v>0</v>
      </c>
      <c r="S357" s="230">
        <v>0.082</v>
      </c>
      <c r="T357" s="231">
        <f>S357*H357</f>
        <v>0.328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2" t="s">
        <v>142</v>
      </c>
      <c r="AT357" s="232" t="s">
        <v>138</v>
      </c>
      <c r="AU357" s="232" t="s">
        <v>153</v>
      </c>
      <c r="AY357" s="18" t="s">
        <v>136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8" t="s">
        <v>87</v>
      </c>
      <c r="BK357" s="233">
        <f>ROUND(I357*H357,2)</f>
        <v>0</v>
      </c>
      <c r="BL357" s="18" t="s">
        <v>142</v>
      </c>
      <c r="BM357" s="232" t="s">
        <v>904</v>
      </c>
    </row>
    <row r="358" spans="1:51" s="13" customFormat="1" ht="12">
      <c r="A358" s="13"/>
      <c r="B358" s="234"/>
      <c r="C358" s="235"/>
      <c r="D358" s="236" t="s">
        <v>144</v>
      </c>
      <c r="E358" s="237" t="s">
        <v>1</v>
      </c>
      <c r="F358" s="238" t="s">
        <v>142</v>
      </c>
      <c r="G358" s="235"/>
      <c r="H358" s="239">
        <v>4</v>
      </c>
      <c r="I358" s="240"/>
      <c r="J358" s="235"/>
      <c r="K358" s="235"/>
      <c r="L358" s="241"/>
      <c r="M358" s="242"/>
      <c r="N358" s="243"/>
      <c r="O358" s="243"/>
      <c r="P358" s="243"/>
      <c r="Q358" s="243"/>
      <c r="R358" s="243"/>
      <c r="S358" s="243"/>
      <c r="T358" s="24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5" t="s">
        <v>144</v>
      </c>
      <c r="AU358" s="245" t="s">
        <v>153</v>
      </c>
      <c r="AV358" s="13" t="s">
        <v>90</v>
      </c>
      <c r="AW358" s="13" t="s">
        <v>34</v>
      </c>
      <c r="AX358" s="13" t="s">
        <v>87</v>
      </c>
      <c r="AY358" s="245" t="s">
        <v>136</v>
      </c>
    </row>
    <row r="359" spans="1:65" s="2" customFormat="1" ht="24.15" customHeight="1">
      <c r="A359" s="39"/>
      <c r="B359" s="40"/>
      <c r="C359" s="220" t="s">
        <v>493</v>
      </c>
      <c r="D359" s="220" t="s">
        <v>138</v>
      </c>
      <c r="E359" s="221" t="s">
        <v>556</v>
      </c>
      <c r="F359" s="222" t="s">
        <v>557</v>
      </c>
      <c r="G359" s="223" t="s">
        <v>316</v>
      </c>
      <c r="H359" s="224">
        <v>7</v>
      </c>
      <c r="I359" s="225"/>
      <c r="J359" s="226">
        <f>ROUND(I359*H359,2)</f>
        <v>0</v>
      </c>
      <c r="K359" s="227"/>
      <c r="L359" s="45"/>
      <c r="M359" s="228" t="s">
        <v>1</v>
      </c>
      <c r="N359" s="229" t="s">
        <v>44</v>
      </c>
      <c r="O359" s="92"/>
      <c r="P359" s="230">
        <f>O359*H359</f>
        <v>0</v>
      </c>
      <c r="Q359" s="230">
        <v>0</v>
      </c>
      <c r="R359" s="230">
        <f>Q359*H359</f>
        <v>0</v>
      </c>
      <c r="S359" s="230">
        <v>0.004</v>
      </c>
      <c r="T359" s="231">
        <f>S359*H359</f>
        <v>0.028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2" t="s">
        <v>142</v>
      </c>
      <c r="AT359" s="232" t="s">
        <v>138</v>
      </c>
      <c r="AU359" s="232" t="s">
        <v>153</v>
      </c>
      <c r="AY359" s="18" t="s">
        <v>136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8" t="s">
        <v>87</v>
      </c>
      <c r="BK359" s="233">
        <f>ROUND(I359*H359,2)</f>
        <v>0</v>
      </c>
      <c r="BL359" s="18" t="s">
        <v>142</v>
      </c>
      <c r="BM359" s="232" t="s">
        <v>905</v>
      </c>
    </row>
    <row r="360" spans="1:51" s="13" customFormat="1" ht="12">
      <c r="A360" s="13"/>
      <c r="B360" s="234"/>
      <c r="C360" s="235"/>
      <c r="D360" s="236" t="s">
        <v>144</v>
      </c>
      <c r="E360" s="237" t="s">
        <v>1</v>
      </c>
      <c r="F360" s="238" t="s">
        <v>906</v>
      </c>
      <c r="G360" s="235"/>
      <c r="H360" s="239">
        <v>7</v>
      </c>
      <c r="I360" s="240"/>
      <c r="J360" s="235"/>
      <c r="K360" s="235"/>
      <c r="L360" s="241"/>
      <c r="M360" s="242"/>
      <c r="N360" s="243"/>
      <c r="O360" s="243"/>
      <c r="P360" s="243"/>
      <c r="Q360" s="243"/>
      <c r="R360" s="243"/>
      <c r="S360" s="243"/>
      <c r="T360" s="24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5" t="s">
        <v>144</v>
      </c>
      <c r="AU360" s="245" t="s">
        <v>153</v>
      </c>
      <c r="AV360" s="13" t="s">
        <v>90</v>
      </c>
      <c r="AW360" s="13" t="s">
        <v>34</v>
      </c>
      <c r="AX360" s="13" t="s">
        <v>87</v>
      </c>
      <c r="AY360" s="245" t="s">
        <v>136</v>
      </c>
    </row>
    <row r="361" spans="1:65" s="2" customFormat="1" ht="21.75" customHeight="1">
      <c r="A361" s="39"/>
      <c r="B361" s="40"/>
      <c r="C361" s="220" t="s">
        <v>497</v>
      </c>
      <c r="D361" s="220" t="s">
        <v>138</v>
      </c>
      <c r="E361" s="221" t="s">
        <v>907</v>
      </c>
      <c r="F361" s="222" t="s">
        <v>908</v>
      </c>
      <c r="G361" s="223" t="s">
        <v>316</v>
      </c>
      <c r="H361" s="224">
        <v>1</v>
      </c>
      <c r="I361" s="225"/>
      <c r="J361" s="226">
        <f>ROUND(I361*H361,2)</f>
        <v>0</v>
      </c>
      <c r="K361" s="227"/>
      <c r="L361" s="45"/>
      <c r="M361" s="228" t="s">
        <v>1</v>
      </c>
      <c r="N361" s="229" t="s">
        <v>44</v>
      </c>
      <c r="O361" s="92"/>
      <c r="P361" s="230">
        <f>O361*H361</f>
        <v>0</v>
      </c>
      <c r="Q361" s="230">
        <v>0</v>
      </c>
      <c r="R361" s="230">
        <f>Q361*H361</f>
        <v>0</v>
      </c>
      <c r="S361" s="230">
        <v>0.285</v>
      </c>
      <c r="T361" s="231">
        <f>S361*H361</f>
        <v>0.285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2" t="s">
        <v>142</v>
      </c>
      <c r="AT361" s="232" t="s">
        <v>138</v>
      </c>
      <c r="AU361" s="232" t="s">
        <v>153</v>
      </c>
      <c r="AY361" s="18" t="s">
        <v>136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8" t="s">
        <v>87</v>
      </c>
      <c r="BK361" s="233">
        <f>ROUND(I361*H361,2)</f>
        <v>0</v>
      </c>
      <c r="BL361" s="18" t="s">
        <v>142</v>
      </c>
      <c r="BM361" s="232" t="s">
        <v>909</v>
      </c>
    </row>
    <row r="362" spans="1:51" s="13" customFormat="1" ht="12">
      <c r="A362" s="13"/>
      <c r="B362" s="234"/>
      <c r="C362" s="235"/>
      <c r="D362" s="236" t="s">
        <v>144</v>
      </c>
      <c r="E362" s="237" t="s">
        <v>1</v>
      </c>
      <c r="F362" s="238" t="s">
        <v>87</v>
      </c>
      <c r="G362" s="235"/>
      <c r="H362" s="239">
        <v>1</v>
      </c>
      <c r="I362" s="240"/>
      <c r="J362" s="235"/>
      <c r="K362" s="235"/>
      <c r="L362" s="241"/>
      <c r="M362" s="242"/>
      <c r="N362" s="243"/>
      <c r="O362" s="243"/>
      <c r="P362" s="243"/>
      <c r="Q362" s="243"/>
      <c r="R362" s="243"/>
      <c r="S362" s="243"/>
      <c r="T362" s="24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5" t="s">
        <v>144</v>
      </c>
      <c r="AU362" s="245" t="s">
        <v>153</v>
      </c>
      <c r="AV362" s="13" t="s">
        <v>90</v>
      </c>
      <c r="AW362" s="13" t="s">
        <v>34</v>
      </c>
      <c r="AX362" s="13" t="s">
        <v>87</v>
      </c>
      <c r="AY362" s="245" t="s">
        <v>136</v>
      </c>
    </row>
    <row r="363" spans="1:65" s="2" customFormat="1" ht="16.5" customHeight="1">
      <c r="A363" s="39"/>
      <c r="B363" s="40"/>
      <c r="C363" s="220" t="s">
        <v>503</v>
      </c>
      <c r="D363" s="220" t="s">
        <v>138</v>
      </c>
      <c r="E363" s="221" t="s">
        <v>910</v>
      </c>
      <c r="F363" s="222" t="s">
        <v>911</v>
      </c>
      <c r="G363" s="223" t="s">
        <v>316</v>
      </c>
      <c r="H363" s="224">
        <v>2</v>
      </c>
      <c r="I363" s="225"/>
      <c r="J363" s="226">
        <f>ROUND(I363*H363,2)</f>
        <v>0</v>
      </c>
      <c r="K363" s="227"/>
      <c r="L363" s="45"/>
      <c r="M363" s="228" t="s">
        <v>1</v>
      </c>
      <c r="N363" s="229" t="s">
        <v>44</v>
      </c>
      <c r="O363" s="92"/>
      <c r="P363" s="230">
        <f>O363*H363</f>
        <v>0</v>
      </c>
      <c r="Q363" s="230">
        <v>0</v>
      </c>
      <c r="R363" s="230">
        <f>Q363*H363</f>
        <v>0</v>
      </c>
      <c r="S363" s="230">
        <v>2.4</v>
      </c>
      <c r="T363" s="231">
        <f>S363*H363</f>
        <v>4.8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2" t="s">
        <v>142</v>
      </c>
      <c r="AT363" s="232" t="s">
        <v>138</v>
      </c>
      <c r="AU363" s="232" t="s">
        <v>153</v>
      </c>
      <c r="AY363" s="18" t="s">
        <v>136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8" t="s">
        <v>87</v>
      </c>
      <c r="BK363" s="233">
        <f>ROUND(I363*H363,2)</f>
        <v>0</v>
      </c>
      <c r="BL363" s="18" t="s">
        <v>142</v>
      </c>
      <c r="BM363" s="232" t="s">
        <v>912</v>
      </c>
    </row>
    <row r="364" spans="1:51" s="13" customFormat="1" ht="12">
      <c r="A364" s="13"/>
      <c r="B364" s="234"/>
      <c r="C364" s="235"/>
      <c r="D364" s="236" t="s">
        <v>144</v>
      </c>
      <c r="E364" s="237" t="s">
        <v>1</v>
      </c>
      <c r="F364" s="238" t="s">
        <v>90</v>
      </c>
      <c r="G364" s="235"/>
      <c r="H364" s="239">
        <v>2</v>
      </c>
      <c r="I364" s="240"/>
      <c r="J364" s="235"/>
      <c r="K364" s="235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144</v>
      </c>
      <c r="AU364" s="245" t="s">
        <v>153</v>
      </c>
      <c r="AV364" s="13" t="s">
        <v>90</v>
      </c>
      <c r="AW364" s="13" t="s">
        <v>34</v>
      </c>
      <c r="AX364" s="13" t="s">
        <v>87</v>
      </c>
      <c r="AY364" s="245" t="s">
        <v>136</v>
      </c>
    </row>
    <row r="365" spans="1:63" s="12" customFormat="1" ht="22.8" customHeight="1">
      <c r="A365" s="12"/>
      <c r="B365" s="204"/>
      <c r="C365" s="205"/>
      <c r="D365" s="206" t="s">
        <v>78</v>
      </c>
      <c r="E365" s="218" t="s">
        <v>566</v>
      </c>
      <c r="F365" s="218" t="s">
        <v>567</v>
      </c>
      <c r="G365" s="205"/>
      <c r="H365" s="205"/>
      <c r="I365" s="208"/>
      <c r="J365" s="219">
        <f>BK365</f>
        <v>0</v>
      </c>
      <c r="K365" s="205"/>
      <c r="L365" s="210"/>
      <c r="M365" s="211"/>
      <c r="N365" s="212"/>
      <c r="O365" s="212"/>
      <c r="P365" s="213">
        <f>SUM(P366:P390)</f>
        <v>0</v>
      </c>
      <c r="Q365" s="212"/>
      <c r="R365" s="213">
        <f>SUM(R366:R390)</f>
        <v>0</v>
      </c>
      <c r="S365" s="212"/>
      <c r="T365" s="214">
        <f>SUM(T366:T390)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5" t="s">
        <v>87</v>
      </c>
      <c r="AT365" s="216" t="s">
        <v>78</v>
      </c>
      <c r="AU365" s="216" t="s">
        <v>87</v>
      </c>
      <c r="AY365" s="215" t="s">
        <v>136</v>
      </c>
      <c r="BK365" s="217">
        <f>SUM(BK366:BK390)</f>
        <v>0</v>
      </c>
    </row>
    <row r="366" spans="1:65" s="2" customFormat="1" ht="21.75" customHeight="1">
      <c r="A366" s="39"/>
      <c r="B366" s="40"/>
      <c r="C366" s="220" t="s">
        <v>508</v>
      </c>
      <c r="D366" s="220" t="s">
        <v>138</v>
      </c>
      <c r="E366" s="221" t="s">
        <v>569</v>
      </c>
      <c r="F366" s="222" t="s">
        <v>570</v>
      </c>
      <c r="G366" s="223" t="s">
        <v>196</v>
      </c>
      <c r="H366" s="224">
        <v>109.774</v>
      </c>
      <c r="I366" s="225"/>
      <c r="J366" s="226">
        <f>ROUND(I366*H366,2)</f>
        <v>0</v>
      </c>
      <c r="K366" s="227"/>
      <c r="L366" s="45"/>
      <c r="M366" s="228" t="s">
        <v>1</v>
      </c>
      <c r="N366" s="229" t="s">
        <v>44</v>
      </c>
      <c r="O366" s="92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2" t="s">
        <v>142</v>
      </c>
      <c r="AT366" s="232" t="s">
        <v>138</v>
      </c>
      <c r="AU366" s="232" t="s">
        <v>90</v>
      </c>
      <c r="AY366" s="18" t="s">
        <v>136</v>
      </c>
      <c r="BE366" s="233">
        <f>IF(N366="základní",J366,0)</f>
        <v>0</v>
      </c>
      <c r="BF366" s="233">
        <f>IF(N366="snížená",J366,0)</f>
        <v>0</v>
      </c>
      <c r="BG366" s="233">
        <f>IF(N366="zákl. přenesená",J366,0)</f>
        <v>0</v>
      </c>
      <c r="BH366" s="233">
        <f>IF(N366="sníž. přenesená",J366,0)</f>
        <v>0</v>
      </c>
      <c r="BI366" s="233">
        <f>IF(N366="nulová",J366,0)</f>
        <v>0</v>
      </c>
      <c r="BJ366" s="18" t="s">
        <v>87</v>
      </c>
      <c r="BK366" s="233">
        <f>ROUND(I366*H366,2)</f>
        <v>0</v>
      </c>
      <c r="BL366" s="18" t="s">
        <v>142</v>
      </c>
      <c r="BM366" s="232" t="s">
        <v>913</v>
      </c>
    </row>
    <row r="367" spans="1:51" s="13" customFormat="1" ht="12">
      <c r="A367" s="13"/>
      <c r="B367" s="234"/>
      <c r="C367" s="235"/>
      <c r="D367" s="236" t="s">
        <v>144</v>
      </c>
      <c r="E367" s="237" t="s">
        <v>1</v>
      </c>
      <c r="F367" s="238" t="s">
        <v>914</v>
      </c>
      <c r="G367" s="235"/>
      <c r="H367" s="239">
        <v>109.774</v>
      </c>
      <c r="I367" s="240"/>
      <c r="J367" s="235"/>
      <c r="K367" s="235"/>
      <c r="L367" s="241"/>
      <c r="M367" s="242"/>
      <c r="N367" s="243"/>
      <c r="O367" s="243"/>
      <c r="P367" s="243"/>
      <c r="Q367" s="243"/>
      <c r="R367" s="243"/>
      <c r="S367" s="243"/>
      <c r="T367" s="24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5" t="s">
        <v>144</v>
      </c>
      <c r="AU367" s="245" t="s">
        <v>90</v>
      </c>
      <c r="AV367" s="13" t="s">
        <v>90</v>
      </c>
      <c r="AW367" s="13" t="s">
        <v>34</v>
      </c>
      <c r="AX367" s="13" t="s">
        <v>79</v>
      </c>
      <c r="AY367" s="245" t="s">
        <v>136</v>
      </c>
    </row>
    <row r="368" spans="1:51" s="14" customFormat="1" ht="12">
      <c r="A368" s="14"/>
      <c r="B368" s="246"/>
      <c r="C368" s="247"/>
      <c r="D368" s="236" t="s">
        <v>144</v>
      </c>
      <c r="E368" s="248" t="s">
        <v>1</v>
      </c>
      <c r="F368" s="249" t="s">
        <v>152</v>
      </c>
      <c r="G368" s="247"/>
      <c r="H368" s="250">
        <v>109.774</v>
      </c>
      <c r="I368" s="251"/>
      <c r="J368" s="247"/>
      <c r="K368" s="247"/>
      <c r="L368" s="252"/>
      <c r="M368" s="253"/>
      <c r="N368" s="254"/>
      <c r="O368" s="254"/>
      <c r="P368" s="254"/>
      <c r="Q368" s="254"/>
      <c r="R368" s="254"/>
      <c r="S368" s="254"/>
      <c r="T368" s="255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6" t="s">
        <v>144</v>
      </c>
      <c r="AU368" s="256" t="s">
        <v>90</v>
      </c>
      <c r="AV368" s="14" t="s">
        <v>142</v>
      </c>
      <c r="AW368" s="14" t="s">
        <v>34</v>
      </c>
      <c r="AX368" s="14" t="s">
        <v>87</v>
      </c>
      <c r="AY368" s="256" t="s">
        <v>136</v>
      </c>
    </row>
    <row r="369" spans="1:65" s="2" customFormat="1" ht="24.15" customHeight="1">
      <c r="A369" s="39"/>
      <c r="B369" s="40"/>
      <c r="C369" s="220" t="s">
        <v>513</v>
      </c>
      <c r="D369" s="220" t="s">
        <v>138</v>
      </c>
      <c r="E369" s="221" t="s">
        <v>574</v>
      </c>
      <c r="F369" s="222" t="s">
        <v>575</v>
      </c>
      <c r="G369" s="223" t="s">
        <v>196</v>
      </c>
      <c r="H369" s="224">
        <v>1536.836</v>
      </c>
      <c r="I369" s="225"/>
      <c r="J369" s="226">
        <f>ROUND(I369*H369,2)</f>
        <v>0</v>
      </c>
      <c r="K369" s="227"/>
      <c r="L369" s="45"/>
      <c r="M369" s="228" t="s">
        <v>1</v>
      </c>
      <c r="N369" s="229" t="s">
        <v>44</v>
      </c>
      <c r="O369" s="92"/>
      <c r="P369" s="230">
        <f>O369*H369</f>
        <v>0</v>
      </c>
      <c r="Q369" s="230">
        <v>0</v>
      </c>
      <c r="R369" s="230">
        <f>Q369*H369</f>
        <v>0</v>
      </c>
      <c r="S369" s="230">
        <v>0</v>
      </c>
      <c r="T369" s="231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2" t="s">
        <v>142</v>
      </c>
      <c r="AT369" s="232" t="s">
        <v>138</v>
      </c>
      <c r="AU369" s="232" t="s">
        <v>90</v>
      </c>
      <c r="AY369" s="18" t="s">
        <v>136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8" t="s">
        <v>87</v>
      </c>
      <c r="BK369" s="233">
        <f>ROUND(I369*H369,2)</f>
        <v>0</v>
      </c>
      <c r="BL369" s="18" t="s">
        <v>142</v>
      </c>
      <c r="BM369" s="232" t="s">
        <v>915</v>
      </c>
    </row>
    <row r="370" spans="1:51" s="13" customFormat="1" ht="12">
      <c r="A370" s="13"/>
      <c r="B370" s="234"/>
      <c r="C370" s="235"/>
      <c r="D370" s="236" t="s">
        <v>144</v>
      </c>
      <c r="E370" s="237" t="s">
        <v>1</v>
      </c>
      <c r="F370" s="238" t="s">
        <v>916</v>
      </c>
      <c r="G370" s="235"/>
      <c r="H370" s="239">
        <v>1536.836</v>
      </c>
      <c r="I370" s="240"/>
      <c r="J370" s="235"/>
      <c r="K370" s="235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144</v>
      </c>
      <c r="AU370" s="245" t="s">
        <v>90</v>
      </c>
      <c r="AV370" s="13" t="s">
        <v>90</v>
      </c>
      <c r="AW370" s="13" t="s">
        <v>34</v>
      </c>
      <c r="AX370" s="13" t="s">
        <v>79</v>
      </c>
      <c r="AY370" s="245" t="s">
        <v>136</v>
      </c>
    </row>
    <row r="371" spans="1:51" s="14" customFormat="1" ht="12">
      <c r="A371" s="14"/>
      <c r="B371" s="246"/>
      <c r="C371" s="247"/>
      <c r="D371" s="236" t="s">
        <v>144</v>
      </c>
      <c r="E371" s="248" t="s">
        <v>1</v>
      </c>
      <c r="F371" s="249" t="s">
        <v>152</v>
      </c>
      <c r="G371" s="247"/>
      <c r="H371" s="250">
        <v>1536.836</v>
      </c>
      <c r="I371" s="251"/>
      <c r="J371" s="247"/>
      <c r="K371" s="247"/>
      <c r="L371" s="252"/>
      <c r="M371" s="253"/>
      <c r="N371" s="254"/>
      <c r="O371" s="254"/>
      <c r="P371" s="254"/>
      <c r="Q371" s="254"/>
      <c r="R371" s="254"/>
      <c r="S371" s="254"/>
      <c r="T371" s="25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6" t="s">
        <v>144</v>
      </c>
      <c r="AU371" s="256" t="s">
        <v>90</v>
      </c>
      <c r="AV371" s="14" t="s">
        <v>142</v>
      </c>
      <c r="AW371" s="14" t="s">
        <v>34</v>
      </c>
      <c r="AX371" s="14" t="s">
        <v>87</v>
      </c>
      <c r="AY371" s="256" t="s">
        <v>136</v>
      </c>
    </row>
    <row r="372" spans="1:65" s="2" customFormat="1" ht="21.75" customHeight="1">
      <c r="A372" s="39"/>
      <c r="B372" s="40"/>
      <c r="C372" s="220" t="s">
        <v>518</v>
      </c>
      <c r="D372" s="220" t="s">
        <v>138</v>
      </c>
      <c r="E372" s="221" t="s">
        <v>579</v>
      </c>
      <c r="F372" s="222" t="s">
        <v>580</v>
      </c>
      <c r="G372" s="223" t="s">
        <v>196</v>
      </c>
      <c r="H372" s="224">
        <v>88.004</v>
      </c>
      <c r="I372" s="225"/>
      <c r="J372" s="226">
        <f>ROUND(I372*H372,2)</f>
        <v>0</v>
      </c>
      <c r="K372" s="227"/>
      <c r="L372" s="45"/>
      <c r="M372" s="228" t="s">
        <v>1</v>
      </c>
      <c r="N372" s="229" t="s">
        <v>44</v>
      </c>
      <c r="O372" s="92"/>
      <c r="P372" s="230">
        <f>O372*H372</f>
        <v>0</v>
      </c>
      <c r="Q372" s="230">
        <v>0</v>
      </c>
      <c r="R372" s="230">
        <f>Q372*H372</f>
        <v>0</v>
      </c>
      <c r="S372" s="230">
        <v>0</v>
      </c>
      <c r="T372" s="231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2" t="s">
        <v>142</v>
      </c>
      <c r="AT372" s="232" t="s">
        <v>138</v>
      </c>
      <c r="AU372" s="232" t="s">
        <v>90</v>
      </c>
      <c r="AY372" s="18" t="s">
        <v>136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8" t="s">
        <v>87</v>
      </c>
      <c r="BK372" s="233">
        <f>ROUND(I372*H372,2)</f>
        <v>0</v>
      </c>
      <c r="BL372" s="18" t="s">
        <v>142</v>
      </c>
      <c r="BM372" s="232" t="s">
        <v>917</v>
      </c>
    </row>
    <row r="373" spans="1:51" s="13" customFormat="1" ht="12">
      <c r="A373" s="13"/>
      <c r="B373" s="234"/>
      <c r="C373" s="235"/>
      <c r="D373" s="236" t="s">
        <v>144</v>
      </c>
      <c r="E373" s="237" t="s">
        <v>1</v>
      </c>
      <c r="F373" s="238" t="s">
        <v>918</v>
      </c>
      <c r="G373" s="235"/>
      <c r="H373" s="239">
        <v>71.364</v>
      </c>
      <c r="I373" s="240"/>
      <c r="J373" s="235"/>
      <c r="K373" s="235"/>
      <c r="L373" s="241"/>
      <c r="M373" s="242"/>
      <c r="N373" s="243"/>
      <c r="O373" s="243"/>
      <c r="P373" s="243"/>
      <c r="Q373" s="243"/>
      <c r="R373" s="243"/>
      <c r="S373" s="243"/>
      <c r="T373" s="24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5" t="s">
        <v>144</v>
      </c>
      <c r="AU373" s="245" t="s">
        <v>90</v>
      </c>
      <c r="AV373" s="13" t="s">
        <v>90</v>
      </c>
      <c r="AW373" s="13" t="s">
        <v>34</v>
      </c>
      <c r="AX373" s="13" t="s">
        <v>79</v>
      </c>
      <c r="AY373" s="245" t="s">
        <v>136</v>
      </c>
    </row>
    <row r="374" spans="1:51" s="13" customFormat="1" ht="12">
      <c r="A374" s="13"/>
      <c r="B374" s="234"/>
      <c r="C374" s="235"/>
      <c r="D374" s="236" t="s">
        <v>144</v>
      </c>
      <c r="E374" s="237" t="s">
        <v>1</v>
      </c>
      <c r="F374" s="238" t="s">
        <v>919</v>
      </c>
      <c r="G374" s="235"/>
      <c r="H374" s="239">
        <v>11.84</v>
      </c>
      <c r="I374" s="240"/>
      <c r="J374" s="235"/>
      <c r="K374" s="235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144</v>
      </c>
      <c r="AU374" s="245" t="s">
        <v>90</v>
      </c>
      <c r="AV374" s="13" t="s">
        <v>90</v>
      </c>
      <c r="AW374" s="13" t="s">
        <v>34</v>
      </c>
      <c r="AX374" s="13" t="s">
        <v>79</v>
      </c>
      <c r="AY374" s="245" t="s">
        <v>136</v>
      </c>
    </row>
    <row r="375" spans="1:51" s="13" customFormat="1" ht="12">
      <c r="A375" s="13"/>
      <c r="B375" s="234"/>
      <c r="C375" s="235"/>
      <c r="D375" s="236" t="s">
        <v>144</v>
      </c>
      <c r="E375" s="237" t="s">
        <v>1</v>
      </c>
      <c r="F375" s="238" t="s">
        <v>920</v>
      </c>
      <c r="G375" s="235"/>
      <c r="H375" s="239">
        <v>4.8</v>
      </c>
      <c r="I375" s="240"/>
      <c r="J375" s="235"/>
      <c r="K375" s="235"/>
      <c r="L375" s="241"/>
      <c r="M375" s="242"/>
      <c r="N375" s="243"/>
      <c r="O375" s="243"/>
      <c r="P375" s="243"/>
      <c r="Q375" s="243"/>
      <c r="R375" s="243"/>
      <c r="S375" s="243"/>
      <c r="T375" s="24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5" t="s">
        <v>144</v>
      </c>
      <c r="AU375" s="245" t="s">
        <v>90</v>
      </c>
      <c r="AV375" s="13" t="s">
        <v>90</v>
      </c>
      <c r="AW375" s="13" t="s">
        <v>34</v>
      </c>
      <c r="AX375" s="13" t="s">
        <v>79</v>
      </c>
      <c r="AY375" s="245" t="s">
        <v>136</v>
      </c>
    </row>
    <row r="376" spans="1:51" s="14" customFormat="1" ht="12">
      <c r="A376" s="14"/>
      <c r="B376" s="246"/>
      <c r="C376" s="247"/>
      <c r="D376" s="236" t="s">
        <v>144</v>
      </c>
      <c r="E376" s="248" t="s">
        <v>1</v>
      </c>
      <c r="F376" s="249" t="s">
        <v>152</v>
      </c>
      <c r="G376" s="247"/>
      <c r="H376" s="250">
        <v>88.004</v>
      </c>
      <c r="I376" s="251"/>
      <c r="J376" s="247"/>
      <c r="K376" s="247"/>
      <c r="L376" s="252"/>
      <c r="M376" s="253"/>
      <c r="N376" s="254"/>
      <c r="O376" s="254"/>
      <c r="P376" s="254"/>
      <c r="Q376" s="254"/>
      <c r="R376" s="254"/>
      <c r="S376" s="254"/>
      <c r="T376" s="25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6" t="s">
        <v>144</v>
      </c>
      <c r="AU376" s="256" t="s">
        <v>90</v>
      </c>
      <c r="AV376" s="14" t="s">
        <v>142</v>
      </c>
      <c r="AW376" s="14" t="s">
        <v>34</v>
      </c>
      <c r="AX376" s="14" t="s">
        <v>87</v>
      </c>
      <c r="AY376" s="256" t="s">
        <v>136</v>
      </c>
    </row>
    <row r="377" spans="1:65" s="2" customFormat="1" ht="24.15" customHeight="1">
      <c r="A377" s="39"/>
      <c r="B377" s="40"/>
      <c r="C377" s="220" t="s">
        <v>523</v>
      </c>
      <c r="D377" s="220" t="s">
        <v>138</v>
      </c>
      <c r="E377" s="221" t="s">
        <v>586</v>
      </c>
      <c r="F377" s="222" t="s">
        <v>587</v>
      </c>
      <c r="G377" s="223" t="s">
        <v>196</v>
      </c>
      <c r="H377" s="224">
        <v>1232.056</v>
      </c>
      <c r="I377" s="225"/>
      <c r="J377" s="226">
        <f>ROUND(I377*H377,2)</f>
        <v>0</v>
      </c>
      <c r="K377" s="227"/>
      <c r="L377" s="45"/>
      <c r="M377" s="228" t="s">
        <v>1</v>
      </c>
      <c r="N377" s="229" t="s">
        <v>44</v>
      </c>
      <c r="O377" s="92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2" t="s">
        <v>142</v>
      </c>
      <c r="AT377" s="232" t="s">
        <v>138</v>
      </c>
      <c r="AU377" s="232" t="s">
        <v>90</v>
      </c>
      <c r="AY377" s="18" t="s">
        <v>136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87</v>
      </c>
      <c r="BK377" s="233">
        <f>ROUND(I377*H377,2)</f>
        <v>0</v>
      </c>
      <c r="BL377" s="18" t="s">
        <v>142</v>
      </c>
      <c r="BM377" s="232" t="s">
        <v>921</v>
      </c>
    </row>
    <row r="378" spans="1:51" s="13" customFormat="1" ht="12">
      <c r="A378" s="13"/>
      <c r="B378" s="234"/>
      <c r="C378" s="235"/>
      <c r="D378" s="236" t="s">
        <v>144</v>
      </c>
      <c r="E378" s="237" t="s">
        <v>1</v>
      </c>
      <c r="F378" s="238" t="s">
        <v>922</v>
      </c>
      <c r="G378" s="235"/>
      <c r="H378" s="239">
        <v>999.096</v>
      </c>
      <c r="I378" s="240"/>
      <c r="J378" s="235"/>
      <c r="K378" s="235"/>
      <c r="L378" s="241"/>
      <c r="M378" s="242"/>
      <c r="N378" s="243"/>
      <c r="O378" s="243"/>
      <c r="P378" s="243"/>
      <c r="Q378" s="243"/>
      <c r="R378" s="243"/>
      <c r="S378" s="243"/>
      <c r="T378" s="24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5" t="s">
        <v>144</v>
      </c>
      <c r="AU378" s="245" t="s">
        <v>90</v>
      </c>
      <c r="AV378" s="13" t="s">
        <v>90</v>
      </c>
      <c r="AW378" s="13" t="s">
        <v>34</v>
      </c>
      <c r="AX378" s="13" t="s">
        <v>79</v>
      </c>
      <c r="AY378" s="245" t="s">
        <v>136</v>
      </c>
    </row>
    <row r="379" spans="1:51" s="13" customFormat="1" ht="12">
      <c r="A379" s="13"/>
      <c r="B379" s="234"/>
      <c r="C379" s="235"/>
      <c r="D379" s="236" t="s">
        <v>144</v>
      </c>
      <c r="E379" s="237" t="s">
        <v>1</v>
      </c>
      <c r="F379" s="238" t="s">
        <v>923</v>
      </c>
      <c r="G379" s="235"/>
      <c r="H379" s="239">
        <v>165.76</v>
      </c>
      <c r="I379" s="240"/>
      <c r="J379" s="235"/>
      <c r="K379" s="235"/>
      <c r="L379" s="241"/>
      <c r="M379" s="242"/>
      <c r="N379" s="243"/>
      <c r="O379" s="243"/>
      <c r="P379" s="243"/>
      <c r="Q379" s="243"/>
      <c r="R379" s="243"/>
      <c r="S379" s="243"/>
      <c r="T379" s="24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5" t="s">
        <v>144</v>
      </c>
      <c r="AU379" s="245" t="s">
        <v>90</v>
      </c>
      <c r="AV379" s="13" t="s">
        <v>90</v>
      </c>
      <c r="AW379" s="13" t="s">
        <v>34</v>
      </c>
      <c r="AX379" s="13" t="s">
        <v>79</v>
      </c>
      <c r="AY379" s="245" t="s">
        <v>136</v>
      </c>
    </row>
    <row r="380" spans="1:51" s="13" customFormat="1" ht="12">
      <c r="A380" s="13"/>
      <c r="B380" s="234"/>
      <c r="C380" s="235"/>
      <c r="D380" s="236" t="s">
        <v>144</v>
      </c>
      <c r="E380" s="237" t="s">
        <v>1</v>
      </c>
      <c r="F380" s="238" t="s">
        <v>924</v>
      </c>
      <c r="G380" s="235"/>
      <c r="H380" s="239">
        <v>67.2</v>
      </c>
      <c r="I380" s="240"/>
      <c r="J380" s="235"/>
      <c r="K380" s="235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144</v>
      </c>
      <c r="AU380" s="245" t="s">
        <v>90</v>
      </c>
      <c r="AV380" s="13" t="s">
        <v>90</v>
      </c>
      <c r="AW380" s="13" t="s">
        <v>34</v>
      </c>
      <c r="AX380" s="13" t="s">
        <v>79</v>
      </c>
      <c r="AY380" s="245" t="s">
        <v>136</v>
      </c>
    </row>
    <row r="381" spans="1:51" s="14" customFormat="1" ht="12">
      <c r="A381" s="14"/>
      <c r="B381" s="246"/>
      <c r="C381" s="247"/>
      <c r="D381" s="236" t="s">
        <v>144</v>
      </c>
      <c r="E381" s="248" t="s">
        <v>1</v>
      </c>
      <c r="F381" s="249" t="s">
        <v>152</v>
      </c>
      <c r="G381" s="247"/>
      <c r="H381" s="250">
        <v>1232.056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6" t="s">
        <v>144</v>
      </c>
      <c r="AU381" s="256" t="s">
        <v>90</v>
      </c>
      <c r="AV381" s="14" t="s">
        <v>142</v>
      </c>
      <c r="AW381" s="14" t="s">
        <v>34</v>
      </c>
      <c r="AX381" s="14" t="s">
        <v>87</v>
      </c>
      <c r="AY381" s="256" t="s">
        <v>136</v>
      </c>
    </row>
    <row r="382" spans="1:65" s="2" customFormat="1" ht="33" customHeight="1">
      <c r="A382" s="39"/>
      <c r="B382" s="40"/>
      <c r="C382" s="220" t="s">
        <v>528</v>
      </c>
      <c r="D382" s="220" t="s">
        <v>138</v>
      </c>
      <c r="E382" s="221" t="s">
        <v>593</v>
      </c>
      <c r="F382" s="222" t="s">
        <v>594</v>
      </c>
      <c r="G382" s="223" t="s">
        <v>196</v>
      </c>
      <c r="H382" s="224">
        <v>71.364</v>
      </c>
      <c r="I382" s="225"/>
      <c r="J382" s="226">
        <f>ROUND(I382*H382,2)</f>
        <v>0</v>
      </c>
      <c r="K382" s="227"/>
      <c r="L382" s="45"/>
      <c r="M382" s="228" t="s">
        <v>1</v>
      </c>
      <c r="N382" s="229" t="s">
        <v>44</v>
      </c>
      <c r="O382" s="92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2" t="s">
        <v>142</v>
      </c>
      <c r="AT382" s="232" t="s">
        <v>138</v>
      </c>
      <c r="AU382" s="232" t="s">
        <v>90</v>
      </c>
      <c r="AY382" s="18" t="s">
        <v>136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8" t="s">
        <v>87</v>
      </c>
      <c r="BK382" s="233">
        <f>ROUND(I382*H382,2)</f>
        <v>0</v>
      </c>
      <c r="BL382" s="18" t="s">
        <v>142</v>
      </c>
      <c r="BM382" s="232" t="s">
        <v>925</v>
      </c>
    </row>
    <row r="383" spans="1:51" s="13" customFormat="1" ht="12">
      <c r="A383" s="13"/>
      <c r="B383" s="234"/>
      <c r="C383" s="235"/>
      <c r="D383" s="236" t="s">
        <v>144</v>
      </c>
      <c r="E383" s="237" t="s">
        <v>1</v>
      </c>
      <c r="F383" s="238" t="s">
        <v>926</v>
      </c>
      <c r="G383" s="235"/>
      <c r="H383" s="239">
        <v>71.364</v>
      </c>
      <c r="I383" s="240"/>
      <c r="J383" s="235"/>
      <c r="K383" s="235"/>
      <c r="L383" s="241"/>
      <c r="M383" s="242"/>
      <c r="N383" s="243"/>
      <c r="O383" s="243"/>
      <c r="P383" s="243"/>
      <c r="Q383" s="243"/>
      <c r="R383" s="243"/>
      <c r="S383" s="243"/>
      <c r="T383" s="24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5" t="s">
        <v>144</v>
      </c>
      <c r="AU383" s="245" t="s">
        <v>90</v>
      </c>
      <c r="AV383" s="13" t="s">
        <v>90</v>
      </c>
      <c r="AW383" s="13" t="s">
        <v>34</v>
      </c>
      <c r="AX383" s="13" t="s">
        <v>87</v>
      </c>
      <c r="AY383" s="245" t="s">
        <v>136</v>
      </c>
    </row>
    <row r="384" spans="1:65" s="2" customFormat="1" ht="33" customHeight="1">
      <c r="A384" s="39"/>
      <c r="B384" s="40"/>
      <c r="C384" s="220" t="s">
        <v>533</v>
      </c>
      <c r="D384" s="220" t="s">
        <v>138</v>
      </c>
      <c r="E384" s="221" t="s">
        <v>598</v>
      </c>
      <c r="F384" s="222" t="s">
        <v>599</v>
      </c>
      <c r="G384" s="223" t="s">
        <v>196</v>
      </c>
      <c r="H384" s="224">
        <v>11.84</v>
      </c>
      <c r="I384" s="225"/>
      <c r="J384" s="226">
        <f>ROUND(I384*H384,2)</f>
        <v>0</v>
      </c>
      <c r="K384" s="227"/>
      <c r="L384" s="45"/>
      <c r="M384" s="228" t="s">
        <v>1</v>
      </c>
      <c r="N384" s="229" t="s">
        <v>44</v>
      </c>
      <c r="O384" s="92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2" t="s">
        <v>142</v>
      </c>
      <c r="AT384" s="232" t="s">
        <v>138</v>
      </c>
      <c r="AU384" s="232" t="s">
        <v>90</v>
      </c>
      <c r="AY384" s="18" t="s">
        <v>136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8" t="s">
        <v>87</v>
      </c>
      <c r="BK384" s="233">
        <f>ROUND(I384*H384,2)</f>
        <v>0</v>
      </c>
      <c r="BL384" s="18" t="s">
        <v>142</v>
      </c>
      <c r="BM384" s="232" t="s">
        <v>927</v>
      </c>
    </row>
    <row r="385" spans="1:51" s="13" customFormat="1" ht="12">
      <c r="A385" s="13"/>
      <c r="B385" s="234"/>
      <c r="C385" s="235"/>
      <c r="D385" s="236" t="s">
        <v>144</v>
      </c>
      <c r="E385" s="237" t="s">
        <v>1</v>
      </c>
      <c r="F385" s="238" t="s">
        <v>928</v>
      </c>
      <c r="G385" s="235"/>
      <c r="H385" s="239">
        <v>11.84</v>
      </c>
      <c r="I385" s="240"/>
      <c r="J385" s="235"/>
      <c r="K385" s="235"/>
      <c r="L385" s="241"/>
      <c r="M385" s="242"/>
      <c r="N385" s="243"/>
      <c r="O385" s="243"/>
      <c r="P385" s="243"/>
      <c r="Q385" s="243"/>
      <c r="R385" s="243"/>
      <c r="S385" s="243"/>
      <c r="T385" s="24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5" t="s">
        <v>144</v>
      </c>
      <c r="AU385" s="245" t="s">
        <v>90</v>
      </c>
      <c r="AV385" s="13" t="s">
        <v>90</v>
      </c>
      <c r="AW385" s="13" t="s">
        <v>34</v>
      </c>
      <c r="AX385" s="13" t="s">
        <v>79</v>
      </c>
      <c r="AY385" s="245" t="s">
        <v>136</v>
      </c>
    </row>
    <row r="386" spans="1:51" s="14" customFormat="1" ht="12">
      <c r="A386" s="14"/>
      <c r="B386" s="246"/>
      <c r="C386" s="247"/>
      <c r="D386" s="236" t="s">
        <v>144</v>
      </c>
      <c r="E386" s="248" t="s">
        <v>1</v>
      </c>
      <c r="F386" s="249" t="s">
        <v>152</v>
      </c>
      <c r="G386" s="247"/>
      <c r="H386" s="250">
        <v>11.84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6" t="s">
        <v>144</v>
      </c>
      <c r="AU386" s="256" t="s">
        <v>90</v>
      </c>
      <c r="AV386" s="14" t="s">
        <v>142</v>
      </c>
      <c r="AW386" s="14" t="s">
        <v>34</v>
      </c>
      <c r="AX386" s="14" t="s">
        <v>87</v>
      </c>
      <c r="AY386" s="256" t="s">
        <v>136</v>
      </c>
    </row>
    <row r="387" spans="1:65" s="2" customFormat="1" ht="37.8" customHeight="1">
      <c r="A387" s="39"/>
      <c r="B387" s="40"/>
      <c r="C387" s="220" t="s">
        <v>538</v>
      </c>
      <c r="D387" s="220" t="s">
        <v>138</v>
      </c>
      <c r="E387" s="221" t="s">
        <v>929</v>
      </c>
      <c r="F387" s="222" t="s">
        <v>930</v>
      </c>
      <c r="G387" s="223" t="s">
        <v>196</v>
      </c>
      <c r="H387" s="224">
        <v>4.8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44</v>
      </c>
      <c r="O387" s="92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142</v>
      </c>
      <c r="AT387" s="232" t="s">
        <v>138</v>
      </c>
      <c r="AU387" s="232" t="s">
        <v>90</v>
      </c>
      <c r="AY387" s="18" t="s">
        <v>136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87</v>
      </c>
      <c r="BK387" s="233">
        <f>ROUND(I387*H387,2)</f>
        <v>0</v>
      </c>
      <c r="BL387" s="18" t="s">
        <v>142</v>
      </c>
      <c r="BM387" s="232" t="s">
        <v>931</v>
      </c>
    </row>
    <row r="388" spans="1:51" s="13" customFormat="1" ht="12">
      <c r="A388" s="13"/>
      <c r="B388" s="234"/>
      <c r="C388" s="235"/>
      <c r="D388" s="236" t="s">
        <v>144</v>
      </c>
      <c r="E388" s="237" t="s">
        <v>1</v>
      </c>
      <c r="F388" s="238" t="s">
        <v>932</v>
      </c>
      <c r="G388" s="235"/>
      <c r="H388" s="239">
        <v>4.8</v>
      </c>
      <c r="I388" s="240"/>
      <c r="J388" s="235"/>
      <c r="K388" s="235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144</v>
      </c>
      <c r="AU388" s="245" t="s">
        <v>90</v>
      </c>
      <c r="AV388" s="13" t="s">
        <v>90</v>
      </c>
      <c r="AW388" s="13" t="s">
        <v>34</v>
      </c>
      <c r="AX388" s="13" t="s">
        <v>87</v>
      </c>
      <c r="AY388" s="245" t="s">
        <v>136</v>
      </c>
    </row>
    <row r="389" spans="1:65" s="2" customFormat="1" ht="24.15" customHeight="1">
      <c r="A389" s="39"/>
      <c r="B389" s="40"/>
      <c r="C389" s="220" t="s">
        <v>543</v>
      </c>
      <c r="D389" s="220" t="s">
        <v>138</v>
      </c>
      <c r="E389" s="221" t="s">
        <v>201</v>
      </c>
      <c r="F389" s="222" t="s">
        <v>202</v>
      </c>
      <c r="G389" s="223" t="s">
        <v>196</v>
      </c>
      <c r="H389" s="224">
        <v>109.774</v>
      </c>
      <c r="I389" s="225"/>
      <c r="J389" s="226">
        <f>ROUND(I389*H389,2)</f>
        <v>0</v>
      </c>
      <c r="K389" s="227"/>
      <c r="L389" s="45"/>
      <c r="M389" s="228" t="s">
        <v>1</v>
      </c>
      <c r="N389" s="229" t="s">
        <v>44</v>
      </c>
      <c r="O389" s="92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2" t="s">
        <v>142</v>
      </c>
      <c r="AT389" s="232" t="s">
        <v>138</v>
      </c>
      <c r="AU389" s="232" t="s">
        <v>90</v>
      </c>
      <c r="AY389" s="18" t="s">
        <v>136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8" t="s">
        <v>87</v>
      </c>
      <c r="BK389" s="233">
        <f>ROUND(I389*H389,2)</f>
        <v>0</v>
      </c>
      <c r="BL389" s="18" t="s">
        <v>142</v>
      </c>
      <c r="BM389" s="232" t="s">
        <v>933</v>
      </c>
    </row>
    <row r="390" spans="1:51" s="13" customFormat="1" ht="12">
      <c r="A390" s="13"/>
      <c r="B390" s="234"/>
      <c r="C390" s="235"/>
      <c r="D390" s="236" t="s">
        <v>144</v>
      </c>
      <c r="E390" s="237" t="s">
        <v>1</v>
      </c>
      <c r="F390" s="238" t="s">
        <v>934</v>
      </c>
      <c r="G390" s="235"/>
      <c r="H390" s="239">
        <v>109.774</v>
      </c>
      <c r="I390" s="240"/>
      <c r="J390" s="235"/>
      <c r="K390" s="235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144</v>
      </c>
      <c r="AU390" s="245" t="s">
        <v>90</v>
      </c>
      <c r="AV390" s="13" t="s">
        <v>90</v>
      </c>
      <c r="AW390" s="13" t="s">
        <v>34</v>
      </c>
      <c r="AX390" s="13" t="s">
        <v>87</v>
      </c>
      <c r="AY390" s="245" t="s">
        <v>136</v>
      </c>
    </row>
    <row r="391" spans="1:63" s="12" customFormat="1" ht="22.8" customHeight="1">
      <c r="A391" s="12"/>
      <c r="B391" s="204"/>
      <c r="C391" s="205"/>
      <c r="D391" s="206" t="s">
        <v>78</v>
      </c>
      <c r="E391" s="218" t="s">
        <v>605</v>
      </c>
      <c r="F391" s="218" t="s">
        <v>606</v>
      </c>
      <c r="G391" s="205"/>
      <c r="H391" s="205"/>
      <c r="I391" s="208"/>
      <c r="J391" s="219">
        <f>BK391</f>
        <v>0</v>
      </c>
      <c r="K391" s="205"/>
      <c r="L391" s="210"/>
      <c r="M391" s="211"/>
      <c r="N391" s="212"/>
      <c r="O391" s="212"/>
      <c r="P391" s="213">
        <f>P392</f>
        <v>0</v>
      </c>
      <c r="Q391" s="212"/>
      <c r="R391" s="213">
        <f>R392</f>
        <v>0</v>
      </c>
      <c r="S391" s="212"/>
      <c r="T391" s="214">
        <f>T392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15" t="s">
        <v>87</v>
      </c>
      <c r="AT391" s="216" t="s">
        <v>78</v>
      </c>
      <c r="AU391" s="216" t="s">
        <v>87</v>
      </c>
      <c r="AY391" s="215" t="s">
        <v>136</v>
      </c>
      <c r="BK391" s="217">
        <f>BK392</f>
        <v>0</v>
      </c>
    </row>
    <row r="392" spans="1:65" s="2" customFormat="1" ht="24.15" customHeight="1">
      <c r="A392" s="39"/>
      <c r="B392" s="40"/>
      <c r="C392" s="220" t="s">
        <v>547</v>
      </c>
      <c r="D392" s="220" t="s">
        <v>138</v>
      </c>
      <c r="E392" s="221" t="s">
        <v>608</v>
      </c>
      <c r="F392" s="222" t="s">
        <v>609</v>
      </c>
      <c r="G392" s="223" t="s">
        <v>196</v>
      </c>
      <c r="H392" s="224">
        <v>137.047</v>
      </c>
      <c r="I392" s="225"/>
      <c r="J392" s="226">
        <f>ROUND(I392*H392,2)</f>
        <v>0</v>
      </c>
      <c r="K392" s="227"/>
      <c r="L392" s="45"/>
      <c r="M392" s="228" t="s">
        <v>1</v>
      </c>
      <c r="N392" s="229" t="s">
        <v>44</v>
      </c>
      <c r="O392" s="92"/>
      <c r="P392" s="230">
        <f>O392*H392</f>
        <v>0</v>
      </c>
      <c r="Q392" s="230">
        <v>0</v>
      </c>
      <c r="R392" s="230">
        <f>Q392*H392</f>
        <v>0</v>
      </c>
      <c r="S392" s="230">
        <v>0</v>
      </c>
      <c r="T392" s="231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2" t="s">
        <v>142</v>
      </c>
      <c r="AT392" s="232" t="s">
        <v>138</v>
      </c>
      <c r="AU392" s="232" t="s">
        <v>90</v>
      </c>
      <c r="AY392" s="18" t="s">
        <v>136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8" t="s">
        <v>87</v>
      </c>
      <c r="BK392" s="233">
        <f>ROUND(I392*H392,2)</f>
        <v>0</v>
      </c>
      <c r="BL392" s="18" t="s">
        <v>142</v>
      </c>
      <c r="BM392" s="232" t="s">
        <v>935</v>
      </c>
    </row>
    <row r="393" spans="1:63" s="12" customFormat="1" ht="25.9" customHeight="1">
      <c r="A393" s="12"/>
      <c r="B393" s="204"/>
      <c r="C393" s="205"/>
      <c r="D393" s="206" t="s">
        <v>78</v>
      </c>
      <c r="E393" s="207" t="s">
        <v>611</v>
      </c>
      <c r="F393" s="207" t="s">
        <v>612</v>
      </c>
      <c r="G393" s="205"/>
      <c r="H393" s="205"/>
      <c r="I393" s="208"/>
      <c r="J393" s="209">
        <f>BK393</f>
        <v>0</v>
      </c>
      <c r="K393" s="205"/>
      <c r="L393" s="210"/>
      <c r="M393" s="211"/>
      <c r="N393" s="212"/>
      <c r="O393" s="212"/>
      <c r="P393" s="213">
        <f>P394+P414</f>
        <v>0</v>
      </c>
      <c r="Q393" s="212"/>
      <c r="R393" s="213">
        <f>R394+R414</f>
        <v>0.36844007319999994</v>
      </c>
      <c r="S393" s="212"/>
      <c r="T393" s="214">
        <f>T394+T414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15" t="s">
        <v>90</v>
      </c>
      <c r="AT393" s="216" t="s">
        <v>78</v>
      </c>
      <c r="AU393" s="216" t="s">
        <v>79</v>
      </c>
      <c r="AY393" s="215" t="s">
        <v>136</v>
      </c>
      <c r="BK393" s="217">
        <f>BK394+BK414</f>
        <v>0</v>
      </c>
    </row>
    <row r="394" spans="1:63" s="12" customFormat="1" ht="22.8" customHeight="1">
      <c r="A394" s="12"/>
      <c r="B394" s="204"/>
      <c r="C394" s="205"/>
      <c r="D394" s="206" t="s">
        <v>78</v>
      </c>
      <c r="E394" s="218" t="s">
        <v>613</v>
      </c>
      <c r="F394" s="218" t="s">
        <v>614</v>
      </c>
      <c r="G394" s="205"/>
      <c r="H394" s="205"/>
      <c r="I394" s="208"/>
      <c r="J394" s="219">
        <f>BK394</f>
        <v>0</v>
      </c>
      <c r="K394" s="205"/>
      <c r="L394" s="210"/>
      <c r="M394" s="211"/>
      <c r="N394" s="212"/>
      <c r="O394" s="212"/>
      <c r="P394" s="213">
        <f>SUM(P395:P413)</f>
        <v>0</v>
      </c>
      <c r="Q394" s="212"/>
      <c r="R394" s="213">
        <f>SUM(R395:R413)</f>
        <v>0.35881907319999995</v>
      </c>
      <c r="S394" s="212"/>
      <c r="T394" s="214">
        <f>SUM(T395:T413)</f>
        <v>0</v>
      </c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R394" s="215" t="s">
        <v>90</v>
      </c>
      <c r="AT394" s="216" t="s">
        <v>78</v>
      </c>
      <c r="AU394" s="216" t="s">
        <v>87</v>
      </c>
      <c r="AY394" s="215" t="s">
        <v>136</v>
      </c>
      <c r="BK394" s="217">
        <f>SUM(BK395:BK413)</f>
        <v>0</v>
      </c>
    </row>
    <row r="395" spans="1:65" s="2" customFormat="1" ht="24.15" customHeight="1">
      <c r="A395" s="39"/>
      <c r="B395" s="40"/>
      <c r="C395" s="220" t="s">
        <v>551</v>
      </c>
      <c r="D395" s="220" t="s">
        <v>138</v>
      </c>
      <c r="E395" s="221" t="s">
        <v>621</v>
      </c>
      <c r="F395" s="222" t="s">
        <v>622</v>
      </c>
      <c r="G395" s="223" t="s">
        <v>226</v>
      </c>
      <c r="H395" s="224">
        <v>332.709</v>
      </c>
      <c r="I395" s="225"/>
      <c r="J395" s="226">
        <f>ROUND(I395*H395,2)</f>
        <v>0</v>
      </c>
      <c r="K395" s="227"/>
      <c r="L395" s="45"/>
      <c r="M395" s="228" t="s">
        <v>1</v>
      </c>
      <c r="N395" s="229" t="s">
        <v>44</v>
      </c>
      <c r="O395" s="92"/>
      <c r="P395" s="230">
        <f>O395*H395</f>
        <v>0</v>
      </c>
      <c r="Q395" s="230">
        <v>7E-05</v>
      </c>
      <c r="R395" s="230">
        <f>Q395*H395</f>
        <v>0.02328963</v>
      </c>
      <c r="S395" s="230">
        <v>0</v>
      </c>
      <c r="T395" s="231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2" t="s">
        <v>223</v>
      </c>
      <c r="AT395" s="232" t="s">
        <v>138</v>
      </c>
      <c r="AU395" s="232" t="s">
        <v>90</v>
      </c>
      <c r="AY395" s="18" t="s">
        <v>136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8" t="s">
        <v>87</v>
      </c>
      <c r="BK395" s="233">
        <f>ROUND(I395*H395,2)</f>
        <v>0</v>
      </c>
      <c r="BL395" s="18" t="s">
        <v>223</v>
      </c>
      <c r="BM395" s="232" t="s">
        <v>936</v>
      </c>
    </row>
    <row r="396" spans="1:51" s="15" customFormat="1" ht="12">
      <c r="A396" s="15"/>
      <c r="B396" s="257"/>
      <c r="C396" s="258"/>
      <c r="D396" s="236" t="s">
        <v>144</v>
      </c>
      <c r="E396" s="259" t="s">
        <v>1</v>
      </c>
      <c r="F396" s="260" t="s">
        <v>624</v>
      </c>
      <c r="G396" s="258"/>
      <c r="H396" s="259" t="s">
        <v>1</v>
      </c>
      <c r="I396" s="261"/>
      <c r="J396" s="258"/>
      <c r="K396" s="258"/>
      <c r="L396" s="262"/>
      <c r="M396" s="263"/>
      <c r="N396" s="264"/>
      <c r="O396" s="264"/>
      <c r="P396" s="264"/>
      <c r="Q396" s="264"/>
      <c r="R396" s="264"/>
      <c r="S396" s="264"/>
      <c r="T396" s="26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T396" s="266" t="s">
        <v>144</v>
      </c>
      <c r="AU396" s="266" t="s">
        <v>90</v>
      </c>
      <c r="AV396" s="15" t="s">
        <v>87</v>
      </c>
      <c r="AW396" s="15" t="s">
        <v>34</v>
      </c>
      <c r="AX396" s="15" t="s">
        <v>79</v>
      </c>
      <c r="AY396" s="266" t="s">
        <v>136</v>
      </c>
    </row>
    <row r="397" spans="1:51" s="13" customFormat="1" ht="12">
      <c r="A397" s="13"/>
      <c r="B397" s="234"/>
      <c r="C397" s="235"/>
      <c r="D397" s="236" t="s">
        <v>144</v>
      </c>
      <c r="E397" s="237" t="s">
        <v>1</v>
      </c>
      <c r="F397" s="238" t="s">
        <v>937</v>
      </c>
      <c r="G397" s="235"/>
      <c r="H397" s="239">
        <v>332.709</v>
      </c>
      <c r="I397" s="240"/>
      <c r="J397" s="235"/>
      <c r="K397" s="235"/>
      <c r="L397" s="241"/>
      <c r="M397" s="242"/>
      <c r="N397" s="243"/>
      <c r="O397" s="243"/>
      <c r="P397" s="243"/>
      <c r="Q397" s="243"/>
      <c r="R397" s="243"/>
      <c r="S397" s="243"/>
      <c r="T397" s="24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5" t="s">
        <v>144</v>
      </c>
      <c r="AU397" s="245" t="s">
        <v>90</v>
      </c>
      <c r="AV397" s="13" t="s">
        <v>90</v>
      </c>
      <c r="AW397" s="13" t="s">
        <v>34</v>
      </c>
      <c r="AX397" s="13" t="s">
        <v>79</v>
      </c>
      <c r="AY397" s="245" t="s">
        <v>136</v>
      </c>
    </row>
    <row r="398" spans="1:51" s="14" customFormat="1" ht="12">
      <c r="A398" s="14"/>
      <c r="B398" s="246"/>
      <c r="C398" s="247"/>
      <c r="D398" s="236" t="s">
        <v>144</v>
      </c>
      <c r="E398" s="248" t="s">
        <v>1</v>
      </c>
      <c r="F398" s="249" t="s">
        <v>152</v>
      </c>
      <c r="G398" s="247"/>
      <c r="H398" s="250">
        <v>332.709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6" t="s">
        <v>144</v>
      </c>
      <c r="AU398" s="256" t="s">
        <v>90</v>
      </c>
      <c r="AV398" s="14" t="s">
        <v>142</v>
      </c>
      <c r="AW398" s="14" t="s">
        <v>34</v>
      </c>
      <c r="AX398" s="14" t="s">
        <v>87</v>
      </c>
      <c r="AY398" s="256" t="s">
        <v>136</v>
      </c>
    </row>
    <row r="399" spans="1:65" s="2" customFormat="1" ht="24.15" customHeight="1">
      <c r="A399" s="39"/>
      <c r="B399" s="40"/>
      <c r="C399" s="267" t="s">
        <v>555</v>
      </c>
      <c r="D399" s="267" t="s">
        <v>193</v>
      </c>
      <c r="E399" s="268" t="s">
        <v>630</v>
      </c>
      <c r="F399" s="269" t="s">
        <v>631</v>
      </c>
      <c r="G399" s="270" t="s">
        <v>156</v>
      </c>
      <c r="H399" s="271">
        <v>88.442</v>
      </c>
      <c r="I399" s="272"/>
      <c r="J399" s="273">
        <f>ROUND(I399*H399,2)</f>
        <v>0</v>
      </c>
      <c r="K399" s="274"/>
      <c r="L399" s="275"/>
      <c r="M399" s="276" t="s">
        <v>1</v>
      </c>
      <c r="N399" s="277" t="s">
        <v>44</v>
      </c>
      <c r="O399" s="92"/>
      <c r="P399" s="230">
        <f>O399*H399</f>
        <v>0</v>
      </c>
      <c r="Q399" s="230">
        <v>0.00308</v>
      </c>
      <c r="R399" s="230">
        <f>Q399*H399</f>
        <v>0.27240136</v>
      </c>
      <c r="S399" s="230">
        <v>0</v>
      </c>
      <c r="T399" s="231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2" t="s">
        <v>313</v>
      </c>
      <c r="AT399" s="232" t="s">
        <v>193</v>
      </c>
      <c r="AU399" s="232" t="s">
        <v>90</v>
      </c>
      <c r="AY399" s="18" t="s">
        <v>136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8" t="s">
        <v>87</v>
      </c>
      <c r="BK399" s="233">
        <f>ROUND(I399*H399,2)</f>
        <v>0</v>
      </c>
      <c r="BL399" s="18" t="s">
        <v>223</v>
      </c>
      <c r="BM399" s="232" t="s">
        <v>938</v>
      </c>
    </row>
    <row r="400" spans="1:51" s="15" customFormat="1" ht="12">
      <c r="A400" s="15"/>
      <c r="B400" s="257"/>
      <c r="C400" s="258"/>
      <c r="D400" s="236" t="s">
        <v>144</v>
      </c>
      <c r="E400" s="259" t="s">
        <v>1</v>
      </c>
      <c r="F400" s="260" t="s">
        <v>939</v>
      </c>
      <c r="G400" s="258"/>
      <c r="H400" s="259" t="s">
        <v>1</v>
      </c>
      <c r="I400" s="261"/>
      <c r="J400" s="258"/>
      <c r="K400" s="258"/>
      <c r="L400" s="262"/>
      <c r="M400" s="263"/>
      <c r="N400" s="264"/>
      <c r="O400" s="264"/>
      <c r="P400" s="264"/>
      <c r="Q400" s="264"/>
      <c r="R400" s="264"/>
      <c r="S400" s="264"/>
      <c r="T400" s="26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6" t="s">
        <v>144</v>
      </c>
      <c r="AU400" s="266" t="s">
        <v>90</v>
      </c>
      <c r="AV400" s="15" t="s">
        <v>87</v>
      </c>
      <c r="AW400" s="15" t="s">
        <v>34</v>
      </c>
      <c r="AX400" s="15" t="s">
        <v>79</v>
      </c>
      <c r="AY400" s="266" t="s">
        <v>136</v>
      </c>
    </row>
    <row r="401" spans="1:51" s="13" customFormat="1" ht="12">
      <c r="A401" s="13"/>
      <c r="B401" s="234"/>
      <c r="C401" s="235"/>
      <c r="D401" s="236" t="s">
        <v>144</v>
      </c>
      <c r="E401" s="237" t="s">
        <v>1</v>
      </c>
      <c r="F401" s="238" t="s">
        <v>940</v>
      </c>
      <c r="G401" s="235"/>
      <c r="H401" s="239">
        <v>10.85</v>
      </c>
      <c r="I401" s="240"/>
      <c r="J401" s="235"/>
      <c r="K401" s="235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144</v>
      </c>
      <c r="AU401" s="245" t="s">
        <v>90</v>
      </c>
      <c r="AV401" s="13" t="s">
        <v>90</v>
      </c>
      <c r="AW401" s="13" t="s">
        <v>34</v>
      </c>
      <c r="AX401" s="13" t="s">
        <v>79</v>
      </c>
      <c r="AY401" s="245" t="s">
        <v>136</v>
      </c>
    </row>
    <row r="402" spans="1:51" s="13" customFormat="1" ht="12">
      <c r="A402" s="13"/>
      <c r="B402" s="234"/>
      <c r="C402" s="235"/>
      <c r="D402" s="236" t="s">
        <v>144</v>
      </c>
      <c r="E402" s="237" t="s">
        <v>1</v>
      </c>
      <c r="F402" s="238" t="s">
        <v>941</v>
      </c>
      <c r="G402" s="235"/>
      <c r="H402" s="239">
        <v>17.28</v>
      </c>
      <c r="I402" s="240"/>
      <c r="J402" s="235"/>
      <c r="K402" s="235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144</v>
      </c>
      <c r="AU402" s="245" t="s">
        <v>90</v>
      </c>
      <c r="AV402" s="13" t="s">
        <v>90</v>
      </c>
      <c r="AW402" s="13" t="s">
        <v>34</v>
      </c>
      <c r="AX402" s="13" t="s">
        <v>79</v>
      </c>
      <c r="AY402" s="245" t="s">
        <v>136</v>
      </c>
    </row>
    <row r="403" spans="1:51" s="13" customFormat="1" ht="12">
      <c r="A403" s="13"/>
      <c r="B403" s="234"/>
      <c r="C403" s="235"/>
      <c r="D403" s="236" t="s">
        <v>144</v>
      </c>
      <c r="E403" s="237" t="s">
        <v>1</v>
      </c>
      <c r="F403" s="238" t="s">
        <v>942</v>
      </c>
      <c r="G403" s="235"/>
      <c r="H403" s="239">
        <v>56.1</v>
      </c>
      <c r="I403" s="240"/>
      <c r="J403" s="235"/>
      <c r="K403" s="235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144</v>
      </c>
      <c r="AU403" s="245" t="s">
        <v>90</v>
      </c>
      <c r="AV403" s="13" t="s">
        <v>90</v>
      </c>
      <c r="AW403" s="13" t="s">
        <v>34</v>
      </c>
      <c r="AX403" s="13" t="s">
        <v>79</v>
      </c>
      <c r="AY403" s="245" t="s">
        <v>136</v>
      </c>
    </row>
    <row r="404" spans="1:51" s="14" customFormat="1" ht="12">
      <c r="A404" s="14"/>
      <c r="B404" s="246"/>
      <c r="C404" s="247"/>
      <c r="D404" s="236" t="s">
        <v>144</v>
      </c>
      <c r="E404" s="248" t="s">
        <v>1</v>
      </c>
      <c r="F404" s="249" t="s">
        <v>152</v>
      </c>
      <c r="G404" s="247"/>
      <c r="H404" s="250">
        <v>84.23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6" t="s">
        <v>144</v>
      </c>
      <c r="AU404" s="256" t="s">
        <v>90</v>
      </c>
      <c r="AV404" s="14" t="s">
        <v>142</v>
      </c>
      <c r="AW404" s="14" t="s">
        <v>34</v>
      </c>
      <c r="AX404" s="14" t="s">
        <v>79</v>
      </c>
      <c r="AY404" s="256" t="s">
        <v>136</v>
      </c>
    </row>
    <row r="405" spans="1:51" s="13" customFormat="1" ht="12">
      <c r="A405" s="13"/>
      <c r="B405" s="234"/>
      <c r="C405" s="235"/>
      <c r="D405" s="236" t="s">
        <v>144</v>
      </c>
      <c r="E405" s="237" t="s">
        <v>1</v>
      </c>
      <c r="F405" s="238" t="s">
        <v>943</v>
      </c>
      <c r="G405" s="235"/>
      <c r="H405" s="239">
        <v>88.442</v>
      </c>
      <c r="I405" s="240"/>
      <c r="J405" s="235"/>
      <c r="K405" s="235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144</v>
      </c>
      <c r="AU405" s="245" t="s">
        <v>90</v>
      </c>
      <c r="AV405" s="13" t="s">
        <v>90</v>
      </c>
      <c r="AW405" s="13" t="s">
        <v>34</v>
      </c>
      <c r="AX405" s="13" t="s">
        <v>87</v>
      </c>
      <c r="AY405" s="245" t="s">
        <v>136</v>
      </c>
    </row>
    <row r="406" spans="1:65" s="2" customFormat="1" ht="24.15" customHeight="1">
      <c r="A406" s="39"/>
      <c r="B406" s="40"/>
      <c r="C406" s="220" t="s">
        <v>560</v>
      </c>
      <c r="D406" s="220" t="s">
        <v>138</v>
      </c>
      <c r="E406" s="221" t="s">
        <v>652</v>
      </c>
      <c r="F406" s="222" t="s">
        <v>653</v>
      </c>
      <c r="G406" s="223" t="s">
        <v>141</v>
      </c>
      <c r="H406" s="224">
        <v>13.495</v>
      </c>
      <c r="I406" s="225"/>
      <c r="J406" s="226">
        <f>ROUND(I406*H406,2)</f>
        <v>0</v>
      </c>
      <c r="K406" s="227"/>
      <c r="L406" s="45"/>
      <c r="M406" s="228" t="s">
        <v>1</v>
      </c>
      <c r="N406" s="229" t="s">
        <v>44</v>
      </c>
      <c r="O406" s="92"/>
      <c r="P406" s="230">
        <f>O406*H406</f>
        <v>0</v>
      </c>
      <c r="Q406" s="230">
        <v>0.00125536</v>
      </c>
      <c r="R406" s="230">
        <f>Q406*H406</f>
        <v>0.0169410832</v>
      </c>
      <c r="S406" s="230">
        <v>0</v>
      </c>
      <c r="T406" s="231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2" t="s">
        <v>223</v>
      </c>
      <c r="AT406" s="232" t="s">
        <v>138</v>
      </c>
      <c r="AU406" s="232" t="s">
        <v>90</v>
      </c>
      <c r="AY406" s="18" t="s">
        <v>136</v>
      </c>
      <c r="BE406" s="233">
        <f>IF(N406="základní",J406,0)</f>
        <v>0</v>
      </c>
      <c r="BF406" s="233">
        <f>IF(N406="snížená",J406,0)</f>
        <v>0</v>
      </c>
      <c r="BG406" s="233">
        <f>IF(N406="zákl. přenesená",J406,0)</f>
        <v>0</v>
      </c>
      <c r="BH406" s="233">
        <f>IF(N406="sníž. přenesená",J406,0)</f>
        <v>0</v>
      </c>
      <c r="BI406" s="233">
        <f>IF(N406="nulová",J406,0)</f>
        <v>0</v>
      </c>
      <c r="BJ406" s="18" t="s">
        <v>87</v>
      </c>
      <c r="BK406" s="233">
        <f>ROUND(I406*H406,2)</f>
        <v>0</v>
      </c>
      <c r="BL406" s="18" t="s">
        <v>223</v>
      </c>
      <c r="BM406" s="232" t="s">
        <v>944</v>
      </c>
    </row>
    <row r="407" spans="1:51" s="15" customFormat="1" ht="12">
      <c r="A407" s="15"/>
      <c r="B407" s="257"/>
      <c r="C407" s="258"/>
      <c r="D407" s="236" t="s">
        <v>144</v>
      </c>
      <c r="E407" s="259" t="s">
        <v>1</v>
      </c>
      <c r="F407" s="260" t="s">
        <v>624</v>
      </c>
      <c r="G407" s="258"/>
      <c r="H407" s="259" t="s">
        <v>1</v>
      </c>
      <c r="I407" s="261"/>
      <c r="J407" s="258"/>
      <c r="K407" s="258"/>
      <c r="L407" s="262"/>
      <c r="M407" s="263"/>
      <c r="N407" s="264"/>
      <c r="O407" s="264"/>
      <c r="P407" s="264"/>
      <c r="Q407" s="264"/>
      <c r="R407" s="264"/>
      <c r="S407" s="264"/>
      <c r="T407" s="26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6" t="s">
        <v>144</v>
      </c>
      <c r="AU407" s="266" t="s">
        <v>90</v>
      </c>
      <c r="AV407" s="15" t="s">
        <v>87</v>
      </c>
      <c r="AW407" s="15" t="s">
        <v>34</v>
      </c>
      <c r="AX407" s="15" t="s">
        <v>79</v>
      </c>
      <c r="AY407" s="266" t="s">
        <v>136</v>
      </c>
    </row>
    <row r="408" spans="1:51" s="13" customFormat="1" ht="12">
      <c r="A408" s="13"/>
      <c r="B408" s="234"/>
      <c r="C408" s="235"/>
      <c r="D408" s="236" t="s">
        <v>144</v>
      </c>
      <c r="E408" s="237" t="s">
        <v>1</v>
      </c>
      <c r="F408" s="238" t="s">
        <v>945</v>
      </c>
      <c r="G408" s="235"/>
      <c r="H408" s="239">
        <v>13.495</v>
      </c>
      <c r="I408" s="240"/>
      <c r="J408" s="235"/>
      <c r="K408" s="235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144</v>
      </c>
      <c r="AU408" s="245" t="s">
        <v>90</v>
      </c>
      <c r="AV408" s="13" t="s">
        <v>90</v>
      </c>
      <c r="AW408" s="13" t="s">
        <v>34</v>
      </c>
      <c r="AX408" s="13" t="s">
        <v>79</v>
      </c>
      <c r="AY408" s="245" t="s">
        <v>136</v>
      </c>
    </row>
    <row r="409" spans="1:51" s="14" customFormat="1" ht="12">
      <c r="A409" s="14"/>
      <c r="B409" s="246"/>
      <c r="C409" s="247"/>
      <c r="D409" s="236" t="s">
        <v>144</v>
      </c>
      <c r="E409" s="248" t="s">
        <v>1</v>
      </c>
      <c r="F409" s="249" t="s">
        <v>152</v>
      </c>
      <c r="G409" s="247"/>
      <c r="H409" s="250">
        <v>13.495</v>
      </c>
      <c r="I409" s="251"/>
      <c r="J409" s="247"/>
      <c r="K409" s="247"/>
      <c r="L409" s="252"/>
      <c r="M409" s="253"/>
      <c r="N409" s="254"/>
      <c r="O409" s="254"/>
      <c r="P409" s="254"/>
      <c r="Q409" s="254"/>
      <c r="R409" s="254"/>
      <c r="S409" s="254"/>
      <c r="T409" s="25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6" t="s">
        <v>144</v>
      </c>
      <c r="AU409" s="256" t="s">
        <v>90</v>
      </c>
      <c r="AV409" s="14" t="s">
        <v>142</v>
      </c>
      <c r="AW409" s="14" t="s">
        <v>34</v>
      </c>
      <c r="AX409" s="14" t="s">
        <v>87</v>
      </c>
      <c r="AY409" s="256" t="s">
        <v>136</v>
      </c>
    </row>
    <row r="410" spans="1:65" s="2" customFormat="1" ht="16.5" customHeight="1">
      <c r="A410" s="39"/>
      <c r="B410" s="40"/>
      <c r="C410" s="267" t="s">
        <v>568</v>
      </c>
      <c r="D410" s="267" t="s">
        <v>193</v>
      </c>
      <c r="E410" s="268" t="s">
        <v>657</v>
      </c>
      <c r="F410" s="269" t="s">
        <v>658</v>
      </c>
      <c r="G410" s="270" t="s">
        <v>226</v>
      </c>
      <c r="H410" s="271">
        <v>46.187</v>
      </c>
      <c r="I410" s="272"/>
      <c r="J410" s="273">
        <f>ROUND(I410*H410,2)</f>
        <v>0</v>
      </c>
      <c r="K410" s="274"/>
      <c r="L410" s="275"/>
      <c r="M410" s="276" t="s">
        <v>1</v>
      </c>
      <c r="N410" s="277" t="s">
        <v>44</v>
      </c>
      <c r="O410" s="92"/>
      <c r="P410" s="230">
        <f>O410*H410</f>
        <v>0</v>
      </c>
      <c r="Q410" s="230">
        <v>0.001</v>
      </c>
      <c r="R410" s="230">
        <f>Q410*H410</f>
        <v>0.046187</v>
      </c>
      <c r="S410" s="230">
        <v>0</v>
      </c>
      <c r="T410" s="23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2" t="s">
        <v>313</v>
      </c>
      <c r="AT410" s="232" t="s">
        <v>193</v>
      </c>
      <c r="AU410" s="232" t="s">
        <v>90</v>
      </c>
      <c r="AY410" s="18" t="s">
        <v>136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8" t="s">
        <v>87</v>
      </c>
      <c r="BK410" s="233">
        <f>ROUND(I410*H410,2)</f>
        <v>0</v>
      </c>
      <c r="BL410" s="18" t="s">
        <v>223</v>
      </c>
      <c r="BM410" s="232" t="s">
        <v>946</v>
      </c>
    </row>
    <row r="411" spans="1:51" s="13" customFormat="1" ht="12">
      <c r="A411" s="13"/>
      <c r="B411" s="234"/>
      <c r="C411" s="235"/>
      <c r="D411" s="236" t="s">
        <v>144</v>
      </c>
      <c r="E411" s="237" t="s">
        <v>1</v>
      </c>
      <c r="F411" s="238" t="s">
        <v>947</v>
      </c>
      <c r="G411" s="235"/>
      <c r="H411" s="239">
        <v>24.966</v>
      </c>
      <c r="I411" s="240"/>
      <c r="J411" s="235"/>
      <c r="K411" s="235"/>
      <c r="L411" s="241"/>
      <c r="M411" s="242"/>
      <c r="N411" s="243"/>
      <c r="O411" s="243"/>
      <c r="P411" s="243"/>
      <c r="Q411" s="243"/>
      <c r="R411" s="243"/>
      <c r="S411" s="243"/>
      <c r="T411" s="24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5" t="s">
        <v>144</v>
      </c>
      <c r="AU411" s="245" t="s">
        <v>90</v>
      </c>
      <c r="AV411" s="13" t="s">
        <v>90</v>
      </c>
      <c r="AW411" s="13" t="s">
        <v>34</v>
      </c>
      <c r="AX411" s="13" t="s">
        <v>79</v>
      </c>
      <c r="AY411" s="245" t="s">
        <v>136</v>
      </c>
    </row>
    <row r="412" spans="1:51" s="13" customFormat="1" ht="12">
      <c r="A412" s="13"/>
      <c r="B412" s="234"/>
      <c r="C412" s="235"/>
      <c r="D412" s="236" t="s">
        <v>144</v>
      </c>
      <c r="E412" s="237" t="s">
        <v>1</v>
      </c>
      <c r="F412" s="238" t="s">
        <v>948</v>
      </c>
      <c r="G412" s="235"/>
      <c r="H412" s="239">
        <v>46.187</v>
      </c>
      <c r="I412" s="240"/>
      <c r="J412" s="235"/>
      <c r="K412" s="235"/>
      <c r="L412" s="241"/>
      <c r="M412" s="242"/>
      <c r="N412" s="243"/>
      <c r="O412" s="243"/>
      <c r="P412" s="243"/>
      <c r="Q412" s="243"/>
      <c r="R412" s="243"/>
      <c r="S412" s="243"/>
      <c r="T412" s="24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5" t="s">
        <v>144</v>
      </c>
      <c r="AU412" s="245" t="s">
        <v>90</v>
      </c>
      <c r="AV412" s="13" t="s">
        <v>90</v>
      </c>
      <c r="AW412" s="13" t="s">
        <v>34</v>
      </c>
      <c r="AX412" s="13" t="s">
        <v>87</v>
      </c>
      <c r="AY412" s="245" t="s">
        <v>136</v>
      </c>
    </row>
    <row r="413" spans="1:65" s="2" customFormat="1" ht="24.15" customHeight="1">
      <c r="A413" s="39"/>
      <c r="B413" s="40"/>
      <c r="C413" s="220" t="s">
        <v>573</v>
      </c>
      <c r="D413" s="220" t="s">
        <v>138</v>
      </c>
      <c r="E413" s="221" t="s">
        <v>663</v>
      </c>
      <c r="F413" s="222" t="s">
        <v>664</v>
      </c>
      <c r="G413" s="223" t="s">
        <v>196</v>
      </c>
      <c r="H413" s="224">
        <v>0.436</v>
      </c>
      <c r="I413" s="225"/>
      <c r="J413" s="226">
        <f>ROUND(I413*H413,2)</f>
        <v>0</v>
      </c>
      <c r="K413" s="227"/>
      <c r="L413" s="45"/>
      <c r="M413" s="228" t="s">
        <v>1</v>
      </c>
      <c r="N413" s="229" t="s">
        <v>44</v>
      </c>
      <c r="O413" s="92"/>
      <c r="P413" s="230">
        <f>O413*H413</f>
        <v>0</v>
      </c>
      <c r="Q413" s="230">
        <v>0</v>
      </c>
      <c r="R413" s="230">
        <f>Q413*H413</f>
        <v>0</v>
      </c>
      <c r="S413" s="230">
        <v>0</v>
      </c>
      <c r="T413" s="231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2" t="s">
        <v>223</v>
      </c>
      <c r="AT413" s="232" t="s">
        <v>138</v>
      </c>
      <c r="AU413" s="232" t="s">
        <v>90</v>
      </c>
      <c r="AY413" s="18" t="s">
        <v>136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8" t="s">
        <v>87</v>
      </c>
      <c r="BK413" s="233">
        <f>ROUND(I413*H413,2)</f>
        <v>0</v>
      </c>
      <c r="BL413" s="18" t="s">
        <v>223</v>
      </c>
      <c r="BM413" s="232" t="s">
        <v>949</v>
      </c>
    </row>
    <row r="414" spans="1:63" s="12" customFormat="1" ht="22.8" customHeight="1">
      <c r="A414" s="12"/>
      <c r="B414" s="204"/>
      <c r="C414" s="205"/>
      <c r="D414" s="206" t="s">
        <v>78</v>
      </c>
      <c r="E414" s="218" t="s">
        <v>950</v>
      </c>
      <c r="F414" s="218" t="s">
        <v>951</v>
      </c>
      <c r="G414" s="205"/>
      <c r="H414" s="205"/>
      <c r="I414" s="208"/>
      <c r="J414" s="219">
        <f>BK414</f>
        <v>0</v>
      </c>
      <c r="K414" s="205"/>
      <c r="L414" s="210"/>
      <c r="M414" s="211"/>
      <c r="N414" s="212"/>
      <c r="O414" s="212"/>
      <c r="P414" s="213">
        <f>SUM(P415:P420)</f>
        <v>0</v>
      </c>
      <c r="Q414" s="212"/>
      <c r="R414" s="213">
        <f>SUM(R415:R420)</f>
        <v>0.009621</v>
      </c>
      <c r="S414" s="212"/>
      <c r="T414" s="214">
        <f>SUM(T415:T420)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5" t="s">
        <v>90</v>
      </c>
      <c r="AT414" s="216" t="s">
        <v>78</v>
      </c>
      <c r="AU414" s="216" t="s">
        <v>87</v>
      </c>
      <c r="AY414" s="215" t="s">
        <v>136</v>
      </c>
      <c r="BK414" s="217">
        <f>SUM(BK415:BK420)</f>
        <v>0</v>
      </c>
    </row>
    <row r="415" spans="1:65" s="2" customFormat="1" ht="24.15" customHeight="1">
      <c r="A415" s="39"/>
      <c r="B415" s="40"/>
      <c r="C415" s="220" t="s">
        <v>578</v>
      </c>
      <c r="D415" s="220" t="s">
        <v>138</v>
      </c>
      <c r="E415" s="221" t="s">
        <v>952</v>
      </c>
      <c r="F415" s="222" t="s">
        <v>953</v>
      </c>
      <c r="G415" s="223" t="s">
        <v>141</v>
      </c>
      <c r="H415" s="224">
        <v>32</v>
      </c>
      <c r="I415" s="225"/>
      <c r="J415" s="226">
        <f>ROUND(I415*H415,2)</f>
        <v>0</v>
      </c>
      <c r="K415" s="227"/>
      <c r="L415" s="45"/>
      <c r="M415" s="228" t="s">
        <v>1</v>
      </c>
      <c r="N415" s="229" t="s">
        <v>44</v>
      </c>
      <c r="O415" s="92"/>
      <c r="P415" s="230">
        <f>O415*H415</f>
        <v>0</v>
      </c>
      <c r="Q415" s="230">
        <v>8E-05</v>
      </c>
      <c r="R415" s="230">
        <f>Q415*H415</f>
        <v>0.00256</v>
      </c>
      <c r="S415" s="230">
        <v>0</v>
      </c>
      <c r="T415" s="231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2" t="s">
        <v>223</v>
      </c>
      <c r="AT415" s="232" t="s">
        <v>138</v>
      </c>
      <c r="AU415" s="232" t="s">
        <v>90</v>
      </c>
      <c r="AY415" s="18" t="s">
        <v>136</v>
      </c>
      <c r="BE415" s="233">
        <f>IF(N415="základní",J415,0)</f>
        <v>0</v>
      </c>
      <c r="BF415" s="233">
        <f>IF(N415="snížená",J415,0)</f>
        <v>0</v>
      </c>
      <c r="BG415" s="233">
        <f>IF(N415="zákl. přenesená",J415,0)</f>
        <v>0</v>
      </c>
      <c r="BH415" s="233">
        <f>IF(N415="sníž. přenesená",J415,0)</f>
        <v>0</v>
      </c>
      <c r="BI415" s="233">
        <f>IF(N415="nulová",J415,0)</f>
        <v>0</v>
      </c>
      <c r="BJ415" s="18" t="s">
        <v>87</v>
      </c>
      <c r="BK415" s="233">
        <f>ROUND(I415*H415,2)</f>
        <v>0</v>
      </c>
      <c r="BL415" s="18" t="s">
        <v>223</v>
      </c>
      <c r="BM415" s="232" t="s">
        <v>954</v>
      </c>
    </row>
    <row r="416" spans="1:51" s="13" customFormat="1" ht="12">
      <c r="A416" s="13"/>
      <c r="B416" s="234"/>
      <c r="C416" s="235"/>
      <c r="D416" s="236" t="s">
        <v>144</v>
      </c>
      <c r="E416" s="237" t="s">
        <v>1</v>
      </c>
      <c r="F416" s="238" t="s">
        <v>955</v>
      </c>
      <c r="G416" s="235"/>
      <c r="H416" s="239">
        <v>32</v>
      </c>
      <c r="I416" s="240"/>
      <c r="J416" s="235"/>
      <c r="K416" s="235"/>
      <c r="L416" s="241"/>
      <c r="M416" s="242"/>
      <c r="N416" s="243"/>
      <c r="O416" s="243"/>
      <c r="P416" s="243"/>
      <c r="Q416" s="243"/>
      <c r="R416" s="243"/>
      <c r="S416" s="243"/>
      <c r="T416" s="24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5" t="s">
        <v>144</v>
      </c>
      <c r="AU416" s="245" t="s">
        <v>90</v>
      </c>
      <c r="AV416" s="13" t="s">
        <v>90</v>
      </c>
      <c r="AW416" s="13" t="s">
        <v>34</v>
      </c>
      <c r="AX416" s="13" t="s">
        <v>87</v>
      </c>
      <c r="AY416" s="245" t="s">
        <v>136</v>
      </c>
    </row>
    <row r="417" spans="1:65" s="2" customFormat="1" ht="24.15" customHeight="1">
      <c r="A417" s="39"/>
      <c r="B417" s="40"/>
      <c r="C417" s="220" t="s">
        <v>585</v>
      </c>
      <c r="D417" s="220" t="s">
        <v>138</v>
      </c>
      <c r="E417" s="221" t="s">
        <v>956</v>
      </c>
      <c r="F417" s="222" t="s">
        <v>957</v>
      </c>
      <c r="G417" s="223" t="s">
        <v>141</v>
      </c>
      <c r="H417" s="224">
        <v>32</v>
      </c>
      <c r="I417" s="225"/>
      <c r="J417" s="226">
        <f>ROUND(I417*H417,2)</f>
        <v>0</v>
      </c>
      <c r="K417" s="227"/>
      <c r="L417" s="45"/>
      <c r="M417" s="228" t="s">
        <v>1</v>
      </c>
      <c r="N417" s="229" t="s">
        <v>44</v>
      </c>
      <c r="O417" s="92"/>
      <c r="P417" s="230">
        <f>O417*H417</f>
        <v>0</v>
      </c>
      <c r="Q417" s="230">
        <v>0.00014375</v>
      </c>
      <c r="R417" s="230">
        <f>Q417*H417</f>
        <v>0.0046</v>
      </c>
      <c r="S417" s="230">
        <v>0</v>
      </c>
      <c r="T417" s="231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2" t="s">
        <v>223</v>
      </c>
      <c r="AT417" s="232" t="s">
        <v>138</v>
      </c>
      <c r="AU417" s="232" t="s">
        <v>90</v>
      </c>
      <c r="AY417" s="18" t="s">
        <v>136</v>
      </c>
      <c r="BE417" s="233">
        <f>IF(N417="základní",J417,0)</f>
        <v>0</v>
      </c>
      <c r="BF417" s="233">
        <f>IF(N417="snížená",J417,0)</f>
        <v>0</v>
      </c>
      <c r="BG417" s="233">
        <f>IF(N417="zákl. přenesená",J417,0)</f>
        <v>0</v>
      </c>
      <c r="BH417" s="233">
        <f>IF(N417="sníž. přenesená",J417,0)</f>
        <v>0</v>
      </c>
      <c r="BI417" s="233">
        <f>IF(N417="nulová",J417,0)</f>
        <v>0</v>
      </c>
      <c r="BJ417" s="18" t="s">
        <v>87</v>
      </c>
      <c r="BK417" s="233">
        <f>ROUND(I417*H417,2)</f>
        <v>0</v>
      </c>
      <c r="BL417" s="18" t="s">
        <v>223</v>
      </c>
      <c r="BM417" s="232" t="s">
        <v>958</v>
      </c>
    </row>
    <row r="418" spans="1:51" s="13" customFormat="1" ht="12">
      <c r="A418" s="13"/>
      <c r="B418" s="234"/>
      <c r="C418" s="235"/>
      <c r="D418" s="236" t="s">
        <v>144</v>
      </c>
      <c r="E418" s="237" t="s">
        <v>1</v>
      </c>
      <c r="F418" s="238" t="s">
        <v>313</v>
      </c>
      <c r="G418" s="235"/>
      <c r="H418" s="239">
        <v>32</v>
      </c>
      <c r="I418" s="240"/>
      <c r="J418" s="235"/>
      <c r="K418" s="235"/>
      <c r="L418" s="241"/>
      <c r="M418" s="242"/>
      <c r="N418" s="243"/>
      <c r="O418" s="243"/>
      <c r="P418" s="243"/>
      <c r="Q418" s="243"/>
      <c r="R418" s="243"/>
      <c r="S418" s="243"/>
      <c r="T418" s="24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5" t="s">
        <v>144</v>
      </c>
      <c r="AU418" s="245" t="s">
        <v>90</v>
      </c>
      <c r="AV418" s="13" t="s">
        <v>90</v>
      </c>
      <c r="AW418" s="13" t="s">
        <v>34</v>
      </c>
      <c r="AX418" s="13" t="s">
        <v>87</v>
      </c>
      <c r="AY418" s="245" t="s">
        <v>136</v>
      </c>
    </row>
    <row r="419" spans="1:65" s="2" customFormat="1" ht="24.15" customHeight="1">
      <c r="A419" s="39"/>
      <c r="B419" s="40"/>
      <c r="C419" s="220" t="s">
        <v>592</v>
      </c>
      <c r="D419" s="220" t="s">
        <v>138</v>
      </c>
      <c r="E419" s="221" t="s">
        <v>959</v>
      </c>
      <c r="F419" s="222" t="s">
        <v>960</v>
      </c>
      <c r="G419" s="223" t="s">
        <v>141</v>
      </c>
      <c r="H419" s="224">
        <v>20</v>
      </c>
      <c r="I419" s="225"/>
      <c r="J419" s="226">
        <f>ROUND(I419*H419,2)</f>
        <v>0</v>
      </c>
      <c r="K419" s="227"/>
      <c r="L419" s="45"/>
      <c r="M419" s="228" t="s">
        <v>1</v>
      </c>
      <c r="N419" s="229" t="s">
        <v>44</v>
      </c>
      <c r="O419" s="92"/>
      <c r="P419" s="230">
        <f>O419*H419</f>
        <v>0</v>
      </c>
      <c r="Q419" s="230">
        <v>0.00012305</v>
      </c>
      <c r="R419" s="230">
        <f>Q419*H419</f>
        <v>0.002461</v>
      </c>
      <c r="S419" s="230">
        <v>0</v>
      </c>
      <c r="T419" s="231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2" t="s">
        <v>223</v>
      </c>
      <c r="AT419" s="232" t="s">
        <v>138</v>
      </c>
      <c r="AU419" s="232" t="s">
        <v>90</v>
      </c>
      <c r="AY419" s="18" t="s">
        <v>136</v>
      </c>
      <c r="BE419" s="233">
        <f>IF(N419="základní",J419,0)</f>
        <v>0</v>
      </c>
      <c r="BF419" s="233">
        <f>IF(N419="snížená",J419,0)</f>
        <v>0</v>
      </c>
      <c r="BG419" s="233">
        <f>IF(N419="zákl. přenesená",J419,0)</f>
        <v>0</v>
      </c>
      <c r="BH419" s="233">
        <f>IF(N419="sníž. přenesená",J419,0)</f>
        <v>0</v>
      </c>
      <c r="BI419" s="233">
        <f>IF(N419="nulová",J419,0)</f>
        <v>0</v>
      </c>
      <c r="BJ419" s="18" t="s">
        <v>87</v>
      </c>
      <c r="BK419" s="233">
        <f>ROUND(I419*H419,2)</f>
        <v>0</v>
      </c>
      <c r="BL419" s="18" t="s">
        <v>223</v>
      </c>
      <c r="BM419" s="232" t="s">
        <v>961</v>
      </c>
    </row>
    <row r="420" spans="1:51" s="13" customFormat="1" ht="12">
      <c r="A420" s="13"/>
      <c r="B420" s="234"/>
      <c r="C420" s="235"/>
      <c r="D420" s="236" t="s">
        <v>144</v>
      </c>
      <c r="E420" s="237" t="s">
        <v>1</v>
      </c>
      <c r="F420" s="238" t="s">
        <v>962</v>
      </c>
      <c r="G420" s="235"/>
      <c r="H420" s="239">
        <v>20</v>
      </c>
      <c r="I420" s="240"/>
      <c r="J420" s="235"/>
      <c r="K420" s="235"/>
      <c r="L420" s="241"/>
      <c r="M420" s="242"/>
      <c r="N420" s="243"/>
      <c r="O420" s="243"/>
      <c r="P420" s="243"/>
      <c r="Q420" s="243"/>
      <c r="R420" s="243"/>
      <c r="S420" s="243"/>
      <c r="T420" s="24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5" t="s">
        <v>144</v>
      </c>
      <c r="AU420" s="245" t="s">
        <v>90</v>
      </c>
      <c r="AV420" s="13" t="s">
        <v>90</v>
      </c>
      <c r="AW420" s="13" t="s">
        <v>34</v>
      </c>
      <c r="AX420" s="13" t="s">
        <v>87</v>
      </c>
      <c r="AY420" s="245" t="s">
        <v>136</v>
      </c>
    </row>
    <row r="421" spans="1:63" s="12" customFormat="1" ht="25.9" customHeight="1">
      <c r="A421" s="12"/>
      <c r="B421" s="204"/>
      <c r="C421" s="205"/>
      <c r="D421" s="206" t="s">
        <v>78</v>
      </c>
      <c r="E421" s="207" t="s">
        <v>666</v>
      </c>
      <c r="F421" s="207" t="s">
        <v>667</v>
      </c>
      <c r="G421" s="205"/>
      <c r="H421" s="205"/>
      <c r="I421" s="208"/>
      <c r="J421" s="209">
        <f>BK421</f>
        <v>0</v>
      </c>
      <c r="K421" s="205"/>
      <c r="L421" s="210"/>
      <c r="M421" s="211"/>
      <c r="N421" s="212"/>
      <c r="O421" s="212"/>
      <c r="P421" s="213">
        <f>P422</f>
        <v>0</v>
      </c>
      <c r="Q421" s="212"/>
      <c r="R421" s="213">
        <f>R422</f>
        <v>0</v>
      </c>
      <c r="S421" s="212"/>
      <c r="T421" s="214">
        <f>T422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5" t="s">
        <v>164</v>
      </c>
      <c r="AT421" s="216" t="s">
        <v>78</v>
      </c>
      <c r="AU421" s="216" t="s">
        <v>79</v>
      </c>
      <c r="AY421" s="215" t="s">
        <v>136</v>
      </c>
      <c r="BK421" s="217">
        <f>BK422</f>
        <v>0</v>
      </c>
    </row>
    <row r="422" spans="1:63" s="12" customFormat="1" ht="22.8" customHeight="1">
      <c r="A422" s="12"/>
      <c r="B422" s="204"/>
      <c r="C422" s="205"/>
      <c r="D422" s="206" t="s">
        <v>78</v>
      </c>
      <c r="E422" s="218" t="s">
        <v>668</v>
      </c>
      <c r="F422" s="218" t="s">
        <v>669</v>
      </c>
      <c r="G422" s="205"/>
      <c r="H422" s="205"/>
      <c r="I422" s="208"/>
      <c r="J422" s="219">
        <f>BK422</f>
        <v>0</v>
      </c>
      <c r="K422" s="205"/>
      <c r="L422" s="210"/>
      <c r="M422" s="211"/>
      <c r="N422" s="212"/>
      <c r="O422" s="212"/>
      <c r="P422" s="213">
        <f>SUM(P423:P428)</f>
        <v>0</v>
      </c>
      <c r="Q422" s="212"/>
      <c r="R422" s="213">
        <f>SUM(R423:R428)</f>
        <v>0</v>
      </c>
      <c r="S422" s="212"/>
      <c r="T422" s="214">
        <f>SUM(T423:T428)</f>
        <v>0</v>
      </c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R422" s="215" t="s">
        <v>164</v>
      </c>
      <c r="AT422" s="216" t="s">
        <v>78</v>
      </c>
      <c r="AU422" s="216" t="s">
        <v>87</v>
      </c>
      <c r="AY422" s="215" t="s">
        <v>136</v>
      </c>
      <c r="BK422" s="217">
        <f>SUM(BK423:BK428)</f>
        <v>0</v>
      </c>
    </row>
    <row r="423" spans="1:65" s="2" customFormat="1" ht="16.5" customHeight="1">
      <c r="A423" s="39"/>
      <c r="B423" s="40"/>
      <c r="C423" s="220" t="s">
        <v>597</v>
      </c>
      <c r="D423" s="220" t="s">
        <v>138</v>
      </c>
      <c r="E423" s="221" t="s">
        <v>671</v>
      </c>
      <c r="F423" s="222" t="s">
        <v>672</v>
      </c>
      <c r="G423" s="223" t="s">
        <v>673</v>
      </c>
      <c r="H423" s="224">
        <v>1</v>
      </c>
      <c r="I423" s="225"/>
      <c r="J423" s="226">
        <f>ROUND(I423*H423,2)</f>
        <v>0</v>
      </c>
      <c r="K423" s="227"/>
      <c r="L423" s="45"/>
      <c r="M423" s="228" t="s">
        <v>1</v>
      </c>
      <c r="N423" s="229" t="s">
        <v>44</v>
      </c>
      <c r="O423" s="92"/>
      <c r="P423" s="230">
        <f>O423*H423</f>
        <v>0</v>
      </c>
      <c r="Q423" s="230">
        <v>0</v>
      </c>
      <c r="R423" s="230">
        <f>Q423*H423</f>
        <v>0</v>
      </c>
      <c r="S423" s="230">
        <v>0</v>
      </c>
      <c r="T423" s="231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2" t="s">
        <v>674</v>
      </c>
      <c r="AT423" s="232" t="s">
        <v>138</v>
      </c>
      <c r="AU423" s="232" t="s">
        <v>90</v>
      </c>
      <c r="AY423" s="18" t="s">
        <v>136</v>
      </c>
      <c r="BE423" s="233">
        <f>IF(N423="základní",J423,0)</f>
        <v>0</v>
      </c>
      <c r="BF423" s="233">
        <f>IF(N423="snížená",J423,0)</f>
        <v>0</v>
      </c>
      <c r="BG423" s="233">
        <f>IF(N423="zákl. přenesená",J423,0)</f>
        <v>0</v>
      </c>
      <c r="BH423" s="233">
        <f>IF(N423="sníž. přenesená",J423,0)</f>
        <v>0</v>
      </c>
      <c r="BI423" s="233">
        <f>IF(N423="nulová",J423,0)</f>
        <v>0</v>
      </c>
      <c r="BJ423" s="18" t="s">
        <v>87</v>
      </c>
      <c r="BK423" s="233">
        <f>ROUND(I423*H423,2)</f>
        <v>0</v>
      </c>
      <c r="BL423" s="18" t="s">
        <v>674</v>
      </c>
      <c r="BM423" s="232" t="s">
        <v>963</v>
      </c>
    </row>
    <row r="424" spans="1:65" s="2" customFormat="1" ht="16.5" customHeight="1">
      <c r="A424" s="39"/>
      <c r="B424" s="40"/>
      <c r="C424" s="220" t="s">
        <v>602</v>
      </c>
      <c r="D424" s="220" t="s">
        <v>138</v>
      </c>
      <c r="E424" s="221" t="s">
        <v>677</v>
      </c>
      <c r="F424" s="222" t="s">
        <v>678</v>
      </c>
      <c r="G424" s="223" t="s">
        <v>673</v>
      </c>
      <c r="H424" s="224">
        <v>1</v>
      </c>
      <c r="I424" s="225"/>
      <c r="J424" s="226">
        <f>ROUND(I424*H424,2)</f>
        <v>0</v>
      </c>
      <c r="K424" s="227"/>
      <c r="L424" s="45"/>
      <c r="M424" s="228" t="s">
        <v>1</v>
      </c>
      <c r="N424" s="229" t="s">
        <v>44</v>
      </c>
      <c r="O424" s="92"/>
      <c r="P424" s="230">
        <f>O424*H424</f>
        <v>0</v>
      </c>
      <c r="Q424" s="230">
        <v>0</v>
      </c>
      <c r="R424" s="230">
        <f>Q424*H424</f>
        <v>0</v>
      </c>
      <c r="S424" s="230">
        <v>0</v>
      </c>
      <c r="T424" s="231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2" t="s">
        <v>674</v>
      </c>
      <c r="AT424" s="232" t="s">
        <v>138</v>
      </c>
      <c r="AU424" s="232" t="s">
        <v>90</v>
      </c>
      <c r="AY424" s="18" t="s">
        <v>136</v>
      </c>
      <c r="BE424" s="233">
        <f>IF(N424="základní",J424,0)</f>
        <v>0</v>
      </c>
      <c r="BF424" s="233">
        <f>IF(N424="snížená",J424,0)</f>
        <v>0</v>
      </c>
      <c r="BG424" s="233">
        <f>IF(N424="zákl. přenesená",J424,0)</f>
        <v>0</v>
      </c>
      <c r="BH424" s="233">
        <f>IF(N424="sníž. přenesená",J424,0)</f>
        <v>0</v>
      </c>
      <c r="BI424" s="233">
        <f>IF(N424="nulová",J424,0)</f>
        <v>0</v>
      </c>
      <c r="BJ424" s="18" t="s">
        <v>87</v>
      </c>
      <c r="BK424" s="233">
        <f>ROUND(I424*H424,2)</f>
        <v>0</v>
      </c>
      <c r="BL424" s="18" t="s">
        <v>674</v>
      </c>
      <c r="BM424" s="232" t="s">
        <v>964</v>
      </c>
    </row>
    <row r="425" spans="1:65" s="2" customFormat="1" ht="24.15" customHeight="1">
      <c r="A425" s="39"/>
      <c r="B425" s="40"/>
      <c r="C425" s="220" t="s">
        <v>607</v>
      </c>
      <c r="D425" s="220" t="s">
        <v>138</v>
      </c>
      <c r="E425" s="221" t="s">
        <v>681</v>
      </c>
      <c r="F425" s="222" t="s">
        <v>682</v>
      </c>
      <c r="G425" s="223" t="s">
        <v>316</v>
      </c>
      <c r="H425" s="224">
        <v>1</v>
      </c>
      <c r="I425" s="225"/>
      <c r="J425" s="226">
        <f>ROUND(I425*H425,2)</f>
        <v>0</v>
      </c>
      <c r="K425" s="227"/>
      <c r="L425" s="45"/>
      <c r="M425" s="228" t="s">
        <v>1</v>
      </c>
      <c r="N425" s="229" t="s">
        <v>44</v>
      </c>
      <c r="O425" s="92"/>
      <c r="P425" s="230">
        <f>O425*H425</f>
        <v>0</v>
      </c>
      <c r="Q425" s="230">
        <v>0</v>
      </c>
      <c r="R425" s="230">
        <f>Q425*H425</f>
        <v>0</v>
      </c>
      <c r="S425" s="230">
        <v>0</v>
      </c>
      <c r="T425" s="231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32" t="s">
        <v>674</v>
      </c>
      <c r="AT425" s="232" t="s">
        <v>138</v>
      </c>
      <c r="AU425" s="232" t="s">
        <v>90</v>
      </c>
      <c r="AY425" s="18" t="s">
        <v>136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8" t="s">
        <v>87</v>
      </c>
      <c r="BK425" s="233">
        <f>ROUND(I425*H425,2)</f>
        <v>0</v>
      </c>
      <c r="BL425" s="18" t="s">
        <v>674</v>
      </c>
      <c r="BM425" s="232" t="s">
        <v>965</v>
      </c>
    </row>
    <row r="426" spans="1:65" s="2" customFormat="1" ht="16.5" customHeight="1">
      <c r="A426" s="39"/>
      <c r="B426" s="40"/>
      <c r="C426" s="220" t="s">
        <v>615</v>
      </c>
      <c r="D426" s="220" t="s">
        <v>138</v>
      </c>
      <c r="E426" s="221" t="s">
        <v>689</v>
      </c>
      <c r="F426" s="222" t="s">
        <v>690</v>
      </c>
      <c r="G426" s="223" t="s">
        <v>673</v>
      </c>
      <c r="H426" s="224">
        <v>1</v>
      </c>
      <c r="I426" s="225"/>
      <c r="J426" s="226">
        <f>ROUND(I426*H426,2)</f>
        <v>0</v>
      </c>
      <c r="K426" s="227"/>
      <c r="L426" s="45"/>
      <c r="M426" s="228" t="s">
        <v>1</v>
      </c>
      <c r="N426" s="229" t="s">
        <v>44</v>
      </c>
      <c r="O426" s="92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2" t="s">
        <v>674</v>
      </c>
      <c r="AT426" s="232" t="s">
        <v>138</v>
      </c>
      <c r="AU426" s="232" t="s">
        <v>90</v>
      </c>
      <c r="AY426" s="18" t="s">
        <v>136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18" t="s">
        <v>87</v>
      </c>
      <c r="BK426" s="233">
        <f>ROUND(I426*H426,2)</f>
        <v>0</v>
      </c>
      <c r="BL426" s="18" t="s">
        <v>674</v>
      </c>
      <c r="BM426" s="232" t="s">
        <v>966</v>
      </c>
    </row>
    <row r="427" spans="1:65" s="2" customFormat="1" ht="16.5" customHeight="1">
      <c r="A427" s="39"/>
      <c r="B427" s="40"/>
      <c r="C427" s="220" t="s">
        <v>620</v>
      </c>
      <c r="D427" s="220" t="s">
        <v>138</v>
      </c>
      <c r="E427" s="221" t="s">
        <v>693</v>
      </c>
      <c r="F427" s="222" t="s">
        <v>694</v>
      </c>
      <c r="G427" s="223" t="s">
        <v>673</v>
      </c>
      <c r="H427" s="224">
        <v>1</v>
      </c>
      <c r="I427" s="225"/>
      <c r="J427" s="226">
        <f>ROUND(I427*H427,2)</f>
        <v>0</v>
      </c>
      <c r="K427" s="227"/>
      <c r="L427" s="45"/>
      <c r="M427" s="228" t="s">
        <v>1</v>
      </c>
      <c r="N427" s="229" t="s">
        <v>44</v>
      </c>
      <c r="O427" s="92"/>
      <c r="P427" s="230">
        <f>O427*H427</f>
        <v>0</v>
      </c>
      <c r="Q427" s="230">
        <v>0</v>
      </c>
      <c r="R427" s="230">
        <f>Q427*H427</f>
        <v>0</v>
      </c>
      <c r="S427" s="230">
        <v>0</v>
      </c>
      <c r="T427" s="231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2" t="s">
        <v>674</v>
      </c>
      <c r="AT427" s="232" t="s">
        <v>138</v>
      </c>
      <c r="AU427" s="232" t="s">
        <v>90</v>
      </c>
      <c r="AY427" s="18" t="s">
        <v>136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8" t="s">
        <v>87</v>
      </c>
      <c r="BK427" s="233">
        <f>ROUND(I427*H427,2)</f>
        <v>0</v>
      </c>
      <c r="BL427" s="18" t="s">
        <v>674</v>
      </c>
      <c r="BM427" s="232" t="s">
        <v>967</v>
      </c>
    </row>
    <row r="428" spans="1:65" s="2" customFormat="1" ht="16.5" customHeight="1">
      <c r="A428" s="39"/>
      <c r="B428" s="40"/>
      <c r="C428" s="220" t="s">
        <v>629</v>
      </c>
      <c r="D428" s="220" t="s">
        <v>138</v>
      </c>
      <c r="E428" s="221" t="s">
        <v>697</v>
      </c>
      <c r="F428" s="222" t="s">
        <v>698</v>
      </c>
      <c r="G428" s="223" t="s">
        <v>673</v>
      </c>
      <c r="H428" s="224">
        <v>1</v>
      </c>
      <c r="I428" s="225"/>
      <c r="J428" s="226">
        <f>ROUND(I428*H428,2)</f>
        <v>0</v>
      </c>
      <c r="K428" s="227"/>
      <c r="L428" s="45"/>
      <c r="M428" s="289" t="s">
        <v>1</v>
      </c>
      <c r="N428" s="290" t="s">
        <v>44</v>
      </c>
      <c r="O428" s="291"/>
      <c r="P428" s="292">
        <f>O428*H428</f>
        <v>0</v>
      </c>
      <c r="Q428" s="292">
        <v>0</v>
      </c>
      <c r="R428" s="292">
        <f>Q428*H428</f>
        <v>0</v>
      </c>
      <c r="S428" s="292">
        <v>0</v>
      </c>
      <c r="T428" s="293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2" t="s">
        <v>674</v>
      </c>
      <c r="AT428" s="232" t="s">
        <v>138</v>
      </c>
      <c r="AU428" s="232" t="s">
        <v>90</v>
      </c>
      <c r="AY428" s="18" t="s">
        <v>136</v>
      </c>
      <c r="BE428" s="233">
        <f>IF(N428="základní",J428,0)</f>
        <v>0</v>
      </c>
      <c r="BF428" s="233">
        <f>IF(N428="snížená",J428,0)</f>
        <v>0</v>
      </c>
      <c r="BG428" s="233">
        <f>IF(N428="zákl. přenesená",J428,0)</f>
        <v>0</v>
      </c>
      <c r="BH428" s="233">
        <f>IF(N428="sníž. přenesená",J428,0)</f>
        <v>0</v>
      </c>
      <c r="BI428" s="233">
        <f>IF(N428="nulová",J428,0)</f>
        <v>0</v>
      </c>
      <c r="BJ428" s="18" t="s">
        <v>87</v>
      </c>
      <c r="BK428" s="233">
        <f>ROUND(I428*H428,2)</f>
        <v>0</v>
      </c>
      <c r="BL428" s="18" t="s">
        <v>674</v>
      </c>
      <c r="BM428" s="232" t="s">
        <v>968</v>
      </c>
    </row>
    <row r="429" spans="1:31" s="2" customFormat="1" ht="6.95" customHeight="1">
      <c r="A429" s="39"/>
      <c r="B429" s="67"/>
      <c r="C429" s="68"/>
      <c r="D429" s="68"/>
      <c r="E429" s="68"/>
      <c r="F429" s="68"/>
      <c r="G429" s="68"/>
      <c r="H429" s="68"/>
      <c r="I429" s="68"/>
      <c r="J429" s="68"/>
      <c r="K429" s="68"/>
      <c r="L429" s="45"/>
      <c r="M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</row>
  </sheetData>
  <sheetProtection password="CC35" sheet="1" objects="1" scenarios="1" formatColumns="0" formatRows="0" autoFilter="0"/>
  <autoFilter ref="C130:K428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90</v>
      </c>
    </row>
    <row r="4" spans="2:46" s="1" customFormat="1" ht="24.95" customHeight="1">
      <c r="B4" s="21"/>
      <c r="D4" s="139" t="s">
        <v>97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Izolační zeleň Českobrodská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98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24.1.2024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36</v>
      </c>
      <c r="F15" s="39"/>
      <c r="G15" s="39"/>
      <c r="H15" s="39"/>
      <c r="I15" s="141" t="s">
        <v>28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33</v>
      </c>
      <c r="F21" s="39"/>
      <c r="G21" s="39"/>
      <c r="H21" s="39"/>
      <c r="I21" s="141" t="s">
        <v>28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35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36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37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39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41</v>
      </c>
      <c r="G32" s="39"/>
      <c r="H32" s="39"/>
      <c r="I32" s="153" t="s">
        <v>40</v>
      </c>
      <c r="J32" s="153" t="s">
        <v>42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43</v>
      </c>
      <c r="E33" s="141" t="s">
        <v>44</v>
      </c>
      <c r="F33" s="155">
        <f>ROUND((SUM(BE120:BE197)),2)</f>
        <v>0</v>
      </c>
      <c r="G33" s="39"/>
      <c r="H33" s="39"/>
      <c r="I33" s="156">
        <v>0.21</v>
      </c>
      <c r="J33" s="155">
        <f>ROUND(((SUM(BE120:BE197))*I33),2)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45</v>
      </c>
      <c r="F34" s="155">
        <f>ROUND((SUM(BF120:BF197)),2)</f>
        <v>0</v>
      </c>
      <c r="G34" s="39"/>
      <c r="H34" s="39"/>
      <c r="I34" s="156">
        <v>0.15</v>
      </c>
      <c r="J34" s="155">
        <f>ROUND(((SUM(BF120:BF197))*I34),2)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46</v>
      </c>
      <c r="F35" s="155">
        <f>ROUND((SUM(BG120:BG197)),2)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47</v>
      </c>
      <c r="F36" s="155">
        <f>ROUND((SUM(BH120:BH197)),2)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48</v>
      </c>
      <c r="F37" s="155">
        <f>ROUND((SUM(BI120:BI197)),2)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101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Izolační zeleň Českobrodská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98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403 - Veřejné osvětlení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MČ Praha 14</v>
      </c>
      <c r="G89" s="41"/>
      <c r="H89" s="41"/>
      <c r="I89" s="33" t="s">
        <v>22</v>
      </c>
      <c r="J89" s="80" t="str">
        <f>IF(J12="","",J12)</f>
        <v>24.1.2024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25.6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32</v>
      </c>
      <c r="J91" s="37" t="str">
        <f>E21</f>
        <v>Projekce dopravní Filip, s.r.o.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35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102</v>
      </c>
      <c r="D94" s="177"/>
      <c r="E94" s="177"/>
      <c r="F94" s="177"/>
      <c r="G94" s="177"/>
      <c r="H94" s="177"/>
      <c r="I94" s="177"/>
      <c r="J94" s="178" t="s">
        <v>103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104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105</v>
      </c>
    </row>
    <row r="97" spans="1:31" s="9" customFormat="1" ht="24.95" customHeight="1">
      <c r="A97" s="9"/>
      <c r="B97" s="180"/>
      <c r="C97" s="181"/>
      <c r="D97" s="182" t="s">
        <v>970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971</v>
      </c>
      <c r="E98" s="183"/>
      <c r="F98" s="183"/>
      <c r="G98" s="183"/>
      <c r="H98" s="183"/>
      <c r="I98" s="183"/>
      <c r="J98" s="184">
        <f>J156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972</v>
      </c>
      <c r="E99" s="183"/>
      <c r="F99" s="183"/>
      <c r="G99" s="183"/>
      <c r="H99" s="183"/>
      <c r="I99" s="183"/>
      <c r="J99" s="184">
        <f>J170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973</v>
      </c>
      <c r="E100" s="183"/>
      <c r="F100" s="183"/>
      <c r="G100" s="183"/>
      <c r="H100" s="183"/>
      <c r="I100" s="183"/>
      <c r="J100" s="184">
        <f>J189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121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Izolační zeleň Českobrodská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98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SO 403 - Veřejné osvětlení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MČ Praha 14</v>
      </c>
      <c r="G114" s="41"/>
      <c r="H114" s="41"/>
      <c r="I114" s="33" t="s">
        <v>22</v>
      </c>
      <c r="J114" s="80" t="str">
        <f>IF(J12="","",J12)</f>
        <v>24.1.2024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5.65" customHeight="1">
      <c r="A116" s="39"/>
      <c r="B116" s="40"/>
      <c r="C116" s="33" t="s">
        <v>24</v>
      </c>
      <c r="D116" s="41"/>
      <c r="E116" s="41"/>
      <c r="F116" s="28" t="str">
        <f>E15</f>
        <v xml:space="preserve"> </v>
      </c>
      <c r="G116" s="41"/>
      <c r="H116" s="41"/>
      <c r="I116" s="33" t="s">
        <v>32</v>
      </c>
      <c r="J116" s="37" t="str">
        <f>E21</f>
        <v>Projekce dopravní Filip, s.r.o.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30</v>
      </c>
      <c r="D117" s="41"/>
      <c r="E117" s="41"/>
      <c r="F117" s="28" t="str">
        <f>IF(E18="","",E18)</f>
        <v>Vyplň údaj</v>
      </c>
      <c r="G117" s="41"/>
      <c r="H117" s="41"/>
      <c r="I117" s="33" t="s">
        <v>35</v>
      </c>
      <c r="J117" s="37" t="str">
        <f>E24</f>
        <v xml:space="preserve"> 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122</v>
      </c>
      <c r="D119" s="195" t="s">
        <v>64</v>
      </c>
      <c r="E119" s="195" t="s">
        <v>60</v>
      </c>
      <c r="F119" s="195" t="s">
        <v>61</v>
      </c>
      <c r="G119" s="195" t="s">
        <v>123</v>
      </c>
      <c r="H119" s="195" t="s">
        <v>124</v>
      </c>
      <c r="I119" s="195" t="s">
        <v>125</v>
      </c>
      <c r="J119" s="196" t="s">
        <v>103</v>
      </c>
      <c r="K119" s="197" t="s">
        <v>126</v>
      </c>
      <c r="L119" s="198"/>
      <c r="M119" s="101" t="s">
        <v>1</v>
      </c>
      <c r="N119" s="102" t="s">
        <v>43</v>
      </c>
      <c r="O119" s="102" t="s">
        <v>127</v>
      </c>
      <c r="P119" s="102" t="s">
        <v>128</v>
      </c>
      <c r="Q119" s="102" t="s">
        <v>129</v>
      </c>
      <c r="R119" s="102" t="s">
        <v>130</v>
      </c>
      <c r="S119" s="102" t="s">
        <v>131</v>
      </c>
      <c r="T119" s="103" t="s">
        <v>132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133</v>
      </c>
      <c r="D120" s="41"/>
      <c r="E120" s="41"/>
      <c r="F120" s="41"/>
      <c r="G120" s="41"/>
      <c r="H120" s="41"/>
      <c r="I120" s="41"/>
      <c r="J120" s="199">
        <f>BK120</f>
        <v>0</v>
      </c>
      <c r="K120" s="41"/>
      <c r="L120" s="45"/>
      <c r="M120" s="104"/>
      <c r="N120" s="200"/>
      <c r="O120" s="105"/>
      <c r="P120" s="201">
        <f>P121+P156+P170+P189</f>
        <v>0</v>
      </c>
      <c r="Q120" s="105"/>
      <c r="R120" s="201">
        <f>R121+R156+R170+R189</f>
        <v>0</v>
      </c>
      <c r="S120" s="105"/>
      <c r="T120" s="202">
        <f>T121+T156+T170+T189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78</v>
      </c>
      <c r="AU120" s="18" t="s">
        <v>105</v>
      </c>
      <c r="BK120" s="203">
        <f>BK121+BK156+BK170+BK189</f>
        <v>0</v>
      </c>
    </row>
    <row r="121" spans="1:63" s="12" customFormat="1" ht="25.9" customHeight="1">
      <c r="A121" s="12"/>
      <c r="B121" s="204"/>
      <c r="C121" s="205"/>
      <c r="D121" s="206" t="s">
        <v>78</v>
      </c>
      <c r="E121" s="207" t="s">
        <v>974</v>
      </c>
      <c r="F121" s="207" t="s">
        <v>975</v>
      </c>
      <c r="G121" s="205"/>
      <c r="H121" s="205"/>
      <c r="I121" s="208"/>
      <c r="J121" s="209">
        <f>BK121</f>
        <v>0</v>
      </c>
      <c r="K121" s="205"/>
      <c r="L121" s="210"/>
      <c r="M121" s="211"/>
      <c r="N121" s="212"/>
      <c r="O121" s="212"/>
      <c r="P121" s="213">
        <f>SUM(P122:P155)</f>
        <v>0</v>
      </c>
      <c r="Q121" s="212"/>
      <c r="R121" s="213">
        <f>SUM(R122:R155)</f>
        <v>0</v>
      </c>
      <c r="S121" s="212"/>
      <c r="T121" s="214">
        <f>SUM(T122:T155)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5" t="s">
        <v>87</v>
      </c>
      <c r="AT121" s="216" t="s">
        <v>78</v>
      </c>
      <c r="AU121" s="216" t="s">
        <v>79</v>
      </c>
      <c r="AY121" s="215" t="s">
        <v>136</v>
      </c>
      <c r="BK121" s="217">
        <f>SUM(BK122:BK155)</f>
        <v>0</v>
      </c>
    </row>
    <row r="122" spans="1:65" s="2" customFormat="1" ht="24.15" customHeight="1">
      <c r="A122" s="39"/>
      <c r="B122" s="40"/>
      <c r="C122" s="220" t="s">
        <v>87</v>
      </c>
      <c r="D122" s="220" t="s">
        <v>138</v>
      </c>
      <c r="E122" s="221" t="s">
        <v>976</v>
      </c>
      <c r="F122" s="222" t="s">
        <v>977</v>
      </c>
      <c r="G122" s="223" t="s">
        <v>978</v>
      </c>
      <c r="H122" s="224">
        <v>0.068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44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142</v>
      </c>
      <c r="AT122" s="232" t="s">
        <v>138</v>
      </c>
      <c r="AU122" s="232" t="s">
        <v>87</v>
      </c>
      <c r="AY122" s="18" t="s">
        <v>136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87</v>
      </c>
      <c r="BK122" s="233">
        <f>ROUND(I122*H122,2)</f>
        <v>0</v>
      </c>
      <c r="BL122" s="18" t="s">
        <v>142</v>
      </c>
      <c r="BM122" s="232" t="s">
        <v>979</v>
      </c>
    </row>
    <row r="123" spans="1:65" s="2" customFormat="1" ht="16.5" customHeight="1">
      <c r="A123" s="39"/>
      <c r="B123" s="40"/>
      <c r="C123" s="220" t="s">
        <v>90</v>
      </c>
      <c r="D123" s="220" t="s">
        <v>138</v>
      </c>
      <c r="E123" s="221" t="s">
        <v>980</v>
      </c>
      <c r="F123" s="222" t="s">
        <v>981</v>
      </c>
      <c r="G123" s="223" t="s">
        <v>141</v>
      </c>
      <c r="H123" s="224">
        <v>22.4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44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142</v>
      </c>
      <c r="AT123" s="232" t="s">
        <v>138</v>
      </c>
      <c r="AU123" s="232" t="s">
        <v>87</v>
      </c>
      <c r="AY123" s="18" t="s">
        <v>136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87</v>
      </c>
      <c r="BK123" s="233">
        <f>ROUND(I123*H123,2)</f>
        <v>0</v>
      </c>
      <c r="BL123" s="18" t="s">
        <v>142</v>
      </c>
      <c r="BM123" s="232" t="s">
        <v>982</v>
      </c>
    </row>
    <row r="124" spans="1:65" s="2" customFormat="1" ht="24.15" customHeight="1">
      <c r="A124" s="39"/>
      <c r="B124" s="40"/>
      <c r="C124" s="220" t="s">
        <v>153</v>
      </c>
      <c r="D124" s="220" t="s">
        <v>138</v>
      </c>
      <c r="E124" s="221" t="s">
        <v>983</v>
      </c>
      <c r="F124" s="222" t="s">
        <v>984</v>
      </c>
      <c r="G124" s="223" t="s">
        <v>141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44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142</v>
      </c>
      <c r="AT124" s="232" t="s">
        <v>138</v>
      </c>
      <c r="AU124" s="232" t="s">
        <v>87</v>
      </c>
      <c r="AY124" s="18" t="s">
        <v>136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87</v>
      </c>
      <c r="BK124" s="233">
        <f>ROUND(I124*H124,2)</f>
        <v>0</v>
      </c>
      <c r="BL124" s="18" t="s">
        <v>142</v>
      </c>
      <c r="BM124" s="232" t="s">
        <v>985</v>
      </c>
    </row>
    <row r="125" spans="1:65" s="2" customFormat="1" ht="24.15" customHeight="1">
      <c r="A125" s="39"/>
      <c r="B125" s="40"/>
      <c r="C125" s="220" t="s">
        <v>142</v>
      </c>
      <c r="D125" s="220" t="s">
        <v>138</v>
      </c>
      <c r="E125" s="221" t="s">
        <v>986</v>
      </c>
      <c r="F125" s="222" t="s">
        <v>987</v>
      </c>
      <c r="G125" s="223" t="s">
        <v>141</v>
      </c>
      <c r="H125" s="224">
        <v>2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44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142</v>
      </c>
      <c r="AT125" s="232" t="s">
        <v>138</v>
      </c>
      <c r="AU125" s="232" t="s">
        <v>87</v>
      </c>
      <c r="AY125" s="18" t="s">
        <v>136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87</v>
      </c>
      <c r="BK125" s="233">
        <f>ROUND(I125*H125,2)</f>
        <v>0</v>
      </c>
      <c r="BL125" s="18" t="s">
        <v>142</v>
      </c>
      <c r="BM125" s="232" t="s">
        <v>988</v>
      </c>
    </row>
    <row r="126" spans="1:65" s="2" customFormat="1" ht="33" customHeight="1">
      <c r="A126" s="39"/>
      <c r="B126" s="40"/>
      <c r="C126" s="220" t="s">
        <v>164</v>
      </c>
      <c r="D126" s="220" t="s">
        <v>138</v>
      </c>
      <c r="E126" s="221" t="s">
        <v>989</v>
      </c>
      <c r="F126" s="222" t="s">
        <v>990</v>
      </c>
      <c r="G126" s="223" t="s">
        <v>316</v>
      </c>
      <c r="H126" s="224">
        <v>2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44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142</v>
      </c>
      <c r="AT126" s="232" t="s">
        <v>138</v>
      </c>
      <c r="AU126" s="232" t="s">
        <v>87</v>
      </c>
      <c r="AY126" s="18" t="s">
        <v>136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87</v>
      </c>
      <c r="BK126" s="233">
        <f>ROUND(I126*H126,2)</f>
        <v>0</v>
      </c>
      <c r="BL126" s="18" t="s">
        <v>142</v>
      </c>
      <c r="BM126" s="232" t="s">
        <v>991</v>
      </c>
    </row>
    <row r="127" spans="1:65" s="2" customFormat="1" ht="24.15" customHeight="1">
      <c r="A127" s="39"/>
      <c r="B127" s="40"/>
      <c r="C127" s="220" t="s">
        <v>171</v>
      </c>
      <c r="D127" s="220" t="s">
        <v>138</v>
      </c>
      <c r="E127" s="221" t="s">
        <v>992</v>
      </c>
      <c r="F127" s="222" t="s">
        <v>993</v>
      </c>
      <c r="G127" s="223" t="s">
        <v>156</v>
      </c>
      <c r="H127" s="224">
        <v>64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44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142</v>
      </c>
      <c r="AT127" s="232" t="s">
        <v>138</v>
      </c>
      <c r="AU127" s="232" t="s">
        <v>87</v>
      </c>
      <c r="AY127" s="18" t="s">
        <v>136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87</v>
      </c>
      <c r="BK127" s="233">
        <f>ROUND(I127*H127,2)</f>
        <v>0</v>
      </c>
      <c r="BL127" s="18" t="s">
        <v>142</v>
      </c>
      <c r="BM127" s="232" t="s">
        <v>994</v>
      </c>
    </row>
    <row r="128" spans="1:65" s="2" customFormat="1" ht="24.15" customHeight="1">
      <c r="A128" s="39"/>
      <c r="B128" s="40"/>
      <c r="C128" s="220" t="s">
        <v>176</v>
      </c>
      <c r="D128" s="220" t="s">
        <v>138</v>
      </c>
      <c r="E128" s="221" t="s">
        <v>995</v>
      </c>
      <c r="F128" s="222" t="s">
        <v>996</v>
      </c>
      <c r="G128" s="223" t="s">
        <v>156</v>
      </c>
      <c r="H128" s="224">
        <v>4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44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142</v>
      </c>
      <c r="AT128" s="232" t="s">
        <v>138</v>
      </c>
      <c r="AU128" s="232" t="s">
        <v>87</v>
      </c>
      <c r="AY128" s="18" t="s">
        <v>136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87</v>
      </c>
      <c r="BK128" s="233">
        <f>ROUND(I128*H128,2)</f>
        <v>0</v>
      </c>
      <c r="BL128" s="18" t="s">
        <v>142</v>
      </c>
      <c r="BM128" s="232" t="s">
        <v>997</v>
      </c>
    </row>
    <row r="129" spans="1:65" s="2" customFormat="1" ht="33" customHeight="1">
      <c r="A129" s="39"/>
      <c r="B129" s="40"/>
      <c r="C129" s="220" t="s">
        <v>181</v>
      </c>
      <c r="D129" s="220" t="s">
        <v>138</v>
      </c>
      <c r="E129" s="221" t="s">
        <v>998</v>
      </c>
      <c r="F129" s="222" t="s">
        <v>999</v>
      </c>
      <c r="G129" s="223" t="s">
        <v>156</v>
      </c>
      <c r="H129" s="224">
        <v>64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44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142</v>
      </c>
      <c r="AT129" s="232" t="s">
        <v>138</v>
      </c>
      <c r="AU129" s="232" t="s">
        <v>87</v>
      </c>
      <c r="AY129" s="18" t="s">
        <v>136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87</v>
      </c>
      <c r="BK129" s="233">
        <f>ROUND(I129*H129,2)</f>
        <v>0</v>
      </c>
      <c r="BL129" s="18" t="s">
        <v>142</v>
      </c>
      <c r="BM129" s="232" t="s">
        <v>1000</v>
      </c>
    </row>
    <row r="130" spans="1:65" s="2" customFormat="1" ht="16.5" customHeight="1">
      <c r="A130" s="39"/>
      <c r="B130" s="40"/>
      <c r="C130" s="220" t="s">
        <v>186</v>
      </c>
      <c r="D130" s="220" t="s">
        <v>138</v>
      </c>
      <c r="E130" s="221" t="s">
        <v>1001</v>
      </c>
      <c r="F130" s="222" t="s">
        <v>1002</v>
      </c>
      <c r="G130" s="223" t="s">
        <v>156</v>
      </c>
      <c r="H130" s="224">
        <v>68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44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142</v>
      </c>
      <c r="AT130" s="232" t="s">
        <v>138</v>
      </c>
      <c r="AU130" s="232" t="s">
        <v>87</v>
      </c>
      <c r="AY130" s="18" t="s">
        <v>136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87</v>
      </c>
      <c r="BK130" s="233">
        <f>ROUND(I130*H130,2)</f>
        <v>0</v>
      </c>
      <c r="BL130" s="18" t="s">
        <v>142</v>
      </c>
      <c r="BM130" s="232" t="s">
        <v>1003</v>
      </c>
    </row>
    <row r="131" spans="1:65" s="2" customFormat="1" ht="24.15" customHeight="1">
      <c r="A131" s="39"/>
      <c r="B131" s="40"/>
      <c r="C131" s="220" t="s">
        <v>192</v>
      </c>
      <c r="D131" s="220" t="s">
        <v>138</v>
      </c>
      <c r="E131" s="221" t="s">
        <v>1004</v>
      </c>
      <c r="F131" s="222" t="s">
        <v>1005</v>
      </c>
      <c r="G131" s="223" t="s">
        <v>156</v>
      </c>
      <c r="H131" s="224">
        <v>65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44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142</v>
      </c>
      <c r="AT131" s="232" t="s">
        <v>138</v>
      </c>
      <c r="AU131" s="232" t="s">
        <v>87</v>
      </c>
      <c r="AY131" s="18" t="s">
        <v>136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87</v>
      </c>
      <c r="BK131" s="233">
        <f>ROUND(I131*H131,2)</f>
        <v>0</v>
      </c>
      <c r="BL131" s="18" t="s">
        <v>142</v>
      </c>
      <c r="BM131" s="232" t="s">
        <v>1006</v>
      </c>
    </row>
    <row r="132" spans="1:65" s="2" customFormat="1" ht="24.15" customHeight="1">
      <c r="A132" s="39"/>
      <c r="B132" s="40"/>
      <c r="C132" s="220" t="s">
        <v>200</v>
      </c>
      <c r="D132" s="220" t="s">
        <v>138</v>
      </c>
      <c r="E132" s="221" t="s">
        <v>1007</v>
      </c>
      <c r="F132" s="222" t="s">
        <v>1008</v>
      </c>
      <c r="G132" s="223" t="s">
        <v>156</v>
      </c>
      <c r="H132" s="224">
        <v>7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44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142</v>
      </c>
      <c r="AT132" s="232" t="s">
        <v>138</v>
      </c>
      <c r="AU132" s="232" t="s">
        <v>87</v>
      </c>
      <c r="AY132" s="18" t="s">
        <v>136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87</v>
      </c>
      <c r="BK132" s="233">
        <f>ROUND(I132*H132,2)</f>
        <v>0</v>
      </c>
      <c r="BL132" s="18" t="s">
        <v>142</v>
      </c>
      <c r="BM132" s="232" t="s">
        <v>1009</v>
      </c>
    </row>
    <row r="133" spans="1:65" s="2" customFormat="1" ht="24.15" customHeight="1">
      <c r="A133" s="39"/>
      <c r="B133" s="40"/>
      <c r="C133" s="220" t="s">
        <v>206</v>
      </c>
      <c r="D133" s="220" t="s">
        <v>138</v>
      </c>
      <c r="E133" s="221" t="s">
        <v>1010</v>
      </c>
      <c r="F133" s="222" t="s">
        <v>1011</v>
      </c>
      <c r="G133" s="223" t="s">
        <v>156</v>
      </c>
      <c r="H133" s="224">
        <v>64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44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142</v>
      </c>
      <c r="AT133" s="232" t="s">
        <v>138</v>
      </c>
      <c r="AU133" s="232" t="s">
        <v>87</v>
      </c>
      <c r="AY133" s="18" t="s">
        <v>136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87</v>
      </c>
      <c r="BK133" s="233">
        <f>ROUND(I133*H133,2)</f>
        <v>0</v>
      </c>
      <c r="BL133" s="18" t="s">
        <v>142</v>
      </c>
      <c r="BM133" s="232" t="s">
        <v>1012</v>
      </c>
    </row>
    <row r="134" spans="1:65" s="2" customFormat="1" ht="24.15" customHeight="1">
      <c r="A134" s="39"/>
      <c r="B134" s="40"/>
      <c r="C134" s="220" t="s">
        <v>211</v>
      </c>
      <c r="D134" s="220" t="s">
        <v>138</v>
      </c>
      <c r="E134" s="221" t="s">
        <v>1013</v>
      </c>
      <c r="F134" s="222" t="s">
        <v>1014</v>
      </c>
      <c r="G134" s="223" t="s">
        <v>156</v>
      </c>
      <c r="H134" s="224">
        <v>4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44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142</v>
      </c>
      <c r="AT134" s="232" t="s">
        <v>138</v>
      </c>
      <c r="AU134" s="232" t="s">
        <v>87</v>
      </c>
      <c r="AY134" s="18" t="s">
        <v>136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87</v>
      </c>
      <c r="BK134" s="233">
        <f>ROUND(I134*H134,2)</f>
        <v>0</v>
      </c>
      <c r="BL134" s="18" t="s">
        <v>142</v>
      </c>
      <c r="BM134" s="232" t="s">
        <v>1015</v>
      </c>
    </row>
    <row r="135" spans="1:65" s="2" customFormat="1" ht="21.75" customHeight="1">
      <c r="A135" s="39"/>
      <c r="B135" s="40"/>
      <c r="C135" s="220" t="s">
        <v>216</v>
      </c>
      <c r="D135" s="220" t="s">
        <v>138</v>
      </c>
      <c r="E135" s="221" t="s">
        <v>1016</v>
      </c>
      <c r="F135" s="222" t="s">
        <v>1017</v>
      </c>
      <c r="G135" s="223" t="s">
        <v>148</v>
      </c>
      <c r="H135" s="224">
        <v>1.428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44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142</v>
      </c>
      <c r="AT135" s="232" t="s">
        <v>138</v>
      </c>
      <c r="AU135" s="232" t="s">
        <v>87</v>
      </c>
      <c r="AY135" s="18" t="s">
        <v>136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87</v>
      </c>
      <c r="BK135" s="233">
        <f>ROUND(I135*H135,2)</f>
        <v>0</v>
      </c>
      <c r="BL135" s="18" t="s">
        <v>142</v>
      </c>
      <c r="BM135" s="232" t="s">
        <v>1018</v>
      </c>
    </row>
    <row r="136" spans="1:65" s="2" customFormat="1" ht="24.15" customHeight="1">
      <c r="A136" s="39"/>
      <c r="B136" s="40"/>
      <c r="C136" s="220" t="s">
        <v>8</v>
      </c>
      <c r="D136" s="220" t="s">
        <v>138</v>
      </c>
      <c r="E136" s="221" t="s">
        <v>1019</v>
      </c>
      <c r="F136" s="222" t="s">
        <v>1020</v>
      </c>
      <c r="G136" s="223" t="s">
        <v>148</v>
      </c>
      <c r="H136" s="224">
        <v>3.332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44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142</v>
      </c>
      <c r="AT136" s="232" t="s">
        <v>138</v>
      </c>
      <c r="AU136" s="232" t="s">
        <v>87</v>
      </c>
      <c r="AY136" s="18" t="s">
        <v>136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87</v>
      </c>
      <c r="BK136" s="233">
        <f>ROUND(I136*H136,2)</f>
        <v>0</v>
      </c>
      <c r="BL136" s="18" t="s">
        <v>142</v>
      </c>
      <c r="BM136" s="232" t="s">
        <v>1021</v>
      </c>
    </row>
    <row r="137" spans="1:65" s="2" customFormat="1" ht="24.15" customHeight="1">
      <c r="A137" s="39"/>
      <c r="B137" s="40"/>
      <c r="C137" s="220" t="s">
        <v>223</v>
      </c>
      <c r="D137" s="220" t="s">
        <v>138</v>
      </c>
      <c r="E137" s="221" t="s">
        <v>1022</v>
      </c>
      <c r="F137" s="222" t="s">
        <v>1023</v>
      </c>
      <c r="G137" s="223" t="s">
        <v>141</v>
      </c>
      <c r="H137" s="224">
        <v>3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44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142</v>
      </c>
      <c r="AT137" s="232" t="s">
        <v>138</v>
      </c>
      <c r="AU137" s="232" t="s">
        <v>87</v>
      </c>
      <c r="AY137" s="18" t="s">
        <v>136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87</v>
      </c>
      <c r="BK137" s="233">
        <f>ROUND(I137*H137,2)</f>
        <v>0</v>
      </c>
      <c r="BL137" s="18" t="s">
        <v>142</v>
      </c>
      <c r="BM137" s="232" t="s">
        <v>1024</v>
      </c>
    </row>
    <row r="138" spans="1:65" s="2" customFormat="1" ht="24.15" customHeight="1">
      <c r="A138" s="39"/>
      <c r="B138" s="40"/>
      <c r="C138" s="220" t="s">
        <v>229</v>
      </c>
      <c r="D138" s="220" t="s">
        <v>138</v>
      </c>
      <c r="E138" s="221" t="s">
        <v>1025</v>
      </c>
      <c r="F138" s="222" t="s">
        <v>1026</v>
      </c>
      <c r="G138" s="223" t="s">
        <v>141</v>
      </c>
      <c r="H138" s="224">
        <v>1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44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142</v>
      </c>
      <c r="AT138" s="232" t="s">
        <v>138</v>
      </c>
      <c r="AU138" s="232" t="s">
        <v>87</v>
      </c>
      <c r="AY138" s="18" t="s">
        <v>136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87</v>
      </c>
      <c r="BK138" s="233">
        <f>ROUND(I138*H138,2)</f>
        <v>0</v>
      </c>
      <c r="BL138" s="18" t="s">
        <v>142</v>
      </c>
      <c r="BM138" s="232" t="s">
        <v>1027</v>
      </c>
    </row>
    <row r="139" spans="1:65" s="2" customFormat="1" ht="24.15" customHeight="1">
      <c r="A139" s="39"/>
      <c r="B139" s="40"/>
      <c r="C139" s="220" t="s">
        <v>234</v>
      </c>
      <c r="D139" s="220" t="s">
        <v>138</v>
      </c>
      <c r="E139" s="221" t="s">
        <v>1028</v>
      </c>
      <c r="F139" s="222" t="s">
        <v>1029</v>
      </c>
      <c r="G139" s="223" t="s">
        <v>141</v>
      </c>
      <c r="H139" s="224">
        <v>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44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142</v>
      </c>
      <c r="AT139" s="232" t="s">
        <v>138</v>
      </c>
      <c r="AU139" s="232" t="s">
        <v>87</v>
      </c>
      <c r="AY139" s="18" t="s">
        <v>136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87</v>
      </c>
      <c r="BK139" s="233">
        <f>ROUND(I139*H139,2)</f>
        <v>0</v>
      </c>
      <c r="BL139" s="18" t="s">
        <v>142</v>
      </c>
      <c r="BM139" s="232" t="s">
        <v>1030</v>
      </c>
    </row>
    <row r="140" spans="1:65" s="2" customFormat="1" ht="24.15" customHeight="1">
      <c r="A140" s="39"/>
      <c r="B140" s="40"/>
      <c r="C140" s="220" t="s">
        <v>242</v>
      </c>
      <c r="D140" s="220" t="s">
        <v>138</v>
      </c>
      <c r="E140" s="221" t="s">
        <v>1031</v>
      </c>
      <c r="F140" s="222" t="s">
        <v>1032</v>
      </c>
      <c r="G140" s="223" t="s">
        <v>141</v>
      </c>
      <c r="H140" s="224">
        <v>2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44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142</v>
      </c>
      <c r="AT140" s="232" t="s">
        <v>138</v>
      </c>
      <c r="AU140" s="232" t="s">
        <v>87</v>
      </c>
      <c r="AY140" s="18" t="s">
        <v>136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87</v>
      </c>
      <c r="BK140" s="233">
        <f>ROUND(I140*H140,2)</f>
        <v>0</v>
      </c>
      <c r="BL140" s="18" t="s">
        <v>142</v>
      </c>
      <c r="BM140" s="232" t="s">
        <v>1033</v>
      </c>
    </row>
    <row r="141" spans="1:65" s="2" customFormat="1" ht="16.5" customHeight="1">
      <c r="A141" s="39"/>
      <c r="B141" s="40"/>
      <c r="C141" s="220" t="s">
        <v>246</v>
      </c>
      <c r="D141" s="220" t="s">
        <v>138</v>
      </c>
      <c r="E141" s="221" t="s">
        <v>1034</v>
      </c>
      <c r="F141" s="222" t="s">
        <v>1035</v>
      </c>
      <c r="G141" s="223" t="s">
        <v>316</v>
      </c>
      <c r="H141" s="224">
        <v>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44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142</v>
      </c>
      <c r="AT141" s="232" t="s">
        <v>138</v>
      </c>
      <c r="AU141" s="232" t="s">
        <v>87</v>
      </c>
      <c r="AY141" s="18" t="s">
        <v>136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87</v>
      </c>
      <c r="BK141" s="233">
        <f>ROUND(I141*H141,2)</f>
        <v>0</v>
      </c>
      <c r="BL141" s="18" t="s">
        <v>142</v>
      </c>
      <c r="BM141" s="232" t="s">
        <v>1036</v>
      </c>
    </row>
    <row r="142" spans="1:65" s="2" customFormat="1" ht="16.5" customHeight="1">
      <c r="A142" s="39"/>
      <c r="B142" s="40"/>
      <c r="C142" s="220" t="s">
        <v>7</v>
      </c>
      <c r="D142" s="220" t="s">
        <v>138</v>
      </c>
      <c r="E142" s="221" t="s">
        <v>1037</v>
      </c>
      <c r="F142" s="222" t="s">
        <v>1038</v>
      </c>
      <c r="G142" s="223" t="s">
        <v>316</v>
      </c>
      <c r="H142" s="224">
        <v>4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44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142</v>
      </c>
      <c r="AT142" s="232" t="s">
        <v>138</v>
      </c>
      <c r="AU142" s="232" t="s">
        <v>87</v>
      </c>
      <c r="AY142" s="18" t="s">
        <v>136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87</v>
      </c>
      <c r="BK142" s="233">
        <f>ROUND(I142*H142,2)</f>
        <v>0</v>
      </c>
      <c r="BL142" s="18" t="s">
        <v>142</v>
      </c>
      <c r="BM142" s="232" t="s">
        <v>1039</v>
      </c>
    </row>
    <row r="143" spans="1:65" s="2" customFormat="1" ht="24.15" customHeight="1">
      <c r="A143" s="39"/>
      <c r="B143" s="40"/>
      <c r="C143" s="220" t="s">
        <v>257</v>
      </c>
      <c r="D143" s="220" t="s">
        <v>138</v>
      </c>
      <c r="E143" s="221" t="s">
        <v>1040</v>
      </c>
      <c r="F143" s="222" t="s">
        <v>1041</v>
      </c>
      <c r="G143" s="223" t="s">
        <v>316</v>
      </c>
      <c r="H143" s="224">
        <v>4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44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142</v>
      </c>
      <c r="AT143" s="232" t="s">
        <v>138</v>
      </c>
      <c r="AU143" s="232" t="s">
        <v>87</v>
      </c>
      <c r="AY143" s="18" t="s">
        <v>136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87</v>
      </c>
      <c r="BK143" s="233">
        <f>ROUND(I143*H143,2)</f>
        <v>0</v>
      </c>
      <c r="BL143" s="18" t="s">
        <v>142</v>
      </c>
      <c r="BM143" s="232" t="s">
        <v>1042</v>
      </c>
    </row>
    <row r="144" spans="1:65" s="2" customFormat="1" ht="24.15" customHeight="1">
      <c r="A144" s="39"/>
      <c r="B144" s="40"/>
      <c r="C144" s="220" t="s">
        <v>262</v>
      </c>
      <c r="D144" s="220" t="s">
        <v>138</v>
      </c>
      <c r="E144" s="221" t="s">
        <v>1043</v>
      </c>
      <c r="F144" s="222" t="s">
        <v>1044</v>
      </c>
      <c r="G144" s="223" t="s">
        <v>316</v>
      </c>
      <c r="H144" s="224">
        <v>4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44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142</v>
      </c>
      <c r="AT144" s="232" t="s">
        <v>138</v>
      </c>
      <c r="AU144" s="232" t="s">
        <v>87</v>
      </c>
      <c r="AY144" s="18" t="s">
        <v>136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87</v>
      </c>
      <c r="BK144" s="233">
        <f>ROUND(I144*H144,2)</f>
        <v>0</v>
      </c>
      <c r="BL144" s="18" t="s">
        <v>142</v>
      </c>
      <c r="BM144" s="232" t="s">
        <v>1045</v>
      </c>
    </row>
    <row r="145" spans="1:65" s="2" customFormat="1" ht="16.5" customHeight="1">
      <c r="A145" s="39"/>
      <c r="B145" s="40"/>
      <c r="C145" s="220" t="s">
        <v>269</v>
      </c>
      <c r="D145" s="220" t="s">
        <v>138</v>
      </c>
      <c r="E145" s="221" t="s">
        <v>1046</v>
      </c>
      <c r="F145" s="222" t="s">
        <v>1047</v>
      </c>
      <c r="G145" s="223" t="s">
        <v>156</v>
      </c>
      <c r="H145" s="224">
        <v>67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44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142</v>
      </c>
      <c r="AT145" s="232" t="s">
        <v>138</v>
      </c>
      <c r="AU145" s="232" t="s">
        <v>87</v>
      </c>
      <c r="AY145" s="18" t="s">
        <v>136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87</v>
      </c>
      <c r="BK145" s="233">
        <f>ROUND(I145*H145,2)</f>
        <v>0</v>
      </c>
      <c r="BL145" s="18" t="s">
        <v>142</v>
      </c>
      <c r="BM145" s="232" t="s">
        <v>1048</v>
      </c>
    </row>
    <row r="146" spans="1:65" s="2" customFormat="1" ht="21.75" customHeight="1">
      <c r="A146" s="39"/>
      <c r="B146" s="40"/>
      <c r="C146" s="220" t="s">
        <v>274</v>
      </c>
      <c r="D146" s="220" t="s">
        <v>138</v>
      </c>
      <c r="E146" s="221" t="s">
        <v>1049</v>
      </c>
      <c r="F146" s="222" t="s">
        <v>1050</v>
      </c>
      <c r="G146" s="223" t="s">
        <v>156</v>
      </c>
      <c r="H146" s="224">
        <v>67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44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142</v>
      </c>
      <c r="AT146" s="232" t="s">
        <v>138</v>
      </c>
      <c r="AU146" s="232" t="s">
        <v>87</v>
      </c>
      <c r="AY146" s="18" t="s">
        <v>136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87</v>
      </c>
      <c r="BK146" s="233">
        <f>ROUND(I146*H146,2)</f>
        <v>0</v>
      </c>
      <c r="BL146" s="18" t="s">
        <v>142</v>
      </c>
      <c r="BM146" s="232" t="s">
        <v>1051</v>
      </c>
    </row>
    <row r="147" spans="1:65" s="2" customFormat="1" ht="24.15" customHeight="1">
      <c r="A147" s="39"/>
      <c r="B147" s="40"/>
      <c r="C147" s="220" t="s">
        <v>279</v>
      </c>
      <c r="D147" s="220" t="s">
        <v>138</v>
      </c>
      <c r="E147" s="221" t="s">
        <v>1052</v>
      </c>
      <c r="F147" s="222" t="s">
        <v>1053</v>
      </c>
      <c r="G147" s="223" t="s">
        <v>316</v>
      </c>
      <c r="H147" s="224">
        <v>2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44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142</v>
      </c>
      <c r="AT147" s="232" t="s">
        <v>138</v>
      </c>
      <c r="AU147" s="232" t="s">
        <v>87</v>
      </c>
      <c r="AY147" s="18" t="s">
        <v>136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87</v>
      </c>
      <c r="BK147" s="233">
        <f>ROUND(I147*H147,2)</f>
        <v>0</v>
      </c>
      <c r="BL147" s="18" t="s">
        <v>142</v>
      </c>
      <c r="BM147" s="232" t="s">
        <v>1054</v>
      </c>
    </row>
    <row r="148" spans="1:65" s="2" customFormat="1" ht="16.5" customHeight="1">
      <c r="A148" s="39"/>
      <c r="B148" s="40"/>
      <c r="C148" s="220" t="s">
        <v>284</v>
      </c>
      <c r="D148" s="220" t="s">
        <v>138</v>
      </c>
      <c r="E148" s="221" t="s">
        <v>1055</v>
      </c>
      <c r="F148" s="222" t="s">
        <v>1056</v>
      </c>
      <c r="G148" s="223" t="s">
        <v>316</v>
      </c>
      <c r="H148" s="224">
        <v>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44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142</v>
      </c>
      <c r="AT148" s="232" t="s">
        <v>138</v>
      </c>
      <c r="AU148" s="232" t="s">
        <v>87</v>
      </c>
      <c r="AY148" s="18" t="s">
        <v>136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87</v>
      </c>
      <c r="BK148" s="233">
        <f>ROUND(I148*H148,2)</f>
        <v>0</v>
      </c>
      <c r="BL148" s="18" t="s">
        <v>142</v>
      </c>
      <c r="BM148" s="232" t="s">
        <v>1057</v>
      </c>
    </row>
    <row r="149" spans="1:65" s="2" customFormat="1" ht="33" customHeight="1">
      <c r="A149" s="39"/>
      <c r="B149" s="40"/>
      <c r="C149" s="220" t="s">
        <v>290</v>
      </c>
      <c r="D149" s="220" t="s">
        <v>138</v>
      </c>
      <c r="E149" s="221" t="s">
        <v>1058</v>
      </c>
      <c r="F149" s="222" t="s">
        <v>599</v>
      </c>
      <c r="G149" s="223" t="s">
        <v>196</v>
      </c>
      <c r="H149" s="224">
        <v>0.54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44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142</v>
      </c>
      <c r="AT149" s="232" t="s">
        <v>138</v>
      </c>
      <c r="AU149" s="232" t="s">
        <v>87</v>
      </c>
      <c r="AY149" s="18" t="s">
        <v>136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87</v>
      </c>
      <c r="BK149" s="233">
        <f>ROUND(I149*H149,2)</f>
        <v>0</v>
      </c>
      <c r="BL149" s="18" t="s">
        <v>142</v>
      </c>
      <c r="BM149" s="232" t="s">
        <v>1059</v>
      </c>
    </row>
    <row r="150" spans="1:65" s="2" customFormat="1" ht="33" customHeight="1">
      <c r="A150" s="39"/>
      <c r="B150" s="40"/>
      <c r="C150" s="220" t="s">
        <v>297</v>
      </c>
      <c r="D150" s="220" t="s">
        <v>138</v>
      </c>
      <c r="E150" s="221" t="s">
        <v>1060</v>
      </c>
      <c r="F150" s="222" t="s">
        <v>594</v>
      </c>
      <c r="G150" s="223" t="s">
        <v>196</v>
      </c>
      <c r="H150" s="224">
        <v>1.08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44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142</v>
      </c>
      <c r="AT150" s="232" t="s">
        <v>138</v>
      </c>
      <c r="AU150" s="232" t="s">
        <v>87</v>
      </c>
      <c r="AY150" s="18" t="s">
        <v>136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87</v>
      </c>
      <c r="BK150" s="233">
        <f>ROUND(I150*H150,2)</f>
        <v>0</v>
      </c>
      <c r="BL150" s="18" t="s">
        <v>142</v>
      </c>
      <c r="BM150" s="232" t="s">
        <v>1061</v>
      </c>
    </row>
    <row r="151" spans="1:65" s="2" customFormat="1" ht="21.75" customHeight="1">
      <c r="A151" s="39"/>
      <c r="B151" s="40"/>
      <c r="C151" s="220" t="s">
        <v>302</v>
      </c>
      <c r="D151" s="220" t="s">
        <v>138</v>
      </c>
      <c r="E151" s="221" t="s">
        <v>1062</v>
      </c>
      <c r="F151" s="222" t="s">
        <v>1063</v>
      </c>
      <c r="G151" s="223" t="s">
        <v>141</v>
      </c>
      <c r="H151" s="224">
        <v>8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44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142</v>
      </c>
      <c r="AT151" s="232" t="s">
        <v>138</v>
      </c>
      <c r="AU151" s="232" t="s">
        <v>87</v>
      </c>
      <c r="AY151" s="18" t="s">
        <v>136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87</v>
      </c>
      <c r="BK151" s="233">
        <f>ROUND(I151*H151,2)</f>
        <v>0</v>
      </c>
      <c r="BL151" s="18" t="s">
        <v>142</v>
      </c>
      <c r="BM151" s="232" t="s">
        <v>1064</v>
      </c>
    </row>
    <row r="152" spans="1:65" s="2" customFormat="1" ht="33" customHeight="1">
      <c r="A152" s="39"/>
      <c r="B152" s="40"/>
      <c r="C152" s="220" t="s">
        <v>308</v>
      </c>
      <c r="D152" s="220" t="s">
        <v>138</v>
      </c>
      <c r="E152" s="221" t="s">
        <v>1065</v>
      </c>
      <c r="F152" s="222" t="s">
        <v>1066</v>
      </c>
      <c r="G152" s="223" t="s">
        <v>141</v>
      </c>
      <c r="H152" s="224">
        <v>12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44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142</v>
      </c>
      <c r="AT152" s="232" t="s">
        <v>138</v>
      </c>
      <c r="AU152" s="232" t="s">
        <v>87</v>
      </c>
      <c r="AY152" s="18" t="s">
        <v>136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87</v>
      </c>
      <c r="BK152" s="233">
        <f>ROUND(I152*H152,2)</f>
        <v>0</v>
      </c>
      <c r="BL152" s="18" t="s">
        <v>142</v>
      </c>
      <c r="BM152" s="232" t="s">
        <v>1067</v>
      </c>
    </row>
    <row r="153" spans="1:65" s="2" customFormat="1" ht="24.15" customHeight="1">
      <c r="A153" s="39"/>
      <c r="B153" s="40"/>
      <c r="C153" s="220" t="s">
        <v>313</v>
      </c>
      <c r="D153" s="220" t="s">
        <v>138</v>
      </c>
      <c r="E153" s="221" t="s">
        <v>1068</v>
      </c>
      <c r="F153" s="222" t="s">
        <v>1069</v>
      </c>
      <c r="G153" s="223" t="s">
        <v>141</v>
      </c>
      <c r="H153" s="224">
        <v>12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44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142</v>
      </c>
      <c r="AT153" s="232" t="s">
        <v>138</v>
      </c>
      <c r="AU153" s="232" t="s">
        <v>87</v>
      </c>
      <c r="AY153" s="18" t="s">
        <v>136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87</v>
      </c>
      <c r="BK153" s="233">
        <f>ROUND(I153*H153,2)</f>
        <v>0</v>
      </c>
      <c r="BL153" s="18" t="s">
        <v>142</v>
      </c>
      <c r="BM153" s="232" t="s">
        <v>1070</v>
      </c>
    </row>
    <row r="154" spans="1:65" s="2" customFormat="1" ht="24.15" customHeight="1">
      <c r="A154" s="39"/>
      <c r="B154" s="40"/>
      <c r="C154" s="220" t="s">
        <v>320</v>
      </c>
      <c r="D154" s="220" t="s">
        <v>138</v>
      </c>
      <c r="E154" s="221" t="s">
        <v>1071</v>
      </c>
      <c r="F154" s="222" t="s">
        <v>1072</v>
      </c>
      <c r="G154" s="223" t="s">
        <v>141</v>
      </c>
      <c r="H154" s="224">
        <v>12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44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142</v>
      </c>
      <c r="AT154" s="232" t="s">
        <v>138</v>
      </c>
      <c r="AU154" s="232" t="s">
        <v>87</v>
      </c>
      <c r="AY154" s="18" t="s">
        <v>136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87</v>
      </c>
      <c r="BK154" s="233">
        <f>ROUND(I154*H154,2)</f>
        <v>0</v>
      </c>
      <c r="BL154" s="18" t="s">
        <v>142</v>
      </c>
      <c r="BM154" s="232" t="s">
        <v>1073</v>
      </c>
    </row>
    <row r="155" spans="1:65" s="2" customFormat="1" ht="16.5" customHeight="1">
      <c r="A155" s="39"/>
      <c r="B155" s="40"/>
      <c r="C155" s="220" t="s">
        <v>325</v>
      </c>
      <c r="D155" s="220" t="s">
        <v>138</v>
      </c>
      <c r="E155" s="221" t="s">
        <v>1074</v>
      </c>
      <c r="F155" s="222" t="s">
        <v>1075</v>
      </c>
      <c r="G155" s="223" t="s">
        <v>148</v>
      </c>
      <c r="H155" s="224">
        <v>0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44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142</v>
      </c>
      <c r="AT155" s="232" t="s">
        <v>138</v>
      </c>
      <c r="AU155" s="232" t="s">
        <v>87</v>
      </c>
      <c r="AY155" s="18" t="s">
        <v>136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87</v>
      </c>
      <c r="BK155" s="233">
        <f>ROUND(I155*H155,2)</f>
        <v>0</v>
      </c>
      <c r="BL155" s="18" t="s">
        <v>142</v>
      </c>
      <c r="BM155" s="232" t="s">
        <v>1076</v>
      </c>
    </row>
    <row r="156" spans="1:63" s="12" customFormat="1" ht="25.9" customHeight="1">
      <c r="A156" s="12"/>
      <c r="B156" s="204"/>
      <c r="C156" s="205"/>
      <c r="D156" s="206" t="s">
        <v>78</v>
      </c>
      <c r="E156" s="207" t="s">
        <v>1077</v>
      </c>
      <c r="F156" s="207" t="s">
        <v>1078</v>
      </c>
      <c r="G156" s="205"/>
      <c r="H156" s="205"/>
      <c r="I156" s="208"/>
      <c r="J156" s="209">
        <f>BK156</f>
        <v>0</v>
      </c>
      <c r="K156" s="205"/>
      <c r="L156" s="210"/>
      <c r="M156" s="211"/>
      <c r="N156" s="212"/>
      <c r="O156" s="212"/>
      <c r="P156" s="213">
        <f>SUM(P157:P169)</f>
        <v>0</v>
      </c>
      <c r="Q156" s="212"/>
      <c r="R156" s="213">
        <f>SUM(R157:R169)</f>
        <v>0</v>
      </c>
      <c r="S156" s="212"/>
      <c r="T156" s="214">
        <f>SUM(T157:T169)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5" t="s">
        <v>87</v>
      </c>
      <c r="AT156" s="216" t="s">
        <v>78</v>
      </c>
      <c r="AU156" s="216" t="s">
        <v>79</v>
      </c>
      <c r="AY156" s="215" t="s">
        <v>136</v>
      </c>
      <c r="BK156" s="217">
        <f>SUM(BK157:BK169)</f>
        <v>0</v>
      </c>
    </row>
    <row r="157" spans="1:65" s="2" customFormat="1" ht="16.5" customHeight="1">
      <c r="A157" s="39"/>
      <c r="B157" s="40"/>
      <c r="C157" s="220" t="s">
        <v>330</v>
      </c>
      <c r="D157" s="220" t="s">
        <v>138</v>
      </c>
      <c r="E157" s="221" t="s">
        <v>1079</v>
      </c>
      <c r="F157" s="222" t="s">
        <v>1080</v>
      </c>
      <c r="G157" s="223" t="s">
        <v>316</v>
      </c>
      <c r="H157" s="224">
        <v>2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44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142</v>
      </c>
      <c r="AT157" s="232" t="s">
        <v>138</v>
      </c>
      <c r="AU157" s="232" t="s">
        <v>87</v>
      </c>
      <c r="AY157" s="18" t="s">
        <v>136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87</v>
      </c>
      <c r="BK157" s="233">
        <f>ROUND(I157*H157,2)</f>
        <v>0</v>
      </c>
      <c r="BL157" s="18" t="s">
        <v>142</v>
      </c>
      <c r="BM157" s="232" t="s">
        <v>1081</v>
      </c>
    </row>
    <row r="158" spans="1:65" s="2" customFormat="1" ht="16.5" customHeight="1">
      <c r="A158" s="39"/>
      <c r="B158" s="40"/>
      <c r="C158" s="220" t="s">
        <v>335</v>
      </c>
      <c r="D158" s="220" t="s">
        <v>138</v>
      </c>
      <c r="E158" s="221" t="s">
        <v>1082</v>
      </c>
      <c r="F158" s="222" t="s">
        <v>1083</v>
      </c>
      <c r="G158" s="223" t="s">
        <v>316</v>
      </c>
      <c r="H158" s="224">
        <v>0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44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142</v>
      </c>
      <c r="AT158" s="232" t="s">
        <v>138</v>
      </c>
      <c r="AU158" s="232" t="s">
        <v>87</v>
      </c>
      <c r="AY158" s="18" t="s">
        <v>136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87</v>
      </c>
      <c r="BK158" s="233">
        <f>ROUND(I158*H158,2)</f>
        <v>0</v>
      </c>
      <c r="BL158" s="18" t="s">
        <v>142</v>
      </c>
      <c r="BM158" s="232" t="s">
        <v>1084</v>
      </c>
    </row>
    <row r="159" spans="1:65" s="2" customFormat="1" ht="24.15" customHeight="1">
      <c r="A159" s="39"/>
      <c r="B159" s="40"/>
      <c r="C159" s="220" t="s">
        <v>340</v>
      </c>
      <c r="D159" s="220" t="s">
        <v>138</v>
      </c>
      <c r="E159" s="221" t="s">
        <v>1085</v>
      </c>
      <c r="F159" s="222" t="s">
        <v>1086</v>
      </c>
      <c r="G159" s="223" t="s">
        <v>141</v>
      </c>
      <c r="H159" s="224">
        <v>8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44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142</v>
      </c>
      <c r="AT159" s="232" t="s">
        <v>138</v>
      </c>
      <c r="AU159" s="232" t="s">
        <v>87</v>
      </c>
      <c r="AY159" s="18" t="s">
        <v>136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87</v>
      </c>
      <c r="BK159" s="233">
        <f>ROUND(I159*H159,2)</f>
        <v>0</v>
      </c>
      <c r="BL159" s="18" t="s">
        <v>142</v>
      </c>
      <c r="BM159" s="232" t="s">
        <v>1087</v>
      </c>
    </row>
    <row r="160" spans="1:65" s="2" customFormat="1" ht="24.15" customHeight="1">
      <c r="A160" s="39"/>
      <c r="B160" s="40"/>
      <c r="C160" s="220" t="s">
        <v>347</v>
      </c>
      <c r="D160" s="220" t="s">
        <v>138</v>
      </c>
      <c r="E160" s="221" t="s">
        <v>1088</v>
      </c>
      <c r="F160" s="222" t="s">
        <v>1089</v>
      </c>
      <c r="G160" s="223" t="s">
        <v>316</v>
      </c>
      <c r="H160" s="224">
        <v>2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44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142</v>
      </c>
      <c r="AT160" s="232" t="s">
        <v>138</v>
      </c>
      <c r="AU160" s="232" t="s">
        <v>87</v>
      </c>
      <c r="AY160" s="18" t="s">
        <v>136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87</v>
      </c>
      <c r="BK160" s="233">
        <f>ROUND(I160*H160,2)</f>
        <v>0</v>
      </c>
      <c r="BL160" s="18" t="s">
        <v>142</v>
      </c>
      <c r="BM160" s="232" t="s">
        <v>1090</v>
      </c>
    </row>
    <row r="161" spans="1:65" s="2" customFormat="1" ht="24.15" customHeight="1">
      <c r="A161" s="39"/>
      <c r="B161" s="40"/>
      <c r="C161" s="220" t="s">
        <v>318</v>
      </c>
      <c r="D161" s="220" t="s">
        <v>138</v>
      </c>
      <c r="E161" s="221" t="s">
        <v>1091</v>
      </c>
      <c r="F161" s="222" t="s">
        <v>1092</v>
      </c>
      <c r="G161" s="223" t="s">
        <v>316</v>
      </c>
      <c r="H161" s="224">
        <v>0</v>
      </c>
      <c r="I161" s="225"/>
      <c r="J161" s="226">
        <f>ROUND(I161*H161,2)</f>
        <v>0</v>
      </c>
      <c r="K161" s="227"/>
      <c r="L161" s="45"/>
      <c r="M161" s="228" t="s">
        <v>1</v>
      </c>
      <c r="N161" s="229" t="s">
        <v>44</v>
      </c>
      <c r="O161" s="92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2" t="s">
        <v>142</v>
      </c>
      <c r="AT161" s="232" t="s">
        <v>138</v>
      </c>
      <c r="AU161" s="232" t="s">
        <v>87</v>
      </c>
      <c r="AY161" s="18" t="s">
        <v>136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8" t="s">
        <v>87</v>
      </c>
      <c r="BK161" s="233">
        <f>ROUND(I161*H161,2)</f>
        <v>0</v>
      </c>
      <c r="BL161" s="18" t="s">
        <v>142</v>
      </c>
      <c r="BM161" s="232" t="s">
        <v>1093</v>
      </c>
    </row>
    <row r="162" spans="1:65" s="2" customFormat="1" ht="16.5" customHeight="1">
      <c r="A162" s="39"/>
      <c r="B162" s="40"/>
      <c r="C162" s="220" t="s">
        <v>355</v>
      </c>
      <c r="D162" s="220" t="s">
        <v>138</v>
      </c>
      <c r="E162" s="221" t="s">
        <v>1094</v>
      </c>
      <c r="F162" s="222" t="s">
        <v>1095</v>
      </c>
      <c r="G162" s="223" t="s">
        <v>316</v>
      </c>
      <c r="H162" s="224">
        <v>2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44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142</v>
      </c>
      <c r="AT162" s="232" t="s">
        <v>138</v>
      </c>
      <c r="AU162" s="232" t="s">
        <v>87</v>
      </c>
      <c r="AY162" s="18" t="s">
        <v>136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87</v>
      </c>
      <c r="BK162" s="233">
        <f>ROUND(I162*H162,2)</f>
        <v>0</v>
      </c>
      <c r="BL162" s="18" t="s">
        <v>142</v>
      </c>
      <c r="BM162" s="232" t="s">
        <v>1096</v>
      </c>
    </row>
    <row r="163" spans="1:65" s="2" customFormat="1" ht="16.5" customHeight="1">
      <c r="A163" s="39"/>
      <c r="B163" s="40"/>
      <c r="C163" s="220" t="s">
        <v>359</v>
      </c>
      <c r="D163" s="220" t="s">
        <v>138</v>
      </c>
      <c r="E163" s="221" t="s">
        <v>1097</v>
      </c>
      <c r="F163" s="222" t="s">
        <v>1098</v>
      </c>
      <c r="G163" s="223" t="s">
        <v>316</v>
      </c>
      <c r="H163" s="224">
        <v>0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44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142</v>
      </c>
      <c r="AT163" s="232" t="s">
        <v>138</v>
      </c>
      <c r="AU163" s="232" t="s">
        <v>87</v>
      </c>
      <c r="AY163" s="18" t="s">
        <v>136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87</v>
      </c>
      <c r="BK163" s="233">
        <f>ROUND(I163*H163,2)</f>
        <v>0</v>
      </c>
      <c r="BL163" s="18" t="s">
        <v>142</v>
      </c>
      <c r="BM163" s="232" t="s">
        <v>1099</v>
      </c>
    </row>
    <row r="164" spans="1:65" s="2" customFormat="1" ht="33" customHeight="1">
      <c r="A164" s="39"/>
      <c r="B164" s="40"/>
      <c r="C164" s="220" t="s">
        <v>364</v>
      </c>
      <c r="D164" s="220" t="s">
        <v>138</v>
      </c>
      <c r="E164" s="221" t="s">
        <v>1100</v>
      </c>
      <c r="F164" s="222" t="s">
        <v>1101</v>
      </c>
      <c r="G164" s="223" t="s">
        <v>156</v>
      </c>
      <c r="H164" s="224">
        <v>75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44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142</v>
      </c>
      <c r="AT164" s="232" t="s">
        <v>138</v>
      </c>
      <c r="AU164" s="232" t="s">
        <v>87</v>
      </c>
      <c r="AY164" s="18" t="s">
        <v>136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87</v>
      </c>
      <c r="BK164" s="233">
        <f>ROUND(I164*H164,2)</f>
        <v>0</v>
      </c>
      <c r="BL164" s="18" t="s">
        <v>142</v>
      </c>
      <c r="BM164" s="232" t="s">
        <v>1102</v>
      </c>
    </row>
    <row r="165" spans="1:65" s="2" customFormat="1" ht="16.5" customHeight="1">
      <c r="A165" s="39"/>
      <c r="B165" s="40"/>
      <c r="C165" s="220" t="s">
        <v>369</v>
      </c>
      <c r="D165" s="220" t="s">
        <v>138</v>
      </c>
      <c r="E165" s="221" t="s">
        <v>1103</v>
      </c>
      <c r="F165" s="222" t="s">
        <v>1104</v>
      </c>
      <c r="G165" s="223" t="s">
        <v>316</v>
      </c>
      <c r="H165" s="224">
        <v>2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44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142</v>
      </c>
      <c r="AT165" s="232" t="s">
        <v>138</v>
      </c>
      <c r="AU165" s="232" t="s">
        <v>87</v>
      </c>
      <c r="AY165" s="18" t="s">
        <v>136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87</v>
      </c>
      <c r="BK165" s="233">
        <f>ROUND(I165*H165,2)</f>
        <v>0</v>
      </c>
      <c r="BL165" s="18" t="s">
        <v>142</v>
      </c>
      <c r="BM165" s="232" t="s">
        <v>1105</v>
      </c>
    </row>
    <row r="166" spans="1:65" s="2" customFormat="1" ht="21.75" customHeight="1">
      <c r="A166" s="39"/>
      <c r="B166" s="40"/>
      <c r="C166" s="220" t="s">
        <v>374</v>
      </c>
      <c r="D166" s="220" t="s">
        <v>138</v>
      </c>
      <c r="E166" s="221" t="s">
        <v>1106</v>
      </c>
      <c r="F166" s="222" t="s">
        <v>1107</v>
      </c>
      <c r="G166" s="223" t="s">
        <v>316</v>
      </c>
      <c r="H166" s="224">
        <v>2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44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142</v>
      </c>
      <c r="AT166" s="232" t="s">
        <v>138</v>
      </c>
      <c r="AU166" s="232" t="s">
        <v>87</v>
      </c>
      <c r="AY166" s="18" t="s">
        <v>136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87</v>
      </c>
      <c r="BK166" s="233">
        <f>ROUND(I166*H166,2)</f>
        <v>0</v>
      </c>
      <c r="BL166" s="18" t="s">
        <v>142</v>
      </c>
      <c r="BM166" s="232" t="s">
        <v>1108</v>
      </c>
    </row>
    <row r="167" spans="1:65" s="2" customFormat="1" ht="33" customHeight="1">
      <c r="A167" s="39"/>
      <c r="B167" s="40"/>
      <c r="C167" s="220" t="s">
        <v>380</v>
      </c>
      <c r="D167" s="220" t="s">
        <v>138</v>
      </c>
      <c r="E167" s="221" t="s">
        <v>1109</v>
      </c>
      <c r="F167" s="222" t="s">
        <v>1110</v>
      </c>
      <c r="G167" s="223" t="s">
        <v>156</v>
      </c>
      <c r="H167" s="224">
        <v>12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44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142</v>
      </c>
      <c r="AT167" s="232" t="s">
        <v>138</v>
      </c>
      <c r="AU167" s="232" t="s">
        <v>87</v>
      </c>
      <c r="AY167" s="18" t="s">
        <v>136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87</v>
      </c>
      <c r="BK167" s="233">
        <f>ROUND(I167*H167,2)</f>
        <v>0</v>
      </c>
      <c r="BL167" s="18" t="s">
        <v>142</v>
      </c>
      <c r="BM167" s="232" t="s">
        <v>1111</v>
      </c>
    </row>
    <row r="168" spans="1:65" s="2" customFormat="1" ht="24.15" customHeight="1">
      <c r="A168" s="39"/>
      <c r="B168" s="40"/>
      <c r="C168" s="220" t="s">
        <v>386</v>
      </c>
      <c r="D168" s="220" t="s">
        <v>138</v>
      </c>
      <c r="E168" s="221" t="s">
        <v>1112</v>
      </c>
      <c r="F168" s="222" t="s">
        <v>1113</v>
      </c>
      <c r="G168" s="223" t="s">
        <v>156</v>
      </c>
      <c r="H168" s="224">
        <v>75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44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142</v>
      </c>
      <c r="AT168" s="232" t="s">
        <v>138</v>
      </c>
      <c r="AU168" s="232" t="s">
        <v>87</v>
      </c>
      <c r="AY168" s="18" t="s">
        <v>136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87</v>
      </c>
      <c r="BK168" s="233">
        <f>ROUND(I168*H168,2)</f>
        <v>0</v>
      </c>
      <c r="BL168" s="18" t="s">
        <v>142</v>
      </c>
      <c r="BM168" s="232" t="s">
        <v>1114</v>
      </c>
    </row>
    <row r="169" spans="1:65" s="2" customFormat="1" ht="16.5" customHeight="1">
      <c r="A169" s="39"/>
      <c r="B169" s="40"/>
      <c r="C169" s="220" t="s">
        <v>391</v>
      </c>
      <c r="D169" s="220" t="s">
        <v>138</v>
      </c>
      <c r="E169" s="221" t="s">
        <v>1115</v>
      </c>
      <c r="F169" s="222" t="s">
        <v>1116</v>
      </c>
      <c r="G169" s="223" t="s">
        <v>316</v>
      </c>
      <c r="H169" s="224">
        <v>1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44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142</v>
      </c>
      <c r="AT169" s="232" t="s">
        <v>138</v>
      </c>
      <c r="AU169" s="232" t="s">
        <v>87</v>
      </c>
      <c r="AY169" s="18" t="s">
        <v>136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87</v>
      </c>
      <c r="BK169" s="233">
        <f>ROUND(I169*H169,2)</f>
        <v>0</v>
      </c>
      <c r="BL169" s="18" t="s">
        <v>142</v>
      </c>
      <c r="BM169" s="232" t="s">
        <v>1117</v>
      </c>
    </row>
    <row r="170" spans="1:63" s="12" customFormat="1" ht="25.9" customHeight="1">
      <c r="A170" s="12"/>
      <c r="B170" s="204"/>
      <c r="C170" s="205"/>
      <c r="D170" s="206" t="s">
        <v>78</v>
      </c>
      <c r="E170" s="207" t="s">
        <v>1118</v>
      </c>
      <c r="F170" s="207" t="s">
        <v>1119</v>
      </c>
      <c r="G170" s="205"/>
      <c r="H170" s="205"/>
      <c r="I170" s="208"/>
      <c r="J170" s="209">
        <f>BK170</f>
        <v>0</v>
      </c>
      <c r="K170" s="205"/>
      <c r="L170" s="210"/>
      <c r="M170" s="211"/>
      <c r="N170" s="212"/>
      <c r="O170" s="212"/>
      <c r="P170" s="213">
        <f>SUM(P171:P188)</f>
        <v>0</v>
      </c>
      <c r="Q170" s="212"/>
      <c r="R170" s="213">
        <f>SUM(R171:R188)</f>
        <v>0</v>
      </c>
      <c r="S170" s="212"/>
      <c r="T170" s="214">
        <f>SUM(T171:T188)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5" t="s">
        <v>87</v>
      </c>
      <c r="AT170" s="216" t="s">
        <v>78</v>
      </c>
      <c r="AU170" s="216" t="s">
        <v>79</v>
      </c>
      <c r="AY170" s="215" t="s">
        <v>136</v>
      </c>
      <c r="BK170" s="217">
        <f>SUM(BK171:BK188)</f>
        <v>0</v>
      </c>
    </row>
    <row r="171" spans="1:65" s="2" customFormat="1" ht="24.15" customHeight="1">
      <c r="A171" s="39"/>
      <c r="B171" s="40"/>
      <c r="C171" s="267" t="s">
        <v>397</v>
      </c>
      <c r="D171" s="267" t="s">
        <v>193</v>
      </c>
      <c r="E171" s="268" t="s">
        <v>1120</v>
      </c>
      <c r="F171" s="269" t="s">
        <v>1121</v>
      </c>
      <c r="G171" s="270" t="s">
        <v>316</v>
      </c>
      <c r="H171" s="271">
        <v>2</v>
      </c>
      <c r="I171" s="272"/>
      <c r="J171" s="273">
        <f>ROUND(I171*H171,2)</f>
        <v>0</v>
      </c>
      <c r="K171" s="274"/>
      <c r="L171" s="275"/>
      <c r="M171" s="276" t="s">
        <v>1</v>
      </c>
      <c r="N171" s="277" t="s">
        <v>44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181</v>
      </c>
      <c r="AT171" s="232" t="s">
        <v>193</v>
      </c>
      <c r="AU171" s="232" t="s">
        <v>87</v>
      </c>
      <c r="AY171" s="18" t="s">
        <v>136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87</v>
      </c>
      <c r="BK171" s="233">
        <f>ROUND(I171*H171,2)</f>
        <v>0</v>
      </c>
      <c r="BL171" s="18" t="s">
        <v>142</v>
      </c>
      <c r="BM171" s="232" t="s">
        <v>1122</v>
      </c>
    </row>
    <row r="172" spans="1:65" s="2" customFormat="1" ht="24.15" customHeight="1">
      <c r="A172" s="39"/>
      <c r="B172" s="40"/>
      <c r="C172" s="267" t="s">
        <v>401</v>
      </c>
      <c r="D172" s="267" t="s">
        <v>193</v>
      </c>
      <c r="E172" s="268" t="s">
        <v>1123</v>
      </c>
      <c r="F172" s="269" t="s">
        <v>1124</v>
      </c>
      <c r="G172" s="270" t="s">
        <v>316</v>
      </c>
      <c r="H172" s="271">
        <v>2</v>
      </c>
      <c r="I172" s="272"/>
      <c r="J172" s="273">
        <f>ROUND(I172*H172,2)</f>
        <v>0</v>
      </c>
      <c r="K172" s="274"/>
      <c r="L172" s="275"/>
      <c r="M172" s="276" t="s">
        <v>1</v>
      </c>
      <c r="N172" s="277" t="s">
        <v>44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181</v>
      </c>
      <c r="AT172" s="232" t="s">
        <v>193</v>
      </c>
      <c r="AU172" s="232" t="s">
        <v>87</v>
      </c>
      <c r="AY172" s="18" t="s">
        <v>136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87</v>
      </c>
      <c r="BK172" s="233">
        <f>ROUND(I172*H172,2)</f>
        <v>0</v>
      </c>
      <c r="BL172" s="18" t="s">
        <v>142</v>
      </c>
      <c r="BM172" s="232" t="s">
        <v>1125</v>
      </c>
    </row>
    <row r="173" spans="1:65" s="2" customFormat="1" ht="21.75" customHeight="1">
      <c r="A173" s="39"/>
      <c r="B173" s="40"/>
      <c r="C173" s="267" t="s">
        <v>406</v>
      </c>
      <c r="D173" s="267" t="s">
        <v>193</v>
      </c>
      <c r="E173" s="268" t="s">
        <v>1126</v>
      </c>
      <c r="F173" s="269" t="s">
        <v>1127</v>
      </c>
      <c r="G173" s="270" t="s">
        <v>226</v>
      </c>
      <c r="H173" s="271">
        <v>3</v>
      </c>
      <c r="I173" s="272"/>
      <c r="J173" s="273">
        <f>ROUND(I173*H173,2)</f>
        <v>0</v>
      </c>
      <c r="K173" s="274"/>
      <c r="L173" s="275"/>
      <c r="M173" s="276" t="s">
        <v>1</v>
      </c>
      <c r="N173" s="277" t="s">
        <v>44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181</v>
      </c>
      <c r="AT173" s="232" t="s">
        <v>193</v>
      </c>
      <c r="AU173" s="232" t="s">
        <v>87</v>
      </c>
      <c r="AY173" s="18" t="s">
        <v>136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87</v>
      </c>
      <c r="BK173" s="233">
        <f>ROUND(I173*H173,2)</f>
        <v>0</v>
      </c>
      <c r="BL173" s="18" t="s">
        <v>142</v>
      </c>
      <c r="BM173" s="232" t="s">
        <v>1128</v>
      </c>
    </row>
    <row r="174" spans="1:65" s="2" customFormat="1" ht="24.15" customHeight="1">
      <c r="A174" s="39"/>
      <c r="B174" s="40"/>
      <c r="C174" s="267" t="s">
        <v>413</v>
      </c>
      <c r="D174" s="267" t="s">
        <v>193</v>
      </c>
      <c r="E174" s="268" t="s">
        <v>1129</v>
      </c>
      <c r="F174" s="269" t="s">
        <v>1130</v>
      </c>
      <c r="G174" s="270" t="s">
        <v>316</v>
      </c>
      <c r="H174" s="271">
        <v>2</v>
      </c>
      <c r="I174" s="272"/>
      <c r="J174" s="273">
        <f>ROUND(I174*H174,2)</f>
        <v>0</v>
      </c>
      <c r="K174" s="274"/>
      <c r="L174" s="275"/>
      <c r="M174" s="276" t="s">
        <v>1</v>
      </c>
      <c r="N174" s="277" t="s">
        <v>44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181</v>
      </c>
      <c r="AT174" s="232" t="s">
        <v>193</v>
      </c>
      <c r="AU174" s="232" t="s">
        <v>87</v>
      </c>
      <c r="AY174" s="18" t="s">
        <v>136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87</v>
      </c>
      <c r="BK174" s="233">
        <f>ROUND(I174*H174,2)</f>
        <v>0</v>
      </c>
      <c r="BL174" s="18" t="s">
        <v>142</v>
      </c>
      <c r="BM174" s="232" t="s">
        <v>1131</v>
      </c>
    </row>
    <row r="175" spans="1:65" s="2" customFormat="1" ht="16.5" customHeight="1">
      <c r="A175" s="39"/>
      <c r="B175" s="40"/>
      <c r="C175" s="267" t="s">
        <v>419</v>
      </c>
      <c r="D175" s="267" t="s">
        <v>193</v>
      </c>
      <c r="E175" s="268" t="s">
        <v>1132</v>
      </c>
      <c r="F175" s="269" t="s">
        <v>1133</v>
      </c>
      <c r="G175" s="270" t="s">
        <v>316</v>
      </c>
      <c r="H175" s="271">
        <v>2</v>
      </c>
      <c r="I175" s="272"/>
      <c r="J175" s="273">
        <f>ROUND(I175*H175,2)</f>
        <v>0</v>
      </c>
      <c r="K175" s="274"/>
      <c r="L175" s="275"/>
      <c r="M175" s="276" t="s">
        <v>1</v>
      </c>
      <c r="N175" s="277" t="s">
        <v>44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181</v>
      </c>
      <c r="AT175" s="232" t="s">
        <v>193</v>
      </c>
      <c r="AU175" s="232" t="s">
        <v>87</v>
      </c>
      <c r="AY175" s="18" t="s">
        <v>136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87</v>
      </c>
      <c r="BK175" s="233">
        <f>ROUND(I175*H175,2)</f>
        <v>0</v>
      </c>
      <c r="BL175" s="18" t="s">
        <v>142</v>
      </c>
      <c r="BM175" s="232" t="s">
        <v>1134</v>
      </c>
    </row>
    <row r="176" spans="1:65" s="2" customFormat="1" ht="16.5" customHeight="1">
      <c r="A176" s="39"/>
      <c r="B176" s="40"/>
      <c r="C176" s="267" t="s">
        <v>426</v>
      </c>
      <c r="D176" s="267" t="s">
        <v>193</v>
      </c>
      <c r="E176" s="268" t="s">
        <v>1135</v>
      </c>
      <c r="F176" s="269" t="s">
        <v>1136</v>
      </c>
      <c r="G176" s="270" t="s">
        <v>156</v>
      </c>
      <c r="H176" s="271">
        <v>68</v>
      </c>
      <c r="I176" s="272"/>
      <c r="J176" s="273">
        <f>ROUND(I176*H176,2)</f>
        <v>0</v>
      </c>
      <c r="K176" s="274"/>
      <c r="L176" s="275"/>
      <c r="M176" s="276" t="s">
        <v>1</v>
      </c>
      <c r="N176" s="277" t="s">
        <v>44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181</v>
      </c>
      <c r="AT176" s="232" t="s">
        <v>193</v>
      </c>
      <c r="AU176" s="232" t="s">
        <v>87</v>
      </c>
      <c r="AY176" s="18" t="s">
        <v>136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87</v>
      </c>
      <c r="BK176" s="233">
        <f>ROUND(I176*H176,2)</f>
        <v>0</v>
      </c>
      <c r="BL176" s="18" t="s">
        <v>142</v>
      </c>
      <c r="BM176" s="232" t="s">
        <v>1137</v>
      </c>
    </row>
    <row r="177" spans="1:65" s="2" customFormat="1" ht="16.5" customHeight="1">
      <c r="A177" s="39"/>
      <c r="B177" s="40"/>
      <c r="C177" s="267" t="s">
        <v>431</v>
      </c>
      <c r="D177" s="267" t="s">
        <v>193</v>
      </c>
      <c r="E177" s="268" t="s">
        <v>1138</v>
      </c>
      <c r="F177" s="269" t="s">
        <v>1139</v>
      </c>
      <c r="G177" s="270" t="s">
        <v>316</v>
      </c>
      <c r="H177" s="271">
        <v>2</v>
      </c>
      <c r="I177" s="272"/>
      <c r="J177" s="273">
        <f>ROUND(I177*H177,2)</f>
        <v>0</v>
      </c>
      <c r="K177" s="274"/>
      <c r="L177" s="275"/>
      <c r="M177" s="276" t="s">
        <v>1</v>
      </c>
      <c r="N177" s="277" t="s">
        <v>44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181</v>
      </c>
      <c r="AT177" s="232" t="s">
        <v>193</v>
      </c>
      <c r="AU177" s="232" t="s">
        <v>87</v>
      </c>
      <c r="AY177" s="18" t="s">
        <v>136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87</v>
      </c>
      <c r="BK177" s="233">
        <f>ROUND(I177*H177,2)</f>
        <v>0</v>
      </c>
      <c r="BL177" s="18" t="s">
        <v>142</v>
      </c>
      <c r="BM177" s="232" t="s">
        <v>1140</v>
      </c>
    </row>
    <row r="178" spans="1:65" s="2" customFormat="1" ht="24.15" customHeight="1">
      <c r="A178" s="39"/>
      <c r="B178" s="40"/>
      <c r="C178" s="267" t="s">
        <v>437</v>
      </c>
      <c r="D178" s="267" t="s">
        <v>193</v>
      </c>
      <c r="E178" s="268" t="s">
        <v>1141</v>
      </c>
      <c r="F178" s="269" t="s">
        <v>1142</v>
      </c>
      <c r="G178" s="270" t="s">
        <v>316</v>
      </c>
      <c r="H178" s="271">
        <v>2</v>
      </c>
      <c r="I178" s="272"/>
      <c r="J178" s="273">
        <f>ROUND(I178*H178,2)</f>
        <v>0</v>
      </c>
      <c r="K178" s="274"/>
      <c r="L178" s="275"/>
      <c r="M178" s="276" t="s">
        <v>1</v>
      </c>
      <c r="N178" s="277" t="s">
        <v>44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181</v>
      </c>
      <c r="AT178" s="232" t="s">
        <v>193</v>
      </c>
      <c r="AU178" s="232" t="s">
        <v>87</v>
      </c>
      <c r="AY178" s="18" t="s">
        <v>136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87</v>
      </c>
      <c r="BK178" s="233">
        <f>ROUND(I178*H178,2)</f>
        <v>0</v>
      </c>
      <c r="BL178" s="18" t="s">
        <v>142</v>
      </c>
      <c r="BM178" s="232" t="s">
        <v>1143</v>
      </c>
    </row>
    <row r="179" spans="1:65" s="2" customFormat="1" ht="21.75" customHeight="1">
      <c r="A179" s="39"/>
      <c r="B179" s="40"/>
      <c r="C179" s="267" t="s">
        <v>442</v>
      </c>
      <c r="D179" s="267" t="s">
        <v>193</v>
      </c>
      <c r="E179" s="268" t="s">
        <v>1144</v>
      </c>
      <c r="F179" s="269" t="s">
        <v>1145</v>
      </c>
      <c r="G179" s="270" t="s">
        <v>156</v>
      </c>
      <c r="H179" s="271">
        <v>12</v>
      </c>
      <c r="I179" s="272"/>
      <c r="J179" s="273">
        <f>ROUND(I179*H179,2)</f>
        <v>0</v>
      </c>
      <c r="K179" s="274"/>
      <c r="L179" s="275"/>
      <c r="M179" s="276" t="s">
        <v>1</v>
      </c>
      <c r="N179" s="277" t="s">
        <v>44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181</v>
      </c>
      <c r="AT179" s="232" t="s">
        <v>193</v>
      </c>
      <c r="AU179" s="232" t="s">
        <v>87</v>
      </c>
      <c r="AY179" s="18" t="s">
        <v>136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87</v>
      </c>
      <c r="BK179" s="233">
        <f>ROUND(I179*H179,2)</f>
        <v>0</v>
      </c>
      <c r="BL179" s="18" t="s">
        <v>142</v>
      </c>
      <c r="BM179" s="232" t="s">
        <v>1146</v>
      </c>
    </row>
    <row r="180" spans="1:65" s="2" customFormat="1" ht="16.5" customHeight="1">
      <c r="A180" s="39"/>
      <c r="B180" s="40"/>
      <c r="C180" s="267" t="s">
        <v>448</v>
      </c>
      <c r="D180" s="267" t="s">
        <v>193</v>
      </c>
      <c r="E180" s="268" t="s">
        <v>1147</v>
      </c>
      <c r="F180" s="269" t="s">
        <v>1148</v>
      </c>
      <c r="G180" s="270" t="s">
        <v>156</v>
      </c>
      <c r="H180" s="271">
        <v>75</v>
      </c>
      <c r="I180" s="272"/>
      <c r="J180" s="273">
        <f>ROUND(I180*H180,2)</f>
        <v>0</v>
      </c>
      <c r="K180" s="274"/>
      <c r="L180" s="275"/>
      <c r="M180" s="276" t="s">
        <v>1</v>
      </c>
      <c r="N180" s="277" t="s">
        <v>44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181</v>
      </c>
      <c r="AT180" s="232" t="s">
        <v>193</v>
      </c>
      <c r="AU180" s="232" t="s">
        <v>87</v>
      </c>
      <c r="AY180" s="18" t="s">
        <v>136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87</v>
      </c>
      <c r="BK180" s="233">
        <f>ROUND(I180*H180,2)</f>
        <v>0</v>
      </c>
      <c r="BL180" s="18" t="s">
        <v>142</v>
      </c>
      <c r="BM180" s="232" t="s">
        <v>1149</v>
      </c>
    </row>
    <row r="181" spans="1:65" s="2" customFormat="1" ht="24.15" customHeight="1">
      <c r="A181" s="39"/>
      <c r="B181" s="40"/>
      <c r="C181" s="267" t="s">
        <v>452</v>
      </c>
      <c r="D181" s="267" t="s">
        <v>193</v>
      </c>
      <c r="E181" s="268" t="s">
        <v>1150</v>
      </c>
      <c r="F181" s="269" t="s">
        <v>1151</v>
      </c>
      <c r="G181" s="270" t="s">
        <v>156</v>
      </c>
      <c r="H181" s="271">
        <v>4</v>
      </c>
      <c r="I181" s="272"/>
      <c r="J181" s="273">
        <f>ROUND(I181*H181,2)</f>
        <v>0</v>
      </c>
      <c r="K181" s="274"/>
      <c r="L181" s="275"/>
      <c r="M181" s="276" t="s">
        <v>1</v>
      </c>
      <c r="N181" s="277" t="s">
        <v>44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181</v>
      </c>
      <c r="AT181" s="232" t="s">
        <v>193</v>
      </c>
      <c r="AU181" s="232" t="s">
        <v>87</v>
      </c>
      <c r="AY181" s="18" t="s">
        <v>136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87</v>
      </c>
      <c r="BK181" s="233">
        <f>ROUND(I181*H181,2)</f>
        <v>0</v>
      </c>
      <c r="BL181" s="18" t="s">
        <v>142</v>
      </c>
      <c r="BM181" s="232" t="s">
        <v>1152</v>
      </c>
    </row>
    <row r="182" spans="1:65" s="2" customFormat="1" ht="24.15" customHeight="1">
      <c r="A182" s="39"/>
      <c r="B182" s="40"/>
      <c r="C182" s="267" t="s">
        <v>456</v>
      </c>
      <c r="D182" s="267" t="s">
        <v>193</v>
      </c>
      <c r="E182" s="268" t="s">
        <v>1153</v>
      </c>
      <c r="F182" s="269" t="s">
        <v>1154</v>
      </c>
      <c r="G182" s="270" t="s">
        <v>156</v>
      </c>
      <c r="H182" s="271">
        <v>70</v>
      </c>
      <c r="I182" s="272"/>
      <c r="J182" s="273">
        <f>ROUND(I182*H182,2)</f>
        <v>0</v>
      </c>
      <c r="K182" s="274"/>
      <c r="L182" s="275"/>
      <c r="M182" s="276" t="s">
        <v>1</v>
      </c>
      <c r="N182" s="277" t="s">
        <v>44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181</v>
      </c>
      <c r="AT182" s="232" t="s">
        <v>193</v>
      </c>
      <c r="AU182" s="232" t="s">
        <v>87</v>
      </c>
      <c r="AY182" s="18" t="s">
        <v>136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87</v>
      </c>
      <c r="BK182" s="233">
        <f>ROUND(I182*H182,2)</f>
        <v>0</v>
      </c>
      <c r="BL182" s="18" t="s">
        <v>142</v>
      </c>
      <c r="BM182" s="232" t="s">
        <v>1155</v>
      </c>
    </row>
    <row r="183" spans="1:65" s="2" customFormat="1" ht="16.5" customHeight="1">
      <c r="A183" s="39"/>
      <c r="B183" s="40"/>
      <c r="C183" s="267" t="s">
        <v>344</v>
      </c>
      <c r="D183" s="267" t="s">
        <v>193</v>
      </c>
      <c r="E183" s="268" t="s">
        <v>1156</v>
      </c>
      <c r="F183" s="269" t="s">
        <v>1157</v>
      </c>
      <c r="G183" s="270" t="s">
        <v>196</v>
      </c>
      <c r="H183" s="271">
        <v>3</v>
      </c>
      <c r="I183" s="272"/>
      <c r="J183" s="273">
        <f>ROUND(I183*H183,2)</f>
        <v>0</v>
      </c>
      <c r="K183" s="274"/>
      <c r="L183" s="275"/>
      <c r="M183" s="276" t="s">
        <v>1</v>
      </c>
      <c r="N183" s="277" t="s">
        <v>44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181</v>
      </c>
      <c r="AT183" s="232" t="s">
        <v>193</v>
      </c>
      <c r="AU183" s="232" t="s">
        <v>87</v>
      </c>
      <c r="AY183" s="18" t="s">
        <v>136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87</v>
      </c>
      <c r="BK183" s="233">
        <f>ROUND(I183*H183,2)</f>
        <v>0</v>
      </c>
      <c r="BL183" s="18" t="s">
        <v>142</v>
      </c>
      <c r="BM183" s="232" t="s">
        <v>1158</v>
      </c>
    </row>
    <row r="184" spans="1:65" s="2" customFormat="1" ht="16.5" customHeight="1">
      <c r="A184" s="39"/>
      <c r="B184" s="40"/>
      <c r="C184" s="267" t="s">
        <v>463</v>
      </c>
      <c r="D184" s="267" t="s">
        <v>193</v>
      </c>
      <c r="E184" s="268" t="s">
        <v>1159</v>
      </c>
      <c r="F184" s="269" t="s">
        <v>1160</v>
      </c>
      <c r="G184" s="270" t="s">
        <v>316</v>
      </c>
      <c r="H184" s="271">
        <v>2</v>
      </c>
      <c r="I184" s="272"/>
      <c r="J184" s="273">
        <f>ROUND(I184*H184,2)</f>
        <v>0</v>
      </c>
      <c r="K184" s="274"/>
      <c r="L184" s="275"/>
      <c r="M184" s="276" t="s">
        <v>1</v>
      </c>
      <c r="N184" s="277" t="s">
        <v>44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181</v>
      </c>
      <c r="AT184" s="232" t="s">
        <v>193</v>
      </c>
      <c r="AU184" s="232" t="s">
        <v>87</v>
      </c>
      <c r="AY184" s="18" t="s">
        <v>136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87</v>
      </c>
      <c r="BK184" s="233">
        <f>ROUND(I184*H184,2)</f>
        <v>0</v>
      </c>
      <c r="BL184" s="18" t="s">
        <v>142</v>
      </c>
      <c r="BM184" s="232" t="s">
        <v>1161</v>
      </c>
    </row>
    <row r="185" spans="1:65" s="2" customFormat="1" ht="16.5" customHeight="1">
      <c r="A185" s="39"/>
      <c r="B185" s="40"/>
      <c r="C185" s="267" t="s">
        <v>467</v>
      </c>
      <c r="D185" s="267" t="s">
        <v>193</v>
      </c>
      <c r="E185" s="268" t="s">
        <v>1162</v>
      </c>
      <c r="F185" s="269" t="s">
        <v>1163</v>
      </c>
      <c r="G185" s="270" t="s">
        <v>316</v>
      </c>
      <c r="H185" s="271">
        <v>4</v>
      </c>
      <c r="I185" s="272"/>
      <c r="J185" s="273">
        <f>ROUND(I185*H185,2)</f>
        <v>0</v>
      </c>
      <c r="K185" s="274"/>
      <c r="L185" s="275"/>
      <c r="M185" s="276" t="s">
        <v>1</v>
      </c>
      <c r="N185" s="277" t="s">
        <v>44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181</v>
      </c>
      <c r="AT185" s="232" t="s">
        <v>193</v>
      </c>
      <c r="AU185" s="232" t="s">
        <v>87</v>
      </c>
      <c r="AY185" s="18" t="s">
        <v>136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87</v>
      </c>
      <c r="BK185" s="233">
        <f>ROUND(I185*H185,2)</f>
        <v>0</v>
      </c>
      <c r="BL185" s="18" t="s">
        <v>142</v>
      </c>
      <c r="BM185" s="232" t="s">
        <v>1164</v>
      </c>
    </row>
    <row r="186" spans="1:65" s="2" customFormat="1" ht="16.5" customHeight="1">
      <c r="A186" s="39"/>
      <c r="B186" s="40"/>
      <c r="C186" s="267" t="s">
        <v>471</v>
      </c>
      <c r="D186" s="267" t="s">
        <v>193</v>
      </c>
      <c r="E186" s="268" t="s">
        <v>1165</v>
      </c>
      <c r="F186" s="269" t="s">
        <v>1166</v>
      </c>
      <c r="G186" s="270" t="s">
        <v>673</v>
      </c>
      <c r="H186" s="271">
        <v>1</v>
      </c>
      <c r="I186" s="272"/>
      <c r="J186" s="273">
        <f>ROUND(I186*H186,2)</f>
        <v>0</v>
      </c>
      <c r="K186" s="274"/>
      <c r="L186" s="275"/>
      <c r="M186" s="276" t="s">
        <v>1</v>
      </c>
      <c r="N186" s="277" t="s">
        <v>44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181</v>
      </c>
      <c r="AT186" s="232" t="s">
        <v>193</v>
      </c>
      <c r="AU186" s="232" t="s">
        <v>87</v>
      </c>
      <c r="AY186" s="18" t="s">
        <v>136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87</v>
      </c>
      <c r="BK186" s="233">
        <f>ROUND(I186*H186,2)</f>
        <v>0</v>
      </c>
      <c r="BL186" s="18" t="s">
        <v>142</v>
      </c>
      <c r="BM186" s="232" t="s">
        <v>1167</v>
      </c>
    </row>
    <row r="187" spans="1:65" s="2" customFormat="1" ht="16.5" customHeight="1">
      <c r="A187" s="39"/>
      <c r="B187" s="40"/>
      <c r="C187" s="267" t="s">
        <v>476</v>
      </c>
      <c r="D187" s="267" t="s">
        <v>193</v>
      </c>
      <c r="E187" s="268" t="s">
        <v>1168</v>
      </c>
      <c r="F187" s="269" t="s">
        <v>1169</v>
      </c>
      <c r="G187" s="270" t="s">
        <v>226</v>
      </c>
      <c r="H187" s="271">
        <v>4</v>
      </c>
      <c r="I187" s="272"/>
      <c r="J187" s="273">
        <f>ROUND(I187*H187,2)</f>
        <v>0</v>
      </c>
      <c r="K187" s="274"/>
      <c r="L187" s="275"/>
      <c r="M187" s="276" t="s">
        <v>1</v>
      </c>
      <c r="N187" s="277" t="s">
        <v>44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181</v>
      </c>
      <c r="AT187" s="232" t="s">
        <v>193</v>
      </c>
      <c r="AU187" s="232" t="s">
        <v>87</v>
      </c>
      <c r="AY187" s="18" t="s">
        <v>136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87</v>
      </c>
      <c r="BK187" s="233">
        <f>ROUND(I187*H187,2)</f>
        <v>0</v>
      </c>
      <c r="BL187" s="18" t="s">
        <v>142</v>
      </c>
      <c r="BM187" s="232" t="s">
        <v>1170</v>
      </c>
    </row>
    <row r="188" spans="1:65" s="2" customFormat="1" ht="16.5" customHeight="1">
      <c r="A188" s="39"/>
      <c r="B188" s="40"/>
      <c r="C188" s="267" t="s">
        <v>482</v>
      </c>
      <c r="D188" s="267" t="s">
        <v>193</v>
      </c>
      <c r="E188" s="268" t="s">
        <v>1171</v>
      </c>
      <c r="F188" s="269" t="s">
        <v>1172</v>
      </c>
      <c r="G188" s="270" t="s">
        <v>316</v>
      </c>
      <c r="H188" s="271">
        <v>1</v>
      </c>
      <c r="I188" s="272"/>
      <c r="J188" s="273">
        <f>ROUND(I188*H188,2)</f>
        <v>0</v>
      </c>
      <c r="K188" s="274"/>
      <c r="L188" s="275"/>
      <c r="M188" s="276" t="s">
        <v>1</v>
      </c>
      <c r="N188" s="277" t="s">
        <v>44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181</v>
      </c>
      <c r="AT188" s="232" t="s">
        <v>193</v>
      </c>
      <c r="AU188" s="232" t="s">
        <v>87</v>
      </c>
      <c r="AY188" s="18" t="s">
        <v>136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87</v>
      </c>
      <c r="BK188" s="233">
        <f>ROUND(I188*H188,2)</f>
        <v>0</v>
      </c>
      <c r="BL188" s="18" t="s">
        <v>142</v>
      </c>
      <c r="BM188" s="232" t="s">
        <v>1173</v>
      </c>
    </row>
    <row r="189" spans="1:63" s="12" customFormat="1" ht="25.9" customHeight="1">
      <c r="A189" s="12"/>
      <c r="B189" s="204"/>
      <c r="C189" s="205"/>
      <c r="D189" s="206" t="s">
        <v>78</v>
      </c>
      <c r="E189" s="207" t="s">
        <v>1174</v>
      </c>
      <c r="F189" s="207" t="s">
        <v>1175</v>
      </c>
      <c r="G189" s="205"/>
      <c r="H189" s="205"/>
      <c r="I189" s="208"/>
      <c r="J189" s="209">
        <f>BK189</f>
        <v>0</v>
      </c>
      <c r="K189" s="205"/>
      <c r="L189" s="210"/>
      <c r="M189" s="211"/>
      <c r="N189" s="212"/>
      <c r="O189" s="212"/>
      <c r="P189" s="213">
        <f>SUM(P190:P197)</f>
        <v>0</v>
      </c>
      <c r="Q189" s="212"/>
      <c r="R189" s="213">
        <f>SUM(R190:R197)</f>
        <v>0</v>
      </c>
      <c r="S189" s="212"/>
      <c r="T189" s="214">
        <f>SUM(T190:T197)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87</v>
      </c>
      <c r="AT189" s="216" t="s">
        <v>78</v>
      </c>
      <c r="AU189" s="216" t="s">
        <v>79</v>
      </c>
      <c r="AY189" s="215" t="s">
        <v>136</v>
      </c>
      <c r="BK189" s="217">
        <f>SUM(BK190:BK197)</f>
        <v>0</v>
      </c>
    </row>
    <row r="190" spans="1:65" s="2" customFormat="1" ht="16.5" customHeight="1">
      <c r="A190" s="39"/>
      <c r="B190" s="40"/>
      <c r="C190" s="220" t="s">
        <v>488</v>
      </c>
      <c r="D190" s="220" t="s">
        <v>138</v>
      </c>
      <c r="E190" s="221" t="s">
        <v>1176</v>
      </c>
      <c r="F190" s="222" t="s">
        <v>1177</v>
      </c>
      <c r="G190" s="223" t="s">
        <v>673</v>
      </c>
      <c r="H190" s="224">
        <v>1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44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142</v>
      </c>
      <c r="AT190" s="232" t="s">
        <v>138</v>
      </c>
      <c r="AU190" s="232" t="s">
        <v>87</v>
      </c>
      <c r="AY190" s="18" t="s">
        <v>136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87</v>
      </c>
      <c r="BK190" s="233">
        <f>ROUND(I190*H190,2)</f>
        <v>0</v>
      </c>
      <c r="BL190" s="18" t="s">
        <v>142</v>
      </c>
      <c r="BM190" s="232" t="s">
        <v>1178</v>
      </c>
    </row>
    <row r="191" spans="1:65" s="2" customFormat="1" ht="16.5" customHeight="1">
      <c r="A191" s="39"/>
      <c r="B191" s="40"/>
      <c r="C191" s="220" t="s">
        <v>493</v>
      </c>
      <c r="D191" s="220" t="s">
        <v>138</v>
      </c>
      <c r="E191" s="221" t="s">
        <v>1179</v>
      </c>
      <c r="F191" s="222" t="s">
        <v>1180</v>
      </c>
      <c r="G191" s="223" t="s">
        <v>673</v>
      </c>
      <c r="H191" s="224">
        <v>1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44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142</v>
      </c>
      <c r="AT191" s="232" t="s">
        <v>138</v>
      </c>
      <c r="AU191" s="232" t="s">
        <v>87</v>
      </c>
      <c r="AY191" s="18" t="s">
        <v>136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87</v>
      </c>
      <c r="BK191" s="233">
        <f>ROUND(I191*H191,2)</f>
        <v>0</v>
      </c>
      <c r="BL191" s="18" t="s">
        <v>142</v>
      </c>
      <c r="BM191" s="232" t="s">
        <v>1181</v>
      </c>
    </row>
    <row r="192" spans="1:65" s="2" customFormat="1" ht="24.15" customHeight="1">
      <c r="A192" s="39"/>
      <c r="B192" s="40"/>
      <c r="C192" s="220" t="s">
        <v>497</v>
      </c>
      <c r="D192" s="220" t="s">
        <v>138</v>
      </c>
      <c r="E192" s="221" t="s">
        <v>1182</v>
      </c>
      <c r="F192" s="222" t="s">
        <v>1183</v>
      </c>
      <c r="G192" s="223" t="s">
        <v>673</v>
      </c>
      <c r="H192" s="224">
        <v>1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44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142</v>
      </c>
      <c r="AT192" s="232" t="s">
        <v>138</v>
      </c>
      <c r="AU192" s="232" t="s">
        <v>87</v>
      </c>
      <c r="AY192" s="18" t="s">
        <v>136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87</v>
      </c>
      <c r="BK192" s="233">
        <f>ROUND(I192*H192,2)</f>
        <v>0</v>
      </c>
      <c r="BL192" s="18" t="s">
        <v>142</v>
      </c>
      <c r="BM192" s="232" t="s">
        <v>1184</v>
      </c>
    </row>
    <row r="193" spans="1:65" s="2" customFormat="1" ht="16.5" customHeight="1">
      <c r="A193" s="39"/>
      <c r="B193" s="40"/>
      <c r="C193" s="220" t="s">
        <v>503</v>
      </c>
      <c r="D193" s="220" t="s">
        <v>138</v>
      </c>
      <c r="E193" s="221" t="s">
        <v>1185</v>
      </c>
      <c r="F193" s="222" t="s">
        <v>1186</v>
      </c>
      <c r="G193" s="223" t="s">
        <v>673</v>
      </c>
      <c r="H193" s="224">
        <v>1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44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142</v>
      </c>
      <c r="AT193" s="232" t="s">
        <v>138</v>
      </c>
      <c r="AU193" s="232" t="s">
        <v>87</v>
      </c>
      <c r="AY193" s="18" t="s">
        <v>136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87</v>
      </c>
      <c r="BK193" s="233">
        <f>ROUND(I193*H193,2)</f>
        <v>0</v>
      </c>
      <c r="BL193" s="18" t="s">
        <v>142</v>
      </c>
      <c r="BM193" s="232" t="s">
        <v>1187</v>
      </c>
    </row>
    <row r="194" spans="1:65" s="2" customFormat="1" ht="16.5" customHeight="1">
      <c r="A194" s="39"/>
      <c r="B194" s="40"/>
      <c r="C194" s="220" t="s">
        <v>508</v>
      </c>
      <c r="D194" s="220" t="s">
        <v>138</v>
      </c>
      <c r="E194" s="221" t="s">
        <v>1188</v>
      </c>
      <c r="F194" s="222" t="s">
        <v>1189</v>
      </c>
      <c r="G194" s="223" t="s">
        <v>673</v>
      </c>
      <c r="H194" s="224">
        <v>1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44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142</v>
      </c>
      <c r="AT194" s="232" t="s">
        <v>138</v>
      </c>
      <c r="AU194" s="232" t="s">
        <v>87</v>
      </c>
      <c r="AY194" s="18" t="s">
        <v>136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87</v>
      </c>
      <c r="BK194" s="233">
        <f>ROUND(I194*H194,2)</f>
        <v>0</v>
      </c>
      <c r="BL194" s="18" t="s">
        <v>142</v>
      </c>
      <c r="BM194" s="232" t="s">
        <v>1190</v>
      </c>
    </row>
    <row r="195" spans="1:65" s="2" customFormat="1" ht="16.5" customHeight="1">
      <c r="A195" s="39"/>
      <c r="B195" s="40"/>
      <c r="C195" s="220" t="s">
        <v>513</v>
      </c>
      <c r="D195" s="220" t="s">
        <v>138</v>
      </c>
      <c r="E195" s="221" t="s">
        <v>1191</v>
      </c>
      <c r="F195" s="222" t="s">
        <v>1192</v>
      </c>
      <c r="G195" s="223" t="s">
        <v>673</v>
      </c>
      <c r="H195" s="224">
        <v>1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44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142</v>
      </c>
      <c r="AT195" s="232" t="s">
        <v>138</v>
      </c>
      <c r="AU195" s="232" t="s">
        <v>87</v>
      </c>
      <c r="AY195" s="18" t="s">
        <v>136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87</v>
      </c>
      <c r="BK195" s="233">
        <f>ROUND(I195*H195,2)</f>
        <v>0</v>
      </c>
      <c r="BL195" s="18" t="s">
        <v>142</v>
      </c>
      <c r="BM195" s="232" t="s">
        <v>1193</v>
      </c>
    </row>
    <row r="196" spans="1:65" s="2" customFormat="1" ht="16.5" customHeight="1">
      <c r="A196" s="39"/>
      <c r="B196" s="40"/>
      <c r="C196" s="220" t="s">
        <v>518</v>
      </c>
      <c r="D196" s="220" t="s">
        <v>138</v>
      </c>
      <c r="E196" s="221" t="s">
        <v>1194</v>
      </c>
      <c r="F196" s="222" t="s">
        <v>1195</v>
      </c>
      <c r="G196" s="223" t="s">
        <v>673</v>
      </c>
      <c r="H196" s="224">
        <v>1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44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142</v>
      </c>
      <c r="AT196" s="232" t="s">
        <v>138</v>
      </c>
      <c r="AU196" s="232" t="s">
        <v>87</v>
      </c>
      <c r="AY196" s="18" t="s">
        <v>136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87</v>
      </c>
      <c r="BK196" s="233">
        <f>ROUND(I196*H196,2)</f>
        <v>0</v>
      </c>
      <c r="BL196" s="18" t="s">
        <v>142</v>
      </c>
      <c r="BM196" s="232" t="s">
        <v>1196</v>
      </c>
    </row>
    <row r="197" spans="1:65" s="2" customFormat="1" ht="24.15" customHeight="1">
      <c r="A197" s="39"/>
      <c r="B197" s="40"/>
      <c r="C197" s="220" t="s">
        <v>523</v>
      </c>
      <c r="D197" s="220" t="s">
        <v>138</v>
      </c>
      <c r="E197" s="221" t="s">
        <v>1197</v>
      </c>
      <c r="F197" s="222" t="s">
        <v>1198</v>
      </c>
      <c r="G197" s="223" t="s">
        <v>673</v>
      </c>
      <c r="H197" s="224">
        <v>1</v>
      </c>
      <c r="I197" s="225"/>
      <c r="J197" s="226">
        <f>ROUND(I197*H197,2)</f>
        <v>0</v>
      </c>
      <c r="K197" s="227"/>
      <c r="L197" s="45"/>
      <c r="M197" s="289" t="s">
        <v>1</v>
      </c>
      <c r="N197" s="290" t="s">
        <v>44</v>
      </c>
      <c r="O197" s="291"/>
      <c r="P197" s="292">
        <f>O197*H197</f>
        <v>0</v>
      </c>
      <c r="Q197" s="292">
        <v>0</v>
      </c>
      <c r="R197" s="292">
        <f>Q197*H197</f>
        <v>0</v>
      </c>
      <c r="S197" s="292">
        <v>0</v>
      </c>
      <c r="T197" s="29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142</v>
      </c>
      <c r="AT197" s="232" t="s">
        <v>138</v>
      </c>
      <c r="AU197" s="232" t="s">
        <v>87</v>
      </c>
      <c r="AY197" s="18" t="s">
        <v>136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87</v>
      </c>
      <c r="BK197" s="233">
        <f>ROUND(I197*H197,2)</f>
        <v>0</v>
      </c>
      <c r="BL197" s="18" t="s">
        <v>142</v>
      </c>
      <c r="BM197" s="232" t="s">
        <v>1199</v>
      </c>
    </row>
    <row r="198" spans="1:31" s="2" customFormat="1" ht="6.95" customHeight="1">
      <c r="A198" s="39"/>
      <c r="B198" s="67"/>
      <c r="C198" s="68"/>
      <c r="D198" s="68"/>
      <c r="E198" s="68"/>
      <c r="F198" s="68"/>
      <c r="G198" s="68"/>
      <c r="H198" s="68"/>
      <c r="I198" s="68"/>
      <c r="J198" s="68"/>
      <c r="K198" s="68"/>
      <c r="L198" s="45"/>
      <c r="M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</row>
  </sheetData>
  <sheetProtection password="CC35" sheet="1" objects="1" scenarios="1" formatColumns="0" formatRows="0" autoFilter="0"/>
  <autoFilter ref="C119:K19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</dc:creator>
  <cp:keywords/>
  <dc:description/>
  <cp:lastModifiedBy>kros</cp:lastModifiedBy>
  <dcterms:created xsi:type="dcterms:W3CDTF">2024-02-05T17:12:06Z</dcterms:created>
  <dcterms:modified xsi:type="dcterms:W3CDTF">2024-02-05T17:12:11Z</dcterms:modified>
  <cp:category/>
  <cp:version/>
  <cp:contentType/>
  <cp:contentStatus/>
</cp:coreProperties>
</file>