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Zdenek\Documents\"/>
    </mc:Choice>
  </mc:AlternateContent>
  <xr:revisionPtr revIDLastSave="0" documentId="13_ncr:1_{90A0CEDC-47AC-4344-9B63-DB5B22F14022}" xr6:coauthVersionLast="47" xr6:coauthVersionMax="47" xr10:uidLastSave="{00000000-0000-0000-0000-000000000000}"/>
  <bookViews>
    <workbookView xWindow="-120" yWindow="-120" windowWidth="29040" windowHeight="15840" xr2:uid="{00000000-000D-0000-FFFF-FFFF00000000}"/>
  </bookViews>
  <sheets>
    <sheet name="Stavba" sheetId="1" r:id="rId1"/>
    <sheet name="VzorPolozky" sheetId="10" state="hidden" r:id="rId2"/>
    <sheet name="01 01 Pol" sheetId="12" r:id="rId3"/>
    <sheet name="02 02 Pol" sheetId="13" r:id="rId4"/>
    <sheet name="Gastro" sheetId="17" r:id="rId5"/>
    <sheet name="HACCP" sheetId="18" r:id="rId6"/>
  </sheets>
  <externalReferences>
    <externalReference r:id="rId7"/>
    <externalReference r:id="rId8"/>
  </externalReferences>
  <definedNames>
    <definedName name="_Hlk99094068" localSheetId="4">Gastro!$B$354</definedName>
    <definedName name="CelkemDPHVypocet" localSheetId="0">Stavba!$H$44</definedName>
    <definedName name="CenaCelkem" localSheetId="4">[1]Stavba!$G$29</definedName>
    <definedName name="CenaCelkem">Stavba!$G$29</definedName>
    <definedName name="CenaCelkemBezDPH">Stavba!$G$28</definedName>
    <definedName name="CenaCelkemVypocet" localSheetId="0">Stavba!$I$44</definedName>
    <definedName name="cisloobjektu">Stavba!$D$3</definedName>
    <definedName name="CisloRozpoctu">'[2]Krycí list'!$C$2</definedName>
    <definedName name="CisloStavby" localSheetId="0">Stavba!$D$2</definedName>
    <definedName name="cislostavby">'[2]Krycí list'!$A$7</definedName>
    <definedName name="CisloStavebnihoRozpoctu">Stavba!$D$4</definedName>
    <definedName name="dadresa">Stavba!$D$12:$G$12</definedName>
    <definedName name="DIČ" localSheetId="0">Stavba!$I$12</definedName>
    <definedName name="dmisto">Stavba!$E$13:$G$13</definedName>
    <definedName name="DPHSni" localSheetId="4">[1]Stavba!$G$24</definedName>
    <definedName name="DPHSni">Stavba!$G$24</definedName>
    <definedName name="DPHZakl" localSheetId="4">[1]Stavba!$G$26</definedName>
    <definedName name="DPHZakl">Stavba!$G$26</definedName>
    <definedName name="dpsc" localSheetId="0">Stavba!$D$13</definedName>
    <definedName name="IČO" localSheetId="0">Stavba!$I$11</definedName>
    <definedName name="Mena" localSheetId="4">[1]Stavba!$J$29</definedName>
    <definedName name="Mena">Stavba!$J$29</definedName>
    <definedName name="MistoStavby">Stavba!$D$4</definedName>
    <definedName name="nazevobjektu">Stavba!$E$3</definedName>
    <definedName name="NazevRozpoctu">'[2]Krycí list'!$D$2</definedName>
    <definedName name="NazevStavby" localSheetId="0">Stavba!$E$2</definedName>
    <definedName name="nazevstavby">'[2]Krycí list'!$C$7</definedName>
    <definedName name="NazevStavebnihoRozpoctu">Stavba!$E$4</definedName>
    <definedName name="_xlnm.Print_Titles" localSheetId="2">'01 01 Pol'!$1:$7</definedName>
    <definedName name="_xlnm.Print_Titles" localSheetId="3">'02 02 Pol'!$1:$7</definedName>
    <definedName name="_xlnm.Print_Titles" localSheetId="4">Gastro!$1:$1</definedName>
    <definedName name="oadresa">Stavba!$D$6</definedName>
    <definedName name="Objednatel" localSheetId="0">Stavba!$D$5</definedName>
    <definedName name="Objekt" localSheetId="0">Stavba!$B$38</definedName>
    <definedName name="_xlnm.Print_Area" localSheetId="2">'01 01 Pol'!$A$1:$T$22</definedName>
    <definedName name="_xlnm.Print_Area" localSheetId="3">'02 02 Pol'!$A$1:$T$25</definedName>
    <definedName name="_xlnm.Print_Area" localSheetId="0">Stavba!$A$1:$J$54</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ptavkaID">Stavba!$A$1</definedName>
    <definedName name="pPSC">Stavba!$D$10</definedName>
    <definedName name="Projektant">Stavba!$D$8</definedName>
    <definedName name="SazbaDPH1" localSheetId="0">Stavba!$E$23</definedName>
    <definedName name="SazbaDPH1">'[2]Krycí list'!$C$30</definedName>
    <definedName name="SazbaDPH2" localSheetId="0">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 localSheetId="4">[1]Stavba!$G$23</definedName>
    <definedName name="ZakladDPHSni">Stavba!$G$23</definedName>
    <definedName name="ZakladDPHSniVypocet" localSheetId="0">Stavba!$F$44</definedName>
    <definedName name="ZakladDPHZakl" localSheetId="4">[1]Stavba!$G$25</definedName>
    <definedName name="ZakladDPHZakl">Stavba!$G$25</definedName>
    <definedName name="ZakladDPHZaklVypocet" localSheetId="0">Stavba!$G$44</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3" l="1"/>
  <c r="F12" i="13"/>
  <c r="F51" i="18"/>
  <c r="F50" i="18"/>
  <c r="F49" i="18"/>
  <c r="F48" i="18"/>
  <c r="F47" i="18"/>
  <c r="F45" i="18"/>
  <c r="F46" i="18" s="1"/>
  <c r="F43" i="18"/>
  <c r="F44" i="18" s="1"/>
  <c r="F41" i="18"/>
  <c r="F40" i="18"/>
  <c r="F39" i="18"/>
  <c r="F38" i="18"/>
  <c r="F42" i="18" s="1"/>
  <c r="F37" i="18"/>
  <c r="F35" i="18"/>
  <c r="F34" i="18"/>
  <c r="F33" i="18"/>
  <c r="F32" i="18"/>
  <c r="F31" i="18"/>
  <c r="F30" i="18"/>
  <c r="F29" i="18"/>
  <c r="F28" i="18"/>
  <c r="F27" i="18"/>
  <c r="F26" i="18"/>
  <c r="F24" i="18"/>
  <c r="F23" i="18"/>
  <c r="F22" i="18"/>
  <c r="F21" i="18"/>
  <c r="F20" i="18"/>
  <c r="F19" i="18"/>
  <c r="F18" i="18"/>
  <c r="F17" i="18"/>
  <c r="F16" i="18"/>
  <c r="F15" i="18"/>
  <c r="F14" i="18"/>
  <c r="F13" i="18"/>
  <c r="F11" i="18"/>
  <c r="F10" i="18"/>
  <c r="F9" i="18"/>
  <c r="F8" i="18"/>
  <c r="F7" i="18"/>
  <c r="F6" i="18"/>
  <c r="F5" i="18"/>
  <c r="F448" i="17"/>
  <c r="F447" i="17"/>
  <c r="F446" i="17"/>
  <c r="F445" i="17"/>
  <c r="F444" i="17"/>
  <c r="F443" i="17"/>
  <c r="F442" i="17"/>
  <c r="F441" i="17"/>
  <c r="F440" i="17"/>
  <c r="F439" i="17"/>
  <c r="F438" i="17"/>
  <c r="F437" i="17"/>
  <c r="F436" i="17"/>
  <c r="F435" i="17"/>
  <c r="F433" i="17"/>
  <c r="F432" i="17"/>
  <c r="F431" i="17"/>
  <c r="F429" i="17"/>
  <c r="F428" i="17"/>
  <c r="F426" i="17"/>
  <c r="F424" i="17"/>
  <c r="F423" i="17"/>
  <c r="F420" i="17"/>
  <c r="F419" i="17"/>
  <c r="F418" i="17"/>
  <c r="F416" i="17"/>
  <c r="F415" i="17"/>
  <c r="F414" i="17"/>
  <c r="F411" i="17"/>
  <c r="F410" i="17"/>
  <c r="F409" i="17"/>
  <c r="F408" i="17"/>
  <c r="F407" i="17"/>
  <c r="F404" i="17"/>
  <c r="F403" i="17"/>
  <c r="F399" i="17"/>
  <c r="F396" i="17"/>
  <c r="F393" i="17"/>
  <c r="F391" i="17"/>
  <c r="F390" i="17"/>
  <c r="F389" i="17"/>
  <c r="F388" i="17"/>
  <c r="F387" i="17"/>
  <c r="F386" i="17"/>
  <c r="F385" i="17"/>
  <c r="F384" i="17"/>
  <c r="F383" i="17"/>
  <c r="F378" i="17"/>
  <c r="F375" i="17"/>
  <c r="F374" i="17"/>
  <c r="F373" i="17"/>
  <c r="F372" i="17"/>
  <c r="F371" i="17"/>
  <c r="F370" i="17"/>
  <c r="F369" i="17"/>
  <c r="F368" i="17"/>
  <c r="F367" i="17"/>
  <c r="F366" i="17"/>
  <c r="F365" i="17"/>
  <c r="F364" i="17"/>
  <c r="F363" i="17"/>
  <c r="F362" i="17"/>
  <c r="F361" i="17"/>
  <c r="F360" i="17"/>
  <c r="F359" i="17"/>
  <c r="F357" i="17"/>
  <c r="F356" i="17"/>
  <c r="F355" i="17"/>
  <c r="F354" i="17"/>
  <c r="F353" i="17"/>
  <c r="F352" i="17"/>
  <c r="F351" i="17"/>
  <c r="F350" i="17"/>
  <c r="F344" i="17"/>
  <c r="F343" i="17"/>
  <c r="F341" i="17"/>
  <c r="F340" i="17"/>
  <c r="F339" i="17"/>
  <c r="F338" i="17"/>
  <c r="F337" i="17"/>
  <c r="F336" i="17"/>
  <c r="F335" i="17"/>
  <c r="F334" i="17"/>
  <c r="F333" i="17"/>
  <c r="F332" i="17"/>
  <c r="F331" i="17"/>
  <c r="F330" i="17"/>
  <c r="F329" i="17"/>
  <c r="F328" i="17"/>
  <c r="F327" i="17"/>
  <c r="F326" i="17"/>
  <c r="F325" i="17"/>
  <c r="F324" i="17"/>
  <c r="F323" i="17"/>
  <c r="F321" i="17"/>
  <c r="F320" i="17"/>
  <c r="F319" i="17"/>
  <c r="F318" i="17"/>
  <c r="F317" i="17"/>
  <c r="F316" i="17"/>
  <c r="F313" i="17"/>
  <c r="F311" i="17"/>
  <c r="F310" i="17"/>
  <c r="F309" i="17"/>
  <c r="F308" i="17"/>
  <c r="F305" i="17"/>
  <c r="F303" i="17"/>
  <c r="F302" i="17"/>
  <c r="F301" i="17"/>
  <c r="F300" i="17"/>
  <c r="F297" i="17"/>
  <c r="F296" i="17"/>
  <c r="F295" i="17"/>
  <c r="F291" i="17"/>
  <c r="F290" i="17"/>
  <c r="F289" i="17"/>
  <c r="F288" i="17"/>
  <c r="F285" i="17"/>
  <c r="F282" i="17"/>
  <c r="F281" i="17"/>
  <c r="F280" i="17"/>
  <c r="F276" i="17"/>
  <c r="F273" i="17"/>
  <c r="F272" i="17"/>
  <c r="F271" i="17"/>
  <c r="F264" i="17"/>
  <c r="F263" i="17"/>
  <c r="F262" i="17"/>
  <c r="F258" i="17"/>
  <c r="F257" i="17"/>
  <c r="F254" i="17"/>
  <c r="F253" i="17"/>
  <c r="F252" i="17"/>
  <c r="F251" i="17"/>
  <c r="F248" i="17"/>
  <c r="F247" i="17"/>
  <c r="F246" i="17"/>
  <c r="F245" i="17"/>
  <c r="F242" i="17"/>
  <c r="F241" i="17"/>
  <c r="F239" i="17"/>
  <c r="F238" i="17"/>
  <c r="F235" i="17"/>
  <c r="F234" i="17"/>
  <c r="F233" i="17"/>
  <c r="F232" i="17"/>
  <c r="F229" i="17"/>
  <c r="F228" i="17"/>
  <c r="F227" i="17"/>
  <c r="F223" i="17"/>
  <c r="F222" i="17"/>
  <c r="F221"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1" i="17"/>
  <c r="F190" i="17"/>
  <c r="F189" i="17"/>
  <c r="F186" i="17"/>
  <c r="F184" i="17"/>
  <c r="F183" i="17"/>
  <c r="F182" i="17"/>
  <c r="F181" i="17"/>
  <c r="F180" i="17"/>
  <c r="F179" i="17"/>
  <c r="F178" i="17"/>
  <c r="F177" i="17"/>
  <c r="F176" i="17"/>
  <c r="F175" i="17"/>
  <c r="F172" i="17"/>
  <c r="F168" i="17"/>
  <c r="F162" i="17"/>
  <c r="F161" i="17"/>
  <c r="F160" i="17"/>
  <c r="F159" i="17"/>
  <c r="F158" i="17"/>
  <c r="F157" i="17"/>
  <c r="F156" i="17"/>
  <c r="F155" i="17"/>
  <c r="F154" i="17"/>
  <c r="F153" i="17"/>
  <c r="F152" i="17"/>
  <c r="F149" i="17"/>
  <c r="F148" i="17"/>
  <c r="F147" i="17"/>
  <c r="F146" i="17"/>
  <c r="F145" i="17"/>
  <c r="F144" i="17"/>
  <c r="F143" i="17"/>
  <c r="F142" i="17"/>
  <c r="F141" i="17"/>
  <c r="F138" i="17"/>
  <c r="F137" i="17"/>
  <c r="F136" i="17"/>
  <c r="F135" i="17"/>
  <c r="F134" i="17"/>
  <c r="F133" i="17"/>
  <c r="F132" i="17"/>
  <c r="F131" i="17"/>
  <c r="F130" i="17"/>
  <c r="F129" i="17"/>
  <c r="F128" i="17"/>
  <c r="F127" i="17"/>
  <c r="F126" i="17"/>
  <c r="F125" i="17"/>
  <c r="F124" i="17"/>
  <c r="F123" i="17"/>
  <c r="F122" i="17"/>
  <c r="F121" i="17"/>
  <c r="F117" i="17"/>
  <c r="F116" i="17"/>
  <c r="F115" i="17"/>
  <c r="F114" i="17"/>
  <c r="F113" i="17"/>
  <c r="F112" i="17"/>
  <c r="F110" i="17"/>
  <c r="F109" i="17"/>
  <c r="F106" i="17"/>
  <c r="F105" i="17"/>
  <c r="F104" i="17"/>
  <c r="F103" i="17"/>
  <c r="F102" i="17"/>
  <c r="F101" i="17"/>
  <c r="F100" i="17"/>
  <c r="F98" i="17"/>
  <c r="F96" i="17"/>
  <c r="F95" i="17"/>
  <c r="F94" i="17"/>
  <c r="F93" i="17"/>
  <c r="F92" i="17"/>
  <c r="F90" i="17"/>
  <c r="F89" i="17"/>
  <c r="F85" i="17"/>
  <c r="F84" i="17"/>
  <c r="F83" i="17"/>
  <c r="F82" i="17"/>
  <c r="F81" i="17"/>
  <c r="F80" i="17"/>
  <c r="F79" i="17"/>
  <c r="F78" i="17"/>
  <c r="F77" i="17"/>
  <c r="F75" i="17"/>
  <c r="F74" i="17"/>
  <c r="F72" i="17"/>
  <c r="F71" i="17"/>
  <c r="F70" i="17"/>
  <c r="F69" i="17"/>
  <c r="F66" i="17"/>
  <c r="F65" i="17"/>
  <c r="F64" i="17"/>
  <c r="F61" i="17"/>
  <c r="F58" i="17"/>
  <c r="F55" i="17"/>
  <c r="F54" i="17"/>
  <c r="F53" i="17"/>
  <c r="F52" i="17"/>
  <c r="F50" i="17"/>
  <c r="F49" i="17"/>
  <c r="F46" i="17"/>
  <c r="F45" i="17"/>
  <c r="F44" i="17"/>
  <c r="F43" i="17"/>
  <c r="F42" i="17"/>
  <c r="F41" i="17"/>
  <c r="F40" i="17"/>
  <c r="F39" i="17"/>
  <c r="F36" i="17"/>
  <c r="F35" i="17"/>
  <c r="F32" i="17"/>
  <c r="F31" i="17"/>
  <c r="F30" i="17"/>
  <c r="F29" i="17"/>
  <c r="F28" i="17"/>
  <c r="F27" i="17"/>
  <c r="F26" i="17"/>
  <c r="F25" i="17"/>
  <c r="F24" i="17"/>
  <c r="F23" i="17"/>
  <c r="F22" i="17"/>
  <c r="F19" i="17"/>
  <c r="F18" i="17"/>
  <c r="F17" i="17"/>
  <c r="F16" i="17"/>
  <c r="F15" i="17"/>
  <c r="F14" i="17"/>
  <c r="F13" i="17"/>
  <c r="F10" i="17"/>
  <c r="F9" i="17"/>
  <c r="F377" i="17" s="1"/>
  <c r="I53" i="1"/>
  <c r="G41" i="1"/>
  <c r="F41" i="1"/>
  <c r="G40" i="1"/>
  <c r="F40" i="1"/>
  <c r="H40" i="1" s="1"/>
  <c r="I40" i="1" s="1"/>
  <c r="K8" i="13"/>
  <c r="V8" i="13"/>
  <c r="I9" i="13"/>
  <c r="I8" i="13" s="1"/>
  <c r="K9" i="13"/>
  <c r="O9" i="13"/>
  <c r="O8" i="13" s="1"/>
  <c r="Q9" i="13"/>
  <c r="Q8" i="13" s="1"/>
  <c r="V9" i="13"/>
  <c r="G10" i="13"/>
  <c r="M10" i="13" s="1"/>
  <c r="I10" i="13"/>
  <c r="K10" i="13"/>
  <c r="O10" i="13"/>
  <c r="Q10" i="13"/>
  <c r="V10" i="13"/>
  <c r="G12" i="13"/>
  <c r="I12" i="13"/>
  <c r="K12" i="13"/>
  <c r="M12" i="13"/>
  <c r="O12" i="13"/>
  <c r="Q12" i="13"/>
  <c r="V12" i="13"/>
  <c r="G13" i="13"/>
  <c r="M13" i="13" s="1"/>
  <c r="I13" i="13"/>
  <c r="I11" i="13" s="1"/>
  <c r="K13" i="13"/>
  <c r="K11" i="13" s="1"/>
  <c r="O13" i="13"/>
  <c r="Q13" i="13"/>
  <c r="Q11" i="13" s="1"/>
  <c r="V13" i="13"/>
  <c r="V11" i="13" s="1"/>
  <c r="AE15" i="13"/>
  <c r="F43" i="1" s="1"/>
  <c r="G12" i="12"/>
  <c r="G8" i="12"/>
  <c r="I8" i="12"/>
  <c r="O8" i="12"/>
  <c r="Q8" i="12"/>
  <c r="G9" i="12"/>
  <c r="M9" i="12" s="1"/>
  <c r="M8" i="12" s="1"/>
  <c r="I9" i="12"/>
  <c r="K9" i="12"/>
  <c r="K8" i="12" s="1"/>
  <c r="O9" i="12"/>
  <c r="Q9" i="12"/>
  <c r="V9" i="12"/>
  <c r="V8" i="12" s="1"/>
  <c r="G10" i="12"/>
  <c r="I10" i="12"/>
  <c r="K10" i="12"/>
  <c r="M10" i="12"/>
  <c r="O10" i="12"/>
  <c r="Q10" i="12"/>
  <c r="V10" i="12"/>
  <c r="AE12" i="12"/>
  <c r="AF12" i="12"/>
  <c r="I20" i="1"/>
  <c r="I19" i="1"/>
  <c r="I16" i="1"/>
  <c r="H41" i="1"/>
  <c r="I41" i="1" s="1"/>
  <c r="J28" i="1"/>
  <c r="J26" i="1"/>
  <c r="G38" i="1"/>
  <c r="F38" i="1"/>
  <c r="J23" i="1"/>
  <c r="J24" i="1"/>
  <c r="J25" i="1"/>
  <c r="J27" i="1"/>
  <c r="E24" i="1"/>
  <c r="E26" i="1"/>
  <c r="F379" i="17" l="1"/>
  <c r="F9" i="13" s="1"/>
  <c r="G9" i="13" s="1"/>
  <c r="G8" i="13" s="1"/>
  <c r="I51" i="1" s="1"/>
  <c r="I17" i="1" s="1"/>
  <c r="F12" i="18"/>
  <c r="F53" i="18" s="1"/>
  <c r="F25" i="18"/>
  <c r="F36" i="18"/>
  <c r="F52" i="18"/>
  <c r="F449" i="17"/>
  <c r="O11" i="13"/>
  <c r="F42" i="1"/>
  <c r="G11" i="13"/>
  <c r="F39" i="1"/>
  <c r="M11" i="13"/>
  <c r="AF15" i="13" l="1"/>
  <c r="G43" i="1" s="1"/>
  <c r="H43" i="1" s="1"/>
  <c r="I43" i="1" s="1"/>
  <c r="F451" i="17"/>
  <c r="M9" i="13"/>
  <c r="M8" i="13" s="1"/>
  <c r="I52" i="1"/>
  <c r="G15" i="13"/>
  <c r="G42" i="1"/>
  <c r="H42" i="1" s="1"/>
  <c r="I42" i="1" s="1"/>
  <c r="F44" i="1"/>
  <c r="G39" i="1" l="1"/>
  <c r="G44" i="1" s="1"/>
  <c r="G25" i="1" s="1"/>
  <c r="A25" i="1" s="1"/>
  <c r="A26" i="1" s="1"/>
  <c r="I18" i="1"/>
  <c r="I21" i="1" s="1"/>
  <c r="I54" i="1"/>
  <c r="G23" i="1"/>
  <c r="G28" i="1" l="1"/>
  <c r="H39" i="1"/>
  <c r="H44" i="1" s="1"/>
  <c r="G26" i="1"/>
  <c r="A23" i="1"/>
  <c r="A24" i="1" s="1"/>
  <c r="G24" i="1"/>
  <c r="I39" i="1"/>
  <c r="I44" i="1" s="1"/>
  <c r="J39" i="1" s="1"/>
  <c r="J44" i="1" s="1"/>
  <c r="J53" i="1"/>
  <c r="J52" i="1"/>
  <c r="J51" i="1"/>
  <c r="A27" i="1" l="1"/>
  <c r="A29" i="1" s="1"/>
  <c r="J43" i="1"/>
  <c r="J42" i="1"/>
  <c r="J40" i="1"/>
  <c r="J41" i="1"/>
  <c r="J54" i="1"/>
  <c r="G29" i="1" l="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D26DED87-81A7-4275-8E2C-0ACF7BEEB81C}">
      <text>
        <r>
          <rPr>
            <sz val="9"/>
            <color indexed="81"/>
            <rFont val="Tahoma"/>
            <family val="2"/>
            <charset val="238"/>
          </rPr>
          <t>Jedná se o informaci, zda se jedná o položku, která je do rozpočtu zadána z cenové soustavy RTS, nebo vlastní.</t>
        </r>
      </text>
    </comment>
    <comment ref="T6" authorId="0" shapeId="0" xr:uid="{0D942B70-F8CE-419F-A294-48D5777EECC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ED919610-B747-4407-B0DA-92E7E2960112}">
      <text>
        <r>
          <rPr>
            <sz val="9"/>
            <color indexed="81"/>
            <rFont val="Tahoma"/>
            <family val="2"/>
            <charset val="238"/>
          </rPr>
          <t>Jedná se o informaci, zda se jedná o položku, která je do rozpočtu zadána z cenové soustavy RTS, nebo vlastní.</t>
        </r>
      </text>
    </comment>
    <comment ref="T6" authorId="0" shapeId="0" xr:uid="{543D6DD5-2978-4BDF-A879-DBAED48631E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H1" authorId="0" shapeId="0" xr:uid="{4CB91128-37CA-4D21-9C96-410D5A389DD2}">
      <text>
        <r>
          <rPr>
            <sz val="9"/>
            <color indexed="81"/>
            <rFont val="Tahoma"/>
            <family val="2"/>
            <charset val="238"/>
          </rPr>
          <t>Jedná se o informaci, zda se jedná o položku, která je do rozpočtu zadána z cenové soustavy RTS, nebo vlastní.</t>
        </r>
      </text>
    </comment>
    <comment ref="I1" authorId="0" shapeId="0" xr:uid="{AEF2225C-F5BA-4560-8830-5CDBFB3B97B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<sst xmlns="http://schemas.openxmlformats.org/spreadsheetml/2006/main" count="2156" uniqueCount="688">
  <si>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</si>
  <si>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</si>
  <si>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</si>
  <si>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</si>
  <si>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</si>
  <si>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</si>
  <si>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</si>
  <si>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</si>
  <si>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</si>
  <si>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</si>
  <si>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</si>
  <si>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</si>
  <si>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</si>
  <si>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</si>
  <si>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</si>
  <si>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</si>
  <si>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</si>
  <si>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</si>
  <si>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</si>
  <si>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</si>
  <si>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</si>
  <si>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</si>
  <si>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</si>
  <si>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</si>
  <si>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</si>
  <si>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</si>
  <si>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</si>
  <si>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</si>
  <si>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</si>
  <si>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</si>
  <si>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</si>
  <si>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</si>
  <si>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</si>
  <si>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</si>
  <si>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</si>
  <si>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</si>
  <si>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</si>
  <si>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</si>
  <si>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</si>
  <si>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</si>
  <si>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</si>
  <si>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RProj2423</t>
  </si>
  <si>
    <t>Rekonstrukce kuchyně ZŠ Gen.Janouška D+M Gastrotechnologie</t>
  </si>
  <si>
    <t>Městská část Praha 14</t>
  </si>
  <si>
    <t>Bratří Venclíků 1073/8</t>
  </si>
  <si>
    <t>Praha-Černý Most</t>
  </si>
  <si>
    <t>19800</t>
  </si>
  <si>
    <t>00231312</t>
  </si>
  <si>
    <t>CZ00231312</t>
  </si>
  <si>
    <t>R-Projekt 07 Praha s.r.o.</t>
  </si>
  <si>
    <t>Ke Strašnické 1795/8</t>
  </si>
  <si>
    <t>Praha-Strašnice</t>
  </si>
  <si>
    <t>10000</t>
  </si>
  <si>
    <t>03520358</t>
  </si>
  <si>
    <t>CZ03520358</t>
  </si>
  <si>
    <t xml:space="preserve">bude určen výběrovým řízením </t>
  </si>
  <si>
    <t>Stavba</t>
  </si>
  <si>
    <t>01</t>
  </si>
  <si>
    <t>VRN</t>
  </si>
  <si>
    <t>02</t>
  </si>
  <si>
    <t>D+M Gastrotechnologie</t>
  </si>
  <si>
    <t>Celkem za stavbu</t>
  </si>
  <si>
    <t>CZK</t>
  </si>
  <si>
    <t>Rekapitulace dílů</t>
  </si>
  <si>
    <t>Typ dílu</t>
  </si>
  <si>
    <t>791</t>
  </si>
  <si>
    <t>Montáž zařízení velkokuchyní</t>
  </si>
  <si>
    <t>M22</t>
  </si>
  <si>
    <t>Montáž sdělovací a zabezp. techniky</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</si>
  <si>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</si>
  <si>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</si>
  <si>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</si>
  <si>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</si>
  <si>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</si>
  <si>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</si>
  <si>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</si>
  <si>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</si>
  <si>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</si>
  <si>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</si>
  <si>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</si>
  <si>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</si>
  <si>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</si>
  <si>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</si>
  <si>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</si>
  <si>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</si>
  <si>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</si>
  <si>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</si>
  <si>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</si>
  <si>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</si>
  <si>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</si>
  <si>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</si>
  <si>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</si>
  <si>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</si>
  <si>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</si>
  <si>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</si>
  <si>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</si>
  <si>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</si>
  <si>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</si>
  <si>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</si>
  <si>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</si>
  <si>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</si>
  <si>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</si>
  <si>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</si>
  <si>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</si>
  <si>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Běžná</t>
  </si>
  <si>
    <t>POL99_8</t>
  </si>
  <si>
    <t>005124010R</t>
  </si>
  <si>
    <t>Koordinační činnost</t>
  </si>
  <si>
    <t>SUM</t>
  </si>
  <si>
    <t>Poznámky uchazeče k zadání</t>
  </si>
  <si>
    <t>POPUZIV</t>
  </si>
  <si>
    <t>END</t>
  </si>
  <si>
    <t>791 00</t>
  </si>
  <si>
    <t>D+M technologie</t>
  </si>
  <si>
    <t>kompl</t>
  </si>
  <si>
    <t>Vlastní</t>
  </si>
  <si>
    <t>Práce</t>
  </si>
  <si>
    <t>POL1_</t>
  </si>
  <si>
    <t>791 01</t>
  </si>
  <si>
    <t>D+M inventáře</t>
  </si>
  <si>
    <t>220 02T00</t>
  </si>
  <si>
    <t>Provedení slaboproudé elektroinstalace - viz samostatná část PD Monitoring HACCP</t>
  </si>
  <si>
    <t>P 220T00</t>
  </si>
  <si>
    <t>Stavební přípomoci</t>
  </si>
  <si>
    <t>Monitoring HACCP</t>
  </si>
  <si>
    <t>poz</t>
  </si>
  <si>
    <t>název zařízení</t>
  </si>
  <si>
    <t>ks</t>
  </si>
  <si>
    <t>rozměry mm</t>
  </si>
  <si>
    <t>cena bez DPH/ks</t>
  </si>
  <si>
    <t>cena celkem</t>
  </si>
  <si>
    <t>typ zařízení</t>
  </si>
  <si>
    <r>
      <t xml:space="preserve">Ve výkazu výměr  bude vyplněna </t>
    </r>
    <r>
      <rPr>
        <sz val="8"/>
        <color indexed="10"/>
        <rFont val="Arial"/>
        <family val="2"/>
        <charset val="238"/>
      </rPr>
      <t xml:space="preserve">cena bez DPH a typ nabízeného zařízení </t>
    </r>
    <r>
      <rPr>
        <sz val="8"/>
        <rFont val="Arial"/>
        <family val="2"/>
        <charset val="238"/>
      </rPr>
      <t>pro snadnou identifikaci a kontrolu nabídky.</t>
    </r>
  </si>
  <si>
    <r>
      <t xml:space="preserve">
</t>
    </r>
    <r>
      <rPr>
        <b/>
        <u/>
        <sz val="8"/>
        <rFont val="Arial"/>
        <family val="2"/>
        <charset val="238"/>
      </rPr>
      <t>Uchazeč v nabídce předloží platné certifikáty o tom, že je:</t>
    </r>
    <r>
      <rPr>
        <sz val="8"/>
        <rFont val="Arial"/>
        <family val="2"/>
        <charset val="238"/>
      </rPr>
      <t xml:space="preserve">
- certifikovaný dodavatel nabízené technologie
- certifikovaný servisní zástupce pro montáž, zaškolení a záruční i pozáruční servis
nabízené technologie.
Uvedené certifikáty musí být vystaveny a podepsány (autorizovány) přímo výrobcem
nabízeného gastrozařízení, případně pověřeným zástupcem firmy v ČR.
</t>
    </r>
    <r>
      <rPr>
        <b/>
        <u/>
        <sz val="8"/>
        <rFont val="Arial"/>
        <family val="2"/>
        <charset val="238"/>
      </rPr>
      <t>Předložení certifikátů se týká  konkrétně:</t>
    </r>
    <r>
      <rPr>
        <sz val="8"/>
        <rFont val="Arial"/>
        <family val="2"/>
        <charset val="238"/>
      </rPr>
      <t xml:space="preserve"> 
F015: poz 1, 3, 4,  11-24 
F110: poz  7, 10, 
</t>
    </r>
    <r>
      <rPr>
        <b/>
        <u/>
        <sz val="8"/>
        <rFont val="Arial"/>
        <family val="2"/>
        <charset val="238"/>
      </rPr>
      <t xml:space="preserve">
K těmto pozicím bude doložen technický nebo katalogový list</t>
    </r>
    <r>
      <rPr>
        <sz val="8"/>
        <rFont val="Arial"/>
        <family val="2"/>
        <charset val="238"/>
      </rPr>
      <t>: 
Chladící boxy - všechny pozice, 
F006: poz 1,
F012: poz 1, 1a,  9, 10, 11, 
F015: poz 1, 3, 4, 7, 8, 10, 11, 12, 13, 14, 15, 16, 18, 19, 20, 21, 22, 23, 24, 25, 36, 38, 
F018: poz 6, 10,  
F022: poz 1, 2, 
F024: poz 1, 2, 3, 4, 
F110: poz 5, 7,8, 10, 12, 13, 17, 21, 
F111: poz 1, 2, 4, 5, 8</t>
    </r>
  </si>
  <si>
    <t xml:space="preserve">Úroveň nabízených zařízení musí odpovídat popisu ve výkazu výměr nebo musí mít vyšší úroveň. Nižší úroveň se nepřipouští. Rozměry zařízení jsou nastaveny jako optimální, připouští se rozměrová odchylka ± 5% nebo v rámci dané tolerance. Elektrický příkon: pokud není tolerance u zařízení uvedena, připouští se odchylka ± 5%. Přesné rozměry neutrálního nerezového vybavení nutno doměřit dle skutečné stavby. Uváděné rozměry jsou v mm (š x hl x v). Vítězný uchazeč provede kontrolu vývodů elektro, plyn, ZTI v návaznosti na jím dodávané typy spotřebičů a další gastro vybavení. V případě nutnosti úpravy vývodů uvedených v projektové dokumentaci je vítězný uchazeč povinen na toto upozornit zadavatele a v přiměřené lhůtě poskytnout prováděcí dokumentaci s aktualizací vývodů odpovídající dodávaným spotřebičům. 
</t>
  </si>
  <si>
    <t>1. PP</t>
  </si>
  <si>
    <t>F002 vstupní chodba - příjem surovin</t>
  </si>
  <si>
    <r>
      <rPr>
        <b/>
        <sz val="8"/>
        <rFont val="Arial"/>
        <family val="2"/>
        <charset val="238"/>
      </rPr>
      <t>Podlahová váha zapuštěná s vážním indikátorem včetně EU posouzení shody</t>
    </r>
    <r>
      <rPr>
        <sz val="8"/>
        <rFont val="Arial"/>
        <family val="2"/>
        <charset val="238"/>
      </rPr>
      <t xml:space="preserve"> • Konstrukce lakovaná s nerezovou vážní plochou uložená v podlahovém rámu 620x620 • Váživost od 0kg  do 150 kg  - přesnost  20 g • Rozměr vážní plochy 600x600mm •  Provedení vážního indikátoru plast, krytí IP54 • Rychlé zobracení údajů na displeji • Rychlé ustálení hodnoty na displeji • Stabilní hodnota výsledku • LCD displej velikosti 22 mm • Provoz na AKU až 40 hodin </t>
    </r>
  </si>
  <si>
    <t>620x620x120</t>
  </si>
  <si>
    <r>
      <rPr>
        <b/>
        <sz val="8"/>
        <color rgb="FF000000"/>
        <rFont val="Arial"/>
        <family val="2"/>
        <charset val="238"/>
      </rPr>
      <t>Plošinový vozík,</t>
    </r>
    <r>
      <rPr>
        <sz val="8"/>
        <color rgb="FF000000"/>
        <rFont val="Arial"/>
        <family val="2"/>
        <charset val="238"/>
      </rPr>
      <t xml:space="preserve"> nosnost 500kg, trubková manipulační rukojeť, 2 otočná kola s brzdou, dvě pevná kola, průměr kol 200 mm</t>
    </r>
  </si>
  <si>
    <t>1050x700x1100</t>
  </si>
  <si>
    <t xml:space="preserve">F003 výdejna termoportů </t>
  </si>
  <si>
    <r>
      <t xml:space="preserve">Nerez stůl, krytovaný dřez 500x500x250 vlevo, otvor pro stojánkovou baterii, spodní police, prolis pracovní desky,  </t>
    </r>
    <r>
      <rPr>
        <sz val="8"/>
        <color indexed="8"/>
        <rFont val="Arial"/>
        <family val="2"/>
        <charset val="238"/>
      </rPr>
      <t>ZL, PL</t>
    </r>
  </si>
  <si>
    <t>2000x700x900</t>
  </si>
  <si>
    <t>1a</t>
  </si>
  <si>
    <r>
      <rPr>
        <b/>
        <sz val="8"/>
        <color theme="1"/>
        <rFont val="Arial"/>
        <family val="2"/>
        <charset val="238"/>
      </rPr>
      <t>Stojánková baterie profi</t>
    </r>
    <r>
      <rPr>
        <sz val="8"/>
        <color theme="1"/>
        <rFont val="Arial"/>
        <family val="2"/>
        <charset val="238"/>
      </rPr>
      <t>, model stolní, dlouhé hygienické pákové ovládání a otočné raménko d = 230 mm. Model je v robustním provedení, včetně přívodních hadic 3/8"(d = 400 mm) - max. průtok (3 bar): 15 l/min – upevňovací otvor pro baterii: min. ø35 mm. - max. ø40 mm.</t>
    </r>
  </si>
  <si>
    <t>Nerez stůl, spodní police, zásuvka, ZL</t>
  </si>
  <si>
    <t>2000x700x850</t>
  </si>
  <si>
    <t>Nerez stůl, spodní police, zásuvka, ZL, LL</t>
  </si>
  <si>
    <t>Nerez závěsná  police</t>
  </si>
  <si>
    <t>2000x300x40</t>
  </si>
  <si>
    <t>Nerez závěsná skříňka uzavřená, jedna police</t>
  </si>
  <si>
    <t>2000x350x600</t>
  </si>
  <si>
    <t>Přepravní vozík na termoporty nerez</t>
  </si>
  <si>
    <t>480x740x840</t>
  </si>
  <si>
    <t xml:space="preserve">F004 umývárna a uskladnění termoportů </t>
  </si>
  <si>
    <t>Nerez  stůl  s krytovaným lisovaným dřezem 800x600x300, otvor pro tlakovou sprchu, prolamovaná pracovní deska, spodní roštová police,  ZL  výška 300</t>
  </si>
  <si>
    <t>1000x800x900</t>
  </si>
  <si>
    <t>Nerez  stůl  s krytovaným lisovaným dřezem 800x600x300, otvor pro tlakovou sprchu, prolamovaná pracovní deska, spodní roštová police,  ZL výška 300</t>
  </si>
  <si>
    <r>
      <rPr>
        <b/>
        <sz val="8"/>
        <color rgb="FF000000"/>
        <rFont val="Arial"/>
        <family val="2"/>
        <charset val="238"/>
      </rPr>
      <t>Tlaková sprcha s ramínkem</t>
    </r>
    <r>
      <rPr>
        <sz val="8"/>
        <color indexed="8"/>
        <rFont val="Arial"/>
        <family val="2"/>
        <charset val="238"/>
      </rPr>
      <t xml:space="preserve">
Model se směšovací pákovou baterií pro studenou, teplou vodu a napouštěcím ramínkem ze sprchy v robustním provedení, v=900 mm, s tlakovou hadicí a vyvažovací pružinou – závěsným háčkem pro sprchu – pákové přepnutí vody do ramínka (sprcha/ramínko) - max. průtok (3 bar): 17 l/min - max. tlak: 5 bar – upevňovací otvor pro baterii: min. Ø35 mm. - max. Ø36 mm.</t>
    </r>
  </si>
  <si>
    <t>výška 900</t>
  </si>
  <si>
    <r>
      <rPr>
        <b/>
        <sz val="8"/>
        <rFont val="Arial"/>
        <family val="2"/>
        <charset val="238"/>
      </rPr>
      <t>Umyvadlo</t>
    </r>
    <r>
      <rPr>
        <sz val="8"/>
        <rFont val="Arial"/>
        <family val="2"/>
        <charset val="238"/>
      </rPr>
      <t>,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r>
  </si>
  <si>
    <t>470x370</t>
  </si>
  <si>
    <t>4a</t>
  </si>
  <si>
    <t>Nerez  zásobník na papírové  ručníky</t>
  </si>
  <si>
    <t>280x150x300</t>
  </si>
  <si>
    <t>4b</t>
  </si>
  <si>
    <t>Nerez  koš nášlap na použité ručníky,  20l</t>
  </si>
  <si>
    <t>450x290</t>
  </si>
  <si>
    <t>4c</t>
  </si>
  <si>
    <t>Nerez  zásobník na  mýdlo,  1000ml</t>
  </si>
  <si>
    <t>117x80x220</t>
  </si>
  <si>
    <t>Nerez  stůl, spodní police, prolis pracovní desky, ZL</t>
  </si>
  <si>
    <t>Skladový regál 4 police, nerez</t>
  </si>
  <si>
    <t>2000x600x2000</t>
  </si>
  <si>
    <r>
      <rPr>
        <b/>
        <sz val="8"/>
        <rFont val="Arial"/>
        <family val="2"/>
        <charset val="238"/>
      </rPr>
      <t>Nerez podlahová vpusť včetně roštu a protizápachové uzávěry</t>
    </r>
    <r>
      <rPr>
        <sz val="8"/>
        <rFont val="Arial"/>
        <family val="2"/>
        <charset val="238"/>
      </rPr>
      <t xml:space="preserve">
Celonerezové provedení do podlahy s keramickou dlažbou, vana z nerezového plechu
tl.1,25mm, protiskluzový rošt z nerezového plechu tl.2mm, výška roštu 30mm, vyjímatelný rošt po cca 500mm</t>
    </r>
  </si>
  <si>
    <t>300x300x200</t>
  </si>
  <si>
    <t>dodávka gastro, instalace stavba</t>
  </si>
  <si>
    <r>
      <t>F005 sklad obalů</t>
    </r>
    <r>
      <rPr>
        <b/>
        <sz val="8"/>
        <color rgb="FFFF0000"/>
        <rFont val="Arial"/>
        <family val="2"/>
        <charset val="238"/>
      </rPr>
      <t xml:space="preserve"> </t>
    </r>
  </si>
  <si>
    <t>Skladový regál 5 polic, bílý komaxit</t>
  </si>
  <si>
    <t>1200x600x2000</t>
  </si>
  <si>
    <t>1000x500x2000</t>
  </si>
  <si>
    <t xml:space="preserve">F006 sklad organického odpadu  </t>
  </si>
  <si>
    <r>
      <rPr>
        <b/>
        <sz val="8"/>
        <rFont val="Arial"/>
        <family val="2"/>
        <charset val="238"/>
      </rPr>
      <t>Chladící komora na odpad</t>
    </r>
    <r>
      <rPr>
        <sz val="8"/>
        <rFont val="Arial"/>
        <family val="2"/>
        <charset val="238"/>
      </rPr>
      <t xml:space="preserve">
Celonerezová chladicí komora na odpad, 2 nádoby 240l. Ventilované chlazení, vestavěný agregát, automatické odtávání a odpařování kondenzátu, digitální termostat, horní víka pro vhazování odpadu, antibakteriální nerezová úprava vnitřního prostoru, provozní teplota +6 až + 8°C, chladivo R290</t>
    </r>
  </si>
  <si>
    <t>1660x850/1475 x1115/1700</t>
  </si>
  <si>
    <r>
      <rPr>
        <b/>
        <sz val="8"/>
        <rFont val="Arial"/>
        <family val="2"/>
        <charset val="238"/>
      </rPr>
      <t>Samonavíjecí buben</t>
    </r>
    <r>
      <rPr>
        <sz val="8"/>
        <rFont val="Arial"/>
        <family val="2"/>
        <charset val="238"/>
      </rPr>
      <t xml:space="preserve">
Buben celonerezové konstrukce se samonavíjením hadice a vodícími válečky. Hadice je ukončena šroubením 1/2", teplota vody 90°C, délka 12m, koncovka.</t>
    </r>
  </si>
  <si>
    <t>150x370x330</t>
  </si>
  <si>
    <t>Nástěnná směšovací baterie pro poz 2</t>
  </si>
  <si>
    <t>5a</t>
  </si>
  <si>
    <t>5b</t>
  </si>
  <si>
    <t>5c</t>
  </si>
  <si>
    <t xml:space="preserve">F010 prádelna </t>
  </si>
  <si>
    <r>
      <rPr>
        <b/>
        <sz val="8"/>
        <rFont val="Arial"/>
        <family val="2"/>
        <charset val="238"/>
      </rPr>
      <t xml:space="preserve">Pračka </t>
    </r>
    <r>
      <rPr>
        <sz val="8"/>
        <rFont val="Arial"/>
        <family val="2"/>
        <charset val="238"/>
      </rPr>
      <t>• Pračka s předním plněním • Energetická třída: A+++ • Roční spotřeba energie max. 137 kWh/rok • Kapacita praní: 8 kg • Třída účinnosti praní: A • Třída účinnosti odstředění: B • Hlučnost odstředění max. 74 dB • Hlučnost praní max. 49 dB • Počet otáček: 1400 • Displej: LED • Ovládání: tlačítka • Odložení startu až: 24 h • Ukazatel času zbývajícího do konce programu • Vizuální a akustický indikátor konce programu • Dětská pojistka • Vícenásobná ochrana proti poškození vodou</t>
    </r>
  </si>
  <si>
    <t>600x600x850</t>
  </si>
  <si>
    <r>
      <rPr>
        <b/>
        <sz val="8"/>
        <rFont val="Arial"/>
        <family val="2"/>
        <charset val="238"/>
      </rPr>
      <t xml:space="preserve">Sušička </t>
    </r>
    <r>
      <rPr>
        <sz val="8"/>
        <rFont val="Arial"/>
        <family val="2"/>
        <charset val="238"/>
      </rPr>
      <t>• Sušička s tepelným čerpadlem • Energetická třída: A++ • Roční spotřeba energie max. 236 kWh/rok • Hmotnost: 48,0 kg • Hlučnost max. 65 dB • Množství náplně k sušení min. 8 kg • Snadno čistitelný filtr • Kapacita nádržky na kondenzovanou vodu min. 5 l • Displej: LED • Způsob ovládání: otočný regulátor a tlačítka • Odložení startu až: 24 h • Ukazatel času zbývajícího do konce programu • Vizuální a akustický indikátor konce programu • Dětská pojistka • Barva: bílá • Materiál bubnu: nerezová ocel</t>
    </r>
  </si>
  <si>
    <t>Keramické umývadlo</t>
  </si>
  <si>
    <t>dodávka ZTI</t>
  </si>
  <si>
    <t>3a</t>
  </si>
  <si>
    <t>3b</t>
  </si>
  <si>
    <t>3c</t>
  </si>
  <si>
    <t>Pracovní stůl lamino</t>
  </si>
  <si>
    <t xml:space="preserve">F010a sklad špinavého prádla </t>
  </si>
  <si>
    <t>1000x600x2000</t>
  </si>
  <si>
    <t xml:space="preserve">F010b sklad čistého prádla </t>
  </si>
  <si>
    <t>F011 chladící box na brambory a zeleninu</t>
  </si>
  <si>
    <r>
      <t xml:space="preserve">Chladící box na brambory a zeleninu, teplota +2° až +4°C </t>
    </r>
    <r>
      <rPr>
        <sz val="8"/>
        <color theme="1"/>
        <rFont val="Arial"/>
        <family val="2"/>
        <charset val="238"/>
      </rPr>
      <t xml:space="preserve">▪ Systém spojení panelů pero-drážka s excentr. zámkem vč. rohových sloupků ▪ Opláštění PUR panelové izolace tl. 75 mm bíle lakovaný, žárově pozinkovaný ocelový plech, 2x otočné dveře 900x2000, podlaha se zvýšenou únosností, povrchové krytí 3 mm plech AlMg3, tl. podlahy 78 mm, strop z PUR panelů tl. 75 mm. Kondenzační a chladící jednotka bude umístěna na střeše objektu na konstrukci s krytem, venkovní výbavou (vyhřívání kompresoru), Cu sací a kapalinové potrubí včetně izolace a úchytů, chladivo R452A. Vertikální převýšení  do 8 m. V ceně osvětlení včetně elektrorozvodů a </t>
    </r>
    <r>
      <rPr>
        <sz val="8"/>
        <color rgb="FFFF0000"/>
        <rFont val="Arial"/>
        <family val="2"/>
        <charset val="238"/>
      </rPr>
      <t>možnost připojení k externímu PC se softwarem HACCP</t>
    </r>
    <r>
      <rPr>
        <sz val="8"/>
        <color theme="1"/>
        <rFont val="Arial"/>
        <family val="2"/>
        <charset val="238"/>
      </rPr>
      <t>.</t>
    </r>
    <r>
      <rPr>
        <b/>
        <sz val="8"/>
        <color theme="1"/>
        <rFont val="Arial"/>
        <family val="2"/>
        <charset val="238"/>
      </rPr>
      <t xml:space="preserve"> </t>
    </r>
    <r>
      <rPr>
        <sz val="8"/>
        <color theme="1"/>
        <rFont val="Arial"/>
        <family val="2"/>
        <charset val="238"/>
      </rPr>
      <t>El.: 1,9 kW/230V/ 16A(C)</t>
    </r>
  </si>
  <si>
    <t>2950x3700x2275</t>
  </si>
  <si>
    <t>Nerez skladovací regál, 4 police</t>
  </si>
  <si>
    <t>1200x500x2000</t>
  </si>
  <si>
    <t>Dřevěná skladová rohož</t>
  </si>
  <si>
    <t>1000x500x80</t>
  </si>
  <si>
    <t xml:space="preserve">F012  hrubá přípravna  brambor a zeleniny </t>
  </si>
  <si>
    <r>
      <rPr>
        <b/>
        <sz val="8"/>
        <rFont val="Arial"/>
        <family val="2"/>
        <charset val="238"/>
      </rPr>
      <t>Škrabka brambor NEREZ 40kg/1 dávku</t>
    </r>
    <r>
      <rPr>
        <sz val="8"/>
        <rFont val="Arial"/>
        <family val="2"/>
        <charset val="238"/>
      </rPr>
      <t xml:space="preserve"> 
Výkonnost stroje: 450 kg / hod. Hmotnost 1 náplně: 40 kg. Doba 1 pracovního cyklu: 1,5 - 3 min. Stroj je určen k opracování brambor, kořenové zeleniny a cibule. Vrstvou korundu je pokryt buben škrabky, dno, které je speciálně tvarované a „dvířka" stroje. </t>
    </r>
  </si>
  <si>
    <t>pr.710/780x880x1000</t>
  </si>
  <si>
    <t xml:space="preserve">1a </t>
  </si>
  <si>
    <t>Nerez lapač škrobu a slupek</t>
  </si>
  <si>
    <t>pr. 320, v. 380</t>
  </si>
  <si>
    <t>Nerez  stůl, vpravo 2 krytované dřezy 500x500x300, otvor pro stojánkovou baterii, spodní police, ZL</t>
  </si>
  <si>
    <t>2200x800x900</t>
  </si>
  <si>
    <t xml:space="preserve">2a </t>
  </si>
  <si>
    <t>Nerez  stůl se spodní  policí, ZL, PL</t>
  </si>
  <si>
    <t>1900x800x900</t>
  </si>
  <si>
    <t>stávající č. 22DM00180</t>
  </si>
  <si>
    <r>
      <rPr>
        <b/>
        <sz val="8"/>
        <rFont val="Arial"/>
        <family val="2"/>
        <charset val="238"/>
      </rPr>
      <t>Samonavíjecí buben</t>
    </r>
    <r>
      <rPr>
        <sz val="8"/>
        <rFont val="Arial"/>
        <family val="2"/>
        <charset val="238"/>
      </rPr>
      <t xml:space="preserve">
Buben celonerezové konstrukce se samonavíjením hadice a vodícími válečky. Hadice je ukončena šroubením 1/2", teplota vody 90°C, délka 12m, koncovka, držák.</t>
    </r>
  </si>
  <si>
    <t>Nástěnná směšovací baterie pro poz 4</t>
  </si>
  <si>
    <t>Prostor pod škrabku stavebně oddělen</t>
  </si>
  <si>
    <t xml:space="preserve"> vnitřní prostor 1500x900x150</t>
  </si>
  <si>
    <t>stavba</t>
  </si>
  <si>
    <t>Plošinový, manipulační vozík</t>
  </si>
  <si>
    <t>700x500x850</t>
  </si>
  <si>
    <t>8a</t>
  </si>
  <si>
    <t>8b</t>
  </si>
  <si>
    <t>8c</t>
  </si>
  <si>
    <r>
      <rPr>
        <b/>
        <sz val="8"/>
        <color theme="1"/>
        <rFont val="Arial"/>
        <family val="2"/>
        <charset val="238"/>
      </rPr>
      <t xml:space="preserve">Chladnička  pro GN 2/1 </t>
    </r>
    <r>
      <rPr>
        <sz val="8"/>
        <color theme="1"/>
        <rFont val="Arial"/>
        <family val="2"/>
        <charset val="238"/>
      </rPr>
      <t>min. 570 litrů</t>
    </r>
    <r>
      <rPr>
        <b/>
        <sz val="8"/>
        <color theme="1"/>
        <rFont val="Arial"/>
        <family val="2"/>
        <charset val="238"/>
      </rPr>
      <t xml:space="preserve"> </t>
    </r>
    <r>
      <rPr>
        <sz val="8"/>
        <color theme="1"/>
        <rFont val="Arial"/>
        <family val="2"/>
        <charset val="238"/>
      </rPr>
      <t>▪</t>
    </r>
    <r>
      <rPr>
        <b/>
        <sz val="8"/>
        <color theme="1"/>
        <rFont val="Arial"/>
        <family val="2"/>
        <charset val="238"/>
      </rPr>
      <t xml:space="preserve"> </t>
    </r>
    <r>
      <rPr>
        <sz val="8"/>
        <color theme="1"/>
        <rFont val="Arial"/>
        <family val="2"/>
        <charset val="238"/>
      </rPr>
      <t xml:space="preserve">Ventilační chladicí systém ▪ uzamykatelné plné dveře ▪ En.tř. C ▪ Rozsah chlazení: +1 / + 15 °C ▪min. 3-úrovňové nastavení vnitřní vlhkosti ▪Elektronické ovládání LC-displej monochrom ▪ Digitální zobrazení teploty ▪ Funkce optického a akustického alarmu ▪ Funkce zámku displeje ▪ Min. 4 rošty GN 2/1 s bílým povlakem ▪ Výška polic je nastavitelná po 100 mm ▪ Nosnost na polici: max. 60 kg ▪ Automatické zavírání dveří ▪ Zaměnitelné otevírání dveří ▪ Vyměnitelné těsnění dveří ▪ Automatické odmrazování ▪  Stavitelné nerezové nohy ▪ Chladivo bez FCKW-FKW (R 600a) ▪ Izolace stěn min. 50 mm ▪ Rozsah venkovních teplot: mezi + 10 / + 40 ° C ▪ Roční spotřeba energie max. 575 kWh ▪ Třída energetické účinnosti C • </t>
    </r>
    <r>
      <rPr>
        <sz val="8"/>
        <color rgb="FFFF0000"/>
        <rFont val="Arial"/>
        <family val="2"/>
        <charset val="238"/>
      </rPr>
      <t>Možnost připojení k externímu PC se softwarem HACCP</t>
    </r>
  </si>
  <si>
    <t>750x750x1800</t>
  </si>
  <si>
    <r>
      <rPr>
        <b/>
        <sz val="8"/>
        <color theme="1"/>
        <rFont val="Arial"/>
        <family val="2"/>
        <charset val="238"/>
      </rPr>
      <t xml:space="preserve">Mraznička </t>
    </r>
    <r>
      <rPr>
        <sz val="8"/>
        <color theme="1"/>
        <rFont val="Arial"/>
        <family val="2"/>
        <charset val="238"/>
      </rPr>
      <t xml:space="preserve">min. 490 litrů ▪ Lze vložit přepravku ▪ Uzamykatelné dveře plné ▪ Rozsah chlazení: -9 / -26 °C ▪ Digitální ovládání LC-displej monochrom včetně alarmů ▪ Digitální zobrazení teploty ▪ Funkce optického a akustického alarmu ▪ Funkce zámku kláves ▪ Vyhřívání rámu ▪ min. 60 mm silná izolace boční stěny ▪ Min. 4 zesílené ocelové rošty - vyjímatelné ▪ Nosnost na polici: max. 60 kg ▪ Min. 10 vyjímatelných košů ▪ Automatické zavírání dveří ▪ Zaměnitelné otevírání dveří▪ Vyměnitelné těsnění dveří ▪ Ruční odmrazování ▪ Stavitelné nerezové nohy ▪ Chladivo bez freonů (R 290) ▪ Izolace stěn  min. 70 mm ▪  Rozsah venkovních teplot: mezi + 10 / + 40 ° C ▪ Roční spotřeba energie max. 1235 kWh ▪ </t>
    </r>
    <r>
      <rPr>
        <sz val="8"/>
        <color rgb="FFFF0000"/>
        <rFont val="Arial"/>
        <family val="2"/>
        <charset val="238"/>
      </rPr>
      <t>Možnost připojení k externímu PC se softwarem HACCP</t>
    </r>
  </si>
  <si>
    <r>
      <rPr>
        <b/>
        <sz val="8"/>
        <rFont val="Arial"/>
        <family val="2"/>
        <charset val="238"/>
      </rPr>
      <t xml:space="preserve">Truhlicová mraznička </t>
    </r>
    <r>
      <rPr>
        <sz val="8"/>
        <rFont val="Arial"/>
        <family val="2"/>
        <charset val="238"/>
      </rPr>
      <t xml:space="preserve">min. 400 litrů • Statický chladicí systém (boční pěnový výparník a kondenzátor) • Bílé odklopné víko • Uzamykatelné otevírání plného víka • Vnitřní, horní LED osvětlení • Rozsah chlazení: -14 / -24 °C • Mechanické ovládání • Analogové zobrazení teploty • Vnější ocelový plášť s bílým práškovým nástřikem • Bílý vnitřní kryt • Čisticí otvor • min.2 koše (maximální počet košů: 6) • Madlo v hraně víka • Ruční odmrazování • Chladivo bez FCKW-FKW (R 600a) a izolace stěn min. (60 mm) • Roční spotřeba energie max. 265 kWh • 4 přepravní kolečka • </t>
    </r>
    <r>
      <rPr>
        <sz val="8"/>
        <color rgb="FFFF0000"/>
        <rFont val="Arial"/>
        <family val="2"/>
        <charset val="238"/>
      </rPr>
      <t>Možnost připojení k externímu PC se softwarem HACCP</t>
    </r>
  </si>
  <si>
    <t>1450x750x850</t>
  </si>
  <si>
    <t>Nerez regál čtyři police</t>
  </si>
  <si>
    <t>800x400x1800</t>
  </si>
  <si>
    <t xml:space="preserve">stávající </t>
  </si>
  <si>
    <t>F014 mytí provozního nádobí</t>
  </si>
  <si>
    <r>
      <t xml:space="preserve">Mycí stroj na provozní nádobí, koš 1305x672, vstupní výška 800mm, pracovní výška 885mm, </t>
    </r>
    <r>
      <rPr>
        <sz val="8"/>
        <color rgb="FFFF0000"/>
        <rFont val="Arial"/>
        <family val="2"/>
        <charset val="238"/>
      </rPr>
      <t>možnost připojení k systému optimalizace spotřeby energie •</t>
    </r>
    <r>
      <rPr>
        <sz val="8"/>
        <color indexed="8"/>
        <rFont val="Arial"/>
        <family val="2"/>
        <charset val="238"/>
      </rPr>
      <t xml:space="preserve"> </t>
    </r>
    <r>
      <rPr>
        <sz val="8"/>
        <color rgb="FFFF0000"/>
        <rFont val="Arial"/>
        <family val="2"/>
        <charset val="238"/>
      </rPr>
      <t>možnost připojení k externímu PC se softwarem HACCP</t>
    </r>
  </si>
  <si>
    <t>1468x870(+505 otevřené dveře) x1880/2240</t>
  </si>
  <si>
    <t>stávající</t>
  </si>
  <si>
    <r>
      <rPr>
        <b/>
        <sz val="8"/>
        <color rgb="FF000000"/>
        <rFont val="Arial"/>
        <family val="2"/>
        <charset val="238"/>
      </rPr>
      <t>Manipulační vozík na koš s nádobím k stávající myčce UF XL</t>
    </r>
    <r>
      <rPr>
        <sz val="8"/>
        <color indexed="8"/>
        <rFont val="Arial"/>
        <family val="2"/>
        <charset val="238"/>
      </rPr>
      <t xml:space="preserve"> -vrchní vana z nerezové oceli s integrovaným sklonem k centrálnímu odtoku, včetně  plastové hadice
- nad vanou vedení trubek z nerezové oceli sloužící jako držák a vedení pro stojan a zároveň  jako tlačné madlo
- vybaven kluzáky z plastu pro snadný přesun koše do myčky 
- pojízdný díky 4 kolečkům, z toho dvě je možné zafixovat
- kompatibilní s nerezovým košem ve stávajícím stroji
- trubkový nájezd koše přímo z myčky</t>
    </r>
  </si>
  <si>
    <t>1465x825x1108</t>
  </si>
  <si>
    <t>Nerez regál čtyři police, mobilní</t>
  </si>
  <si>
    <t>1000x600x1800</t>
  </si>
  <si>
    <t>1250x700x1800</t>
  </si>
  <si>
    <t>Nerez regál tři police</t>
  </si>
  <si>
    <t>1000x500x1400</t>
  </si>
  <si>
    <t>7a</t>
  </si>
  <si>
    <t>Nerez pracovní stůl, 2xzásuvkový blok, stolový nástavec dvě  police, ZL, PL</t>
  </si>
  <si>
    <t>1000x500x900/   1000x300x500</t>
  </si>
  <si>
    <t xml:space="preserve">Automatický změkčovač Duomatik </t>
  </si>
  <si>
    <t xml:space="preserve"> 360x500x685</t>
  </si>
  <si>
    <t>1000x500x200</t>
  </si>
  <si>
    <t>VZT zákryt nad myčku s tukovými filtry a žlábkem bez osvětlení</t>
  </si>
  <si>
    <t>1800x1200x450</t>
  </si>
  <si>
    <t>dodávka VZT</t>
  </si>
  <si>
    <t>11a</t>
  </si>
  <si>
    <t>11b</t>
  </si>
  <si>
    <t>11c</t>
  </si>
  <si>
    <t>Nerez výlevka, průměr odpadu min 90mm, prolisovaná vrchní deska s prolisovanou vaničkou 400x400x200  a odnímatelným roštem</t>
  </si>
  <si>
    <t>500x600x580</t>
  </si>
  <si>
    <t>13a</t>
  </si>
  <si>
    <t>F015 kuchyně</t>
  </si>
  <si>
    <r>
      <rPr>
        <b/>
        <sz val="8"/>
        <color rgb="FF000000"/>
        <rFont val="Arial"/>
        <family val="2"/>
        <charset val="238"/>
      </rPr>
      <t xml:space="preserve">El. bojlerový konvektomat 20× GN 1/1, vč. zavážecího vozíku
</t>
    </r>
    <r>
      <rPr>
        <sz val="8"/>
        <color rgb="FF000000"/>
        <rFont val="Arial"/>
        <family val="2"/>
        <charset val="238"/>
      </rPr>
      <t xml:space="preserve">Příkon: 35-37 kW ▪ Napětí: 3N~/400V/50-60 Hz ▪ Jištění 20 A ▪ Stupeň zabezpečení: IPX5 ▪ Rozměry: 950 ±5% x 850 ±5% x 1800 ±5% mm ▪ Min. 6 bodová teplotní sonda ▪ Min. 7 rychlostí ventilátoru ▪ Zásuvy orientované napříč ▪ Programování - možnost vytvoření až 1000 programů ▪ Elektronický dotykový panel odolný vlhkosti ▪ Rychlý a úsporný vývin páry pomocí bojleru ▪ Automatický předehřev/zchlazení - kompenzace změn teploty při otevření zařízení▪ Automatické čištění ▪ Automatické odvápnění varné komory ▪ Horký vzduch 30 - 300 °C ▪ Kombinovaný režim 30 - 300 °C ▪ Vaření v páře 30 - 130 °C ▪ Bio vaření 30 - 98 °C ▪ Vaření/pečení přes noc
časování zásuvů ▪ Regenerace ▪ Nízkoteplotní vaření/pečení • Údaje o spotřebě elektrické energie pro každý varný proces přímo na displeji • Automatická kontrola bojleru, automatický přechod do injekčního režimu v případě neočekávaného výpadku bojleru • </t>
    </r>
    <r>
      <rPr>
        <sz val="8"/>
        <color rgb="FFFF0000"/>
        <rFont val="Arial"/>
        <family val="2"/>
        <charset val="238"/>
      </rPr>
      <t xml:space="preserve">Možnost připojení k systému optimalizace spotřeby energie • Rozhraní pro připojení k externímu PC se softwarem HACCP </t>
    </r>
  </si>
  <si>
    <t>950 ±5% x 850 ±5% x 1800 ±5%</t>
  </si>
  <si>
    <t>Zavážecí vozík pro konvektomat, náhradní</t>
  </si>
  <si>
    <t>578x609x1729</t>
  </si>
  <si>
    <t>Multifunkční zařízení, kapacita 4 x GN 1/1,  rozměry vany 1429x580x280, objem 200l, váha zařízení 490 kg</t>
  </si>
  <si>
    <t>2009x850x1050</t>
  </si>
  <si>
    <r>
      <rPr>
        <b/>
        <sz val="8"/>
        <rFont val="Arial"/>
        <family val="2"/>
        <charset val="238"/>
      </rPr>
      <t xml:space="preserve">Elektrické multifunkční zařízení tlakové s automatickým zdvihem košů
</t>
    </r>
    <r>
      <rPr>
        <sz val="8"/>
        <rFont val="Arial"/>
        <family val="2"/>
        <charset val="238"/>
      </rPr>
      <t xml:space="preserve">Příkon: 35-37 kW / 400V • Pracovní tlak pánve 0,45-0,6 bar • Krytí IPX5 • Kapacita 3x GN1/1 • Objem min. 150 l •  Obložení z nerezové oceli (AISI 304) pro snadné čištění všech povrchů • Dno pánve z ušlechtilé oceli (nerezová ocel AISI 316) svařeno se všemi stěnami pánve z nerezové oceli (AISI 304) s nepřilnavým povrchem, rozměr dna pánve min 1070×580×280 mm • Dno pánve odolné vůči deformacím při náhlých změnách teploty • Dno uvnitř pánve se zaoblenými rohy pro snadné čištění • Integrovaný odpad ve dně vany s elektrickým uzávěrem • Naklápěcí hřídel pánve na přední straně • Pánev se širokou odtokovou hubičkou pro snadné vyprazdňování pánve • Víko z nerezové oceli (AISI 304) • Elektronické napouštění vody • Motorizované elektrické naklápění s ochranou proti přetížení ovládané z dotykového panelu • Všechny technologické části přístroje umístěny v přední straně pro snadný přístup a servis • Všechny vnější šrouby z nerezové oceli (AISI 304) • Ovládací rozhraní s dotykovým displejem - komunikace v českém jazyce • Ručně nastavitelné provozní režimy pro: dušení, vaření, pečení, atd.... • Zvláštní funkce pro jemné vaření a pečení s nízkou teplotou přes noc • Tlakové vaření (pečení) • Automatický proces vaření s recepty a potravinovými kategoriemi • Funkce pro počítání litrů při napouštění pánve • Funkce pro libovolné nastavení časovačů • Funkce pro úsporu energie při nečinnosti zařízení • Vícebodová sonda • USB port pro aktualizaci receptů a software zařízení • Funkce pro omezení maximální teploty topných těles • </t>
    </r>
    <r>
      <rPr>
        <sz val="8"/>
        <color rgb="FFFF0000"/>
        <rFont val="Arial"/>
        <family val="2"/>
        <charset val="238"/>
      </rPr>
      <t xml:space="preserve">Možnost připojení k systému optimalizace spotřeby energie </t>
    </r>
    <r>
      <rPr>
        <sz val="8"/>
        <rFont val="Arial"/>
        <family val="2"/>
        <charset val="238"/>
      </rPr>
      <t xml:space="preserve">• </t>
    </r>
    <r>
      <rPr>
        <sz val="8"/>
        <color rgb="FFFF0000"/>
        <rFont val="Arial"/>
        <family val="2"/>
        <charset val="238"/>
      </rPr>
      <t>Rozhraní pro připojení k externímu PC se softwarem HACCP</t>
    </r>
  </si>
  <si>
    <t>1650 ±5% x 950 ±5% x 1050 ±5%</t>
  </si>
  <si>
    <r>
      <rPr>
        <b/>
        <sz val="8"/>
        <rFont val="Arial"/>
        <family val="2"/>
        <charset val="238"/>
      </rPr>
      <t>Elektrické multifunkční zařízení s automatickým zdvihem košů</t>
    </r>
    <r>
      <rPr>
        <sz val="8"/>
        <rFont val="Arial"/>
        <family val="2"/>
        <charset val="238"/>
      </rPr>
      <t xml:space="preserve">
Příkon: 35-37 kW / 400V • Krytí IPX5 • Kapacita 2x GN1/1 • Objem 2x min. 75 l • Obložení z nerezové oceli (AISI 304) pro snadné čištění všech povrchů • Dno pánve z ušlechtilé oceli (nerezová ocel AISI 316) svařeno se všemi stěnami pánve z nerezové oceli (AISI 304) s nepřilnavým povrchem, rozměr van pánve min. 2x 540x550x280 mm • Dno pánve odolné vůči deformacím při náhlých změnách teploty • Dno uvnitř pánve se zaoblenými rohy pro snadné čištění • Integrovaný odpad ve dně vany s elektrickým uzávěrem • Naklápěcí hřídel pánve na přední straně • Pánev se širokou odtokovou hubičkou pro snadné vyprazdňování pánve • Víko z nerezové oceli (AISI 304) • Elektronické napouštění vody • Motorizované elektrické naklápění s ochranou proti přetížení ovládané z dotykového panelu • Všechny technologické části přístroje umístěny v přední straně pro snadný přístup a servis • Všechny vnější šrouby z nerezové oceli (AISI 304) • Ovládací rozhraní s dotykovým displejem - komunikace v českém jazyce • Ručně nastavitelné provozní režimy pro: dušení, vaření, pečení, atd.... • Zvláštní funkce pro jemné vaření a pečení s nízkou teplotou přes noc • Automatický proces vaření s recepty a potravinovými kategoriemi • Funkce pro počítání litrů při napouštění pánve • Funkce pro libovolné nastavení časovačů • Funkce pro úsporu energie při nečinnosti zařízení • Vícebodová sonda • USB port pro aktualizaci receptů a software zařízení • Funkce pro omezení maximální teploty topných těles • </t>
    </r>
    <r>
      <rPr>
        <sz val="8"/>
        <color rgb="FFFF0000"/>
        <rFont val="Arial"/>
        <family val="2"/>
        <charset val="238"/>
      </rPr>
      <t xml:space="preserve">Možnost připojení k systému optimalizace spotřeby energie </t>
    </r>
    <r>
      <rPr>
        <sz val="8"/>
        <rFont val="Arial"/>
        <family val="2"/>
        <charset val="238"/>
      </rPr>
      <t xml:space="preserve">• </t>
    </r>
    <r>
      <rPr>
        <sz val="8"/>
        <color rgb="FFFF0000"/>
        <rFont val="Arial"/>
        <family val="2"/>
        <charset val="238"/>
      </rPr>
      <t>Rozhraní pro připojení k externímu PC se softwarem HACCP</t>
    </r>
    <r>
      <rPr>
        <sz val="8"/>
        <rFont val="Arial"/>
        <family val="2"/>
        <charset val="238"/>
      </rPr>
      <t xml:space="preserve">
</t>
    </r>
  </si>
  <si>
    <t>1755 ±5%x850 ±5%x1050 ±5%</t>
  </si>
  <si>
    <t>Nerez stůl, spodní police, boční a zadní krytování, ZL</t>
  </si>
  <si>
    <t>1110x950x900</t>
  </si>
  <si>
    <t>doměrek</t>
  </si>
  <si>
    <t>500x850x900</t>
  </si>
  <si>
    <t xml:space="preserve"> doměrek</t>
  </si>
  <si>
    <t>Nerez stůl, 2 x zásuvy na GN, zásuvka, spodní police, boční a zadní krytování, ZL</t>
  </si>
  <si>
    <t>1800x700x900</t>
  </si>
  <si>
    <t>6a</t>
  </si>
  <si>
    <t>Nerez stůl mobilní,  spodní police</t>
  </si>
  <si>
    <r>
      <rPr>
        <b/>
        <sz val="8"/>
        <rFont val="Arial"/>
        <family val="2"/>
        <charset val="238"/>
      </rPr>
      <t>Manipulační elektricko-akumulátorový vozík se zdvihem</t>
    </r>
    <r>
      <rPr>
        <sz val="8"/>
        <rFont val="Arial"/>
        <family val="2"/>
        <charset val="238"/>
      </rPr>
      <t xml:space="preserve">
Vyrobeno z AISI 304 • Hygienická kolečka s aretací • Snadné vyjmutí GN • Dotykové ovládání • Bezpečnostní rukojeť • Bezpečnostní aretace napájecího kabelu • Možnost mobilního používání bez stálého připojení k síti</t>
    </r>
  </si>
  <si>
    <t>600x780x990</t>
  </si>
  <si>
    <r>
      <rPr>
        <b/>
        <sz val="8"/>
        <color theme="1"/>
        <rFont val="Arial"/>
        <family val="2"/>
        <charset val="238"/>
      </rPr>
      <t>Vozík na koše</t>
    </r>
    <r>
      <rPr>
        <sz val="8"/>
        <color theme="1"/>
        <rFont val="Arial"/>
        <family val="2"/>
        <charset val="238"/>
      </rPr>
      <t xml:space="preserve">
Kapacita 6 košů • Celonerezové provedení AISI 304 • Vyjímatelná odkapní vana</t>
    </r>
  </si>
  <si>
    <t>600x860x1600</t>
  </si>
  <si>
    <t xml:space="preserve">Míchací kotel Dieta, 200l, , váha zařízení 200 kg, výška náklonu 425 </t>
  </si>
  <si>
    <t>1310x870x1040/1900</t>
  </si>
  <si>
    <r>
      <t xml:space="preserve">Turbomixér ponorný pojízdný, </t>
    </r>
    <r>
      <rPr>
        <sz val="8"/>
        <rFont val="Arial"/>
        <family val="2"/>
        <charset val="238"/>
      </rPr>
      <t>kapacita do 200l, vhodný pro přímé použití ve varné nádobě k přípravě kaší, pyré, omáček a k homogenizaci polotekutých potravin. Dvě pevná a dvě otočná kola s brzdou. Motorová skříň a její uložení jsou z hliníkové slitiny, vozík, ponorné rameno a turbína jsou z nerez oceli 18/10. Pro bezpečnost obsluhy je napájeno elektrické řízení stroje malým napětím. Sítko s velkými mezerami a s malými mezerami v základní výbavě. Počet otáček 1400/min. El. napájení  400V, výkon 1,5 kW, jistič 16 A</t>
    </r>
  </si>
  <si>
    <t>550x930/1560x1700</t>
  </si>
  <si>
    <r>
      <rPr>
        <b/>
        <sz val="8"/>
        <rFont val="Arial"/>
        <family val="2"/>
        <charset val="238"/>
      </rPr>
      <t xml:space="preserve">Varný kotel elektrický s kruhovou vložkou 150l, sklopný, </t>
    </r>
    <r>
      <rPr>
        <sz val="8"/>
        <rFont val="Arial"/>
        <family val="2"/>
        <charset val="238"/>
      </rPr>
      <t xml:space="preserve">s elektronickým ovládáním
Příkon: 22-24 kW ▪ Napětí: 3N~/400V/50-60 Hz ▪ Stupeň zabezpečení: IPX5 ▪ Nepřímo vyhřívaný automaticky doplňovaný duplikátor ▪ Digitální panel s dotykovými tlačítky v kombinaci s otočným ovladačem ▪ Nominální kapacita: min. 150l  ▪ Varná plocha min 780×380mm ▪ Robustní konstrukce (tloušťka vrchní desky min. 2 mm, rám o tloušťce min. 3 mm)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Hygienicky vodotěsný a nečistotám odolný bezespárový zámkový systém propojitelný s ostatními sousedními spotřebiči ve varném bloku ▪ Podpora automatického vaření ▪ Nastavení pro ohřev a fázi mírného varu ▪ Režim s volitelným teplotním rozsahem od 30 do 100 °C ▪ Všechny funkce kontrolovány a řízeny z panelu s digitálním displejem pomocí klávesnice ▪ Nastavení rozsahu doby vaření ▪ Napouštění studené a teplé vody ▪ Automatický režim vaření ▪ Digitální zobrazení chybových kódů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Všechny technologické části přístroje umístěny v přední straně pro snadný přístup a servis • Stavitelné nerezové nohy • Nerezový okopový systém • </t>
    </r>
    <r>
      <rPr>
        <sz val="8"/>
        <color rgb="FFFF0000"/>
        <rFont val="Arial"/>
        <family val="2"/>
        <charset val="238"/>
      </rPr>
      <t>Možnost připojení k systému optimalizace spotřeby energie • Rozhraní pro připojení k externímu PC se softwarem HACCP</t>
    </r>
    <r>
      <rPr>
        <sz val="8"/>
        <rFont val="Arial"/>
        <family val="2"/>
        <charset val="238"/>
      </rPr>
      <t xml:space="preserve">
</t>
    </r>
  </si>
  <si>
    <t>1350x1050x(850-900)</t>
  </si>
  <si>
    <r>
      <rPr>
        <b/>
        <sz val="8"/>
        <rFont val="Arial"/>
        <family val="2"/>
        <charset val="238"/>
      </rPr>
      <t>Varný kotel elektrický s kruhovou vložkou 150l, nesklopný,</t>
    </r>
    <r>
      <rPr>
        <sz val="8"/>
        <rFont val="Arial"/>
        <family val="2"/>
        <charset val="238"/>
      </rPr>
      <t xml:space="preserve"> s elektronickým ovládáním
Příkon: 22-24 kW ▪ Napětí: 3N~/400V/50-60 Hz ▪ Stupeň zabezpečení: IPX5 ▪ Nepřímo vyhřívaný automaticky doplňovaný duplikátor ▪ Digitální panel s dotykovými tlačítky v kombinaci s otočným ovladačem ▪ Nominální kapacita: min. 150l  ▪ Robustní konstrukce (tloušťka vrchní desky min. 2 mm, rám o tloušťce min. 3 mm)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Hygienicky vodotěsný a nečistotám odolný bezespárový zámkový systém propojitelný s ostatními sousedními spotřebiči ve varném bloku ▪ Podpora automatického vaření ▪ Nastavení pro ohřev a fázi mírného varu ▪ Režim s volitelným teplotním rozsahem od 30 do 100 °C ▪ Všechny funkce kontrolovány a řízeny z panelu s digitálním displejem pomocí klávesnice ▪ Nastavení rozsahu doby vaření ▪ Napouštění studené a teplé vody ▪ Automatický režim vaření ▪ Digitální zobrazení chybových kódů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Všech</t>
    </r>
    <r>
      <rPr>
        <sz val="8"/>
        <color theme="1"/>
        <rFont val="Arial"/>
        <family val="2"/>
        <charset val="238"/>
      </rPr>
      <t xml:space="preserve">ny technologické části přístroje umístěny v přední straně pro snadný přístup a servis • Stavitelné nerezové nohy • Nerezový okopový systém </t>
    </r>
    <r>
      <rPr>
        <sz val="8"/>
        <color rgb="FFFF0000"/>
        <rFont val="Arial"/>
        <family val="2"/>
        <charset val="238"/>
      </rPr>
      <t>• Možnost připojení k systému optimalizace spotřeby energie • Rozhraní pro připojení k externímu PC se softwarem HACCP</t>
    </r>
  </si>
  <si>
    <t>900 × (900-950) × (850-900)</t>
  </si>
  <si>
    <r>
      <rPr>
        <b/>
        <sz val="8"/>
        <rFont val="Arial"/>
        <family val="2"/>
        <charset val="238"/>
      </rPr>
      <t xml:space="preserve">Elektrická sklopná tlaková multifunkční pánev 2× GN 1/1, s elektronickou regulací a dotykovým ovládáním pomocí LCD panelu
</t>
    </r>
    <r>
      <rPr>
        <sz val="8"/>
        <rFont val="Arial"/>
        <family val="2"/>
        <charset val="238"/>
      </rPr>
      <t xml:space="preserve">Příkon: 26-28kW • Rozměry vany min. 700x550x270 mm • Napětí: 3N~/400V/50-60 Hz ▪ Stupeň zabezpečení: IPX5 ▪ Nominální kapacita min. 100 l • Pracovní tlak pánve 0,45-0,6 bar • Obložení z nerezové oceli (AISI 304) pro snadné čištění všech povrchů • Dno pánve z ušlechtilé oceli (nerezová ocel AISI 316) svařeno se všemi stěnami pánve z nerezové oceli (AISI 304) s nepřilnavým povrchem • Dno pánve odolné vůči deformacím při náhlých změnách teploty • Dno uvnitř pánve se zaoblenými rohy pro snadné čištění • Naklápěcí hřídel pánve na přední straně • Široká odtoková hubička pro snadné vyprazdňování pánve • Víko z nerezové oceli (AISI 304) • Elektronické napouštění vody • Motorizované elektrické naklápění s ochranou proti přetížení ovládané z dotykového panelu 
• Všechny vnější šrouby z nerezové oceli (AISI 304) • Hygienicky vodotěsný a nečistotám odolný bezespárový zámkový systém propojitelný s ostatními sousedními spotřebiči ve varném bloku • Ovládací rozhraní s polohovacím dotykovým displejem - komunikace v českém jazyce • Ručně nastavitelné provozní režimy: dušení, vaření, pečení, atd.... 
• Funkce pro jemné vaření a pečení s nízkou teplotou přes noc • Tlakové vaření (pečení) • Automatický proces vaření s recepty a potravinovými kategoriemi • Funkce pro počítání litrů při napouštění pánve • Funkce pro libovolné nastavení časovačů • Funkce pro úsporu energie při nečinnosti zařízení • Min. 4 bodová vpichová sonda 
• Režim pro snížení energie při používání pánve • USB port pro aktualizaci receptů a software zařízení • Funkce pro omezení maximální teploty topných těles • Všechny technologické části přístroje umístěny v přední straně pro snadný přístup a servis • Stavitelné nerezové nohy • Nerezový okopový systém• </t>
    </r>
    <r>
      <rPr>
        <sz val="8"/>
        <color rgb="FFFF0000"/>
        <rFont val="Arial"/>
        <family val="2"/>
        <charset val="238"/>
      </rPr>
      <t>Možnost připojení k systému optimalizace spotřeby energie • Rozhraní pro připojení k externímu PC se softwarem HACCP</t>
    </r>
  </si>
  <si>
    <t>1300x(900-950) × (850-900)</t>
  </si>
  <si>
    <r>
      <rPr>
        <b/>
        <sz val="8"/>
        <rFont val="Arial"/>
        <family val="2"/>
        <charset val="238"/>
      </rPr>
      <t>Elektrická velkoplošná varná deska</t>
    </r>
    <r>
      <rPr>
        <sz val="8"/>
        <rFont val="Arial"/>
        <family val="2"/>
        <charset val="238"/>
      </rPr>
      <t>, 4 samostatně ovládané varné zóny,
Příkon: 15 - 17kW ▪ Napětí: 3N~/400V/50-60 Hz ▪ Stupeň zabezpečení: IPX5 ▪ Varná plocha z leštěné oceli o rozměrech min. 810x670 mm, z jednoho kusu o tloušťce min. 20 mm  • Obložení z nerezové oceli (AISI 304) 
• Pracovní deska z nerezové oceli (AISI 304) tl. min. 1,2 mm se zaoblenými hranami • Všechny vnější šrouby z nerezové oceli (AISI 304) • Kanálek kolem celého pracovního povrchu s vyspádováním dopředu • Hygienicky vodotěsný a nečistotám odolný bezespárový zámkový systém propojitelný s ostatními sousedními spotřebiči ve varném bloku • Ergonomický ovládací panel • Bezpečnostní termostat s automatickým resetem a indikací poruchy pro každou varnou plochu • Všechny technologické části přístroje umístěny v přední straně pro snadný přístup a servis •</t>
    </r>
    <r>
      <rPr>
        <sz val="8"/>
        <color rgb="FFFF0000"/>
        <rFont val="Arial"/>
        <family val="2"/>
        <charset val="238"/>
      </rPr>
      <t xml:space="preserve"> Možnost připojení k systému optimalizace spotřeby energie • Rozhraní pro připojení k externímu PC se softwarem HACCP</t>
    </r>
  </si>
  <si>
    <t>900 × (900-950) × (200-250)</t>
  </si>
  <si>
    <r>
      <rPr>
        <b/>
        <sz val="8"/>
        <rFont val="Arial"/>
        <family val="2"/>
        <charset val="238"/>
      </rPr>
      <t xml:space="preserve">Podestavba  </t>
    </r>
    <r>
      <rPr>
        <sz val="8"/>
        <rFont val="Arial"/>
        <family val="2"/>
        <charset val="238"/>
      </rPr>
      <t>s hygienickým bezespárým provedením  • Spodní prostor otevřený v hygienickém bezespárém provedení H3• Boční panely svařované bez viditelného spoje se zaoblenými hranami (hygienické provedení rohů verze H3) • Spodní konstrukce zcela vyjímatelná pro účely instalace bez viditelného spoje se skříní • 
• Stavitelné nerezové nohy • Nerezový okopový systém</t>
    </r>
  </si>
  <si>
    <t>900 × (850-900) × (650-700)</t>
  </si>
  <si>
    <r>
      <rPr>
        <b/>
        <sz val="8"/>
        <rFont val="Arial"/>
        <family val="2"/>
        <charset val="238"/>
      </rPr>
      <t>Varný kotel elektrický s kruhovou vložkou 60l</t>
    </r>
    <r>
      <rPr>
        <sz val="8"/>
        <rFont val="Arial"/>
        <family val="2"/>
        <charset val="238"/>
      </rPr>
      <t xml:space="preserve">, nesklopný, s elektronickým ovládáním
Příkon: 11-13 kW ▪ Napětí: 3N~/400V/50-60 Hz ▪ Stupeň zabezpečení: IPX5 ▪ Nepřímo vyhřívaný automaticky doplňovaný duplikátor ▪ Digitální panel s dotykovými tlačítky v kombinaci s otočným ovladačem ▪ Nominální kapacita: min. 60l  ▪ Robustní konstrukce (tloušťka vrchní desky min. 2 mm, rám o tloušťce min. 3 mm)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Hygienicky vodotěsný a nečistotám odolný bezespárový zámkový systém propojitelný s ostatními sousedními spotřebiči ve varném bloku ▪ Podpora automatického vaření ▪ Nastavení pro ohřev a fázi mírného varu ▪ Režim s volitelným teplotním rozsahem od 30 do 100 °C ▪ Všechny funkce kontrolovány a řízeny z panelu s digitálním displejem pomocí klávesnice ▪ Nastavení rozsahu doby vaření ▪ Napouštění studené a teplé vody ▪ Automatický režim vaření ▪ Digitální zobrazení chybových kódů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Všechny technologické části přístroje umístěny v přední straně pro snadný přístup a servis • Stavitelné nerezové nohy • Nerezový okopový systém • </t>
    </r>
    <r>
      <rPr>
        <sz val="8"/>
        <color rgb="FFFF0000"/>
        <rFont val="Arial"/>
        <family val="2"/>
        <charset val="238"/>
      </rPr>
      <t>Možnost připojení k systému optimalizace spotřeby energie • Rozhraní pro připojení k externímu PC se softwarem HACCP</t>
    </r>
  </si>
  <si>
    <t>600x(900-950) × (850-900)</t>
  </si>
  <si>
    <r>
      <rPr>
        <b/>
        <sz val="8"/>
        <rFont val="Arial"/>
        <family val="2"/>
        <charset val="238"/>
      </rPr>
      <t xml:space="preserve">Neutrální plocha ve varném bloku </t>
    </r>
    <r>
      <rPr>
        <b/>
        <sz val="8"/>
        <color rgb="FFFF0000"/>
        <rFont val="Arial"/>
        <family val="2"/>
        <charset val="238"/>
      </rPr>
      <t>se zásuvkou 230V</t>
    </r>
    <r>
      <rPr>
        <sz val="8"/>
        <rFont val="Arial"/>
        <family val="2"/>
        <charset val="238"/>
      </rPr>
      <t xml:space="preserve">
•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t>
    </r>
  </si>
  <si>
    <r>
      <rPr>
        <b/>
        <sz val="8"/>
        <rFont val="Arial"/>
        <family val="2"/>
        <charset val="238"/>
      </rPr>
      <t xml:space="preserve">Neutrální plocha ve varném bloku </t>
    </r>
    <r>
      <rPr>
        <b/>
        <sz val="8"/>
        <color rgb="FFFF0000"/>
        <rFont val="Arial"/>
        <family val="2"/>
        <charset val="238"/>
      </rPr>
      <t xml:space="preserve">se zásuvkou 230V •  </t>
    </r>
    <r>
      <rPr>
        <sz val="8"/>
        <rFont val="Arial"/>
        <family val="2"/>
        <charset val="238"/>
      </rPr>
      <t>S přípravou pro napouštěcí stojánkovou baterii •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t>
    </r>
  </si>
  <si>
    <r>
      <rPr>
        <b/>
        <sz val="8"/>
        <rFont val="Arial"/>
        <family val="2"/>
        <charset val="238"/>
      </rPr>
      <t xml:space="preserve">Podestavba </t>
    </r>
    <r>
      <rPr>
        <sz val="8"/>
        <rFont val="Arial"/>
        <family val="2"/>
        <charset val="238"/>
      </rPr>
      <t>s hygienickým bezespárým provedením  • Spodní prostor otevřený v hygienickém bezespárém provedení H3 s 5 lisovanými vsuny pro GN 5×1/1 • Boční panely svařované bez viditelného spoje se zaoblenými hranami (hygienické provedení rohů verze H3) • Spodní konstrukce zcela vyjímatelná pro účely instalace bez viditelného spoje se skříní • Příprava pro instalaci zásuvky 230V • Stavitelné nerezové nohy • Nerezový okopový systém</t>
    </r>
  </si>
  <si>
    <t>450x(850-900)x(650-700)</t>
  </si>
  <si>
    <r>
      <t>Neutrální plocha ve varném bloku</t>
    </r>
    <r>
      <rPr>
        <sz val="8"/>
        <rFont val="Arial"/>
        <family val="2"/>
        <charset val="238"/>
      </rPr>
      <t xml:space="preserve"> •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  • Stavitelné nerezové nohy • Nerezový okopový systém  </t>
    </r>
  </si>
  <si>
    <t>200x(900-950)x(850-900)</t>
  </si>
  <si>
    <t>150x(900-950)x(850-900)</t>
  </si>
  <si>
    <r>
      <rPr>
        <b/>
        <sz val="8"/>
        <rFont val="Arial"/>
        <family val="2"/>
        <charset val="238"/>
      </rPr>
      <t>Napouštěcí rameno dvě vody</t>
    </r>
    <r>
      <rPr>
        <sz val="8"/>
        <rFont val="Arial"/>
        <family val="2"/>
        <charset val="238"/>
      </rPr>
      <t>, masivní napouštěcí rameno plně integrované do neutrální plochy, dvě vody s pákovým ovládáním a otočným ramenem, délka ramene 430 mm, napouštěcí výška ramene 330 mm.</t>
    </r>
  </si>
  <si>
    <t>Vykrývací plocha - součást konstrukčního řešení varného bloku provedení dle výrobce</t>
  </si>
  <si>
    <t>4950x(20)</t>
  </si>
  <si>
    <t>3600x(80-130)</t>
  </si>
  <si>
    <r>
      <rPr>
        <b/>
        <sz val="8"/>
        <rFont val="Arial"/>
        <family val="2"/>
        <charset val="238"/>
      </rPr>
      <t>Ponorný mixér</t>
    </r>
    <r>
      <rPr>
        <sz val="8"/>
        <rFont val="Arial"/>
        <family val="2"/>
        <charset val="238"/>
      </rPr>
      <t>, celková délka 1130 mm, pr. 125 mm, váha 7,1 kg, 230 V, 1 kW
• Jedna regulace rychlosti • Nerezový kryt motorového bloku • S odmontovatelného přívodního kabelu pro snazší výměnu a delší životnost • Systém navíjení přívodního kabelu – čep na motorovém bloku umožňuje jednodušší navíjení, prodlužuje životnost a rovněž slouží jako podpěra na okraji nerez nádoby pro lepší manipulaci
• Kontrolka na rukojeti signalizující správné zacvaknutí přívodní šňůry v rukojeti • Odnímatelná noha, rozebíratelný nůž a zvon umožňující snadné čištění a dosažení perfektní hygieny • Nůž, zvon a noha z nerezové oceli pro delší životnost • Mixovací nerez nůž pro přípravu polévek, hustých polévek a omáček • Elektronický systém zajišťující optimální výkon motoru • Dvojitá ergonomická rukojeť pro lepší použití</t>
    </r>
  </si>
  <si>
    <t>Nerez stůl se zásuvkou a spodní policí, ZL</t>
  </si>
  <si>
    <t>900x800x900</t>
  </si>
  <si>
    <r>
      <rPr>
        <b/>
        <sz val="8"/>
        <rFont val="Arial"/>
        <family val="2"/>
        <charset val="238"/>
      </rPr>
      <t>Automatický změkčovač</t>
    </r>
    <r>
      <rPr>
        <sz val="8"/>
        <rFont val="Arial"/>
        <family val="2"/>
        <charset val="238"/>
      </rPr>
      <t xml:space="preserve"> vody s řídící hlavicí a s předřazeným filtrem s vyměnitelnou vložkou, kapacita náplně 30l, podmínky instalace: průtok vody nepřekračuje hodnotu 75I/min a teplota vody je nižší než 40°C. 
Proces regenerace se provádí na základě nastaveného času. Probíhá vždy ve vybraný den v naprogramovanou hodinu (např. 2:00 v noci). 
Kapacita změkčené vody při změkčování o 10°dH (I) 9000. Bude předřazen filtr s vložkou pro zachycení nečistot z potrubí. </t>
    </r>
  </si>
  <si>
    <t>360x510x1140</t>
  </si>
  <si>
    <r>
      <rPr>
        <b/>
        <sz val="8"/>
        <rFont val="Arial"/>
        <family val="2"/>
        <charset val="238"/>
      </rPr>
      <t>Vyhřívaný vozík s přivlhčením, kapacita 15xGN1/1,</t>
    </r>
    <r>
      <rPr>
        <sz val="8"/>
        <rFont val="Arial"/>
        <family val="2"/>
        <charset val="238"/>
      </rPr>
      <t xml:space="preserve"> provedení dvouplášťové, izolované lisované bočnice s roztečí vsunů 75 mm, rovnoměrné proudění horkého vzduchu zajišťuje ventilátor a distanční prvky na zadní stěně a dveřích vozíku, digitální termostaty, ovládání teploty vnitřního prostoru vozíku (30-90°C) a ovládání zvlhčování, dno vozíku vybaveno výpustným kohoutem, aretace dveří, uzavírání klikou se zámkem, masivní rohové nárazníky, 4 otočná kolečka, 2 s brzdou </t>
    </r>
  </si>
  <si>
    <t>570x825x1455</t>
  </si>
  <si>
    <t>neoceňovat, parkovací místo</t>
  </si>
  <si>
    <t xml:space="preserve">Výdejní vozík 3xGN 1/1
</t>
  </si>
  <si>
    <t>1225x665x900</t>
  </si>
  <si>
    <t>Nerez pracovní stůl mobilní, 2x zásuvy na GN, spodní police</t>
  </si>
  <si>
    <t>800x700x900</t>
  </si>
  <si>
    <t>31a</t>
  </si>
  <si>
    <t>31b</t>
  </si>
  <si>
    <t>31c</t>
  </si>
  <si>
    <t>32a</t>
  </si>
  <si>
    <t>Nerez regál, 4 police</t>
  </si>
  <si>
    <t>1200x600x1800</t>
  </si>
  <si>
    <t>Nerez  pracovní stůl, spodní police, zásuvka, ZL</t>
  </si>
  <si>
    <t>Zelenina + studená kuchyně</t>
  </si>
  <si>
    <r>
      <t xml:space="preserve">Nerez stůl, 2x krytovaný dřez 500x500x250 vpravo, otvor pro stojánkovou baterii, zásuvka a spodní police, </t>
    </r>
    <r>
      <rPr>
        <sz val="8"/>
        <color indexed="8"/>
        <rFont val="Arial"/>
        <family val="2"/>
        <charset val="238"/>
      </rPr>
      <t>ZL</t>
    </r>
  </si>
  <si>
    <t>35a</t>
  </si>
  <si>
    <r>
      <t xml:space="preserve">Nerez chladící stůl, </t>
    </r>
    <r>
      <rPr>
        <sz val="8"/>
        <color rgb="FFFF0000"/>
        <rFont val="Arial"/>
        <family val="2"/>
        <charset val="238"/>
      </rPr>
      <t>agregát vpravo,</t>
    </r>
    <r>
      <rPr>
        <sz val="8"/>
        <color theme="1"/>
        <rFont val="Arial"/>
        <family val="2"/>
        <charset val="238"/>
      </rPr>
      <t xml:space="preserve"> 3xprostor pro GN, ZL • </t>
    </r>
    <r>
      <rPr>
        <sz val="8"/>
        <color rgb="FFFF0000"/>
        <rFont val="Arial"/>
        <family val="2"/>
        <charset val="238"/>
      </rPr>
      <t>možnost připojení k externímu PC se softwarem HACCP</t>
    </r>
  </si>
  <si>
    <t>1780x700x900</t>
  </si>
  <si>
    <t>Nerez  pracovní stůl, spodní police, přesah PD vzadu 150 mm, v přesahu mřížka nad radiátor UT, ZL</t>
  </si>
  <si>
    <t>1500x700x900</t>
  </si>
  <si>
    <r>
      <rPr>
        <b/>
        <sz val="8"/>
        <rFont val="Arial"/>
        <family val="2"/>
        <charset val="238"/>
      </rPr>
      <t>Krouhač zeleniny</t>
    </r>
    <r>
      <rPr>
        <sz val="8"/>
        <rFont val="Arial"/>
        <family val="2"/>
        <charset val="238"/>
      </rPr>
      <t xml:space="preserve"> s automatickou násypnou hlavou a s přítlačnou pákou ■ magnetická bezpečnostní pojistka ■ brzda motoru a automatický restart přítlačnou pákou ■  2 násypky: 1 extra velká plnicí násypka s plochou 238 cm2, plnicí objem 4,2 l, a jedna trubicová násypka o průměru Ø 58 mm ■  automatická hlava pro zpracování většího množství zeleniny ■. pojízdný podstavec a nerezový motorový blok </t>
    </r>
  </si>
  <si>
    <t>396x865x1272</t>
  </si>
  <si>
    <t>350x500x200</t>
  </si>
  <si>
    <t>1200x550x200</t>
  </si>
  <si>
    <t>1500x550x200</t>
  </si>
  <si>
    <t>900x550x200</t>
  </si>
  <si>
    <t>600x550x200</t>
  </si>
  <si>
    <t>1000x550x200</t>
  </si>
  <si>
    <t>VZT zákryt s tukovými filtry a žlábkem, nad konvektomaty bez osvětlení</t>
  </si>
  <si>
    <t>3000x1200x450</t>
  </si>
  <si>
    <t>VZT zákryt nad varný blok s tukovými filtry, žlábkem a osvětlením</t>
  </si>
  <si>
    <t>2400x1100x450</t>
  </si>
  <si>
    <t>VZT zákryt nad míchací kotel s tukovými filtry, žlábkem a osvětlením</t>
  </si>
  <si>
    <t>1500x1200x450</t>
  </si>
  <si>
    <t>3000x1100x450</t>
  </si>
  <si>
    <r>
      <rPr>
        <b/>
        <sz val="8"/>
        <rFont val="Arial"/>
        <family val="2"/>
        <charset val="238"/>
      </rPr>
      <t>Nerezová profesionální váha do 2,5 a 5 kg</t>
    </r>
    <r>
      <rPr>
        <sz val="8"/>
        <rFont val="Arial"/>
        <family val="2"/>
        <charset val="238"/>
      </rPr>
      <t xml:space="preserve">
Krytí IP67 • Příkon: 0,25 W • Váživost: 2,5/5 kg (dvourozsahová) • Rozlišení (dílek): 1/2 g • Rozměr vážní plochy min. 230 x 190 mm • Provedení: vážní miska – nerez, kryt váhy – plast • Krytí proti vodě a prachu: IP-65 • Certifikace: pro obchodní vážení - úřední ověření • Displej: numerický LCD • Napájení: AC 230V přes adaptér DC 9V/300mA • Alternativní napájení: 6x monočlánek D 1,5V (délka provozu 500 až 1000 hod. dle použitého typu baterie) •
Funkce: tárování, nulování, HOLD, automatické vypínání</t>
    </r>
  </si>
  <si>
    <t xml:space="preserve">250x300x130 </t>
  </si>
  <si>
    <t xml:space="preserve">F016 přípravna  těsta </t>
  </si>
  <si>
    <t>Elektrický konvektomat Lainox – kapacita: 20x GN 1/1</t>
  </si>
  <si>
    <t>960x825x1810</t>
  </si>
  <si>
    <r>
      <rPr>
        <b/>
        <sz val="8"/>
        <rFont val="Arial"/>
        <family val="2"/>
        <charset val="238"/>
      </rPr>
      <t>Repase stávajícího kuchyňského robotu RE22</t>
    </r>
    <r>
      <rPr>
        <sz val="8"/>
        <rFont val="Arial"/>
        <family val="2"/>
        <charset val="238"/>
      </rPr>
      <t xml:space="preserve">
detailní kontrola motorové části 
kompletní výměna ložisek
kompletní výměna těsnících komponentů
kompletní výměna poškozených hřídelí
kompletní výměna ozubených kol
kompletní výměna veškeré elektroinstalace
výměna vnějších krytů za nové nerezové
výměna olejové náplně
kompletní provedení nového vypalovaného bílého laku</t>
    </r>
  </si>
  <si>
    <t>570x1070x910</t>
  </si>
  <si>
    <t>stávající - ocenit repasi</t>
  </si>
  <si>
    <t>Nerez regál na GN mobilní, 3x sloupec zásuvů</t>
  </si>
  <si>
    <t>1100x600x1400</t>
  </si>
  <si>
    <r>
      <t>Nerez pracovní stůl s krytovaným dřezem 500x500x250, otvor pro stojánkovou baterii, spodní police, zásuvka</t>
    </r>
    <r>
      <rPr>
        <sz val="8"/>
        <color indexed="8"/>
        <rFont val="Arial"/>
        <family val="2"/>
        <charset val="238"/>
      </rPr>
      <t>, ZL</t>
    </r>
  </si>
  <si>
    <t>Nerez  pracovní stůl, spodní police, zásuvka, ZL, PL</t>
  </si>
  <si>
    <t>Mobilní nerez stůl pod kráječ knedlíků (80 kg), spodní police, ZL</t>
  </si>
  <si>
    <t>1000x700x900</t>
  </si>
  <si>
    <r>
      <rPr>
        <b/>
        <sz val="8"/>
        <rFont val="Arial"/>
        <family val="2"/>
        <charset val="238"/>
      </rPr>
      <t>Kráječ knedlíků</t>
    </r>
    <r>
      <rPr>
        <sz val="8"/>
        <rFont val="Arial"/>
        <family val="2"/>
        <charset val="238"/>
      </rPr>
      <t>, stroj je vybaven bezpečnostním krytem a bezpečnostní pojistkou. Spouští se tlačítkem a po rozplátkování se automaticky vypne – součástí stroje je STOP tlačítko – základní výbava ocelové nože – bezpečné vyprázdnění řezné komory – šikmý držák pro snadné balení nakrájeného chleba – kráječ je vhodný pro krájení chleba, vek a knedlíků – maximální délka knedlíku 385, tloušťka plátků 13 mm.</t>
    </r>
  </si>
  <si>
    <t>600x600x630</t>
  </si>
  <si>
    <t>VZT zákryt s tukovými filtry a žlábkem, nad konvektomat bez osvětlení</t>
  </si>
  <si>
    <t>1200x1200x450</t>
  </si>
  <si>
    <t>F017 Chladící box maso</t>
  </si>
  <si>
    <r>
      <t xml:space="preserve">Chladící box maso, teplota 0° až +2°C </t>
    </r>
    <r>
      <rPr>
        <sz val="8"/>
        <color theme="1"/>
        <rFont val="Arial"/>
        <family val="2"/>
        <charset val="238"/>
      </rPr>
      <t xml:space="preserve">▪ Systém spojení panelů pero-drážka s excentr. zámkem vč. rohových sloupků ▪ Opláštění PUR panelové izolace tl. 75 mm bíle lakovaný, žárově pozinkovaný ocelový plech, 2x otočné dveře 900x2000, podlaha se zvýšenou únosností, povrchové krytí 3 mm plech AlMg3, tl. podlahy 78 mm, strop z PUR panelů tl. 75 mm. Kondenzační a chladící jednotka bude umístěna na střeše objektu na konstrukci s krytem, venkovní výbavou (vyhřívání kompresoru), Cu sací a kapalinové potrubí včetně izolace a úchytů, chladivo R452A. Vertikální převýšení  do 8 m. V ceně osvětlení včetně elektrorozvodů a </t>
    </r>
    <r>
      <rPr>
        <sz val="8"/>
        <color rgb="FFFF0000"/>
        <rFont val="Arial"/>
        <family val="2"/>
        <charset val="238"/>
      </rPr>
      <t>možnost připojení k externímu PC se softwarem HACCP</t>
    </r>
    <r>
      <rPr>
        <sz val="8"/>
        <color theme="1"/>
        <rFont val="Arial"/>
        <family val="2"/>
        <charset val="238"/>
      </rPr>
      <t>.</t>
    </r>
    <r>
      <rPr>
        <b/>
        <sz val="8"/>
        <color theme="1"/>
        <rFont val="Arial"/>
        <family val="2"/>
        <charset val="238"/>
      </rPr>
      <t xml:space="preserve"> </t>
    </r>
    <r>
      <rPr>
        <sz val="8"/>
        <color theme="1"/>
        <rFont val="Arial"/>
        <family val="2"/>
        <charset val="238"/>
      </rPr>
      <t>El.: 1,9 kW/230V/ 16A(C)</t>
    </r>
  </si>
  <si>
    <t>2650x3600x2275</t>
  </si>
  <si>
    <t>Nerez skladovací regál 4 police</t>
  </si>
  <si>
    <r>
      <t>F018 přípravna maso + vejce</t>
    </r>
    <r>
      <rPr>
        <b/>
        <sz val="8"/>
        <color rgb="FFFF0000"/>
        <rFont val="Arial"/>
        <family val="2"/>
        <charset val="238"/>
      </rPr>
      <t xml:space="preserve"> </t>
    </r>
  </si>
  <si>
    <r>
      <t xml:space="preserve">Nerez stůl, krytovaný dřez 500x500x250, otvor pro stojánkovou baterii, spodní police, zásuvka, prolis pracovní desky,  </t>
    </r>
    <r>
      <rPr>
        <sz val="8"/>
        <color indexed="8"/>
        <rFont val="Arial"/>
        <family val="2"/>
        <charset val="238"/>
      </rPr>
      <t>ZL, LL</t>
    </r>
  </si>
  <si>
    <t>Řeznický špalek</t>
  </si>
  <si>
    <t>700x700x900</t>
  </si>
  <si>
    <t>Nerez stůl mobilní, spodní police, bez lemu</t>
  </si>
  <si>
    <t>Masodeska buková</t>
  </si>
  <si>
    <t>600x400x100</t>
  </si>
  <si>
    <r>
      <t xml:space="preserve">Nerez stůl,  prostor pro chladící skříň vpravo, krytovaný dřez 500x500x250 vlevo, otvor pro stojánkovou baterii,  </t>
    </r>
    <r>
      <rPr>
        <sz val="8"/>
        <color indexed="8"/>
        <rFont val="Arial"/>
        <family val="2"/>
        <charset val="238"/>
      </rPr>
      <t>ZL</t>
    </r>
  </si>
  <si>
    <r>
      <rPr>
        <b/>
        <sz val="8"/>
        <rFont val="Arial"/>
        <family val="2"/>
        <charset val="238"/>
      </rPr>
      <t>Podstavná chladnička</t>
    </r>
    <r>
      <rPr>
        <sz val="8"/>
        <rFont val="Arial"/>
        <family val="2"/>
        <charset val="238"/>
      </rPr>
      <t xml:space="preserve"> min. 170 litrů ▪ Ventilační chladicí systém ▪ Uzamykatelné plné dveře ▪ En.tř. C ▪ Vnitřní LED osvětlení ▪ Rozsah chlazení: + 1 / + 15 °C ▪ Manuální ovládání ▪ Digitální zobrazení teploty ▪ Vnější ocelový plášť s bílým práškovým nástřikem ▪ Vnitřní obklady z jednoho kusu lisovaného polystyrenu (ekologického) ▪ min. 3 x bílé ocelové rošty s ochranným potahem ▪ Výšku polic lze nastavit na 25 mm ▪ Nosnost na polici: max. 45 kg ▪ Směr otevírání dveří lze obrátit ▪ Hygienické, vyměnitelné těsnění dveří ▪ Automatické odmrazování ▪ 1 pár předních vyrovnávacích nožiček ▪ Chladivo bez FCKW-FKW (R 600a)  ▪ Roční spotřeba energie max.310 kWh ▪  </t>
    </r>
    <r>
      <rPr>
        <sz val="8"/>
        <color rgb="FFFF0000"/>
        <rFont val="Arial"/>
        <family val="2"/>
        <charset val="238"/>
      </rPr>
      <t xml:space="preserve">Možnost pro připojení k externímu PC se softwarem HACCP </t>
    </r>
  </si>
  <si>
    <r>
      <t xml:space="preserve">Nerez stůl, 2xzásuvka, spodní police, </t>
    </r>
    <r>
      <rPr>
        <sz val="8"/>
        <color indexed="8"/>
        <rFont val="Arial"/>
        <family val="2"/>
        <charset val="238"/>
      </rPr>
      <t>ZL</t>
    </r>
  </si>
  <si>
    <t>Nářezový stroj pr. nože 250, teflonový nůž</t>
  </si>
  <si>
    <t>560x570x475</t>
  </si>
  <si>
    <t>Mobilní nerez podstavec pod řezačku masa (32kg),  spodní police, ZL</t>
  </si>
  <si>
    <t>700x700x700</t>
  </si>
  <si>
    <r>
      <t xml:space="preserve">Řezačka masa • </t>
    </r>
    <r>
      <rPr>
        <sz val="8"/>
        <rFont val="Arial"/>
        <family val="2"/>
        <charset val="238"/>
      </rPr>
      <t>Příkon: 2kW • Napětí: 3N PE 400V 50Hz • Šnekový pohon •  Výkon min. 300kg/hod. •  Průměr mlecí hlavy min. 80 mm • Výkonný ventilovaný motor  • Z nerezové oceli AISI 304 •  Mlecí hlava vyrobena z nerezové oceli, zcela odnímatelná pro snadné čištění • Určen pro vysokou zátěž do nepřetržitého provozu •  Základní vybavení mlecí hlava (1x nůž, 1x šajba) a šajba 4,5 mm</t>
    </r>
  </si>
  <si>
    <t>500x450x500</t>
  </si>
  <si>
    <r>
      <rPr>
        <b/>
        <sz val="8"/>
        <rFont val="Arial"/>
        <family val="2"/>
        <charset val="238"/>
      </rPr>
      <t>Můstková váha s vážním indikátorem bez ověření</t>
    </r>
    <r>
      <rPr>
        <sz val="8"/>
        <rFont val="Arial"/>
        <family val="2"/>
        <charset val="238"/>
      </rPr>
      <t xml:space="preserve"> • Váha můstková příjmová lakovaná s nerezovou vážní plochou • Váživost do 30/60 kg  - přesnost 10/20 g • Rozměr vážní plochy 60x460 mm • Můstek má robustní konstrukci  •  Provedení konstrukce je lakované • Vážní indikátor s krytím IP54 • Rychlé zobracení údajů na displeji • Rychlé ustálení hodnoty na displeji • Stabilní hodnota výsledku • LCD displej  • Provoz na AKU až 40 hodin • Nastavení vážení pro dva rozsahy  </t>
    </r>
  </si>
  <si>
    <t>360x580x765,  vážící plocha 360x460</t>
  </si>
  <si>
    <t>14a</t>
  </si>
  <si>
    <t>14b</t>
  </si>
  <si>
    <t>14c</t>
  </si>
  <si>
    <t>1500x300x40</t>
  </si>
  <si>
    <t>Nerez podlahová vpusť  včetně roštu a protizápachové uzávěry</t>
  </si>
  <si>
    <t>Servírovací vozík svařený, 2 police 900x550 mm,</t>
  </si>
  <si>
    <t>1000x650x950</t>
  </si>
  <si>
    <t>2000x300x900</t>
  </si>
  <si>
    <t>F019  Chladící box tuky, mléko</t>
  </si>
  <si>
    <r>
      <t xml:space="preserve">Chladící box tuky, mléko, teplota +2° až +4°C  </t>
    </r>
    <r>
      <rPr>
        <sz val="8"/>
        <color theme="1"/>
        <rFont val="Arial"/>
        <family val="2"/>
        <charset val="238"/>
      </rPr>
      <t xml:space="preserve">▪ Systém spojení panelů pero-drážka s excentr. zámkem vč. rohových sloupků ▪ Opláštění PUR panelové izolace tl. 75 mm bíle lakovaný, žárově pozinkovaný ocelový plech, 2x otočné dveře 900x2000, podlaha se zvýšenou únosností, povrchové krytí 3 mm plech AlMg3, tl. podlahy 78 mm, strop z PUR panelů tl. 75 mm. Kondenzační a chladící jednotka bude umístěna na střeše objektu na konstrukci s krytem, venkovní výbavou (vyhřívání kompresoru), Cu sací a kapalinové potrubí včetně izolace a úchytů, chladivo R452A. Vertikální převýšení  do 8 m. V ceně osvětlení včetně elektrorozvodů a </t>
    </r>
    <r>
      <rPr>
        <sz val="8"/>
        <color rgb="FFFF0000"/>
        <rFont val="Arial"/>
        <family val="2"/>
        <charset val="238"/>
      </rPr>
      <t>možnost připojení k externímu PC se softwarem HACCP</t>
    </r>
    <r>
      <rPr>
        <sz val="8"/>
        <color theme="1"/>
        <rFont val="Arial"/>
        <family val="2"/>
        <charset val="238"/>
      </rPr>
      <t>.</t>
    </r>
    <r>
      <rPr>
        <b/>
        <sz val="8"/>
        <color theme="1"/>
        <rFont val="Arial"/>
        <family val="2"/>
        <charset val="238"/>
      </rPr>
      <t xml:space="preserve"> </t>
    </r>
    <r>
      <rPr>
        <sz val="8"/>
        <color theme="1"/>
        <rFont val="Arial"/>
        <family val="2"/>
        <charset val="238"/>
      </rPr>
      <t>El.: 4kW/400V/ 16A(C)</t>
    </r>
  </si>
  <si>
    <t>4850x4100x2275</t>
  </si>
  <si>
    <t>Nerez skladovací regál</t>
  </si>
  <si>
    <t>Filtrační olejový vozík, kapacita 50l</t>
  </si>
  <si>
    <t>625x625x1150</t>
  </si>
  <si>
    <t xml:space="preserve">F021sklad čistících prostředků </t>
  </si>
  <si>
    <t xml:space="preserve">F022 denní sklad </t>
  </si>
  <si>
    <t>1500x500x2000</t>
  </si>
  <si>
    <t xml:space="preserve">F023  suchý sklad </t>
  </si>
  <si>
    <t>1000x800x80</t>
  </si>
  <si>
    <t>Pracovní stůl</t>
  </si>
  <si>
    <t>1000x600x900</t>
  </si>
  <si>
    <r>
      <t>F024 sk</t>
    </r>
    <r>
      <rPr>
        <b/>
        <sz val="8"/>
        <rFont val="Arial"/>
        <family val="2"/>
        <charset val="238"/>
      </rPr>
      <t xml:space="preserve">lad chladících a mrazících zařízení </t>
    </r>
  </si>
  <si>
    <r>
      <rPr>
        <b/>
        <sz val="8"/>
        <color theme="1"/>
        <rFont val="Arial"/>
        <family val="2"/>
        <charset val="238"/>
      </rPr>
      <t xml:space="preserve">Truhlicová mraznička </t>
    </r>
    <r>
      <rPr>
        <sz val="8"/>
        <color theme="1"/>
        <rFont val="Arial"/>
        <family val="2"/>
        <charset val="238"/>
      </rPr>
      <t xml:space="preserve">min. 540 litrů • Statický chladicí systém (boční pěnový výparník a kondenzátor) • Bílé odklopné víko • Uzamykatelné otevírání plného víka • Vnitřní, horní LED osvětlení • Rozsah chlazení: -14 / -24 °C • Mechanické ovládání • Analogové zobrazení teploty  • Vnější ocelový plášť s bílým práškovým nástřikem • Bílý vnitřní kryt • Čisticí otvor • Min. 3 koše (maximální počet košů: 8) • Madlo v hraně víka • Ruční odmrazování • Chladivo bez FCKW-FKW (R 600a) a izolace stěn min. (60 mm) • Roční spotřeba energie max 310 kWh • 4 přepravní kolečka • </t>
    </r>
    <r>
      <rPr>
        <sz val="8"/>
        <color rgb="FFFF0000"/>
        <rFont val="Arial"/>
        <family val="2"/>
        <charset val="238"/>
      </rPr>
      <t>Možnost připojení k externímu PC se softwarem HACCP</t>
    </r>
  </si>
  <si>
    <t>1900x700x850</t>
  </si>
  <si>
    <t xml:space="preserve">F027  sklad inventáře </t>
  </si>
  <si>
    <t>1100x700x80</t>
  </si>
  <si>
    <t>1200x400x2000</t>
  </si>
  <si>
    <t xml:space="preserve">F028 sklad inventáře </t>
  </si>
  <si>
    <t xml:space="preserve">F029 úklid </t>
  </si>
  <si>
    <t>Výlevka včetně nástěnné baterie</t>
  </si>
  <si>
    <t>350x475x390</t>
  </si>
  <si>
    <t>Závěsná skříňka lamino</t>
  </si>
  <si>
    <t>1200x500x700</t>
  </si>
  <si>
    <t>Police s háky na pomůcky</t>
  </si>
  <si>
    <t>300x100x100</t>
  </si>
  <si>
    <r>
      <rPr>
        <b/>
        <sz val="8"/>
        <color theme="1"/>
        <rFont val="Arial"/>
        <family val="2"/>
        <charset val="238"/>
      </rPr>
      <t>Úklidový vozík, kovový 2x 15</t>
    </r>
    <r>
      <rPr>
        <sz val="8"/>
        <color theme="1"/>
        <rFont val="Arial"/>
        <family val="2"/>
        <charset val="238"/>
      </rPr>
      <t>l, ždímač včetně vložky ždímače, rám pro zavěšení plastového pytle na odpadky plastovými svorkami, čtyři otočná kolečka pr. 75 mm, rukojeť se dá překlápět na obě strany</t>
    </r>
  </si>
  <si>
    <t>400x950x810</t>
  </si>
  <si>
    <t>F035  kancelář</t>
  </si>
  <si>
    <t>Stávající vybavení</t>
  </si>
  <si>
    <t>F036 předsíň WC a WC</t>
  </si>
  <si>
    <t>1b</t>
  </si>
  <si>
    <t>1c</t>
  </si>
  <si>
    <t>F037a šatna muži</t>
  </si>
  <si>
    <t>Šatní skříň, vrchní a spodní police, rozdělení na část "čistou" a "špinavou", tyče na ramínka</t>
  </si>
  <si>
    <t>600x600x2000</t>
  </si>
  <si>
    <t>F039 předsíň WC a WC ženy</t>
  </si>
  <si>
    <t xml:space="preserve">F040 šatna ženy </t>
  </si>
  <si>
    <t>F041 denní místnost</t>
  </si>
  <si>
    <r>
      <rPr>
        <b/>
        <sz val="8"/>
        <rFont val="Arial"/>
        <family val="2"/>
        <charset val="238"/>
      </rPr>
      <t>Chladící skříň s mrazícím boxem</t>
    </r>
    <r>
      <rPr>
        <sz val="8"/>
        <rFont val="Arial"/>
        <family val="2"/>
        <charset val="238"/>
      </rPr>
      <t xml:space="preserve"> 
Spotřeba rok max. 95kWh • Celkový čistý objem min. 120 litrů • Automatické odmrazování chladničky • Mrazící kapacita min. 2 kg/den (**** -18°C) • Doba skladování při vypnutí min. 9 hodin • Klimatická třída T-SN • Hlučnost max 40 dB • 3x přihrádka na dveřích, z toho 1 přihrádka ve spodní části dveří pro umístění lahví • Plastová horní deska odolná proti polití tekutinou • Přestavitelné dveře • Nastavitelné nožičky • Barva bílá	</t>
    </r>
  </si>
  <si>
    <r>
      <rPr>
        <b/>
        <sz val="8"/>
        <color rgb="FF000000"/>
        <rFont val="Arial"/>
        <family val="2"/>
        <charset val="238"/>
      </rPr>
      <t>Sestava kuchyňských horních a spodních skříněk</t>
    </r>
    <r>
      <rPr>
        <sz val="8"/>
        <color indexed="8"/>
        <rFont val="Arial"/>
        <family val="2"/>
        <charset val="238"/>
      </rPr>
      <t>, nerez dřez s odkapní plochou a baterií, 2 horní a 2 spodní skříňky s plnými dvířky a jednou policí. Korpusy-laminovaná dřevotříska DTDL, pracovní deska postformingová, dveře 18mm, dekor a úchytky podle výběru uživatele</t>
    </r>
  </si>
  <si>
    <t>spodní skříňky 1200x600x850, horní skříňky 1200x300x700</t>
  </si>
  <si>
    <t>Stůl jídelní</t>
  </si>
  <si>
    <t>2500x1500x860</t>
  </si>
  <si>
    <t>Židle</t>
  </si>
  <si>
    <t>F045 předsíň WC a WC</t>
  </si>
  <si>
    <t>1. NP</t>
  </si>
  <si>
    <t>F102 jídelna</t>
  </si>
  <si>
    <r>
      <rPr>
        <b/>
        <sz val="8"/>
        <color rgb="FF000000"/>
        <rFont val="Arial"/>
        <family val="2"/>
        <charset val="238"/>
      </rPr>
      <t>Manipulační vozík na příbory a podnosy</t>
    </r>
    <r>
      <rPr>
        <sz val="8"/>
        <color rgb="FF000000"/>
        <rFont val="Arial"/>
        <family val="2"/>
        <charset val="238"/>
      </rPr>
      <t>,  nosič na umístění  GN včetně 4x GN 1/4-150 na příbory, police na podnosy, čtyři kolečka, z toho dvě bržděná</t>
    </r>
  </si>
  <si>
    <t>752x630x1277</t>
  </si>
  <si>
    <r>
      <rPr>
        <b/>
        <sz val="8"/>
        <rFont val="Arial"/>
        <family val="2"/>
        <charset val="238"/>
      </rPr>
      <t>Vozík pod termos</t>
    </r>
    <r>
      <rPr>
        <sz val="8"/>
        <rFont val="Arial"/>
        <family val="2"/>
        <charset val="238"/>
      </rPr>
      <t xml:space="preserve"> s čajem (374x510 mm), přední část PD prolis pro děrovanou horní vyjímatelnou plochu, v prolisu otvor pro napojení odpadové hadice, spodní police </t>
    </r>
  </si>
  <si>
    <t>600x600x750</t>
  </si>
  <si>
    <r>
      <rPr>
        <b/>
        <sz val="8"/>
        <color theme="1"/>
        <rFont val="Arial"/>
        <family val="2"/>
        <charset val="238"/>
      </rPr>
      <t xml:space="preserve">Konzolový vozík na  </t>
    </r>
    <r>
      <rPr>
        <b/>
        <sz val="8"/>
        <rFont val="Arial"/>
        <family val="2"/>
        <charset val="238"/>
      </rPr>
      <t>koše</t>
    </r>
    <r>
      <rPr>
        <sz val="8"/>
        <color theme="1"/>
        <rFont val="Arial"/>
        <family val="2"/>
        <charset val="238"/>
      </rPr>
      <t>, celonerezové provedení, 4 kolečka, 2 bržděná, pracovní deska se posouvá směrem dolů po svislé konzole, po odebrání se deska posouvá směrem nahoru tak, že horní koš je vždy ve stálé poloze</t>
    </r>
  </si>
  <si>
    <t>710x680x900</t>
  </si>
  <si>
    <t xml:space="preserve">Nerez stůl, spodní police, </t>
  </si>
  <si>
    <t>1000x700x850</t>
  </si>
  <si>
    <t xml:space="preserve">Výrobník studených nápojů </t>
  </si>
  <si>
    <t>440x620x870</t>
  </si>
  <si>
    <t>pronájem</t>
  </si>
  <si>
    <r>
      <rPr>
        <b/>
        <sz val="8"/>
        <rFont val="Arial"/>
        <family val="2"/>
        <charset val="238"/>
      </rPr>
      <t>Vozík pod termos</t>
    </r>
    <r>
      <rPr>
        <sz val="8"/>
        <rFont val="Arial"/>
        <family val="2"/>
        <charset val="238"/>
      </rPr>
      <t xml:space="preserve"> s mlékem (374x510 mm), přední část PD prolis pro děrovanou horní vyjímatelnou plochu, v prolisu otvor pro napojení odpadové hadice, spodní police </t>
    </r>
  </si>
  <si>
    <t>F104 jídelna</t>
  </si>
  <si>
    <t>F110 výdej jídla</t>
  </si>
  <si>
    <r>
      <rPr>
        <b/>
        <sz val="8"/>
        <rFont val="Arial"/>
        <family val="2"/>
        <charset val="238"/>
      </rPr>
      <t>Výdejní vozík 3xGN 1/1, vany oddělené se samostatným ovládáním, spodní police, čelní ovládání</t>
    </r>
    <r>
      <rPr>
        <sz val="8"/>
        <rFont val="Arial"/>
        <family val="2"/>
        <charset val="238"/>
      </rPr>
      <t xml:space="preserve">
Celonerezový výdejní vozík s vyhřívanou vodní lázní 3x GN 1/1 hl. 200 se samostatným ovládáním, ve spodní části vyztužen policí, na 4 kolečkách o průměru 125 mm s  pryžovou obručí, 2 opatřena aretační brzdou. Rohy jsou chráněny pryžovým obložením. V pracovní desce stolu jsou vevařeny vany opatřené výtokovým ventilem a topným tělesem. Termostaty kombinované s vypínačem umístěné na čelním panelu umožňují snadné a rychlé nastavení teploty  +30°C  až +90°C</t>
    </r>
  </si>
  <si>
    <t xml:space="preserve"> 3x stávající z r. 2023</t>
  </si>
  <si>
    <r>
      <rPr>
        <b/>
        <sz val="8"/>
        <color rgb="FF000000"/>
        <rFont val="Arial"/>
        <family val="2"/>
        <charset val="238"/>
      </rPr>
      <t>Vyhřívaný zásobník na talíře</t>
    </r>
    <r>
      <rPr>
        <sz val="8"/>
        <color indexed="8"/>
        <rFont val="Arial"/>
        <family val="2"/>
        <charset val="238"/>
      </rPr>
      <t xml:space="preserve">, 2 šachty, pr. talíře 265, kapacita 110,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Skříň obsahuje 2 vestavné zásobníky </t>
    </r>
  </si>
  <si>
    <t>985x480x900</t>
  </si>
  <si>
    <t>4x stávající z r.2023</t>
  </si>
  <si>
    <t>Nerez výdejní parapet na zeď výšky 860</t>
  </si>
  <si>
    <t>5600x500x40</t>
  </si>
  <si>
    <t>Nerez pojezdová dráha</t>
  </si>
  <si>
    <t>6400x300</t>
  </si>
  <si>
    <r>
      <rPr>
        <b/>
        <sz val="8"/>
        <rFont val="Arial"/>
        <family val="2"/>
        <charset val="238"/>
      </rPr>
      <t>Chladící vitrína třípatrová samoobslužná</t>
    </r>
    <r>
      <rPr>
        <sz val="8"/>
        <rFont val="Arial"/>
        <family val="2"/>
        <charset val="238"/>
      </rPr>
      <t xml:space="preserve">, čtyři oddíly,  agregát v podestavbě
příkon 0,8 kW, celonerezový rám v kombinaci se skleněnými stěnami tl. min. 6mm
chladící vitrína přefukovaná (svislé a vodorovné vzduchové kanálky)
chlazená vana na 4x GN1/1-150, výškově stavitelné krycí plechy pro nastavení hloubky vany
čelní stěna (od zákazníka) výklopná dvířka (12ks) – samoobslužné provedení
zadní stěna (od obsluhy) posuvná dvířka
2x skleněná police, LED osvětlení
výklopný výparník
objem chlazeného prostoru 680 l
chladící agregát umístěný ve stole (podestavbě), </t>
    </r>
    <r>
      <rPr>
        <sz val="8"/>
        <color rgb="FFFF0000"/>
        <rFont val="Arial"/>
        <family val="2"/>
        <charset val="238"/>
      </rPr>
      <t>možnost připojení k externímu PC se softwarem HACCP</t>
    </r>
  </si>
  <si>
    <t>1458x685x721</t>
  </si>
  <si>
    <r>
      <rPr>
        <b/>
        <sz val="8"/>
        <rFont val="Arial"/>
        <family val="2"/>
        <charset val="238"/>
      </rPr>
      <t xml:space="preserve">Podestavba vitríny - </t>
    </r>
    <r>
      <rPr>
        <sz val="8"/>
        <rFont val="Arial"/>
        <family val="2"/>
        <charset val="238"/>
      </rPr>
      <t xml:space="preserve">celonerezové provedení </t>
    </r>
    <r>
      <rPr>
        <sz val="8"/>
        <color rgb="FFFF0000"/>
        <rFont val="Arial"/>
        <family val="2"/>
        <charset val="238"/>
      </rPr>
      <t xml:space="preserve">s integrovanou pojezdovou dráhou </t>
    </r>
    <r>
      <rPr>
        <sz val="8"/>
        <rFont val="Arial"/>
        <family val="2"/>
        <charset val="238"/>
      </rPr>
      <t>- pracovní deska tl. 40mm, nerez plech tl. 1,5mm, podnoží z jeklů 40x40x1,5mm, výšková. stavitelnost 20mm, agregát pro vitrínu, šachta z mat. tl. 1mm, vč. ovládacích prvků a větrací mřížky z čela a zezadu</t>
    </r>
  </si>
  <si>
    <t>1600x700+300x 900</t>
  </si>
  <si>
    <t xml:space="preserve">Výdejní terminál </t>
  </si>
  <si>
    <t>stávající, dodávka poskytovatele systému</t>
  </si>
  <si>
    <r>
      <rPr>
        <b/>
        <sz val="8"/>
        <color indexed="8"/>
        <rFont val="Arial"/>
        <family val="2"/>
        <charset val="238"/>
      </rPr>
      <t xml:space="preserve">Elektrický konvektomat injekční – kapacita: 10x GN 1/1+1 zásuv, </t>
    </r>
    <r>
      <rPr>
        <sz val="8"/>
        <color indexed="8"/>
        <rFont val="Arial"/>
        <family val="2"/>
        <charset val="238"/>
      </rPr>
      <t xml:space="preserve">
min. 6 bodová teplotní sonda • min. 7 rychlostí ventilátoru • zásuvy orientované napříč • extra zásuv navíc • Easycooking • Příkon: 18 - 19 kW ▪ Napětí: 3N~/400V/50-60 Hz ▪ Jištění 32 A ▪ Stupeň zabezpečení: IPX5 ▪ Rozměry: 950 ±5% x 850 ±5% x 1050 ±5% mm ▪ Min. 6 bodová teplotní sonda ▪ Min. 7 rychlostí ventilátoru ▪ Zásuvy orientované napříč ▪ Programování - možnost vytvoření až 1000 programů ▪Min. 8“ elektronický dotykový panel odolný vlhkosti ▪ Rychlý a úsporný vývin páry pomocí bojleru ▪ Automatický předehřev/zchlazení - kompenzace změn teploty při otevření zařízení▪ Automatické čištění ▪ Automatické odvápnění varné komory ▪ Horký vzduch 30 - 300 °C ▪ Kombinovaný režim 30 - 300 °C ▪ Vaření v páře 30 - 130 °C ▪ Bio vaření 30 - 98 °C ▪ Vaření/pečení přes noc a časování zásuvů ▪ Regenerace 
▪ Nízkoteplotní vaření/pečení • Údaje o spotřebě elektrické energie pro každý varný proces přímo na displeji • Automatická kontrola bojleru, automatický přechod do injekčního režimu v případě neočekávaného
výpadku bojleru • </t>
    </r>
    <r>
      <rPr>
        <sz val="8"/>
        <color rgb="FFFF0000"/>
        <rFont val="Arial"/>
        <family val="2"/>
        <charset val="238"/>
      </rPr>
      <t xml:space="preserve">Možnost připojení k systému optimalizace spotřeby energie </t>
    </r>
    <r>
      <rPr>
        <sz val="8"/>
        <color indexed="8"/>
        <rFont val="Arial"/>
        <family val="2"/>
        <charset val="238"/>
      </rPr>
      <t xml:space="preserve">• </t>
    </r>
    <r>
      <rPr>
        <sz val="8"/>
        <color rgb="FFFF0000"/>
        <rFont val="Arial"/>
        <family val="2"/>
        <charset val="238"/>
      </rPr>
      <t xml:space="preserve">Rozhraní pro připojení k externímu PC se softwarem HACCP </t>
    </r>
  </si>
  <si>
    <t xml:space="preserve">950 ±5% x 850 ±5% x 1050 ±5% 
</t>
  </si>
  <si>
    <t>Nerez podstavec pod konvektomat, 2x zásuvy na GN</t>
  </si>
  <si>
    <t>výška 700</t>
  </si>
  <si>
    <r>
      <rPr>
        <b/>
        <sz val="8"/>
        <rFont val="Arial"/>
        <family val="2"/>
        <charset val="238"/>
      </rPr>
      <t>Výrobník čaje 20l nástěnný</t>
    </r>
    <r>
      <rPr>
        <sz val="8"/>
        <rFont val="Arial"/>
        <family val="2"/>
        <charset val="238"/>
      </rPr>
      <t xml:space="preserve">
Překapávací zařízení na čaj s pevným připojením vody • Příkon: 9-11kW • Napětí: 3N PE 400V 50Hz  • Model bez kohoutu na horkou vodu. • Nápoj je překapáván do odnímatelných nádob se skleněným vodoznakem. • Nerezový bojler s pojistkou proti chodu naprázdno. • Košové filtry. • Zařízení je vybaveno: digitálním ovládáním, indikátorem zavápnění, celkovým a denním počítadlem vydaného množství, akustickým signálem dokončení překapávání, spínacími hodinami.
Sestava se skládá z: průtokové jednotky, 2 zásobníku 20l, filtrační jednotky, základny, nástěnné konzole.
Zásobník 20l s elektrickým ohřevem • Dvouplášťová plně izolovaná nádoba s víkem, nekapajícím kohoutkem a skleněným vodoznakem. </t>
    </r>
  </si>
  <si>
    <t>1250x550x850</t>
  </si>
  <si>
    <r>
      <t>Elektrický varný kotel min. 60l</t>
    </r>
    <r>
      <rPr>
        <sz val="8"/>
        <color rgb="FF000000"/>
        <rFont val="Arial"/>
        <family val="2"/>
        <charset val="238"/>
      </rPr>
      <t xml:space="preserve">, nepřímý ohřev, příkon 12-13 kW •  Vnitřní rozměry kotle: průměr min. 440 mm, hloubka min. </t>
    </r>
    <r>
      <rPr>
        <sz val="8"/>
        <color theme="1"/>
        <rFont val="Arial"/>
        <family val="2"/>
        <charset val="238"/>
      </rPr>
      <t>460</t>
    </r>
    <r>
      <rPr>
        <sz val="8"/>
        <color rgb="FF000000"/>
        <rFont val="Arial"/>
        <family val="2"/>
        <charset val="238"/>
      </rPr>
      <t xml:space="preserve"> mm • Celková kapacita min 60l  •  Sloučenina dna kotle z chromniklové oceli obohacená molybdenem (AISI 316) svařovaná bez viditelných spojů se všemi stěnami  z nerezové oceli (AISI 304) s nepřilnavým povrchem • Hermetický uzavřený topný systém s pracovním tlakem max. 0,5 bar (50 kPa) uvnitř pláště •  Výklopné, vyvážené, parotěsné  víko s dvojitou stěnou • </t>
    </r>
    <r>
      <rPr>
        <sz val="8"/>
        <color theme="1"/>
        <rFont val="Arial"/>
        <family val="2"/>
        <charset val="238"/>
      </rPr>
      <t xml:space="preserve">Robustní závěs víka pro snadné čistění </t>
    </r>
    <r>
      <rPr>
        <sz val="8"/>
        <color rgb="FF000000"/>
        <rFont val="Arial"/>
        <family val="2"/>
        <charset val="238"/>
      </rPr>
      <t xml:space="preserve"> •  Robustní konstrukce, tloušťka vrchní části min. 2 mm • </t>
    </r>
    <r>
      <rPr>
        <sz val="8"/>
        <color theme="1"/>
        <rFont val="Arial"/>
        <family val="2"/>
        <charset val="238"/>
      </rPr>
      <t xml:space="preserve">Termostatický režim s volitelným teplotním rozsahem </t>
    </r>
    <r>
      <rPr>
        <sz val="8"/>
        <color rgb="FF000000"/>
        <rFont val="Arial"/>
        <family val="2"/>
        <charset val="238"/>
      </rPr>
      <t xml:space="preserve">od 30 ° C do 100 ° C • </t>
    </r>
    <r>
      <rPr>
        <sz val="8"/>
        <color theme="1"/>
        <rFont val="Arial"/>
        <family val="2"/>
        <charset val="238"/>
      </rPr>
      <t xml:space="preserve">3-polohový spínač pro nastavení výkonu topení </t>
    </r>
    <r>
      <rPr>
        <sz val="8"/>
        <color rgb="FF000000"/>
        <rFont val="Arial"/>
        <family val="2"/>
        <charset val="238"/>
      </rPr>
      <t xml:space="preserve">• </t>
    </r>
    <r>
      <rPr>
        <sz val="8"/>
        <color theme="1"/>
        <rFont val="Arial"/>
        <family val="2"/>
        <charset val="238"/>
      </rPr>
      <t>Termostat pro nastavení požadované teploty jídla (ve ° C)</t>
    </r>
    <r>
      <rPr>
        <sz val="8"/>
        <color rgb="FF000000"/>
        <rFont val="Arial"/>
        <family val="2"/>
        <charset val="238"/>
      </rPr>
      <t xml:space="preserve"> • </t>
    </r>
    <r>
      <rPr>
        <sz val="8"/>
        <color theme="1"/>
        <rFont val="Arial"/>
        <family val="2"/>
        <charset val="238"/>
      </rPr>
      <t xml:space="preserve">Vypouštěcí kohout 2 " s ochranou proti náhodnému otevření </t>
    </r>
    <r>
      <rPr>
        <sz val="8"/>
        <color rgb="FF000000"/>
        <rFont val="Arial"/>
        <family val="2"/>
        <charset val="238"/>
      </rPr>
      <t xml:space="preserve">• </t>
    </r>
    <r>
      <rPr>
        <sz val="8"/>
        <color theme="1"/>
        <rFont val="Arial"/>
        <family val="2"/>
        <charset val="238"/>
      </rPr>
      <t xml:space="preserve"> V případě potřeby lze vyjmou pouze jeden kus zařízení a bez problému nahradit novým bez nutnosti demontování celého varného bloku</t>
    </r>
    <r>
      <rPr>
        <sz val="8"/>
        <color rgb="FF000000"/>
        <rFont val="Arial"/>
        <family val="2"/>
        <charset val="238"/>
      </rPr>
      <t xml:space="preserve"> • Servis a instalace se provádí z přední části přístroje bez nutnosti vysunutí kotle  z varného bloku • Možnost připojení k systému optimalizace spotřeby energie • Možnost rozhraní pro připojení k externímu PC se softwarem HACCP  • Stavitelné nerezové nohy 150 mm • Nerezový okopový systém </t>
    </r>
    <r>
      <rPr>
        <b/>
        <sz val="8"/>
        <color rgb="FF000000"/>
        <rFont val="Arial"/>
        <family val="2"/>
        <charset val="238"/>
      </rPr>
      <t xml:space="preserve">• </t>
    </r>
    <r>
      <rPr>
        <sz val="8"/>
        <color rgb="FFFF0000"/>
        <rFont val="Arial"/>
        <family val="2"/>
        <charset val="238"/>
      </rPr>
      <t xml:space="preserve">Možnost připojení k systému optimalizace spotřeby energie • Rozhraní pro připojení k externímu PC se softwarem HACCP </t>
    </r>
  </si>
  <si>
    <t>600x850x900</t>
  </si>
  <si>
    <t>Nerez pracovní stůl mobilní, spodní police</t>
  </si>
  <si>
    <t>500x700x900</t>
  </si>
  <si>
    <t>570x825x1465</t>
  </si>
  <si>
    <t xml:space="preserve"> 1x stávající z r.2023</t>
  </si>
  <si>
    <r>
      <t>Chladící skříň</t>
    </r>
    <r>
      <rPr>
        <sz val="8"/>
        <color theme="1"/>
        <rFont val="Arial"/>
        <family val="2"/>
        <charset val="238"/>
      </rPr>
      <t xml:space="preserve"> min. 400 litrů • Ventilační chladicí systém • Energetická třída C • Uzamykatelné izolované skleněné dveře  • Horní LED osvětlení • Horní prosvětlený billboard • Rozsah chlazení: mezi + 2 / + 12 °C • Mechanické ovládání • Analogové zobrazení teploty • Vnější ocelový plášť s bílým práškovým nástřikem  • 5 bílých ocelových roštů s ochranným nátěrem • Výšku polic lze nastavit do 30 mm • Kapacita: min. 512 hliníkových plechovek 0,33 l (povrch: 7), min. 256 lahví PET 0,5 l (povrch: 7) • Směr otevírání dveří je reverzibilní •  Vyměnitelné těsnění dveří • Automatické odmrazování • 1 pár předních vyrovnávacích nožiček • Chladivo bez FCKW-FKW (R 600a) • Roční spotřeba energie: max. 530 kWh • </t>
    </r>
    <r>
      <rPr>
        <sz val="8"/>
        <color rgb="FFFF0000"/>
        <rFont val="Arial"/>
        <family val="2"/>
        <charset val="238"/>
      </rPr>
      <t>Možnost připojení k externímu PC se softwarem HACCP.</t>
    </r>
  </si>
  <si>
    <t>600x650x1900</t>
  </si>
  <si>
    <t xml:space="preserve"> 2x stávající z r.2023</t>
  </si>
  <si>
    <t>Nerez pracovní stůl s prostorem pro chladící skříň š. 600 vlevo a spodní policí a zásuvkou vpravo, ZL,PL</t>
  </si>
  <si>
    <r>
      <rPr>
        <b/>
        <sz val="8"/>
        <rFont val="Arial"/>
        <family val="2"/>
        <charset val="238"/>
      </rPr>
      <t xml:space="preserve">Mikrovlnná trouba </t>
    </r>
    <r>
      <rPr>
        <sz val="8"/>
        <rFont val="Arial"/>
        <family val="2"/>
        <charset val="238"/>
      </rPr>
      <t>• Celonerezové provedení • Jeden magnetron o výkonu 1050 W • Velký vnitřní rozměr komory: 336 x 349 mm bez talíře (odolné keramické dno) • Rozměr komory vhodný také pro GN 1/2 • 3 stupně mikrovlnného výkonu: 550/770/1100 W • Přehledný display se zobrazením nastavených provozních hodnot • Signalizace ukončení procesu • Váha: 17,5 kg • Elektrická energie: 230V/1,5 kW</t>
    </r>
  </si>
  <si>
    <t>500x400x300</t>
  </si>
  <si>
    <t>Police se zvýšenou nosností pro dvě MW o hmotnosti celkem 35 kg</t>
  </si>
  <si>
    <t>1500x450</t>
  </si>
  <si>
    <r>
      <rPr>
        <b/>
        <sz val="8"/>
        <color theme="1"/>
        <rFont val="Arial"/>
        <family val="2"/>
        <charset val="238"/>
      </rPr>
      <t>Podstavná chladnička</t>
    </r>
    <r>
      <rPr>
        <sz val="8"/>
        <color theme="1"/>
        <rFont val="Arial"/>
        <family val="2"/>
        <charset val="238"/>
      </rPr>
      <t xml:space="preserve"> min. 145 litrů • Ventilační chladicí systém • Uzamykatelné dveře z izolačního skla • Přepínatelné vnitřní, horní LED osvětlení • Rozsah chlazení: +1 / +15 °C • Min. 3-úrovňové nastavení vnitřní vlhkosti • Elektronické ovládání • Digitální zobrazení teploty • Funkce optického a akustického alarmu • Funkce zámku kláves • Vnější ocelový plášť s bílým práškovým nástřikem  • Min. 3 bílé ocelové rošty s ochranným potahem • Výšku polic lze nastavit na 35 mm •  Kapacita: min. 163 hliníkových plechovek 0,33 l (čelní: 6), min. 92 x 0,5 l PET lahví (čelní: 7) • Automatické zavírání dveří • Vyměnitelné těsnění dveří • Automatické odmrazování • 1 pár předních vyrovnávacích nožiček • Chladivo bez FCKW-FKW (R 600a)  • Roční spotřeba energie max. 355 kWh • </t>
    </r>
    <r>
      <rPr>
        <sz val="8"/>
        <color rgb="FFFF0000"/>
        <rFont val="Arial"/>
        <family val="2"/>
        <charset val="238"/>
      </rPr>
      <t xml:space="preserve">Možnost pro připojení k externímu PC se softwarem HACCP </t>
    </r>
  </si>
  <si>
    <t>18a</t>
  </si>
  <si>
    <t>18b</t>
  </si>
  <si>
    <t>18c</t>
  </si>
  <si>
    <t>Nerez  stůl  s krytovaným lisovaným dřezem 800x600x300, otvor pro tlakovou sprchu, prolamovaná pracovní deska, spodní roštová police,  LL, ZL výška 300</t>
  </si>
  <si>
    <t>1200x700x900</t>
  </si>
  <si>
    <r>
      <t>Mycí stroj na provozní nádobí,</t>
    </r>
    <r>
      <rPr>
        <sz val="8"/>
        <color rgb="FF000000"/>
        <rFont val="Arial"/>
        <family val="2"/>
        <charset val="238"/>
      </rPr>
      <t xml:space="preserve"> čelní plnění, dvouplášťová konstrukce, koš min 600x650mm, vstupní čistá výška min. 630mm, objem nádrže min. 65l, možnost nastavení kapacity 40/24/12 košů/hod, min. 3 základní programy + min. 3 speciální doplňkové programy, spotřeba oplachové vody na cyklus nastavitelná 3-7 litrů pro každý program jinak, sériové vybavení: ovládání dotykovou obrazovkou s barevnou signalizací, dávkovací zařízení pro mycí a oplachový  prostředek, možnost dopojení dávkování odpěňovače, autodiagnostika chyb, termostop (zabraňuje oplachování  nedostatečnou teplotou),  samočistící program, odvápňovací program, odpadní čerpadlo, systém filtrace roztoku –  průběžné čistění vody na bázi hydrocyklónu, hygienické topné těleso ve tvaru válce nebo plošné na boku nádrže s automatickým restartem - není povolena topná spirála, beztlaký bojler s oplachovým čerpadlem pro zaručení konstantního tlaku oplachu, možnost nastavení každého programu individuálně dle druhu mytého nádobí vč. nastavení intenzity tlaku mytí pro každý program jinak, sklopná čelní dvířka do svislé polohy pro snadný přístup k vnitřnímu prostoru, sklopný koš pro snadné čištění vnitřního prostoru, el. celkový příkon 10 kW, 400V/3N - 50Hz, 20A, </t>
    </r>
    <r>
      <rPr>
        <sz val="8"/>
        <color rgb="FFFF0000"/>
        <rFont val="Arial"/>
        <family val="2"/>
        <charset val="238"/>
      </rPr>
      <t xml:space="preserve"> možnost připojení k systému optimalizace spotřeby energie, možnost rozhraní pro připojení k externímu PC se softwarem HACCP                         </t>
    </r>
  </si>
  <si>
    <t>775x870(1295 otevřené dveře) x1710/1990</t>
  </si>
  <si>
    <t>Pojízdný stojan na GN, kapacita 18 GN 1/1, celonerezové provedení , 4 kolečka, 2 bržděná</t>
  </si>
  <si>
    <t>560x385x1640</t>
  </si>
  <si>
    <t>2x stávající z r.2023</t>
  </si>
  <si>
    <t>900x400x200</t>
  </si>
  <si>
    <t>600x400x200</t>
  </si>
  <si>
    <t>1100x1000x450</t>
  </si>
  <si>
    <t>VZT zákryt s tukovými filtry a žlábkem, nad kotel s osvětlením</t>
  </si>
  <si>
    <t>800x900x450</t>
  </si>
  <si>
    <t>VZT zákryt s tukovými filtry a žlábkem, nad myčku bez osvětlení</t>
  </si>
  <si>
    <t>900x1000x450</t>
  </si>
  <si>
    <t>F111 umývárna stolního nádobí</t>
  </si>
  <si>
    <r>
      <rPr>
        <b/>
        <sz val="8"/>
        <color theme="1"/>
        <rFont val="Arial"/>
        <family val="2"/>
        <charset val="238"/>
      </rPr>
      <t>Kompaktní tunelový mycí stroj s automatickým posunem košů, jeden směr posuvu zprava – doleva; jeden směr posuvu zleva - doprava</t>
    </r>
    <r>
      <rPr>
        <sz val="8"/>
        <color theme="1"/>
        <rFont val="Arial"/>
        <family val="2"/>
        <charset val="238"/>
      </rPr>
      <t xml:space="preserve">
délka stroje  2300 mm, celková délka stroje bez sušící zóny min. 1500mm, průjezdná šířka min. pro koše 500x500,  průjezdná výška – min. 400mm, max. 500mm (z důvodu eliminace mycího stínu), zóny: mytí, dvoustupňový oplach a sušení (min. délka 700mm, výkon topných těles min. 4 kW)
min. tři rychlosti stroje, možnost nastavení kapacity v rozmezí 60-195 košů/hod,                                                              
teplota při mytí: 55-65°C, min. čtyřnásobná filtrace skládající se ze síťové kazety, plochého síta, sacího síta čerpadla a filtračního systému na odstranění jemných plovoucích částeček na bázi hydrocyklónu
teplota při oplachování: 80-85°C, oplachové rameno spodní i horní,                                                              
množství vody nastavitelné na ovládacím displeji v rozmezí 2-3 l /koš
sériové vybavení: - integrovaná úspora mycích prostředků díky systému aktivace zón průchodem košů
- kompletně uzavřená spodní deska stroje k zamezení tepelného vyzařování, snížení, hlučnosti 
  a zvýšení hygieny
- hlubokotažená mycí nádrž bez rohů a hran
- hygienický hladký interiér 
- hygienické topné těleso s pojistkou proti přehřátí ve tvaru válce nebo plošné těleso na straně            
  nádrže, z důvodu hygieny není povolena topná spirála
- hygienicky provedené otočné dveře o 180° v mycí sekci pro jejich údržbu z vnitřní strany
- chráněné integrované rozhraní USB pro aktualizace softwaru
- management chyb – optická a akustická chybová hlášení včetně prostého textu 
s doporučeními k opatřením
- mycí stroj vybaven čerpadlem na zvýšení tlaku
-hygienický režim pro automatické snížení rychlosti při poklesu teploty v nádrži a bojleru pod nastavenou hodnotu, možnost ruční deaktivace
-odpadní čerpadlo pro vypouštění nádrže a pro udržení optimální hladiny vody v nádržích (bez přepadů)
- připravena pro připojení na systém energetické optimalizace dle DIN 18875                                                           - obsluha stroje: - ovládací displej se skleněnou dotykovou plochou s mechanickou odolností se stupněm       
 ochrany IK7, v ergonomické ovládací výšce minimálně 115 cm  
- komunikace na dotykovém displeji v češtině – možnost vyvolání dat pro HaCCP na displeji
- diagnostický systém (automatická kontrola provozních funkcí)
- stroj je vybaven funkcí WLAN a je připraven pro automatický přenos provozních dat na 
  datový server přes internet.
- přenášená provozní data může zákazník kdykoli a odkudkoli vyvolat prostřednictvím 
  webové aplikace.                                                                                                                                                    el. celkový příkon 39 kW, 400V/3/N/PE, 80 A/63A,  </t>
    </r>
    <r>
      <rPr>
        <sz val="8"/>
        <color rgb="FFFF0000"/>
        <rFont val="Arial"/>
        <family val="2"/>
        <charset val="238"/>
      </rPr>
      <t xml:space="preserve">možnost připojení k systému optimalizace spotřeby energie, možnost rozhraní pro připojení k externímu PC se softwarem HACCP </t>
    </r>
  </si>
  <si>
    <t>2300x800x1420</t>
  </si>
  <si>
    <r>
      <rPr>
        <b/>
        <sz val="8"/>
        <color theme="1"/>
        <rFont val="Arial"/>
        <family val="2"/>
        <charset val="238"/>
      </rPr>
      <t>Nerez  stůl vstupní pravý</t>
    </r>
    <r>
      <rPr>
        <sz val="8"/>
        <color theme="1"/>
        <rFont val="Arial"/>
        <family val="2"/>
        <charset val="238"/>
      </rPr>
      <t>, prolis pro vedení košů, dřez 500x400 , otvor pro tlakovou sprchu a příprava pro její uchycení, spodní roštová police, ZL v. 300, ATYP</t>
    </r>
  </si>
  <si>
    <t>1500x750x900</t>
  </si>
  <si>
    <r>
      <rPr>
        <b/>
        <sz val="8"/>
        <color theme="1"/>
        <rFont val="Arial"/>
        <family val="2"/>
        <charset val="238"/>
      </rPr>
      <t>Nerez  stůl vstupní levý</t>
    </r>
    <r>
      <rPr>
        <sz val="8"/>
        <color theme="1"/>
        <rFont val="Arial"/>
        <family val="2"/>
        <charset val="238"/>
      </rPr>
      <t>, prolis pro vedení košů, dřez 500x400 , otvor pro tlakovou sprchu a příprava pro její uchycení, spodní roštová police, ZL v. 300, ATYP</t>
    </r>
  </si>
  <si>
    <r>
      <rPr>
        <b/>
        <sz val="8"/>
        <color theme="1"/>
        <rFont val="Arial"/>
        <family val="2"/>
        <charset val="238"/>
      </rPr>
      <t xml:space="preserve">Pohyblivá sprcha s baterií a ramínkem </t>
    </r>
    <r>
      <rPr>
        <sz val="8"/>
        <color theme="1"/>
        <rFont val="Arial"/>
        <family val="2"/>
        <charset val="238"/>
      </rPr>
      <t>včetně držáku k přichycení na stěnu, hadice vybavena aretací, vedení hadice v hygienické CN trubce, vysoké otočné ramínko umožňující průjezd naložených košů, při tlaku 3 bar průtok baterií min. 15l/min</t>
    </r>
  </si>
  <si>
    <r>
      <rPr>
        <b/>
        <sz val="8"/>
        <color theme="1"/>
        <rFont val="Arial"/>
        <family val="2"/>
        <charset val="238"/>
      </rPr>
      <t>Nerez stůl válečkový výstupní 1x levý, 1x pravý</t>
    </r>
    <r>
      <rPr>
        <sz val="8"/>
        <color theme="1"/>
        <rFont val="Arial"/>
        <family val="2"/>
        <charset val="238"/>
      </rPr>
      <t>, koncový spínač, bez nutnosti samostatného odpadu, spodní roštová police vyjímatelná po částech (možnost umytí v myčce), tl. materiálu 1,5 mm, stavitelné nerezové nohy 40x40 mm</t>
    </r>
  </si>
  <si>
    <t>1700x650x900</t>
  </si>
  <si>
    <t>Nerez  stůl vstupní, prolis pro vedení košů v návaznosti na poz 03</t>
  </si>
  <si>
    <t>1800x700x 900</t>
  </si>
  <si>
    <t>Nerez  stůl vstupní, prolis pro vedení košů v návaznosti na poz 04</t>
  </si>
  <si>
    <t>2300x700x 900</t>
  </si>
  <si>
    <r>
      <rPr>
        <b/>
        <sz val="8"/>
        <color theme="1"/>
        <rFont val="Arial"/>
        <family val="2"/>
        <charset val="238"/>
      </rPr>
      <t xml:space="preserve">Automatický změkčovač </t>
    </r>
    <r>
      <rPr>
        <sz val="8"/>
        <color theme="1"/>
        <rFont val="Arial"/>
        <family val="2"/>
        <charset val="238"/>
      </rPr>
      <t xml:space="preserve">
plně automatický změkčovač, dva regenerační zásobníky, které regenerují střídavě, aby byl stálý přísun změkčené vody minimálně 30l/min
bez připojení na el. energii
regenerace řízena průtokem vody, tvrdost vody je nastavitelná na řídící hlavě bez nutných nástrojů</t>
    </r>
  </si>
  <si>
    <t>Neobsazeno</t>
  </si>
  <si>
    <t>Nerez příjmový parapet na zeď výšky 860</t>
  </si>
  <si>
    <t>2300x600x40</t>
  </si>
  <si>
    <t>2300x300</t>
  </si>
  <si>
    <t>Nerez stůl, vlevo krytovaný  dřez 500x500x 250 s otvorem pro instalaci drtiče odpadu, otvor pro tlakovou sprchu, ZL</t>
  </si>
  <si>
    <t>1500x600x900</t>
  </si>
  <si>
    <t xml:space="preserve">Nerez  regál, 4 police </t>
  </si>
  <si>
    <t>1600x600x1800</t>
  </si>
  <si>
    <t>Nerez stůl, vpravo krytovaný dřez 500x500x 250, otvor pro tlakovou sprchu, spodní police, ZL</t>
  </si>
  <si>
    <t>19a</t>
  </si>
  <si>
    <t>Nerez  vozík na koše</t>
  </si>
  <si>
    <t>660x600x900</t>
  </si>
  <si>
    <t>VZT zákryt nad myčku s tukovými filtry, žlábkem, bez osvětlení</t>
  </si>
  <si>
    <t>1300x2000x450</t>
  </si>
  <si>
    <t>Celkem zařízení bez DPH</t>
  </si>
  <si>
    <r>
      <rPr>
        <sz val="8"/>
        <color theme="1"/>
        <rFont val="Arial"/>
        <family val="2"/>
        <charset val="238"/>
      </rPr>
      <t xml:space="preserve">Zpracování vývodových plánů ▪ Odborná demontáž zařízení, se kterým je počítáno po rekonstrukci a uložení v prostorách stavby určených provozovatelem ▪ Doprava  ▪ Montáž  ▪  Výchozí revize  ▪  Zaškolení obsluhy  
</t>
    </r>
    <r>
      <rPr>
        <sz val="8"/>
        <rFont val="Arial"/>
        <family val="2"/>
        <charset val="238"/>
      </rPr>
      <t>▪  Kuchařský trénink konvektomaty - 1 směna a multifunkce - 5 směn</t>
    </r>
  </si>
  <si>
    <t>Rozpočet technologie celkem bez DPH</t>
  </si>
  <si>
    <t>Inventář:</t>
  </si>
  <si>
    <t>Příslušenství k multifunkci poz 3 - 4 v kuchyni</t>
  </si>
  <si>
    <t xml:space="preserve">Rameno pro automatický zdvih košů poz 3 </t>
  </si>
  <si>
    <t>Rameno pro automatický zdvih košů poz 4</t>
  </si>
  <si>
    <t xml:space="preserve">Varný koš </t>
  </si>
  <si>
    <t>Fritovací koš</t>
  </si>
  <si>
    <t>Rošt na noční úpravy</t>
  </si>
  <si>
    <t>Síto</t>
  </si>
  <si>
    <t>Špachtle velká</t>
  </si>
  <si>
    <t xml:space="preserve">Špachtle velká na omeletu </t>
  </si>
  <si>
    <t>Síto na halušky</t>
  </si>
  <si>
    <t>Koš do stávající myčky provozního nádobí</t>
  </si>
  <si>
    <t>Příslušenství k mlýnku na maso poz  10 v přípravně masa, m. č. F018</t>
  </si>
  <si>
    <t>Komplet - šajba 2; 3;  3,5; 4; 6; 8 mm</t>
  </si>
  <si>
    <t>Příslušenství ke krouhači zeleniny poz 38 v kuchyni</t>
  </si>
  <si>
    <r>
      <rPr>
        <b/>
        <sz val="8"/>
        <rFont val="Arial"/>
        <family val="2"/>
        <charset val="238"/>
      </rPr>
      <t>Sada 9 disků:</t>
    </r>
    <r>
      <rPr>
        <sz val="8"/>
        <rFont val="Arial"/>
        <family val="2"/>
        <charset val="238"/>
      </rPr>
      <t xml:space="preserve"> plátkovač 1,2 a 4 mm; strouhač 1,5mm, 5 mm; nudličkovač 4x4, 6x6mm; kostičkovač 10x10x10 ( 2 disky - plátkovač a mřížka)</t>
    </r>
  </si>
  <si>
    <t>Termosy k výrobníku teplých nápojů poz 8 ve výdeji:</t>
  </si>
  <si>
    <t>2 zásobníky 20l v základní ceně</t>
  </si>
  <si>
    <t xml:space="preserve">Zásobník 20l bez topného tělesa • Dvouplášťová plně izolovaná nádoba s víkem, nekapajícím kohoutkem a skleněným vodoznakem </t>
  </si>
  <si>
    <t>374/510</t>
  </si>
  <si>
    <t>Košové filtry papírové 250ks</t>
  </si>
  <si>
    <t>Koše do myček stolního nádobí a chemie nutná pro zprovoznění myček:</t>
  </si>
  <si>
    <t>Koš na talíře</t>
  </si>
  <si>
    <t xml:space="preserve">500 X 500 </t>
  </si>
  <si>
    <t>Koš základní</t>
  </si>
  <si>
    <t>500 X 500</t>
  </si>
  <si>
    <t>Mycí prostředek, 25 kg</t>
  </si>
  <si>
    <t>Oplachový prostředek, 10l</t>
  </si>
  <si>
    <t>Tabletová sůl 25 kg</t>
  </si>
  <si>
    <t>Gastronádoby nerez plné s úchyty:</t>
  </si>
  <si>
    <t>Gastronádoba s úchyty GN 1/1 200, 28l</t>
  </si>
  <si>
    <t>530x325x200</t>
  </si>
  <si>
    <t>Gastronádoba s úchyty GN 1/1 150, 21l</t>
  </si>
  <si>
    <t>530x325x150</t>
  </si>
  <si>
    <t>Gastronádoba s úchyty GN 1/1 100, 14l</t>
  </si>
  <si>
    <t>530x325x100</t>
  </si>
  <si>
    <t>Gastronádoba  s úchyty GN 2/3 200 mm, 18l</t>
  </si>
  <si>
    <t>352x325x200</t>
  </si>
  <si>
    <t>Gastronádoba s úchyty GN 1/3 150 mm, 5,7l</t>
  </si>
  <si>
    <t>325x176x150</t>
  </si>
  <si>
    <t>Gastronádoba  s úchyty  GN 1/3 200 mm, 7,8l</t>
  </si>
  <si>
    <t>325x176x200</t>
  </si>
  <si>
    <t>Gastronádoby nerez děrované s úchyty:</t>
  </si>
  <si>
    <t>Gastronádoba GN 1/1 150 mm děrovaná s úchyty, 21l</t>
  </si>
  <si>
    <t>Gastronádoba GN 1/1 65 mm děrovaná s úchyty, 9l</t>
  </si>
  <si>
    <t>530x325x65</t>
  </si>
  <si>
    <t>Rošt nerez GN 1/1</t>
  </si>
  <si>
    <t>530x325</t>
  </si>
  <si>
    <t>Gastronádoba smaltovaná GN 1/1, hl. 65 mm,  oblé rohy</t>
  </si>
  <si>
    <t>Gastronádoba smaltovaná GN 1/1, hl. 20 mm,  oblé rohy</t>
  </si>
  <si>
    <t>530x325x20</t>
  </si>
  <si>
    <t>Víko na GN 1/1 s úchyty</t>
  </si>
  <si>
    <t>Víko na GN 2/3 s úchyty</t>
  </si>
  <si>
    <t>352x325</t>
  </si>
  <si>
    <t>Víko na GN 1/3 s úchyty</t>
  </si>
  <si>
    <t>325x176</t>
  </si>
  <si>
    <t>Hrnec  s poklicí pr. 28 cm z kvalitní nerezové oceli. Dno a stěny mají stejnou tloušťku (2,3 mm), vedou teplo dokonale rovnoměrně díky vícevrstvé oceli (nerezová ocel na vnější straně, hliník na vnitřní straně). Nýtovaná rukojeť z nerezové oceli je  pohodlná a ergonomická. Hrnec je přizpůsoben pro práci na všech typech desek a lze jej mýt v myčce.</t>
  </si>
  <si>
    <t>Hrnec vysoký, nerez, 20,5 l, pr. 32 cm, Neokopávající okraje, nenahřívající se úchyty, bez nýtů a sendvičové dno o síle 7 mm</t>
  </si>
  <si>
    <t>Poklice vyrobená z nerezové oceli 18/10 o průměru 32 cm</t>
  </si>
  <si>
    <t>Kastrol nízký, nerez. 14 l, pr. 36 cm, Neokopávající okraje, nenahřívající se úchyty, bez nýtů a sendvičové dno o síle 7 mm</t>
  </si>
  <si>
    <t>Poklice vyrobená z nerezové oceli 18/10 o průměru 36 cm</t>
  </si>
  <si>
    <t>Cedníkové síto jemné nerez 12 cm</t>
  </si>
  <si>
    <t>Cedníkové síto jemné 20 cm</t>
  </si>
  <si>
    <t>Cedníkové síto jemné 23 cm</t>
  </si>
  <si>
    <t>Síto na halušky nerez, ⌀ hrnce 60 cm,  ⌀ perforace 10 mm</t>
  </si>
  <si>
    <t>Odměrka nerezová 2 l s vnitřním cejchováním a  rukojetí</t>
  </si>
  <si>
    <t>Metlička nerezová 40 cm, 8 drátů</t>
  </si>
  <si>
    <t>Metlička nerezová 50 cm, 8 drátů</t>
  </si>
  <si>
    <t>Lžíce servírovací plná nerez 40 cm, monoblok</t>
  </si>
  <si>
    <t>Naběračka 34 cm, , nylon, objem 100ml</t>
  </si>
  <si>
    <t>Rozpočet inventář celkem bez DPH</t>
  </si>
  <si>
    <t>Rozpočet části gastro celkem bez DPH</t>
  </si>
  <si>
    <t>Rekonstrukce kuchyně - ZŠ Generála Janouška</t>
  </si>
  <si>
    <t>Pol.</t>
  </si>
  <si>
    <t>Počet</t>
  </si>
  <si>
    <t>Cena/jedn.</t>
  </si>
  <si>
    <t>Cena celkem bez DPH (v Kč)</t>
  </si>
  <si>
    <t>Jednotky</t>
  </si>
  <si>
    <t>Zpracování Provozně organizačního řádu</t>
  </si>
  <si>
    <t>kpl</t>
  </si>
  <si>
    <t>Program pro zavedení systému HACCP</t>
  </si>
  <si>
    <t xml:space="preserve"> - instalace</t>
  </si>
  <si>
    <t xml:space="preserve"> - licence</t>
  </si>
  <si>
    <t xml:space="preserve"> - doprovodné programové úpravy</t>
  </si>
  <si>
    <t>Zavedení systému HACCP - definice SW programu, trénink zaměstnanců</t>
  </si>
  <si>
    <t>Provedení auditu do 3 měsíců od zavedení</t>
  </si>
  <si>
    <t xml:space="preserve">Zavedení systému HACCP celkem </t>
  </si>
  <si>
    <t>Prostorový teploměr, -55…125°C -  vodotěsný do chladicích boxů</t>
  </si>
  <si>
    <t>Prostorový vlhkoměr s teploměrem</t>
  </si>
  <si>
    <t>Teploměr pro montáž do chl. zařízení (do ch. skříně, vozíku, výdejního pultu..)</t>
  </si>
  <si>
    <t>Převodník pro zařízení s vysokou teplotou</t>
  </si>
  <si>
    <t>Montážní skříň na stěnu</t>
  </si>
  <si>
    <t>Vodotěsná zásuvka na stěně pro připojení k internímu komunikačnímu rozhraní</t>
  </si>
  <si>
    <t>Teplotní čidlo pT100 -55….200°C</t>
  </si>
  <si>
    <t>Teplotní čidlo pT100 -55….400°C</t>
  </si>
  <si>
    <t>Napájecí zdroj 15V/1A</t>
  </si>
  <si>
    <t>Převodník RS485/Ethernet</t>
  </si>
  <si>
    <t>Teploměr s digitálním vstupem - kombinovaný adaptér 1 teploměr + 2DI+2 DO</t>
  </si>
  <si>
    <t>Jazýčkové relé nebo pomocné relé</t>
  </si>
  <si>
    <t>Celkem materiál</t>
  </si>
  <si>
    <t>Montáž čidla prostorového teploměru (-55…125°C),do chladicích a mrazicích boxů</t>
  </si>
  <si>
    <t>Montáž čidla prostorového vlhkoměru s teploměrem</t>
  </si>
  <si>
    <t>Montáž čidla teploměru pro montáž do chl. zařízení (konektorévého kabelového čidla)</t>
  </si>
  <si>
    <t>Montáž teplotní sondy do zařízení</t>
  </si>
  <si>
    <t>Montáž  převodníku do zařízení s vysokou teplotou</t>
  </si>
  <si>
    <t xml:space="preserve">Montáž montážní skříně </t>
  </si>
  <si>
    <t>Montáž zásuvky, konektoru a kabelu  pro interní komunikační rozhraní</t>
  </si>
  <si>
    <t xml:space="preserve">Instalace komunikačního převodníku </t>
  </si>
  <si>
    <t>Montáž teploměru s digitálním vstupem</t>
  </si>
  <si>
    <t>Instalace externího kontaktu (jaz. relé, pom. relé)</t>
  </si>
  <si>
    <t>Celkem montáž</t>
  </si>
  <si>
    <t>Software pro záznam teplot a vlhkostí minimálně pro 4 uživatele</t>
  </si>
  <si>
    <t>Licence pro připojení teploměrů do chladicích a mrazicích zařízení, vlhkoměrů/teploměrů</t>
  </si>
  <si>
    <t>Licence pro připojení analogového vstupu (interní komunikační rozhraní)</t>
  </si>
  <si>
    <t>Licence pro připojení digitálního vstupu</t>
  </si>
  <si>
    <t>Instalace software, nastavení , oživení</t>
  </si>
  <si>
    <t>hod</t>
  </si>
  <si>
    <t>Celkem software</t>
  </si>
  <si>
    <t>Projektová dokumentace skutečného provedení</t>
  </si>
  <si>
    <t>Celkem PD</t>
  </si>
  <si>
    <t>Tester fritovacího oleje</t>
  </si>
  <si>
    <t>Celkem tester</t>
  </si>
  <si>
    <t>Pracovní stanice PC, 24"LCD, laserová tiskárna, dodávka a instalace</t>
  </si>
  <si>
    <t>GSM/GPRS adaptér, USB</t>
  </si>
  <si>
    <t>Ethernetový přepínač (switch), dodávka a instalace</t>
  </si>
  <si>
    <t>Rozbočovač RS485 2-portový</t>
  </si>
  <si>
    <t>Rozvaděč 19" 9U + patch panel 24xRJ45, dodávka a instalace</t>
  </si>
  <si>
    <t>Celkem PC a komunikační prvky</t>
  </si>
  <si>
    <t>CELKEM</t>
  </si>
  <si>
    <t>KABELOVÉ ROZVODY JSOU ZAHRNUTY VE SPECIFIKACI ELEKTRO</t>
  </si>
  <si>
    <t>Podmínky dodávky</t>
  </si>
  <si>
    <t xml:space="preserve"> - U zařízení budou osazena samostatná čidla teploty s komunikačním převodníkem </t>
  </si>
  <si>
    <r>
      <rPr>
        <sz val="7"/>
        <rFont val="Times New Roman"/>
        <family val="1"/>
        <charset val="238"/>
      </rPr>
      <t xml:space="preserve"> - </t>
    </r>
    <r>
      <rPr>
        <sz val="10"/>
        <rFont val="Arial"/>
        <family val="2"/>
        <charset val="238"/>
      </rPr>
      <t>V suchých skladech jsou osazeny kombinované převodníky vlhkosti a teploty</t>
    </r>
  </si>
  <si>
    <r>
      <rPr>
        <sz val="7"/>
        <rFont val="Times New Roman"/>
        <family val="1"/>
        <charset val="238"/>
      </rPr>
      <t xml:space="preserve"> - </t>
    </r>
    <r>
      <rPr>
        <sz val="10"/>
        <rFont val="Arial"/>
        <family val="2"/>
        <charset val="238"/>
      </rPr>
      <t>U zařízení (kromě typu IKR) budou osazena samostatná čidla teploty s komunikačním převodníkem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</si>
</sst>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43" formatCode="_-* #,##0.00_-;\-* #,##0.00_-;_-* &quot;-&quot;??_-;_-@_-"/>
    <numFmt numFmtId="164" formatCode="#,##0.0"/>
    <numFmt numFmtId="165" formatCode="#,##0.00000"/>
  </numFmts>
  <fonts count="49">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name val="Arial"/>
      <family val="2"/>
      <charset val="238"/>
    </font>
    <font>
      <sz val="8"/>
      <color rgb="FFFF0000"/>
      <name val="Arial"/>
      <family val="2"/>
      <charset val="238"/>
    </font>
    <font>
      <sz val="8"/>
      <color theme="1"/>
      <name val="Arial"/>
      <family val="2"/>
      <charset val="238"/>
    </font>
    <font>
      <sz val="10"/>
      <name val="Arial"/>
      <family val="2"/>
      <charset val="238"/>
    </font>
    <font>
      <sz val="8"/>
      <color indexed="10"/>
      <name val="Arial"/>
      <family val="2"/>
      <charset val="238"/>
    </font>
    <font>
      <b/>
      <u/>
      <sz val="8"/>
      <name val="Arial"/>
      <family val="2"/>
      <charset val="238"/>
    </font>
    <font>
      <b/>
      <sz val="8"/>
      <color rgb="FFFF0000"/>
      <name val="Arial"/>
      <family val="2"/>
      <charset val="238"/>
    </font>
    <font>
      <b/>
      <sz val="8"/>
      <color theme="1"/>
      <name val="Arial"/>
      <family val="2"/>
      <charset val="238"/>
    </font>
    <font>
      <b/>
      <sz val="8"/>
      <name val="Arial"/>
      <family val="2"/>
      <charset val="238"/>
    </font>
    <font>
      <sz val="8"/>
      <color rgb="FF000000"/>
      <name val="Arial"/>
      <family val="2"/>
      <charset val="238"/>
    </font>
    <font>
      <b/>
      <sz val="8"/>
      <color rgb="FF000000"/>
      <name val="Arial"/>
      <family val="2"/>
      <charset val="238"/>
    </font>
    <font>
      <sz val="8"/>
      <color indexed="8"/>
      <name val="Arial"/>
      <family val="2"/>
      <charset val="238"/>
    </font>
    <font>
      <sz val="8"/>
      <color theme="1"/>
      <name val="Arial"/>
      <family val="2"/>
    </font>
    <font>
      <sz val="8"/>
      <color rgb="FFFF0000"/>
      <name val="Arial"/>
      <family val="2"/>
    </font>
    <font>
      <strike/>
      <sz val="8"/>
      <color rgb="FFFF0000"/>
      <name val="Arial"/>
      <family val="2"/>
      <charset val="238"/>
    </font>
    <font>
      <sz val="8"/>
      <name val="Arial"/>
      <family val="2"/>
    </font>
    <font>
      <b/>
      <sz val="8"/>
      <color rgb="FFFF0000"/>
      <name val="Arial"/>
      <family val="2"/>
    </font>
    <font>
      <b/>
      <sz val="8"/>
      <name val="Arial"/>
      <family val="2"/>
    </font>
    <font>
      <b/>
      <sz val="8"/>
      <color theme="1"/>
      <name val="Arial"/>
      <family val="2"/>
    </font>
    <font>
      <b/>
      <sz val="8"/>
      <color indexed="8"/>
      <name val="Arial"/>
      <family val="2"/>
      <charset val="238"/>
    </font>
    <font>
      <sz val="8"/>
      <color rgb="FF333333"/>
      <name val="Arial"/>
      <family val="2"/>
      <charset val="238"/>
    </font>
    <font>
      <sz val="8"/>
      <color rgb="FFFF0000"/>
      <name val="Aptos"/>
      <family val="2"/>
      <charset val="238"/>
    </font>
    <font>
      <sz val="11"/>
      <color theme="1"/>
      <name val="Calibri"/>
      <family val="2"/>
      <charset val="238"/>
    </font>
    <font>
      <sz val="9"/>
      <color theme="1"/>
      <name val="Calibri"/>
      <family val="2"/>
      <charset val="238"/>
    </font>
    <font>
      <sz val="9"/>
      <name val="Calibri"/>
      <family val="2"/>
      <charset val="238"/>
    </font>
    <font>
      <sz val="10"/>
      <name val="Geneva"/>
      <family val="2"/>
    </font>
    <font>
      <sz val="9"/>
      <color rgb="FF000000"/>
      <name val="Calibri"/>
      <family val="2"/>
      <charset val="238"/>
    </font>
    <font>
      <b/>
      <sz val="10"/>
      <color rgb="FFFFFFFF"/>
      <name val="Calibri"/>
      <family val="2"/>
      <charset val="238"/>
    </font>
    <font>
      <sz val="11"/>
      <name val="Calibri"/>
      <family val="2"/>
      <charset val="238"/>
    </font>
    <font>
      <sz val="10"/>
      <name val="Arial"/>
      <family val="1"/>
      <charset val="238"/>
    </font>
    <font>
      <sz val="7"/>
      <name val="Times New Roman"/>
      <family val="1"/>
      <charset val="238"/>
    </font>
  </fonts>
  <fills count="13">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rgb="FF000000"/>
        <bgColor indexed="64"/>
      </patternFill>
    </fill>
  </fills>
  <borders count="5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8"/>
      </left>
      <right style="hair">
        <color indexed="8"/>
      </right>
      <top style="hair">
        <color indexed="8"/>
      </top>
      <bottom style="hair">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2"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43" fontId="1" fillId="0" borderId="0" applyFont="0" applyFill="0" applyBorder="0" applyAlignment="0" applyProtection="0"/>
    <xf numFmtId="0" fontId="43" fillId="0" borderId="0"/>
  </cellStyleXfs>
  <cellXfs count="582">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10" fillId="2" borderId="1" xfId="0" applyFont="1" applyFill="1" applyBorder="1" applyAlignment="1">
      <alignment horizontal="left" vertical="center" indent="1"/>
    </xf>
    <xf numFmtId="0" fontId="0" fillId="2" borderId="0" xfId="0" applyFill="1" applyAlignment="1">
      <alignment wrapText="1"/>
    </xf>
    <xf numFmtId="49" fontId="7"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9"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9" fillId="2" borderId="6" xfId="0" applyFont="1" applyFill="1" applyBorder="1" applyAlignment="1">
      <alignment horizontal="left" vertical="center" wrapText="1"/>
    </xf>
    <xf numFmtId="49" fontId="9" fillId="0" borderId="0" xfId="0" applyNumberFormat="1" applyFont="1" applyAlignment="1">
      <alignment horizontal="left" vertical="center" wrapText="1"/>
    </xf>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3" borderId="0" xfId="0" applyFont="1" applyFill="1" applyAlignment="1" applyProtection="1">
      <alignment horizontal="left" vertical="center"/>
      <protection locked="0"/>
    </xf>
    <xf numFmtId="0" fontId="9" fillId="3"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4" borderId="30" xfId="0" applyNumberFormat="1" applyFont="1" applyFill="1" applyBorder="1" applyAlignment="1">
      <alignment vertical="center"/>
    </xf>
    <xf numFmtId="4" fontId="8" fillId="4" borderId="31" xfId="0" applyNumberFormat="1" applyFont="1" applyFill="1" applyBorder="1" applyAlignment="1">
      <alignment vertical="center" wrapText="1"/>
    </xf>
    <xf numFmtId="4" fontId="11" fillId="4" borderId="32" xfId="0" applyNumberFormat="1" applyFont="1" applyFill="1" applyBorder="1" applyAlignment="1">
      <alignment horizontal="center" vertical="center" wrapText="1" shrinkToFit="1"/>
    </xf>
    <xf numFmtId="4" fontId="8" fillId="4" borderId="32" xfId="0" applyNumberFormat="1" applyFont="1" applyFill="1" applyBorder="1" applyAlignment="1">
      <alignment horizontal="center" vertical="center" wrapText="1" shrinkToFit="1"/>
    </xf>
    <xf numFmtId="3" fontId="8"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4" fillId="0" borderId="35" xfId="0" applyNumberFormat="1" applyFont="1" applyBorder="1" applyAlignment="1">
      <alignment horizontal="right" vertical="center" wrapText="1" shrinkToFit="1"/>
    </xf>
    <xf numFmtId="4" fontId="4"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9" fillId="0" borderId="33" xfId="0" applyNumberFormat="1" applyFont="1" applyBorder="1" applyAlignment="1">
      <alignment vertical="center"/>
    </xf>
    <xf numFmtId="4" fontId="9" fillId="0" borderId="35" xfId="0" applyNumberFormat="1" applyFont="1" applyBorder="1" applyAlignment="1">
      <alignment vertical="center" wrapText="1" shrinkToFit="1"/>
    </xf>
    <xf numFmtId="4" fontId="9" fillId="0" borderId="35" xfId="0" applyNumberFormat="1" applyFont="1" applyBorder="1" applyAlignment="1">
      <alignment vertical="center" shrinkToFit="1"/>
    </xf>
    <xf numFmtId="3" fontId="9"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49" fontId="8" fillId="0" borderId="33" xfId="0" applyNumberFormat="1" applyFont="1" applyBorder="1" applyAlignment="1">
      <alignment vertical="center"/>
    </xf>
    <xf numFmtId="0" fontId="8" fillId="2" borderId="36" xfId="0" applyFont="1" applyFill="1" applyBorder="1" applyAlignment="1">
      <alignment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164" fontId="8" fillId="0" borderId="35" xfId="0" applyNumberFormat="1" applyFont="1" applyBorder="1" applyAlignment="1">
      <alignment vertical="center"/>
    </xf>
    <xf numFmtId="164" fontId="8" fillId="2" borderId="39" xfId="0" applyNumberFormat="1" applyFont="1" applyFill="1" applyBorder="1" applyAlignment="1">
      <alignment vertical="center"/>
    </xf>
    <xf numFmtId="164" fontId="0" fillId="0" borderId="0" xfId="0" applyNumberFormat="1"/>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2" borderId="39" xfId="0" applyNumberFormat="1" applyFont="1" applyFill="1" applyBorder="1" applyAlignment="1">
      <alignment horizontal="center" vertical="center"/>
    </xf>
    <xf numFmtId="4" fontId="8" fillId="2" borderId="39"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9" fillId="2" borderId="15" xfId="0" applyFont="1" applyFill="1" applyBorder="1" applyAlignment="1">
      <alignment vertical="top"/>
    </xf>
    <xf numFmtId="49" fontId="9" fillId="2" borderId="12" xfId="0" applyNumberFormat="1" applyFont="1" applyFill="1" applyBorder="1" applyAlignment="1">
      <alignment vertical="top"/>
    </xf>
    <xf numFmtId="0" fontId="9" fillId="2" borderId="12" xfId="0" applyFont="1" applyFill="1" applyBorder="1" applyAlignment="1">
      <alignment horizontal="center" vertical="top"/>
    </xf>
    <xf numFmtId="0" fontId="9" fillId="2" borderId="12" xfId="0" applyFont="1" applyFill="1" applyBorder="1" applyAlignment="1">
      <alignment vertical="top"/>
    </xf>
    <xf numFmtId="4" fontId="17" fillId="0" borderId="0" xfId="0" applyNumberFormat="1" applyFont="1" applyAlignment="1">
      <alignment vertical="top" shrinkToFit="1"/>
    </xf>
    <xf numFmtId="4" fontId="9" fillId="2" borderId="0" xfId="0" applyNumberFormat="1" applyFont="1" applyFill="1" applyAlignment="1">
      <alignment vertical="top" shrinkToFit="1"/>
    </xf>
    <xf numFmtId="0" fontId="9" fillId="2" borderId="29" xfId="0" applyFont="1" applyFill="1" applyBorder="1" applyAlignment="1">
      <alignment vertical="top"/>
    </xf>
    <xf numFmtId="49" fontId="9" fillId="2" borderId="18" xfId="0" applyNumberFormat="1" applyFont="1" applyFill="1" applyBorder="1" applyAlignment="1">
      <alignment vertical="top"/>
    </xf>
    <xf numFmtId="0" fontId="9" fillId="2" borderId="18" xfId="0" applyFont="1" applyFill="1" applyBorder="1" applyAlignment="1">
      <alignment horizontal="center" vertical="top" shrinkToFit="1"/>
    </xf>
    <xf numFmtId="165" fontId="9" fillId="2" borderId="18" xfId="0" applyNumberFormat="1" applyFont="1" applyFill="1" applyBorder="1" applyAlignment="1">
      <alignment vertical="top" shrinkToFit="1"/>
    </xf>
    <xf numFmtId="4" fontId="9" fillId="2" borderId="18" xfId="0" applyNumberFormat="1" applyFont="1" applyFill="1" applyBorder="1" applyAlignment="1">
      <alignment vertical="top" shrinkToFit="1"/>
    </xf>
    <xf numFmtId="4" fontId="9" fillId="2" borderId="40" xfId="0" applyNumberFormat="1" applyFont="1" applyFill="1" applyBorder="1" applyAlignment="1">
      <alignment vertical="top" shrinkToFit="1"/>
    </xf>
    <xf numFmtId="4" fontId="9" fillId="2"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3"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3"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9" fontId="9" fillId="2"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9" fillId="2" borderId="12" xfId="0" applyNumberFormat="1" applyFont="1" applyFill="1" applyBorder="1" applyAlignment="1">
      <alignment horizontal="left" vertical="top" wrapText="1"/>
    </xf>
    <xf numFmtId="49" fontId="0" fillId="0" borderId="0" xfId="0" applyNumberFormat="1" applyAlignment="1">
      <alignment horizontal="left" wrapText="1"/>
    </xf>
    <xf numFmtId="4" fontId="17" fillId="3" borderId="45" xfId="0" applyNumberFormat="1" applyFont="1" applyFill="1" applyBorder="1" applyAlignment="1">
      <alignment vertical="top" shrinkToFit="1"/>
    </xf>
    <xf numFmtId="4" fontId="17" fillId="3" borderId="42" xfId="0" applyNumberFormat="1" applyFont="1" applyFill="1" applyBorder="1" applyAlignment="1">
      <alignment vertical="top" shrinkToFit="1"/>
    </xf>
    <xf numFmtId="4" fontId="9" fillId="2" borderId="18" xfId="0" applyNumberFormat="1" applyFont="1" applyFill="1" applyBorder="1" applyAlignment="1" applyProtection="1">
      <alignment vertical="top" shrinkToFit="1"/>
      <protection locked="0"/>
    </xf>
    <xf numFmtId="0" fontId="0" fillId="4" borderId="39" xfId="0" applyFill="1" applyBorder="1" applyAlignment="1">
      <alignment wrapText="1"/>
    </xf>
    <xf numFmtId="0" fontId="18" fillId="0" borderId="47" xfId="2" applyFont="1" applyBorder="1" applyAlignment="1">
      <alignment horizontal="center" vertical="top" wrapText="1"/>
    </xf>
    <xf numFmtId="0" fontId="18" fillId="0" borderId="47" xfId="2" applyFont="1" applyBorder="1" applyAlignment="1">
      <alignment horizontal="right" vertical="top" wrapText="1"/>
    </xf>
    <xf numFmtId="4" fontId="19" fillId="0" borderId="11" xfId="2" applyNumberFormat="1" applyFont="1" applyBorder="1" applyAlignment="1">
      <alignment horizontal="right" vertical="top" wrapText="1"/>
    </xf>
    <xf numFmtId="4" fontId="18" fillId="0" borderId="47" xfId="2" applyNumberFormat="1" applyFont="1" applyBorder="1" applyAlignment="1">
      <alignment horizontal="right" vertical="top" wrapText="1"/>
    </xf>
    <xf numFmtId="4" fontId="19" fillId="0" borderId="47" xfId="2" applyNumberFormat="1" applyFont="1" applyBorder="1" applyAlignment="1">
      <alignment horizontal="center" vertical="top" wrapText="1"/>
    </xf>
    <xf numFmtId="4" fontId="20" fillId="0" borderId="0" xfId="2" applyNumberFormat="1" applyFont="1"/>
    <xf numFmtId="0" fontId="20" fillId="0" borderId="0" xfId="2" applyFont="1"/>
    <xf numFmtId="0" fontId="18" fillId="0" borderId="48" xfId="2" applyFont="1" applyBorder="1" applyAlignment="1">
      <alignment horizontal="left" vertical="top"/>
    </xf>
    <xf numFmtId="0" fontId="18" fillId="0" borderId="48" xfId="3" applyFont="1" applyBorder="1" applyAlignment="1">
      <alignment horizontal="left" vertical="top"/>
    </xf>
    <xf numFmtId="0" fontId="18" fillId="0" borderId="48" xfId="2" applyFont="1" applyBorder="1" applyAlignment="1">
      <alignment horizontal="right" vertical="top" wrapText="1"/>
    </xf>
    <xf numFmtId="4" fontId="19" fillId="0" borderId="48" xfId="2" applyNumberFormat="1" applyFont="1" applyBorder="1" applyAlignment="1">
      <alignment horizontal="right" vertical="top" wrapText="1"/>
    </xf>
    <xf numFmtId="4" fontId="18" fillId="0" borderId="48" xfId="2" applyNumberFormat="1" applyFont="1" applyBorder="1" applyAlignment="1">
      <alignment horizontal="right" vertical="top" wrapText="1"/>
    </xf>
    <xf numFmtId="0" fontId="18" fillId="0" borderId="39" xfId="2" applyFont="1" applyBorder="1" applyAlignment="1">
      <alignment horizontal="center" vertical="top" wrapText="1"/>
    </xf>
    <xf numFmtId="0" fontId="18" fillId="0" borderId="39" xfId="2" applyFont="1" applyBorder="1" applyAlignment="1">
      <alignment horizontal="right" vertical="top" wrapText="1"/>
    </xf>
    <xf numFmtId="4" fontId="19" fillId="0" borderId="39" xfId="2" applyNumberFormat="1" applyFont="1" applyBorder="1" applyAlignment="1">
      <alignment horizontal="right" vertical="top" wrapText="1"/>
    </xf>
    <xf numFmtId="4" fontId="18" fillId="0" borderId="39" xfId="2" applyNumberFormat="1" applyFont="1" applyBorder="1" applyAlignment="1">
      <alignment horizontal="right" vertical="top" wrapText="1"/>
    </xf>
    <xf numFmtId="4" fontId="20" fillId="0" borderId="0" xfId="2" applyNumberFormat="1" applyFont="1" applyAlignment="1">
      <alignment vertical="top"/>
    </xf>
    <xf numFmtId="0" fontId="20" fillId="0" borderId="0" xfId="2" applyFont="1" applyAlignment="1">
      <alignment vertical="top"/>
    </xf>
    <xf numFmtId="0" fontId="18" fillId="0" borderId="39" xfId="3" applyFont="1" applyBorder="1" applyAlignment="1">
      <alignment horizontal="left" vertical="top" wrapText="1"/>
    </xf>
    <xf numFmtId="0" fontId="18" fillId="0" borderId="39" xfId="2" applyFont="1" applyBorder="1" applyAlignment="1">
      <alignment horizontal="left" wrapText="1"/>
    </xf>
    <xf numFmtId="4" fontId="19" fillId="0" borderId="39" xfId="2" applyNumberFormat="1" applyFont="1" applyBorder="1" applyAlignment="1">
      <alignment horizontal="center" vertical="top" wrapText="1"/>
    </xf>
    <xf numFmtId="0" fontId="24" fillId="0" borderId="39" xfId="2" applyFont="1" applyBorder="1" applyAlignment="1">
      <alignment horizontal="center" vertical="top" wrapText="1"/>
    </xf>
    <xf numFmtId="4" fontId="20" fillId="0" borderId="39" xfId="2" applyNumberFormat="1" applyFont="1" applyBorder="1" applyAlignment="1">
      <alignment horizontal="right" vertical="top" wrapText="1"/>
    </xf>
    <xf numFmtId="0" fontId="20" fillId="0" borderId="39" xfId="2" applyFont="1" applyBorder="1" applyAlignment="1">
      <alignment horizontal="center" vertical="top" wrapText="1"/>
    </xf>
    <xf numFmtId="0" fontId="25" fillId="0" borderId="39" xfId="2" applyFont="1" applyBorder="1" applyAlignment="1">
      <alignment horizontal="left" vertical="top"/>
    </xf>
    <xf numFmtId="0" fontId="20" fillId="0" borderId="39" xfId="2" applyFont="1" applyBorder="1" applyAlignment="1">
      <alignment vertical="top" wrapText="1"/>
    </xf>
    <xf numFmtId="0" fontId="18" fillId="0" borderId="39" xfId="2" applyFont="1" applyBorder="1" applyAlignment="1">
      <alignment vertical="top" wrapText="1"/>
    </xf>
    <xf numFmtId="4" fontId="20" fillId="5" borderId="39" xfId="2" applyNumberFormat="1" applyFont="1" applyFill="1" applyBorder="1" applyAlignment="1">
      <alignment horizontal="right" vertical="top" wrapText="1"/>
    </xf>
    <xf numFmtId="0" fontId="19" fillId="0" borderId="39" xfId="2" applyFont="1" applyBorder="1" applyAlignment="1">
      <alignment horizontal="center" vertical="top" wrapText="1"/>
    </xf>
    <xf numFmtId="0" fontId="27" fillId="5" borderId="39" xfId="2" applyFont="1" applyFill="1" applyBorder="1" applyAlignment="1">
      <alignment horizontal="left" vertical="top" wrapText="1"/>
    </xf>
    <xf numFmtId="1" fontId="20" fillId="5" borderId="39" xfId="2" applyNumberFormat="1" applyFont="1" applyFill="1" applyBorder="1" applyAlignment="1">
      <alignment horizontal="center" vertical="top" wrapText="1"/>
    </xf>
    <xf numFmtId="0" fontId="18" fillId="5" borderId="39" xfId="2" applyFont="1" applyFill="1" applyBorder="1" applyAlignment="1">
      <alignment horizontal="left" vertical="top" wrapText="1"/>
    </xf>
    <xf numFmtId="4" fontId="19" fillId="5" borderId="39" xfId="2" applyNumberFormat="1" applyFont="1" applyFill="1" applyBorder="1" applyAlignment="1">
      <alignment horizontal="center" vertical="top" wrapText="1"/>
    </xf>
    <xf numFmtId="0" fontId="20" fillId="0" borderId="39" xfId="2" applyFont="1" applyBorder="1" applyAlignment="1">
      <alignment wrapText="1"/>
    </xf>
    <xf numFmtId="0" fontId="18" fillId="0" borderId="39" xfId="2" applyFont="1" applyBorder="1" applyAlignment="1">
      <alignment horizontal="center" wrapText="1"/>
    </xf>
    <xf numFmtId="0" fontId="18" fillId="0" borderId="39" xfId="2" applyFont="1" applyBorder="1" applyAlignment="1">
      <alignment wrapText="1"/>
    </xf>
    <xf numFmtId="0" fontId="19" fillId="0" borderId="39" xfId="4" applyFont="1" applyBorder="1" applyAlignment="1">
      <alignment horizontal="center" vertical="top" wrapText="1"/>
    </xf>
    <xf numFmtId="0" fontId="29" fillId="0" borderId="39" xfId="2" applyFont="1" applyBorder="1" applyAlignment="1">
      <alignment vertical="top" wrapText="1"/>
    </xf>
    <xf numFmtId="0" fontId="27" fillId="0" borderId="39" xfId="2" applyFont="1" applyBorder="1" applyAlignment="1">
      <alignment vertical="top" wrapText="1"/>
    </xf>
    <xf numFmtId="0" fontId="19" fillId="5" borderId="39" xfId="2" applyFont="1" applyFill="1" applyBorder="1" applyAlignment="1">
      <alignment horizontal="center" vertical="top" wrapText="1"/>
    </xf>
    <xf numFmtId="0" fontId="29" fillId="0" borderId="39" xfId="2" applyFont="1" applyBorder="1" applyAlignment="1">
      <alignment horizontal="center" vertical="top" wrapText="1"/>
    </xf>
    <xf numFmtId="0" fontId="29" fillId="0" borderId="39" xfId="2" applyFont="1" applyBorder="1" applyAlignment="1">
      <alignment horizontal="center" wrapText="1"/>
    </xf>
    <xf numFmtId="0" fontId="29" fillId="0" borderId="39" xfId="2" applyFont="1" applyBorder="1" applyAlignment="1">
      <alignment wrapText="1"/>
    </xf>
    <xf numFmtId="0" fontId="18" fillId="0" borderId="39" xfId="2" applyFont="1" applyBorder="1" applyAlignment="1">
      <alignment horizontal="left" vertical="top" wrapText="1"/>
    </xf>
    <xf numFmtId="0" fontId="18" fillId="0" borderId="39" xfId="2" applyFont="1" applyBorder="1" applyAlignment="1">
      <alignment horizontal="center" vertical="top"/>
    </xf>
    <xf numFmtId="0" fontId="19" fillId="0" borderId="39" xfId="2" applyFont="1" applyBorder="1" applyAlignment="1">
      <alignment horizontal="center" vertical="top"/>
    </xf>
    <xf numFmtId="4" fontId="25" fillId="0" borderId="39" xfId="2" applyNumberFormat="1" applyFont="1" applyBorder="1" applyAlignment="1">
      <alignment horizontal="right" vertical="top" wrapText="1"/>
    </xf>
    <xf numFmtId="0" fontId="20" fillId="0" borderId="39" xfId="2" applyFont="1" applyBorder="1"/>
    <xf numFmtId="0" fontId="20" fillId="0" borderId="39" xfId="2" applyFont="1" applyBorder="1" applyAlignment="1">
      <alignment horizontal="left" vertical="top"/>
    </xf>
    <xf numFmtId="0" fontId="26" fillId="0" borderId="39" xfId="2" applyFont="1" applyBorder="1" applyAlignment="1">
      <alignment horizontal="left" vertical="top"/>
    </xf>
    <xf numFmtId="0" fontId="25" fillId="0" borderId="39" xfId="2" applyFont="1" applyBorder="1" applyAlignment="1">
      <alignment horizontal="left" vertical="top" wrapText="1"/>
    </xf>
    <xf numFmtId="0" fontId="18" fillId="0" borderId="39" xfId="3" applyFont="1" applyBorder="1" applyAlignment="1">
      <alignment horizontal="center" vertical="top" wrapText="1"/>
    </xf>
    <xf numFmtId="0" fontId="30" fillId="0" borderId="39" xfId="3" applyFont="1" applyBorder="1" applyAlignment="1">
      <alignment vertical="top" wrapText="1"/>
    </xf>
    <xf numFmtId="0" fontId="26" fillId="0" borderId="39" xfId="2" applyFont="1" applyBorder="1" applyAlignment="1">
      <alignment vertical="top"/>
    </xf>
    <xf numFmtId="0" fontId="18" fillId="0" borderId="0" xfId="2" applyFont="1" applyAlignment="1">
      <alignment vertical="top" wrapText="1"/>
    </xf>
    <xf numFmtId="0" fontId="20" fillId="0" borderId="48" xfId="2" applyFont="1" applyBorder="1" applyAlignment="1">
      <alignment horizontal="center" vertical="top" wrapText="1"/>
    </xf>
    <xf numFmtId="0" fontId="19" fillId="6" borderId="39" xfId="2" applyFont="1" applyFill="1" applyBorder="1" applyAlignment="1">
      <alignment horizontal="center" vertical="top" wrapText="1"/>
    </xf>
    <xf numFmtId="0" fontId="20" fillId="0" borderId="39" xfId="2" applyFont="1" applyBorder="1" applyAlignment="1">
      <alignment vertical="top"/>
    </xf>
    <xf numFmtId="49" fontId="20" fillId="0" borderId="39" xfId="2" applyNumberFormat="1" applyFont="1" applyBorder="1" applyAlignment="1">
      <alignment wrapText="1"/>
    </xf>
    <xf numFmtId="0" fontId="18" fillId="0" borderId="39" xfId="5" applyFont="1" applyBorder="1" applyAlignment="1">
      <alignment vertical="top" wrapText="1"/>
    </xf>
    <xf numFmtId="4" fontId="19" fillId="0" borderId="39" xfId="6" applyNumberFormat="1" applyFont="1" applyBorder="1" applyAlignment="1">
      <alignment horizontal="center" vertical="top" wrapText="1"/>
    </xf>
    <xf numFmtId="4" fontId="19" fillId="0" borderId="39" xfId="8" applyNumberFormat="1" applyFont="1" applyBorder="1" applyAlignment="1">
      <alignment horizontal="center" vertical="top" wrapText="1"/>
    </xf>
    <xf numFmtId="49" fontId="19" fillId="0" borderId="39" xfId="2" applyNumberFormat="1" applyFont="1" applyBorder="1" applyAlignment="1">
      <alignment horizontal="center" vertical="top" wrapText="1"/>
    </xf>
    <xf numFmtId="0" fontId="26" fillId="0" borderId="39" xfId="2" applyFont="1" applyBorder="1" applyAlignment="1">
      <alignment horizontal="left" vertical="top" wrapText="1"/>
    </xf>
    <xf numFmtId="0" fontId="29" fillId="0" borderId="0" xfId="2" applyFont="1" applyAlignment="1">
      <alignment vertical="top" wrapText="1"/>
    </xf>
    <xf numFmtId="0" fontId="27" fillId="0" borderId="0" xfId="2" applyFont="1" applyAlignment="1">
      <alignment vertical="top" wrapText="1"/>
    </xf>
    <xf numFmtId="0" fontId="29" fillId="0" borderId="39" xfId="2" applyFont="1" applyBorder="1" applyAlignment="1">
      <alignment horizontal="left" vertical="top" wrapText="1"/>
    </xf>
    <xf numFmtId="0" fontId="29" fillId="0" borderId="39" xfId="2" applyFont="1" applyBorder="1" applyAlignment="1">
      <alignment horizontal="center" vertical="top"/>
    </xf>
    <xf numFmtId="0" fontId="29" fillId="5" borderId="39" xfId="2" applyFont="1" applyFill="1" applyBorder="1" applyAlignment="1">
      <alignment horizontal="left" vertical="top" wrapText="1"/>
    </xf>
    <xf numFmtId="0" fontId="18" fillId="0" borderId="49" xfId="2" applyFont="1" applyBorder="1" applyAlignment="1">
      <alignment horizontal="center" vertical="top" wrapText="1"/>
    </xf>
    <xf numFmtId="0" fontId="18" fillId="0" borderId="49" xfId="2" applyFont="1" applyBorder="1" applyAlignment="1">
      <alignment vertical="top" wrapText="1"/>
    </xf>
    <xf numFmtId="0" fontId="19" fillId="0" borderId="49" xfId="2" applyFont="1" applyBorder="1" applyAlignment="1">
      <alignment horizontal="center" vertical="top" wrapText="1"/>
    </xf>
    <xf numFmtId="0" fontId="20" fillId="0" borderId="48" xfId="2" applyFont="1" applyBorder="1" applyAlignment="1">
      <alignment vertical="top" wrapText="1"/>
    </xf>
    <xf numFmtId="0" fontId="20" fillId="0" borderId="39" xfId="3" applyFont="1" applyBorder="1" applyAlignment="1">
      <alignment horizontal="left" vertical="top" wrapText="1"/>
    </xf>
    <xf numFmtId="0" fontId="26" fillId="5" borderId="39" xfId="2" applyFont="1" applyFill="1" applyBorder="1" applyAlignment="1">
      <alignment vertical="top" wrapText="1"/>
    </xf>
    <xf numFmtId="0" fontId="20" fillId="5" borderId="39" xfId="2" applyFont="1" applyFill="1" applyBorder="1" applyAlignment="1">
      <alignment horizontal="center" vertical="top" wrapText="1"/>
    </xf>
    <xf numFmtId="0" fontId="18" fillId="5" borderId="39" xfId="2" applyFont="1" applyFill="1" applyBorder="1" applyAlignment="1">
      <alignment vertical="top" wrapText="1"/>
    </xf>
    <xf numFmtId="0" fontId="26" fillId="0" borderId="39" xfId="2" applyFont="1" applyBorder="1" applyAlignment="1">
      <alignment vertical="top" wrapText="1"/>
    </xf>
    <xf numFmtId="0" fontId="18" fillId="0" borderId="38" xfId="2" applyFont="1" applyBorder="1" applyAlignment="1">
      <alignment vertical="top" wrapText="1"/>
    </xf>
    <xf numFmtId="0" fontId="20" fillId="0" borderId="38" xfId="2" applyFont="1" applyBorder="1" applyAlignment="1">
      <alignment vertical="top" wrapText="1"/>
    </xf>
    <xf numFmtId="0" fontId="18" fillId="0" borderId="48" xfId="2" applyFont="1" applyBorder="1" applyAlignment="1">
      <alignment horizontal="center" vertical="top" wrapText="1"/>
    </xf>
    <xf numFmtId="0" fontId="19" fillId="0" borderId="48" xfId="2" applyFont="1" applyBorder="1" applyAlignment="1">
      <alignment horizontal="center" vertical="top" wrapText="1"/>
    </xf>
    <xf numFmtId="0" fontId="20" fillId="0" borderId="49" xfId="2" applyFont="1" applyBorder="1" applyAlignment="1">
      <alignment horizontal="center" vertical="top" wrapText="1"/>
    </xf>
    <xf numFmtId="0" fontId="18" fillId="0" borderId="39" xfId="3" applyFont="1" applyBorder="1" applyAlignment="1">
      <alignment vertical="top" wrapText="1"/>
    </xf>
    <xf numFmtId="0" fontId="19" fillId="7" borderId="39" xfId="2" applyFont="1" applyFill="1" applyBorder="1" applyAlignment="1">
      <alignment horizontal="center" vertical="top" wrapText="1"/>
    </xf>
    <xf numFmtId="0" fontId="20" fillId="0" borderId="39" xfId="3" applyFont="1" applyBorder="1" applyAlignment="1">
      <alignment vertical="top" wrapText="1"/>
    </xf>
    <xf numFmtId="0" fontId="20" fillId="0" borderId="39" xfId="2" applyFont="1" applyBorder="1" applyAlignment="1">
      <alignment horizontal="left" vertical="center" wrapText="1"/>
    </xf>
    <xf numFmtId="0" fontId="32" fillId="0" borderId="39" xfId="2" applyFont="1" applyBorder="1" applyAlignment="1">
      <alignment horizontal="center" vertical="top" wrapText="1"/>
    </xf>
    <xf numFmtId="0" fontId="19" fillId="0" borderId="39" xfId="2" applyFont="1" applyBorder="1" applyAlignment="1">
      <alignment vertical="top" wrapText="1"/>
    </xf>
    <xf numFmtId="0" fontId="18" fillId="0" borderId="39" xfId="3" applyFont="1" applyBorder="1" applyAlignment="1">
      <alignment horizontal="center" vertical="top"/>
    </xf>
    <xf numFmtId="0" fontId="20" fillId="0" borderId="39" xfId="2" applyFont="1" applyBorder="1" applyAlignment="1">
      <alignment horizontal="left" vertical="top" wrapText="1"/>
    </xf>
    <xf numFmtId="0" fontId="27" fillId="0" borderId="39" xfId="2" applyFont="1" applyBorder="1" applyAlignment="1">
      <alignment horizontal="left" vertical="top" wrapText="1"/>
    </xf>
    <xf numFmtId="1" fontId="20" fillId="0" borderId="39" xfId="2" applyNumberFormat="1" applyFont="1" applyBorder="1" applyAlignment="1">
      <alignment horizontal="center" vertical="top" wrapText="1"/>
    </xf>
    <xf numFmtId="0" fontId="25" fillId="0" borderId="39" xfId="2" applyFont="1" applyBorder="1" applyAlignment="1">
      <alignment vertical="top" wrapText="1"/>
    </xf>
    <xf numFmtId="0" fontId="30" fillId="0" borderId="39" xfId="2" applyFont="1" applyBorder="1" applyAlignment="1">
      <alignment horizontal="center" vertical="top" wrapText="1"/>
    </xf>
    <xf numFmtId="0" fontId="33" fillId="0" borderId="39" xfId="3" applyFont="1" applyBorder="1" applyAlignment="1">
      <alignment horizontal="center" vertical="top" wrapText="1"/>
    </xf>
    <xf numFmtId="0" fontId="33" fillId="0" borderId="39" xfId="2" applyFont="1" applyBorder="1" applyAlignment="1">
      <alignment horizontal="center" vertical="top" wrapText="1"/>
    </xf>
    <xf numFmtId="0" fontId="33" fillId="0" borderId="39" xfId="2" applyFont="1" applyBorder="1" applyAlignment="1">
      <alignment vertical="top" wrapText="1"/>
    </xf>
    <xf numFmtId="0" fontId="30" fillId="0" borderId="48" xfId="2" applyFont="1" applyBorder="1" applyAlignment="1">
      <alignment horizontal="center" vertical="top" wrapText="1"/>
    </xf>
    <xf numFmtId="0" fontId="33" fillId="0" borderId="48" xfId="2" applyFont="1" applyBorder="1" applyAlignment="1">
      <alignment horizontal="left" vertical="top"/>
    </xf>
    <xf numFmtId="0" fontId="30" fillId="0" borderId="48" xfId="2" applyFont="1" applyBorder="1" applyAlignment="1">
      <alignment vertical="top" wrapText="1"/>
    </xf>
    <xf numFmtId="0" fontId="31" fillId="6" borderId="39" xfId="2" applyFont="1" applyFill="1" applyBorder="1" applyAlignment="1">
      <alignment horizontal="center" vertical="top" wrapText="1"/>
    </xf>
    <xf numFmtId="0" fontId="33" fillId="0" borderId="48" xfId="2" applyFont="1" applyBorder="1" applyAlignment="1">
      <alignment horizontal="center" vertical="top" wrapText="1"/>
    </xf>
    <xf numFmtId="0" fontId="34" fillId="0" borderId="39" xfId="2" applyFont="1" applyBorder="1" applyAlignment="1">
      <alignment vertical="top" wrapText="1"/>
    </xf>
    <xf numFmtId="0" fontId="33" fillId="0" borderId="39" xfId="2" applyFont="1" applyBorder="1" applyAlignment="1">
      <alignment horizontal="left" vertical="top" wrapText="1"/>
    </xf>
    <xf numFmtId="0" fontId="35" fillId="0" borderId="39" xfId="2" applyFont="1" applyBorder="1" applyAlignment="1">
      <alignment horizontal="center" vertical="top"/>
    </xf>
    <xf numFmtId="0" fontId="30" fillId="0" borderId="39" xfId="2" applyFont="1" applyBorder="1" applyAlignment="1">
      <alignment vertical="top" wrapText="1"/>
    </xf>
    <xf numFmtId="0" fontId="30" fillId="0" borderId="39" xfId="2" applyFont="1" applyBorder="1" applyAlignment="1">
      <alignment horizontal="center" wrapText="1"/>
    </xf>
    <xf numFmtId="0" fontId="30" fillId="0" borderId="39" xfId="2" applyFont="1" applyBorder="1" applyAlignment="1">
      <alignment wrapText="1"/>
    </xf>
    <xf numFmtId="0" fontId="31" fillId="0" borderId="39" xfId="2" applyFont="1" applyBorder="1" applyAlignment="1">
      <alignment horizontal="center" vertical="top" wrapText="1"/>
    </xf>
    <xf numFmtId="17" fontId="36" fillId="0" borderId="39" xfId="2" applyNumberFormat="1" applyFont="1" applyBorder="1" applyAlignment="1">
      <alignment horizontal="center" vertical="top"/>
    </xf>
    <xf numFmtId="4" fontId="19" fillId="0" borderId="0" xfId="2" applyNumberFormat="1" applyFont="1" applyAlignment="1">
      <alignment vertical="top"/>
    </xf>
    <xf numFmtId="4" fontId="20" fillId="0" borderId="0" xfId="2" applyNumberFormat="1" applyFont="1" applyAlignment="1">
      <alignment horizontal="right" vertical="top" wrapText="1"/>
    </xf>
    <xf numFmtId="4" fontId="19" fillId="0" borderId="0" xfId="6" applyNumberFormat="1" applyFont="1" applyAlignment="1">
      <alignment horizontal="center" vertical="top" wrapText="1"/>
    </xf>
    <xf numFmtId="4" fontId="19" fillId="0" borderId="0" xfId="7" applyNumberFormat="1" applyFont="1" applyAlignment="1">
      <alignment horizontal="right" vertical="top" wrapText="1"/>
    </xf>
    <xf numFmtId="4" fontId="19" fillId="0" borderId="0" xfId="8" applyNumberFormat="1" applyFont="1" applyAlignment="1">
      <alignment horizontal="center" vertical="top" wrapText="1"/>
    </xf>
    <xf numFmtId="49" fontId="19" fillId="0" borderId="0" xfId="2" applyNumberFormat="1" applyFont="1" applyAlignment="1">
      <alignment horizontal="center" vertical="top" wrapText="1"/>
    </xf>
    <xf numFmtId="0" fontId="33" fillId="0" borderId="48" xfId="2" applyFont="1" applyBorder="1" applyAlignment="1">
      <alignment vertical="top" wrapText="1"/>
    </xf>
    <xf numFmtId="17" fontId="36" fillId="0" borderId="39" xfId="2" applyNumberFormat="1" applyFont="1" applyBorder="1" applyAlignment="1">
      <alignment horizontal="left" vertical="top"/>
    </xf>
    <xf numFmtId="0" fontId="33" fillId="0" borderId="50" xfId="2" applyFont="1" applyBorder="1" applyAlignment="1">
      <alignment horizontal="center" vertical="top" wrapText="1"/>
    </xf>
    <xf numFmtId="0" fontId="30" fillId="0" borderId="49" xfId="2" applyFont="1" applyBorder="1" applyAlignment="1">
      <alignment horizontal="center" vertical="top" wrapText="1"/>
    </xf>
    <xf numFmtId="0" fontId="35" fillId="0" borderId="39" xfId="2" applyFont="1" applyBorder="1" applyAlignment="1">
      <alignment vertical="top"/>
    </xf>
    <xf numFmtId="0" fontId="33" fillId="5" borderId="39" xfId="2" applyFont="1" applyFill="1" applyBorder="1" applyAlignment="1">
      <alignment horizontal="left" vertical="top" wrapText="1"/>
    </xf>
    <xf numFmtId="17" fontId="25" fillId="0" borderId="39" xfId="2" applyNumberFormat="1" applyFont="1" applyBorder="1" applyAlignment="1">
      <alignment horizontal="center" vertical="top"/>
    </xf>
    <xf numFmtId="0" fontId="26" fillId="0" borderId="39" xfId="2" applyFont="1" applyBorder="1" applyAlignment="1">
      <alignment horizontal="center" vertical="top"/>
    </xf>
    <xf numFmtId="17" fontId="20" fillId="0" borderId="39" xfId="2" applyNumberFormat="1" applyFont="1" applyBorder="1" applyAlignment="1">
      <alignment horizontal="left" vertical="top"/>
    </xf>
    <xf numFmtId="0" fontId="20" fillId="0" borderId="39" xfId="2" applyFont="1" applyBorder="1" applyAlignment="1">
      <alignment horizontal="center" wrapText="1"/>
    </xf>
    <xf numFmtId="17" fontId="20" fillId="0" borderId="39" xfId="2" applyNumberFormat="1" applyFont="1" applyBorder="1" applyAlignment="1">
      <alignment horizontal="left" vertical="top" wrapText="1"/>
    </xf>
    <xf numFmtId="0" fontId="25" fillId="0" borderId="39" xfId="2" applyFont="1" applyBorder="1" applyAlignment="1">
      <alignment horizontal="center" vertical="top" wrapText="1"/>
    </xf>
    <xf numFmtId="0" fontId="19" fillId="0" borderId="39" xfId="2" applyFont="1" applyBorder="1" applyAlignment="1">
      <alignment horizontal="left" vertical="top" wrapText="1"/>
    </xf>
    <xf numFmtId="0" fontId="25" fillId="0" borderId="39" xfId="2" applyFont="1" applyBorder="1" applyAlignment="1">
      <alignment horizontal="center" vertical="top"/>
    </xf>
    <xf numFmtId="0" fontId="18" fillId="0" borderId="0" xfId="2" applyFont="1" applyAlignment="1">
      <alignment horizontal="center" vertical="center" wrapText="1"/>
    </xf>
    <xf numFmtId="4" fontId="20" fillId="0" borderId="39" xfId="2" applyNumberFormat="1" applyFont="1" applyBorder="1" applyAlignment="1">
      <alignment horizontal="center" vertical="center" wrapText="1"/>
    </xf>
    <xf numFmtId="4" fontId="19" fillId="0" borderId="39" xfId="2" applyNumberFormat="1" applyFont="1" applyBorder="1" applyAlignment="1">
      <alignment horizontal="center" vertical="center" wrapText="1"/>
    </xf>
    <xf numFmtId="0" fontId="29" fillId="0" borderId="39" xfId="2" applyFont="1" applyBorder="1" applyAlignment="1">
      <alignment horizontal="left" vertical="top"/>
    </xf>
    <xf numFmtId="0" fontId="26" fillId="0" borderId="39" xfId="2" applyFont="1" applyBorder="1" applyAlignment="1">
      <alignment horizontal="center" vertical="top" wrapText="1"/>
    </xf>
    <xf numFmtId="0" fontId="19" fillId="0" borderId="39" xfId="2" applyFont="1" applyBorder="1" applyAlignment="1">
      <alignment horizontal="left" vertical="top"/>
    </xf>
    <xf numFmtId="0" fontId="27" fillId="0" borderId="38" xfId="2" applyFont="1" applyBorder="1" applyAlignment="1">
      <alignment vertical="center" wrapText="1"/>
    </xf>
    <xf numFmtId="0" fontId="20" fillId="0" borderId="39" xfId="2" applyFont="1" applyBorder="1" applyAlignment="1">
      <alignment horizontal="center" vertical="top"/>
    </xf>
    <xf numFmtId="0" fontId="24" fillId="0" borderId="39" xfId="2" applyFont="1" applyBorder="1" applyAlignment="1">
      <alignment horizontal="left" vertical="top"/>
    </xf>
    <xf numFmtId="0" fontId="19" fillId="6" borderId="39" xfId="2" applyFont="1" applyFill="1" applyBorder="1" applyAlignment="1">
      <alignment horizontal="center" wrapText="1"/>
    </xf>
    <xf numFmtId="0" fontId="18" fillId="0" borderId="39" xfId="9" applyFont="1" applyBorder="1" applyAlignment="1">
      <alignment horizontal="center" vertical="top"/>
    </xf>
    <xf numFmtId="0" fontId="18" fillId="0" borderId="39" xfId="9" applyFont="1" applyBorder="1" applyAlignment="1">
      <alignment horizontal="left" vertical="top" wrapText="1"/>
    </xf>
    <xf numFmtId="0" fontId="19" fillId="0" borderId="39" xfId="9" applyFont="1" applyBorder="1" applyAlignment="1">
      <alignment horizontal="center" vertical="top" wrapText="1"/>
    </xf>
    <xf numFmtId="0" fontId="20" fillId="0" borderId="39" xfId="9" applyFont="1" applyBorder="1" applyAlignment="1">
      <alignment vertical="top" wrapText="1"/>
    </xf>
    <xf numFmtId="0" fontId="28" fillId="0" borderId="39" xfId="2" applyFont="1" applyBorder="1" applyAlignment="1">
      <alignment vertical="top" wrapText="1"/>
    </xf>
    <xf numFmtId="4" fontId="19" fillId="6" borderId="39" xfId="2" applyNumberFormat="1" applyFont="1" applyFill="1" applyBorder="1" applyAlignment="1">
      <alignment horizontal="center" vertical="top" wrapText="1"/>
    </xf>
    <xf numFmtId="49" fontId="25" fillId="0" borderId="38" xfId="2" applyNumberFormat="1" applyFont="1" applyBorder="1" applyAlignment="1">
      <alignment wrapText="1"/>
    </xf>
    <xf numFmtId="49" fontId="19" fillId="6" borderId="39" xfId="2" applyNumberFormat="1" applyFont="1" applyFill="1" applyBorder="1" applyAlignment="1">
      <alignment horizontal="center" vertical="top" wrapText="1"/>
    </xf>
    <xf numFmtId="49" fontId="19" fillId="0" borderId="39" xfId="2" applyNumberFormat="1" applyFont="1" applyBorder="1" applyAlignment="1">
      <alignment horizontal="center" vertical="top"/>
    </xf>
    <xf numFmtId="0" fontId="28" fillId="0" borderId="0" xfId="2" applyFont="1" applyAlignment="1">
      <alignment vertical="center" wrapText="1"/>
    </xf>
    <xf numFmtId="0" fontId="29" fillId="0" borderId="50" xfId="2" applyFont="1" applyBorder="1" applyAlignment="1">
      <alignment horizontal="center" vertical="top"/>
    </xf>
    <xf numFmtId="0" fontId="20" fillId="0" borderId="50" xfId="2" applyFont="1" applyBorder="1" applyAlignment="1">
      <alignment vertical="top" wrapText="1"/>
    </xf>
    <xf numFmtId="4" fontId="20" fillId="0" borderId="50" xfId="2" applyNumberFormat="1" applyFont="1" applyBorder="1" applyAlignment="1">
      <alignment horizontal="right" vertical="top" wrapText="1"/>
    </xf>
    <xf numFmtId="0" fontId="19" fillId="0" borderId="50" xfId="2" applyFont="1" applyBorder="1" applyAlignment="1">
      <alignment horizontal="center" vertical="top" wrapText="1"/>
    </xf>
    <xf numFmtId="0" fontId="31" fillId="6" borderId="39" xfId="2" applyFont="1" applyFill="1" applyBorder="1" applyAlignment="1">
      <alignment vertical="top" wrapText="1"/>
    </xf>
    <xf numFmtId="4" fontId="20" fillId="0" borderId="49" xfId="2" applyNumberFormat="1" applyFont="1" applyBorder="1" applyAlignment="1">
      <alignment horizontal="right" vertical="top" wrapText="1"/>
    </xf>
    <xf numFmtId="0" fontId="18" fillId="0" borderId="36" xfId="2" applyFont="1" applyBorder="1" applyAlignment="1">
      <alignment vertical="top" wrapText="1"/>
    </xf>
    <xf numFmtId="0" fontId="19" fillId="0" borderId="38" xfId="2" applyFont="1" applyBorder="1" applyAlignment="1">
      <alignment horizontal="center" vertical="top" wrapText="1"/>
    </xf>
    <xf numFmtId="0" fontId="18" fillId="0" borderId="26" xfId="2" applyFont="1" applyBorder="1" applyAlignment="1">
      <alignment vertical="top" wrapText="1"/>
    </xf>
    <xf numFmtId="0" fontId="19" fillId="0" borderId="27" xfId="2" applyFont="1" applyBorder="1" applyAlignment="1">
      <alignment horizontal="center" vertical="top" wrapText="1"/>
    </xf>
    <xf numFmtId="0" fontId="18" fillId="0" borderId="38" xfId="2" applyFont="1" applyBorder="1" applyAlignment="1">
      <alignment horizontal="center" vertical="top" wrapText="1"/>
    </xf>
    <xf numFmtId="0" fontId="20" fillId="0" borderId="51" xfId="9" applyFont="1" applyBorder="1" applyAlignment="1">
      <alignment vertical="center" wrapText="1"/>
    </xf>
    <xf numFmtId="4" fontId="20" fillId="0" borderId="48" xfId="2" applyNumberFormat="1" applyFont="1" applyBorder="1" applyAlignment="1">
      <alignment horizontal="right" vertical="top" wrapText="1"/>
    </xf>
    <xf numFmtId="0" fontId="20" fillId="0" borderId="49" xfId="2" applyFont="1" applyBorder="1" applyAlignment="1">
      <alignment vertical="top" wrapText="1"/>
    </xf>
    <xf numFmtId="0" fontId="24" fillId="0" borderId="52" xfId="2" applyFont="1" applyBorder="1" applyAlignment="1">
      <alignment vertical="top"/>
    </xf>
    <xf numFmtId="0" fontId="20" fillId="0" borderId="53" xfId="2" applyFont="1" applyBorder="1" applyAlignment="1">
      <alignment horizontal="center" vertical="top" wrapText="1"/>
    </xf>
    <xf numFmtId="0" fontId="20" fillId="0" borderId="53" xfId="2" applyFont="1" applyBorder="1" applyAlignment="1">
      <alignment vertical="top" wrapText="1"/>
    </xf>
    <xf numFmtId="4" fontId="24" fillId="0" borderId="54" xfId="2" applyNumberFormat="1" applyFont="1" applyBorder="1" applyAlignment="1">
      <alignment horizontal="right" vertical="top" wrapText="1"/>
    </xf>
    <xf numFmtId="0" fontId="19" fillId="0" borderId="50" xfId="2" applyFont="1" applyBorder="1" applyAlignment="1">
      <alignment horizontal="left" vertical="top" wrapText="1"/>
    </xf>
    <xf numFmtId="0" fontId="18" fillId="0" borderId="50" xfId="2" applyFont="1" applyBorder="1" applyAlignment="1">
      <alignment horizontal="center" vertical="top"/>
    </xf>
    <xf numFmtId="0" fontId="26" fillId="0" borderId="50" xfId="2" applyFont="1" applyBorder="1" applyAlignment="1">
      <alignment horizontal="center" vertical="top"/>
    </xf>
    <xf numFmtId="0" fontId="20" fillId="0" borderId="29" xfId="2" applyFont="1" applyBorder="1"/>
    <xf numFmtId="0" fontId="20" fillId="0" borderId="53" xfId="2" applyFont="1" applyBorder="1"/>
    <xf numFmtId="4" fontId="24" fillId="0" borderId="54" xfId="2" applyNumberFormat="1" applyFont="1" applyBorder="1"/>
    <xf numFmtId="0" fontId="20" fillId="0" borderId="40" xfId="2" applyFont="1" applyBorder="1" applyAlignment="1">
      <alignment vertical="top"/>
    </xf>
    <xf numFmtId="0" fontId="24" fillId="0" borderId="48" xfId="2" applyFont="1" applyBorder="1" applyAlignment="1">
      <alignment vertical="top"/>
    </xf>
    <xf numFmtId="0" fontId="20" fillId="0" borderId="48" xfId="2" applyFont="1" applyBorder="1"/>
    <xf numFmtId="4" fontId="24" fillId="0" borderId="48" xfId="2" applyNumberFormat="1" applyFont="1" applyBorder="1"/>
    <xf numFmtId="0" fontId="24" fillId="0" borderId="39" xfId="2" applyFont="1" applyBorder="1" applyAlignment="1">
      <alignment horizontal="center" vertical="top"/>
    </xf>
    <xf numFmtId="0" fontId="26" fillId="0" borderId="39" xfId="2" applyFont="1" applyBorder="1" applyAlignment="1">
      <alignment vertical="center"/>
    </xf>
    <xf numFmtId="4" fontId="20" fillId="0" borderId="39" xfId="2" applyNumberFormat="1" applyFont="1" applyBorder="1" applyAlignment="1">
      <alignment vertical="top" wrapText="1"/>
    </xf>
    <xf numFmtId="0" fontId="19" fillId="0" borderId="39" xfId="2" applyFont="1" applyBorder="1" applyAlignment="1">
      <alignment horizontal="right" vertical="top" wrapText="1"/>
    </xf>
    <xf numFmtId="0" fontId="18" fillId="0" borderId="39" xfId="3" applyFont="1" applyBorder="1" applyAlignment="1">
      <alignment horizontal="left"/>
    </xf>
    <xf numFmtId="1" fontId="18" fillId="0" borderId="39" xfId="2" applyNumberFormat="1" applyFont="1" applyBorder="1" applyAlignment="1">
      <alignment horizontal="center" vertical="top" wrapText="1"/>
    </xf>
    <xf numFmtId="0" fontId="18" fillId="0" borderId="39" xfId="2" applyFont="1" applyBorder="1"/>
    <xf numFmtId="1" fontId="18" fillId="0" borderId="39" xfId="2" applyNumberFormat="1" applyFont="1" applyBorder="1" applyAlignment="1">
      <alignment horizontal="center" vertical="top"/>
    </xf>
    <xf numFmtId="2" fontId="18" fillId="0" borderId="39" xfId="2" applyNumberFormat="1" applyFont="1" applyBorder="1" applyAlignment="1">
      <alignment horizontal="right" vertical="top"/>
    </xf>
    <xf numFmtId="0" fontId="20" fillId="5" borderId="39" xfId="2" applyFont="1" applyFill="1" applyBorder="1"/>
    <xf numFmtId="0" fontId="18" fillId="5" borderId="39" xfId="2" applyFont="1" applyFill="1" applyBorder="1"/>
    <xf numFmtId="1" fontId="18" fillId="5" borderId="39" xfId="2" applyNumberFormat="1" applyFont="1" applyFill="1" applyBorder="1" applyAlignment="1">
      <alignment horizontal="center" vertical="top" wrapText="1"/>
    </xf>
    <xf numFmtId="0" fontId="18" fillId="5" borderId="39" xfId="2" applyFont="1" applyFill="1" applyBorder="1" applyAlignment="1">
      <alignment horizontal="right" vertical="top" wrapText="1"/>
    </xf>
    <xf numFmtId="0" fontId="18" fillId="5" borderId="39" xfId="2" applyFont="1" applyFill="1" applyBorder="1" applyAlignment="1">
      <alignment horizontal="left" wrapText="1"/>
    </xf>
    <xf numFmtId="0" fontId="19" fillId="5" borderId="39" xfId="2" applyFont="1" applyFill="1" applyBorder="1" applyAlignment="1">
      <alignment horizontal="right" vertical="top" wrapText="1"/>
    </xf>
    <xf numFmtId="0" fontId="18" fillId="0" borderId="39" xfId="2" applyFont="1" applyBorder="1" applyAlignment="1">
      <alignment vertical="top"/>
    </xf>
    <xf numFmtId="0" fontId="20" fillId="5" borderId="39" xfId="3" applyFont="1" applyFill="1" applyBorder="1" applyAlignment="1">
      <alignment horizontal="left" vertical="top"/>
    </xf>
    <xf numFmtId="4" fontId="20" fillId="5" borderId="39" xfId="2" applyNumberFormat="1" applyFont="1" applyFill="1" applyBorder="1" applyAlignment="1">
      <alignment vertical="top" wrapText="1"/>
    </xf>
    <xf numFmtId="0" fontId="18" fillId="0" borderId="39" xfId="2" applyFont="1" applyBorder="1" applyAlignment="1">
      <alignment horizontal="left" vertical="top"/>
    </xf>
    <xf numFmtId="0" fontId="28" fillId="0" borderId="39" xfId="2" applyFont="1" applyBorder="1" applyAlignment="1">
      <alignment horizontal="left" vertical="top" wrapText="1"/>
    </xf>
    <xf numFmtId="0" fontId="19" fillId="0" borderId="39" xfId="2" applyFont="1" applyBorder="1" applyAlignment="1">
      <alignment horizontal="right" vertical="top"/>
    </xf>
    <xf numFmtId="0" fontId="27" fillId="0" borderId="39" xfId="2" applyFont="1" applyBorder="1" applyAlignment="1">
      <alignment vertical="top"/>
    </xf>
    <xf numFmtId="0" fontId="27" fillId="0" borderId="39" xfId="2" applyFont="1" applyBorder="1"/>
    <xf numFmtId="0" fontId="18" fillId="5" borderId="39" xfId="2" applyFont="1" applyFill="1" applyBorder="1" applyAlignment="1">
      <alignment horizontal="center" vertical="top" wrapText="1"/>
    </xf>
    <xf numFmtId="0" fontId="27" fillId="5" borderId="39" xfId="2" applyFont="1" applyFill="1" applyBorder="1"/>
    <xf numFmtId="0" fontId="19" fillId="5" borderId="39" xfId="2" applyFont="1" applyFill="1" applyBorder="1" applyAlignment="1">
      <alignment horizontal="center" vertical="top"/>
    </xf>
    <xf numFmtId="0" fontId="20" fillId="0" borderId="39" xfId="2" applyFont="1" applyBorder="1" applyAlignment="1">
      <alignment horizontal="center"/>
    </xf>
    <xf numFmtId="1" fontId="27" fillId="0" borderId="39" xfId="2" applyNumberFormat="1" applyFont="1" applyBorder="1" applyAlignment="1">
      <alignment horizontal="center" vertical="top"/>
    </xf>
    <xf numFmtId="0" fontId="20" fillId="0" borderId="39" xfId="2" applyFont="1" applyBorder="1" applyAlignment="1">
      <alignment vertical="center" wrapText="1"/>
    </xf>
    <xf numFmtId="0" fontId="18" fillId="0" borderId="39" xfId="3" applyFont="1" applyBorder="1" applyAlignment="1">
      <alignment horizontal="center"/>
    </xf>
    <xf numFmtId="0" fontId="18" fillId="0" borderId="49" xfId="3" applyFont="1" applyBorder="1" applyAlignment="1">
      <alignment vertical="top" wrapText="1"/>
    </xf>
    <xf numFmtId="0" fontId="20" fillId="0" borderId="49" xfId="2" applyFont="1" applyBorder="1" applyAlignment="1">
      <alignment horizontal="center" wrapText="1"/>
    </xf>
    <xf numFmtId="0" fontId="18" fillId="0" borderId="49" xfId="2" applyFont="1" applyBorder="1" applyAlignment="1">
      <alignment horizontal="right" vertical="top" wrapText="1"/>
    </xf>
    <xf numFmtId="0" fontId="38" fillId="0" borderId="39" xfId="2" applyFont="1" applyBorder="1" applyAlignment="1">
      <alignment wrapText="1"/>
    </xf>
    <xf numFmtId="0" fontId="39" fillId="0" borderId="39" xfId="2" applyFont="1" applyBorder="1" applyAlignment="1">
      <alignment horizontal="center" vertical="top"/>
    </xf>
    <xf numFmtId="4" fontId="27" fillId="0" borderId="0" xfId="2" applyNumberFormat="1" applyFont="1"/>
    <xf numFmtId="0" fontId="38" fillId="0" borderId="39" xfId="2" applyFont="1" applyBorder="1" applyAlignment="1">
      <alignment horizontal="left" vertical="center" wrapText="1"/>
    </xf>
    <xf numFmtId="0" fontId="39" fillId="0" borderId="39" xfId="2" applyFont="1" applyBorder="1" applyAlignment="1">
      <alignment horizontal="center"/>
    </xf>
    <xf numFmtId="0" fontId="27" fillId="0" borderId="39" xfId="2" applyFont="1" applyBorder="1" applyAlignment="1">
      <alignment horizontal="left" vertical="center" wrapText="1"/>
    </xf>
    <xf numFmtId="0" fontId="38" fillId="0" borderId="39" xfId="2" applyFont="1" applyBorder="1"/>
    <xf numFmtId="0" fontId="19" fillId="0" borderId="39" xfId="2" applyFont="1" applyBorder="1" applyAlignment="1">
      <alignment horizontal="center"/>
    </xf>
    <xf numFmtId="0" fontId="38" fillId="0" borderId="49" xfId="2" applyFont="1" applyBorder="1"/>
    <xf numFmtId="0" fontId="20" fillId="0" borderId="10" xfId="2" applyFont="1" applyBorder="1"/>
    <xf numFmtId="0" fontId="20" fillId="0" borderId="53" xfId="2" applyFont="1" applyBorder="1" applyAlignment="1">
      <alignment horizontal="center" vertical="top"/>
    </xf>
    <xf numFmtId="0" fontId="20" fillId="0" borderId="53" xfId="2" applyFont="1" applyBorder="1" applyAlignment="1">
      <alignment vertical="top"/>
    </xf>
    <xf numFmtId="4" fontId="19" fillId="0" borderId="53" xfId="2" applyNumberFormat="1" applyFont="1" applyBorder="1" applyAlignment="1">
      <alignment vertical="top"/>
    </xf>
    <xf numFmtId="0" fontId="20" fillId="0" borderId="28" xfId="2" applyFont="1" applyBorder="1" applyAlignment="1">
      <alignment vertical="top"/>
    </xf>
    <xf numFmtId="0" fontId="24" fillId="0" borderId="50" xfId="2" applyFont="1" applyBorder="1" applyAlignment="1">
      <alignment vertical="top"/>
    </xf>
    <xf numFmtId="0" fontId="20" fillId="0" borderId="50" xfId="2" applyFont="1" applyBorder="1" applyAlignment="1">
      <alignment horizontal="center" vertical="top"/>
    </xf>
    <xf numFmtId="0" fontId="20" fillId="0" borderId="50" xfId="2" applyFont="1" applyBorder="1" applyAlignment="1">
      <alignment vertical="top"/>
    </xf>
    <xf numFmtId="4" fontId="19" fillId="0" borderId="50" xfId="2" applyNumberFormat="1" applyFont="1" applyBorder="1" applyAlignment="1">
      <alignment vertical="top"/>
    </xf>
    <xf numFmtId="4" fontId="24" fillId="0" borderId="50" xfId="2" applyNumberFormat="1" applyFont="1" applyBorder="1"/>
    <xf numFmtId="0" fontId="20" fillId="0" borderId="36" xfId="2" applyFont="1" applyBorder="1"/>
    <xf numFmtId="0" fontId="20" fillId="0" borderId="38" xfId="2" applyFont="1" applyBorder="1" applyAlignment="1">
      <alignment vertical="top"/>
    </xf>
    <xf numFmtId="0" fontId="20" fillId="0" borderId="0" xfId="2" applyFont="1" applyAlignment="1">
      <alignment wrapText="1"/>
    </xf>
    <xf numFmtId="0" fontId="20" fillId="0" borderId="0" xfId="2" applyFont="1" applyAlignment="1">
      <alignment horizontal="center"/>
    </xf>
    <xf numFmtId="0" fontId="40" fillId="0" borderId="0" xfId="4" applyFont="1"/>
    <xf numFmtId="0" fontId="41" fillId="0" borderId="39" xfId="4" applyFont="1" applyBorder="1" applyAlignment="1">
      <alignment horizontal="center" vertical="center" wrapText="1"/>
    </xf>
    <xf numFmtId="0" fontId="42" fillId="8" borderId="48" xfId="4" applyFont="1" applyFill="1" applyBorder="1" applyAlignment="1">
      <alignment horizontal="center"/>
    </xf>
    <xf numFmtId="0" fontId="42" fillId="8" borderId="48" xfId="4" applyFont="1" applyFill="1" applyBorder="1"/>
    <xf numFmtId="0" fontId="42" fillId="9" borderId="48" xfId="4" applyFont="1" applyFill="1" applyBorder="1" applyAlignment="1">
      <alignment horizontal="center"/>
    </xf>
    <xf numFmtId="4" fontId="42" fillId="8" borderId="48" xfId="4" applyNumberFormat="1" applyFont="1" applyFill="1" applyBorder="1" applyAlignment="1">
      <alignment horizontal="right"/>
    </xf>
    <xf numFmtId="0" fontId="42" fillId="8" borderId="39" xfId="4" applyFont="1" applyFill="1" applyBorder="1" applyAlignment="1">
      <alignment horizontal="center"/>
    </xf>
    <xf numFmtId="0" fontId="42" fillId="8" borderId="39" xfId="4" applyFont="1" applyFill="1" applyBorder="1"/>
    <xf numFmtId="0" fontId="42" fillId="9" borderId="39" xfId="4" applyFont="1" applyFill="1" applyBorder="1" applyAlignment="1">
      <alignment horizontal="center"/>
    </xf>
    <xf numFmtId="4" fontId="42" fillId="8" borderId="39" xfId="4" applyNumberFormat="1" applyFont="1" applyFill="1" applyBorder="1" applyAlignment="1">
      <alignment horizontal="right"/>
    </xf>
    <xf numFmtId="0" fontId="42" fillId="8" borderId="39" xfId="11" applyFont="1" applyFill="1" applyBorder="1" applyAlignment="1">
      <alignment wrapText="1"/>
    </xf>
    <xf numFmtId="0" fontId="42" fillId="9" borderId="39" xfId="4" applyFont="1" applyFill="1" applyBorder="1"/>
    <xf numFmtId="4" fontId="42" fillId="9" borderId="39" xfId="4" applyNumberFormat="1" applyFont="1" applyFill="1" applyBorder="1" applyAlignment="1">
      <alignment horizontal="right"/>
    </xf>
    <xf numFmtId="0" fontId="44" fillId="10" borderId="39" xfId="4" applyFont="1" applyFill="1" applyBorder="1" applyAlignment="1">
      <alignment horizontal="center" vertical="center"/>
    </xf>
    <xf numFmtId="0" fontId="44" fillId="10" borderId="39" xfId="4" applyFont="1" applyFill="1" applyBorder="1" applyAlignment="1">
      <alignment vertical="center"/>
    </xf>
    <xf numFmtId="0" fontId="44" fillId="11" borderId="39" xfId="4" applyFont="1" applyFill="1" applyBorder="1" applyAlignment="1">
      <alignment horizontal="center" vertical="center"/>
    </xf>
    <xf numFmtId="4" fontId="44" fillId="10" borderId="39" xfId="4" applyNumberFormat="1" applyFont="1" applyFill="1" applyBorder="1" applyAlignment="1">
      <alignment horizontal="right" vertical="center"/>
    </xf>
    <xf numFmtId="0" fontId="44" fillId="11" borderId="39" xfId="4" applyFont="1" applyFill="1" applyBorder="1" applyAlignment="1">
      <alignment vertical="center"/>
    </xf>
    <xf numFmtId="4" fontId="44" fillId="11" borderId="39" xfId="4" applyNumberFormat="1" applyFont="1" applyFill="1" applyBorder="1" applyAlignment="1">
      <alignment horizontal="right" vertical="center"/>
    </xf>
    <xf numFmtId="0" fontId="41" fillId="10" borderId="39" xfId="4" applyFont="1" applyFill="1" applyBorder="1" applyAlignment="1">
      <alignment horizontal="center" vertical="center"/>
    </xf>
    <xf numFmtId="0" fontId="41" fillId="10" borderId="39" xfId="4" applyFont="1" applyFill="1" applyBorder="1" applyAlignment="1">
      <alignment vertical="center"/>
    </xf>
    <xf numFmtId="0" fontId="41" fillId="11" borderId="39" xfId="4" applyFont="1" applyFill="1" applyBorder="1" applyAlignment="1">
      <alignment horizontal="center" vertical="center"/>
    </xf>
    <xf numFmtId="4" fontId="41" fillId="10" borderId="39" xfId="4" applyNumberFormat="1" applyFont="1" applyFill="1" applyBorder="1" applyAlignment="1">
      <alignment horizontal="right" vertical="center"/>
    </xf>
    <xf numFmtId="0" fontId="1" fillId="0" borderId="0" xfId="4"/>
    <xf numFmtId="0" fontId="41" fillId="11" borderId="39" xfId="4" applyFont="1" applyFill="1" applyBorder="1" applyAlignment="1">
      <alignment vertical="center"/>
    </xf>
    <xf numFmtId="4" fontId="41" fillId="11" borderId="39" xfId="4" applyNumberFormat="1" applyFont="1" applyFill="1" applyBorder="1" applyAlignment="1">
      <alignment horizontal="right" vertical="center"/>
    </xf>
    <xf numFmtId="0" fontId="41" fillId="0" borderId="0" xfId="4" applyFont="1" applyAlignment="1">
      <alignment vertical="center"/>
    </xf>
    <xf numFmtId="0" fontId="41" fillId="0" borderId="2" xfId="4" applyFont="1" applyBorder="1" applyAlignment="1">
      <alignment vertical="center"/>
    </xf>
    <xf numFmtId="6" fontId="45" fillId="12" borderId="4" xfId="4" applyNumberFormat="1" applyFont="1" applyFill="1" applyBorder="1" applyAlignment="1">
      <alignment horizontal="right" vertical="center"/>
    </xf>
    <xf numFmtId="0" fontId="46" fillId="0" borderId="0" xfId="4" applyFont="1"/>
    <xf numFmtId="4" fontId="19" fillId="0" borderId="39" xfId="2" applyNumberFormat="1" applyFont="1" applyBorder="1" applyAlignment="1" applyProtection="1">
      <alignment horizontal="right" vertical="top" wrapText="1"/>
      <protection locked="0"/>
    </xf>
    <xf numFmtId="4" fontId="19" fillId="0" borderId="39" xfId="2" applyNumberFormat="1" applyFont="1" applyBorder="1" applyAlignment="1" applyProtection="1">
      <alignment vertical="top"/>
      <protection locked="0"/>
    </xf>
    <xf numFmtId="0" fontId="24" fillId="0" borderId="39" xfId="2" applyFont="1" applyBorder="1" applyAlignment="1" applyProtection="1">
      <alignment horizontal="right" vertical="top" wrapText="1"/>
      <protection locked="0"/>
    </xf>
    <xf numFmtId="0" fontId="19" fillId="0" borderId="39" xfId="2" applyFont="1" applyBorder="1" applyProtection="1">
      <protection locked="0"/>
    </xf>
    <xf numFmtId="0" fontId="20" fillId="0" borderId="39" xfId="2" applyFont="1" applyBorder="1" applyProtection="1">
      <protection locked="0"/>
    </xf>
    <xf numFmtId="4" fontId="31" fillId="0" borderId="39" xfId="2" applyNumberFormat="1" applyFont="1" applyBorder="1" applyAlignment="1" applyProtection="1">
      <alignment vertical="top" wrapText="1"/>
      <protection locked="0"/>
    </xf>
    <xf numFmtId="4" fontId="19" fillId="0" borderId="39" xfId="7" applyNumberFormat="1" applyFont="1" applyBorder="1" applyAlignment="1" applyProtection="1">
      <alignment horizontal="right" vertical="top" wrapText="1"/>
      <protection locked="0"/>
    </xf>
    <xf numFmtId="4" fontId="19" fillId="0" borderId="39" xfId="2" applyNumberFormat="1" applyFont="1" applyBorder="1" applyAlignment="1" applyProtection="1">
      <alignment vertical="top" wrapText="1"/>
      <protection locked="0"/>
    </xf>
    <xf numFmtId="4" fontId="19" fillId="0" borderId="39" xfId="2" applyNumberFormat="1" applyFont="1" applyBorder="1" applyProtection="1">
      <protection locked="0"/>
    </xf>
    <xf numFmtId="4" fontId="31" fillId="0" borderId="39" xfId="2" applyNumberFormat="1" applyFont="1" applyBorder="1" applyAlignment="1" applyProtection="1">
      <alignment horizontal="center" vertical="center"/>
      <protection locked="0"/>
    </xf>
    <xf numFmtId="4" fontId="19" fillId="0" borderId="39" xfId="2" applyNumberFormat="1" applyFont="1" applyBorder="1" applyAlignment="1" applyProtection="1">
      <alignment horizontal="right" vertical="top"/>
      <protection locked="0"/>
    </xf>
    <xf numFmtId="0" fontId="20" fillId="0" borderId="39" xfId="2" applyFont="1" applyBorder="1" applyAlignment="1" applyProtection="1">
      <alignment vertical="top"/>
      <protection locked="0"/>
    </xf>
    <xf numFmtId="4" fontId="19" fillId="0" borderId="49" xfId="2" applyNumberFormat="1" applyFont="1" applyBorder="1" applyAlignment="1" applyProtection="1">
      <alignment horizontal="right" vertical="top" wrapText="1"/>
      <protection locked="0"/>
    </xf>
    <xf numFmtId="4" fontId="19" fillId="0" borderId="48" xfId="2" applyNumberFormat="1" applyFont="1" applyBorder="1" applyAlignment="1" applyProtection="1">
      <alignment horizontal="right" vertical="top" wrapText="1"/>
      <protection locked="0"/>
    </xf>
    <xf numFmtId="0" fontId="20" fillId="0" borderId="7" xfId="2" applyFont="1" applyBorder="1" applyProtection="1">
      <protection locked="0"/>
    </xf>
    <xf numFmtId="4" fontId="19" fillId="0" borderId="50" xfId="2" applyNumberFormat="1" applyFont="1" applyBorder="1" applyAlignment="1" applyProtection="1">
      <alignment horizontal="right" vertical="top" wrapText="1"/>
      <protection locked="0"/>
    </xf>
    <xf numFmtId="4" fontId="18" fillId="0" borderId="53" xfId="2" applyNumberFormat="1" applyFont="1" applyBorder="1" applyAlignment="1" applyProtection="1">
      <alignment vertical="top"/>
      <protection locked="0"/>
    </xf>
    <xf numFmtId="4" fontId="18" fillId="0" borderId="48" xfId="2" applyNumberFormat="1" applyFont="1" applyBorder="1" applyAlignment="1" applyProtection="1">
      <alignment vertical="top"/>
      <protection locked="0"/>
    </xf>
    <xf numFmtId="4" fontId="18" fillId="0" borderId="39" xfId="2" applyNumberFormat="1" applyFont="1" applyBorder="1" applyAlignment="1" applyProtection="1">
      <alignment vertical="top"/>
      <protection locked="0"/>
    </xf>
    <xf numFmtId="4" fontId="18" fillId="0" borderId="39" xfId="2" applyNumberFormat="1" applyFont="1" applyBorder="1" applyAlignment="1" applyProtection="1">
      <alignment horizontal="right" vertical="top" wrapText="1"/>
      <protection locked="0"/>
    </xf>
    <xf numFmtId="4" fontId="18" fillId="0" borderId="39" xfId="2" applyNumberFormat="1" applyFont="1" applyBorder="1" applyAlignment="1" applyProtection="1">
      <alignment horizontal="right" vertical="top"/>
      <protection locked="0"/>
    </xf>
    <xf numFmtId="4" fontId="18" fillId="0" borderId="39" xfId="2" applyNumberFormat="1" applyFont="1" applyBorder="1" applyAlignment="1" applyProtection="1">
      <alignment vertical="top" wrapText="1"/>
      <protection locked="0"/>
    </xf>
    <xf numFmtId="2" fontId="18" fillId="0" borderId="39" xfId="10" applyNumberFormat="1" applyFont="1" applyFill="1" applyBorder="1" applyAlignment="1" applyProtection="1">
      <alignment vertical="top"/>
      <protection locked="0"/>
    </xf>
    <xf numFmtId="4" fontId="19" fillId="0" borderId="39" xfId="2" applyNumberFormat="1" applyFont="1" applyBorder="1" applyAlignment="1" applyProtection="1">
      <alignment horizontal="right"/>
      <protection locked="0"/>
    </xf>
    <xf numFmtId="4" fontId="19" fillId="0" borderId="49" xfId="2" applyNumberFormat="1" applyFont="1" applyBorder="1" applyAlignment="1" applyProtection="1">
      <alignment horizontal="right" vertical="top"/>
      <protection locked="0"/>
    </xf>
    <xf numFmtId="4" fontId="42" fillId="8" borderId="48" xfId="4" applyNumberFormat="1" applyFont="1" applyFill="1" applyBorder="1" applyAlignment="1" applyProtection="1">
      <alignment horizontal="right"/>
      <protection locked="0"/>
    </xf>
    <xf numFmtId="4" fontId="42" fillId="8" borderId="39" xfId="4" applyNumberFormat="1" applyFont="1" applyFill="1" applyBorder="1" applyAlignment="1" applyProtection="1">
      <alignment horizontal="right"/>
      <protection locked="0"/>
    </xf>
    <xf numFmtId="0" fontId="42" fillId="9" borderId="39" xfId="4" applyFont="1" applyFill="1" applyBorder="1" applyAlignment="1" applyProtection="1">
      <alignment horizontal="center"/>
      <protection locked="0"/>
    </xf>
    <xf numFmtId="4" fontId="44" fillId="10" borderId="39" xfId="4" applyNumberFormat="1" applyFont="1" applyFill="1" applyBorder="1" applyAlignment="1" applyProtection="1">
      <alignment horizontal="right" vertical="center"/>
      <protection locked="0"/>
    </xf>
    <xf numFmtId="4" fontId="44" fillId="11" borderId="39" xfId="4" applyNumberFormat="1" applyFont="1" applyFill="1" applyBorder="1" applyAlignment="1" applyProtection="1">
      <alignment vertical="center"/>
      <protection locked="0"/>
    </xf>
    <xf numFmtId="4" fontId="41" fillId="10" borderId="39" xfId="4" applyNumberFormat="1" applyFont="1" applyFill="1" applyBorder="1" applyAlignment="1" applyProtection="1">
      <alignment horizontal="right" vertical="center"/>
      <protection locked="0"/>
    </xf>
    <xf numFmtId="0" fontId="41" fillId="11" borderId="39" xfId="4" applyFont="1" applyFill="1" applyBorder="1" applyAlignment="1" applyProtection="1">
      <alignment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9" fontId="7"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9"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9"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0" fontId="9" fillId="3" borderId="0" xfId="0" applyFont="1" applyFill="1" applyAlignment="1" applyProtection="1">
      <alignment horizontal="left" vertical="center"/>
      <protection locked="0"/>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2" fillId="0" borderId="16" xfId="0" applyNumberFormat="1" applyFont="1" applyBorder="1" applyAlignment="1">
      <alignment horizontal="right" vertical="center" indent="1"/>
    </xf>
    <xf numFmtId="4" fontId="13" fillId="2" borderId="7" xfId="0" applyNumberFormat="1" applyFont="1" applyFill="1" applyBorder="1" applyAlignment="1">
      <alignment horizontal="right" vertical="center"/>
    </xf>
    <xf numFmtId="2" fontId="13" fillId="2"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4" fontId="0" fillId="0" borderId="34" xfId="0" applyNumberFormat="1" applyBorder="1" applyAlignment="1">
      <alignment vertical="center" wrapText="1"/>
    </xf>
    <xf numFmtId="4" fontId="9" fillId="0" borderId="34"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3" borderId="2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40"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3" borderId="27"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28" xfId="0" applyFill="1" applyBorder="1" applyAlignment="1" applyProtection="1">
      <alignment vertical="top" wrapText="1"/>
      <protection locked="0"/>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3" borderId="29" xfId="0" applyFill="1" applyBorder="1" applyAlignment="1">
      <alignment vertical="top" wrapText="1"/>
    </xf>
    <xf numFmtId="0" fontId="0" fillId="3" borderId="18" xfId="0" applyFill="1" applyBorder="1" applyAlignment="1">
      <alignment vertical="top" wrapText="1"/>
    </xf>
    <xf numFmtId="0" fontId="0" fillId="3" borderId="18" xfId="0" applyFill="1" applyBorder="1" applyAlignment="1">
      <alignment horizontal="left" vertical="top" wrapText="1"/>
    </xf>
    <xf numFmtId="0" fontId="0" fillId="3" borderId="40" xfId="0" applyFill="1" applyBorder="1" applyAlignment="1">
      <alignment vertical="top" wrapText="1"/>
    </xf>
    <xf numFmtId="0" fontId="0" fillId="3" borderId="26" xfId="0" applyFill="1" applyBorder="1" applyAlignment="1">
      <alignment vertical="top" wrapText="1"/>
    </xf>
    <xf numFmtId="0" fontId="0" fillId="3" borderId="0" xfId="0" applyFill="1" applyAlignment="1">
      <alignment vertical="top" wrapText="1"/>
    </xf>
    <xf numFmtId="0" fontId="0" fillId="3" borderId="0" xfId="0" applyFill="1" applyAlignment="1">
      <alignment horizontal="left" vertical="top" wrapText="1"/>
    </xf>
    <xf numFmtId="0" fontId="0" fillId="3" borderId="27" xfId="0" applyFill="1" applyBorder="1" applyAlignment="1">
      <alignment vertical="top" wrapText="1"/>
    </xf>
    <xf numFmtId="0" fontId="0" fillId="3" borderId="10" xfId="0" applyFill="1" applyBorder="1" applyAlignment="1">
      <alignment vertical="top" wrapText="1"/>
    </xf>
    <xf numFmtId="0" fontId="0" fillId="3" borderId="6" xfId="0" applyFill="1" applyBorder="1" applyAlignment="1">
      <alignment vertical="top" wrapText="1"/>
    </xf>
    <xf numFmtId="0" fontId="0" fillId="3" borderId="6" xfId="0" applyFill="1" applyBorder="1" applyAlignment="1">
      <alignment horizontal="left" vertical="top" wrapText="1"/>
    </xf>
    <xf numFmtId="0" fontId="0" fillId="3" borderId="28" xfId="0" applyFill="1" applyBorder="1" applyAlignment="1">
      <alignment vertical="top" wrapText="1"/>
    </xf>
    <xf numFmtId="0" fontId="40" fillId="0" borderId="49" xfId="4" applyFont="1" applyBorder="1" applyAlignment="1">
      <alignment wrapText="1"/>
    </xf>
    <xf numFmtId="0" fontId="0" fillId="0" borderId="48" xfId="0" applyBorder="1" applyAlignment="1">
      <alignment wrapText="1"/>
    </xf>
    <xf numFmtId="0" fontId="45" fillId="12" borderId="3" xfId="4" applyFont="1" applyFill="1" applyBorder="1" applyAlignment="1">
      <alignment vertical="center"/>
    </xf>
    <xf numFmtId="0" fontId="45" fillId="12" borderId="4" xfId="4" applyFont="1" applyFill="1" applyBorder="1" applyAlignment="1">
      <alignment vertical="center"/>
    </xf>
    <xf numFmtId="0" fontId="46" fillId="0" borderId="0" xfId="4" applyFont="1"/>
    <xf numFmtId="0" fontId="47" fillId="0" borderId="0" xfId="4" applyFont="1" applyAlignment="1">
      <alignment horizontal="justify" vertical="center"/>
    </xf>
    <xf numFmtId="0" fontId="21" fillId="0" borderId="0" xfId="4" applyFont="1" applyAlignment="1">
      <alignment horizontal="justify" vertical="center"/>
    </xf>
    <xf numFmtId="0" fontId="41" fillId="0" borderId="39" xfId="4" applyFont="1" applyBorder="1" applyAlignment="1">
      <alignment horizontal="center" vertical="center"/>
    </xf>
    <xf numFmtId="0" fontId="41" fillId="0" borderId="39" xfId="4" applyFont="1" applyBorder="1" applyAlignment="1">
      <alignment horizontal="center" vertical="center" wrapText="1"/>
    </xf>
    <xf numFmtId="0" fontId="41" fillId="0" borderId="49" xfId="4" applyFont="1" applyBorder="1" applyAlignment="1">
      <alignment horizontal="center" vertical="center" wrapText="1"/>
    </xf>
    <xf numFmtId="0" fontId="41" fillId="0" borderId="48" xfId="4" applyFont="1" applyBorder="1" applyAlignment="1">
      <alignment horizontal="center" vertical="center" wrapText="1"/>
    </xf>
  </cellXfs>
  <cellStyles count="12">
    <cellStyle name="Čárka 2" xfId="10" xr:uid="{DD2FB12D-470D-4BB5-8D16-CD06E99AEA0D}"/>
    <cellStyle name="Normální" xfId="0" builtinId="0"/>
    <cellStyle name="Normální 10" xfId="4" xr:uid="{94F735DC-CA8E-428D-9BDF-3085F6A83A1E}"/>
    <cellStyle name="Normální 11" xfId="9" xr:uid="{A535C9E2-495D-4B01-A80B-9D5B85D62B26}"/>
    <cellStyle name="normální 2" xfId="1" xr:uid="{00000000-0005-0000-0000-000001000000}"/>
    <cellStyle name="normální 2 2" xfId="3" xr:uid="{5B355F9E-C486-4542-9265-30792CB97DED}"/>
    <cellStyle name="normální 2 3" xfId="5" xr:uid="{CEF8065F-040E-4C9E-9092-447F89725C27}"/>
    <cellStyle name="Normální 3" xfId="2" xr:uid="{BCFEEE9B-13F9-4D1E-9ED8-6E7605B8030F}"/>
    <cellStyle name="Normální 4" xfId="6" xr:uid="{59FE5BAD-E460-4348-8E09-F7FB452F561E}"/>
    <cellStyle name="Normální 5" xfId="7" xr:uid="{3C371D0D-38E3-4886-8F02-C871321010BF}"/>
    <cellStyle name="Normální 6" xfId="8" xr:uid="{3F8AAC07-5D5A-4A48-8DC0-20BF8DD81C12}"/>
    <cellStyle name="normální_List1" xfId="11" xr:uid="{F963C39C-7EF5-4F83-9183-64B7A54ACD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denek\Documents\Kuchyn&#283;%20gastrotechnologie%2020241119.xlsx" TargetMode="External"/><Relationship Id="rId1" Type="http://schemas.openxmlformats.org/officeDocument/2006/relationships/externalLinkPath" Target="Kuchyn&#283;%20gastrotechnologie%2020241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01 01 Pol"/>
      <sheetName val="02 02 Pol"/>
      <sheetName val="Gastro"/>
    </sheetNames>
    <sheetDataSet>
      <sheetData sheetId="0">
        <row r="23">
          <cell r="G23">
            <v>0</v>
          </cell>
        </row>
        <row r="24">
          <cell r="G24">
            <v>0</v>
          </cell>
        </row>
        <row r="25">
          <cell r="G25">
            <v>32796123</v>
          </cell>
        </row>
        <row r="26">
          <cell r="G26">
            <v>6887185.8300000001</v>
          </cell>
        </row>
        <row r="29">
          <cell r="G29">
            <v>39683308.829999998</v>
          </cell>
          <cell r="J29" t="str">
            <v>CZK</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57"/>
  <sheetViews>
    <sheetView showGridLines="0" tabSelected="1" view="pageBreakPreview" topLeftCell="B1" zoomScale="75" zoomScaleNormal="100" zoomScaleSheetLayoutView="75" workbookViewId="0">
      <selection activeCell="A28" sqref="A28"/>
    </sheetView>
  </sheetViews>
  <sheetFormatPr defaultColWidth="9" defaultRowHeight="12.75"/>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6" t="s">
        <v>38</v>
      </c>
      <c r="B1" s="483" t="s">
        <v>4</v>
      </c>
      <c r="C1" s="484"/>
      <c r="D1" s="484"/>
      <c r="E1" s="484"/>
      <c r="F1" s="484"/>
      <c r="G1" s="484"/>
      <c r="H1" s="484"/>
      <c r="I1" s="484"/>
      <c r="J1" s="485"/>
    </row>
    <row r="2" spans="1:15" ht="36" customHeight="1">
      <c r="A2" s="2"/>
      <c r="B2" s="72" t="s">
        <v>24</v>
      </c>
      <c r="C2" s="73"/>
      <c r="D2" s="74" t="s">
        <v>41</v>
      </c>
      <c r="E2" s="492" t="s">
        <v>42</v>
      </c>
      <c r="F2" s="493"/>
      <c r="G2" s="493"/>
      <c r="H2" s="493"/>
      <c r="I2" s="493"/>
      <c r="J2" s="494"/>
      <c r="O2" s="1"/>
    </row>
    <row r="3" spans="1:15" ht="27" hidden="1" customHeight="1">
      <c r="A3" s="2"/>
      <c r="B3" s="75"/>
      <c r="C3" s="73"/>
      <c r="D3" s="76"/>
      <c r="E3" s="495"/>
      <c r="F3" s="496"/>
      <c r="G3" s="496"/>
      <c r="H3" s="496"/>
      <c r="I3" s="496"/>
      <c r="J3" s="497"/>
    </row>
    <row r="4" spans="1:15" ht="23.25" customHeight="1">
      <c r="A4" s="2"/>
      <c r="B4" s="77"/>
      <c r="C4" s="78"/>
      <c r="D4" s="79"/>
      <c r="E4" s="505"/>
      <c r="F4" s="505"/>
      <c r="G4" s="505"/>
      <c r="H4" s="505"/>
      <c r="I4" s="505"/>
      <c r="J4" s="506"/>
    </row>
    <row r="5" spans="1:15" ht="24" customHeight="1">
      <c r="A5" s="2"/>
      <c r="B5" s="30" t="s">
        <v>23</v>
      </c>
      <c r="D5" s="509" t="s">
        <v>43</v>
      </c>
      <c r="E5" s="510"/>
      <c r="F5" s="510"/>
      <c r="G5" s="510"/>
      <c r="H5" s="18" t="s">
        <v>40</v>
      </c>
      <c r="I5" s="82" t="s">
        <v>47</v>
      </c>
      <c r="J5" s="8"/>
    </row>
    <row r="6" spans="1:15" ht="15.75" customHeight="1">
      <c r="A6" s="2"/>
      <c r="B6" s="27"/>
      <c r="C6" s="52"/>
      <c r="D6" s="511" t="s">
        <v>44</v>
      </c>
      <c r="E6" s="512"/>
      <c r="F6" s="512"/>
      <c r="G6" s="512"/>
      <c r="H6" s="18" t="s">
        <v>36</v>
      </c>
      <c r="I6" s="82" t="s">
        <v>48</v>
      </c>
      <c r="J6" s="8"/>
    </row>
    <row r="7" spans="1:15" ht="15.75" customHeight="1">
      <c r="A7" s="2"/>
      <c r="B7" s="28"/>
      <c r="C7" s="53"/>
      <c r="D7" s="81" t="s">
        <v>46</v>
      </c>
      <c r="E7" s="513" t="s">
        <v>45</v>
      </c>
      <c r="F7" s="514"/>
      <c r="G7" s="514"/>
      <c r="H7" s="23"/>
      <c r="I7" s="22"/>
      <c r="J7" s="33"/>
    </row>
    <row r="8" spans="1:15" ht="24" hidden="1" customHeight="1">
      <c r="A8" s="2"/>
      <c r="B8" s="30" t="s">
        <v>21</v>
      </c>
      <c r="D8" s="80" t="s">
        <v>49</v>
      </c>
      <c r="H8" s="18" t="s">
        <v>40</v>
      </c>
      <c r="I8" s="82" t="s">
        <v>53</v>
      </c>
      <c r="J8" s="8"/>
    </row>
    <row r="9" spans="1:15" ht="15.75" hidden="1" customHeight="1">
      <c r="A9" s="2"/>
      <c r="B9" s="2"/>
      <c r="D9" s="80" t="s">
        <v>50</v>
      </c>
      <c r="H9" s="18" t="s">
        <v>36</v>
      </c>
      <c r="I9" s="82" t="s">
        <v>54</v>
      </c>
      <c r="J9" s="8"/>
    </row>
    <row r="10" spans="1:15" ht="15.75" hidden="1" customHeight="1">
      <c r="A10" s="2"/>
      <c r="B10" s="34"/>
      <c r="C10" s="53"/>
      <c r="D10" s="81" t="s">
        <v>52</v>
      </c>
      <c r="E10" s="83" t="s">
        <v>51</v>
      </c>
      <c r="F10" s="23"/>
      <c r="G10" s="14"/>
      <c r="H10" s="14"/>
      <c r="I10" s="35"/>
      <c r="J10" s="33"/>
    </row>
    <row r="11" spans="1:15" ht="24" customHeight="1">
      <c r="A11" s="2"/>
      <c r="B11" s="30" t="s">
        <v>20</v>
      </c>
      <c r="D11" s="499" t="s">
        <v>55</v>
      </c>
      <c r="E11" s="499"/>
      <c r="F11" s="499"/>
      <c r="G11" s="499"/>
      <c r="H11" s="18" t="s">
        <v>40</v>
      </c>
      <c r="I11" s="84"/>
      <c r="J11" s="8"/>
    </row>
    <row r="12" spans="1:15" ht="15.75" customHeight="1">
      <c r="A12" s="2"/>
      <c r="B12" s="27"/>
      <c r="C12" s="52"/>
      <c r="D12" s="504"/>
      <c r="E12" s="504"/>
      <c r="F12" s="504"/>
      <c r="G12" s="504"/>
      <c r="H12" s="18" t="s">
        <v>36</v>
      </c>
      <c r="I12" s="84"/>
      <c r="J12" s="8"/>
    </row>
    <row r="13" spans="1:15" ht="15.75" customHeight="1">
      <c r="A13" s="2"/>
      <c r="B13" s="28"/>
      <c r="C13" s="53"/>
      <c r="D13" s="85"/>
      <c r="E13" s="507"/>
      <c r="F13" s="508"/>
      <c r="G13" s="508"/>
      <c r="H13" s="19"/>
      <c r="I13" s="22"/>
      <c r="J13" s="33"/>
    </row>
    <row r="14" spans="1:15" ht="24" customHeight="1">
      <c r="A14" s="2"/>
      <c r="B14" s="42" t="s">
        <v>22</v>
      </c>
      <c r="C14" s="54"/>
      <c r="D14" s="55"/>
      <c r="E14" s="56"/>
      <c r="F14" s="43"/>
      <c r="G14" s="43"/>
      <c r="H14" s="44"/>
      <c r="I14" s="43"/>
      <c r="J14" s="45"/>
    </row>
    <row r="15" spans="1:15" ht="32.25" customHeight="1">
      <c r="A15" s="2"/>
      <c r="B15" s="34" t="s">
        <v>34</v>
      </c>
      <c r="C15" s="57"/>
      <c r="D15" s="51"/>
      <c r="E15" s="498"/>
      <c r="F15" s="498"/>
      <c r="G15" s="500"/>
      <c r="H15" s="500"/>
      <c r="I15" s="500" t="s">
        <v>31</v>
      </c>
      <c r="J15" s="501"/>
    </row>
    <row r="16" spans="1:15" ht="23.25" customHeight="1">
      <c r="A16" s="138" t="s">
        <v>26</v>
      </c>
      <c r="B16" s="37" t="s">
        <v>26</v>
      </c>
      <c r="C16" s="58"/>
      <c r="D16" s="59"/>
      <c r="E16" s="489"/>
      <c r="F16" s="490"/>
      <c r="G16" s="489"/>
      <c r="H16" s="490"/>
      <c r="I16" s="489">
        <f>SUMIF(F51:F53,A16,I51:I53)+SUMIF(F51:F53,"PSU",I51:I53)</f>
        <v>0</v>
      </c>
      <c r="J16" s="491"/>
    </row>
    <row r="17" spans="1:10" ht="23.25" customHeight="1">
      <c r="A17" s="138" t="s">
        <v>27</v>
      </c>
      <c r="B17" s="37" t="s">
        <v>27</v>
      </c>
      <c r="C17" s="58"/>
      <c r="D17" s="59"/>
      <c r="E17" s="489"/>
      <c r="F17" s="490"/>
      <c r="G17" s="489"/>
      <c r="H17" s="490"/>
      <c r="I17" s="489">
        <f>SUMIF(F51:F53,A17,I51:I53)</f>
        <v>0</v>
      </c>
      <c r="J17" s="491"/>
    </row>
    <row r="18" spans="1:10" ht="23.25" customHeight="1">
      <c r="A18" s="138" t="s">
        <v>28</v>
      </c>
      <c r="B18" s="37" t="s">
        <v>28</v>
      </c>
      <c r="C18" s="58"/>
      <c r="D18" s="59"/>
      <c r="E18" s="489"/>
      <c r="F18" s="490"/>
      <c r="G18" s="489"/>
      <c r="H18" s="490"/>
      <c r="I18" s="489">
        <f>SUMIF(F51:F53,A18,I51:I53)</f>
        <v>0</v>
      </c>
      <c r="J18" s="491"/>
    </row>
    <row r="19" spans="1:10" ht="23.25" customHeight="1">
      <c r="A19" s="138" t="s">
        <v>69</v>
      </c>
      <c r="B19" s="37" t="s">
        <v>29</v>
      </c>
      <c r="C19" s="58"/>
      <c r="D19" s="59"/>
      <c r="E19" s="489"/>
      <c r="F19" s="490"/>
      <c r="G19" s="489"/>
      <c r="H19" s="490"/>
      <c r="I19" s="489">
        <f>SUMIF(F51:F53,A19,I51:I53)</f>
        <v>0</v>
      </c>
      <c r="J19" s="491"/>
    </row>
    <row r="20" spans="1:10" ht="23.25" customHeight="1">
      <c r="A20" s="138" t="s">
        <v>70</v>
      </c>
      <c r="B20" s="37" t="s">
        <v>30</v>
      </c>
      <c r="C20" s="58"/>
      <c r="D20" s="59"/>
      <c r="E20" s="489"/>
      <c r="F20" s="490"/>
      <c r="G20" s="489"/>
      <c r="H20" s="490"/>
      <c r="I20" s="489">
        <f>SUMIF(F51:F53,A20,I51:I53)</f>
        <v>0</v>
      </c>
      <c r="J20" s="491"/>
    </row>
    <row r="21" spans="1:10" ht="23.25" customHeight="1">
      <c r="A21" s="2"/>
      <c r="B21" s="47" t="s">
        <v>31</v>
      </c>
      <c r="C21" s="60"/>
      <c r="D21" s="61"/>
      <c r="E21" s="502"/>
      <c r="F21" s="503"/>
      <c r="G21" s="502"/>
      <c r="H21" s="503"/>
      <c r="I21" s="502">
        <f>SUM(I16:J20)</f>
        <v>0</v>
      </c>
      <c r="J21" s="520"/>
    </row>
    <row r="22" spans="1:10" ht="33" customHeight="1">
      <c r="A22" s="2"/>
      <c r="B22" s="41" t="s">
        <v>35</v>
      </c>
      <c r="C22" s="58"/>
      <c r="D22" s="59"/>
      <c r="E22" s="62"/>
      <c r="F22" s="38"/>
      <c r="G22" s="32"/>
      <c r="H22" s="32"/>
      <c r="I22" s="32"/>
      <c r="J22" s="39"/>
    </row>
    <row r="23" spans="1:10" ht="23.25" customHeight="1">
      <c r="A23" s="2">
        <f>ZakladDPHSni*SazbaDPH1/100</f>
        <v>0</v>
      </c>
      <c r="B23" s="37" t="s">
        <v>13</v>
      </c>
      <c r="C23" s="58"/>
      <c r="D23" s="59"/>
      <c r="E23" s="63">
        <v>12</v>
      </c>
      <c r="F23" s="38" t="s">
        <v>0</v>
      </c>
      <c r="G23" s="518">
        <f>ZakladDPHSniVypocet</f>
        <v>0</v>
      </c>
      <c r="H23" s="519"/>
      <c r="I23" s="519"/>
      <c r="J23" s="39" t="str">
        <f t="shared" ref="J23:J28" si="0">Mena</f>
        <v>CZK</v>
      </c>
    </row>
    <row r="24" spans="1:10" ht="23.25" customHeight="1">
      <c r="A24" s="2">
        <f>(A23-INT(A23))*100</f>
        <v>0</v>
      </c>
      <c r="B24" s="37" t="s">
        <v>14</v>
      </c>
      <c r="C24" s="58"/>
      <c r="D24" s="59"/>
      <c r="E24" s="63">
        <f>SazbaDPH1</f>
        <v>12</v>
      </c>
      <c r="F24" s="38" t="s">
        <v>0</v>
      </c>
      <c r="G24" s="516">
        <f>A23</f>
        <v>0</v>
      </c>
      <c r="H24" s="517"/>
      <c r="I24" s="517"/>
      <c r="J24" s="39" t="str">
        <f t="shared" si="0"/>
        <v>CZK</v>
      </c>
    </row>
    <row r="25" spans="1:10" ht="23.25" customHeight="1">
      <c r="A25" s="2">
        <f>ZakladDPHZakl*SazbaDPH2/100</f>
        <v>0</v>
      </c>
      <c r="B25" s="37" t="s">
        <v>15</v>
      </c>
      <c r="C25" s="58"/>
      <c r="D25" s="59"/>
      <c r="E25" s="63">
        <v>21</v>
      </c>
      <c r="F25" s="38" t="s">
        <v>0</v>
      </c>
      <c r="G25" s="518">
        <f>ZakladDPHZaklVypocet</f>
        <v>0</v>
      </c>
      <c r="H25" s="519"/>
      <c r="I25" s="519"/>
      <c r="J25" s="39" t="str">
        <f t="shared" si="0"/>
        <v>CZK</v>
      </c>
    </row>
    <row r="26" spans="1:10" ht="23.25" customHeight="1">
      <c r="A26" s="2">
        <f>(A25-INT(A25))*100</f>
        <v>0</v>
      </c>
      <c r="B26" s="31" t="s">
        <v>16</v>
      </c>
      <c r="C26" s="64"/>
      <c r="D26" s="51"/>
      <c r="E26" s="65">
        <f>SazbaDPH2</f>
        <v>21</v>
      </c>
      <c r="F26" s="29" t="s">
        <v>0</v>
      </c>
      <c r="G26" s="486">
        <f>A25</f>
        <v>0</v>
      </c>
      <c r="H26" s="487"/>
      <c r="I26" s="487"/>
      <c r="J26" s="36" t="str">
        <f t="shared" si="0"/>
        <v>CZK</v>
      </c>
    </row>
    <row r="27" spans="1:10" ht="23.25" customHeight="1" thickBot="1">
      <c r="A27" s="2">
        <f>ZakladDPHSni+DPHSni+ZakladDPHZakl+DPHZakl</f>
        <v>0</v>
      </c>
      <c r="B27" s="30" t="s">
        <v>5</v>
      </c>
      <c r="C27" s="66"/>
      <c r="D27" s="67"/>
      <c r="E27" s="66"/>
      <c r="F27" s="16"/>
      <c r="G27" s="488">
        <f>CenaCelkem-(ZakladDPHSni+DPHSni+ZakladDPHZakl+DPHZakl)</f>
        <v>0</v>
      </c>
      <c r="H27" s="488"/>
      <c r="I27" s="488"/>
      <c r="J27" s="40" t="str">
        <f t="shared" si="0"/>
        <v>CZK</v>
      </c>
    </row>
    <row r="28" spans="1:10" ht="27.75" hidden="1" customHeight="1" thickBot="1">
      <c r="A28" s="2"/>
      <c r="B28" s="111" t="s">
        <v>25</v>
      </c>
      <c r="C28" s="112"/>
      <c r="D28" s="112"/>
      <c r="E28" s="113"/>
      <c r="F28" s="114"/>
      <c r="G28" s="522">
        <f>ZakladDPHSniVypocet+ZakladDPHZaklVypocet</f>
        <v>0</v>
      </c>
      <c r="H28" s="522"/>
      <c r="I28" s="522"/>
      <c r="J28" s="115" t="str">
        <f t="shared" si="0"/>
        <v>CZK</v>
      </c>
    </row>
    <row r="29" spans="1:10" ht="27.75" customHeight="1" thickBot="1">
      <c r="A29" s="2">
        <f>(A27-INT(A27))*100</f>
        <v>0</v>
      </c>
      <c r="B29" s="111" t="s">
        <v>37</v>
      </c>
      <c r="C29" s="116"/>
      <c r="D29" s="116"/>
      <c r="E29" s="116"/>
      <c r="F29" s="117"/>
      <c r="G29" s="521">
        <f>A27</f>
        <v>0</v>
      </c>
      <c r="H29" s="521"/>
      <c r="I29" s="521"/>
      <c r="J29" s="118" t="s">
        <v>62</v>
      </c>
    </row>
    <row r="30" spans="1:10" ht="12.75" customHeight="1">
      <c r="A30" s="2"/>
      <c r="B30" s="2"/>
      <c r="J30" s="9"/>
    </row>
    <row r="31" spans="1:10" ht="30" customHeight="1">
      <c r="A31" s="2"/>
      <c r="B31" s="2"/>
      <c r="J31" s="9"/>
    </row>
    <row r="32" spans="1:10" ht="18.75" customHeight="1">
      <c r="A32" s="2"/>
      <c r="B32" s="17"/>
      <c r="C32" s="68" t="s">
        <v>12</v>
      </c>
      <c r="D32" s="69"/>
      <c r="E32" s="69"/>
      <c r="F32" s="15" t="s">
        <v>11</v>
      </c>
      <c r="G32" s="25"/>
      <c r="H32" s="26"/>
      <c r="I32" s="25"/>
      <c r="J32" s="9"/>
    </row>
    <row r="33" spans="1:10" ht="47.25" customHeight="1">
      <c r="A33" s="2"/>
      <c r="B33" s="2"/>
      <c r="J33" s="9"/>
    </row>
    <row r="34" spans="1:10" s="21" customFormat="1" ht="18.75" customHeight="1">
      <c r="A34" s="20"/>
      <c r="B34" s="20"/>
      <c r="C34" s="70"/>
      <c r="D34" s="523"/>
      <c r="E34" s="524"/>
      <c r="G34" s="525"/>
      <c r="H34" s="526"/>
      <c r="I34" s="526"/>
      <c r="J34" s="24"/>
    </row>
    <row r="35" spans="1:10" ht="12.75" customHeight="1">
      <c r="A35" s="2"/>
      <c r="B35" s="2"/>
      <c r="D35" s="515" t="s">
        <v>2</v>
      </c>
      <c r="E35" s="515"/>
      <c r="H35" s="10" t="s">
        <v>3</v>
      </c>
      <c r="J35" s="9"/>
    </row>
    <row r="36" spans="1:10" ht="13.5" customHeight="1" thickBot="1">
      <c r="A36" s="11"/>
      <c r="B36" s="11"/>
      <c r="C36" s="71"/>
      <c r="D36" s="71"/>
      <c r="E36" s="71"/>
      <c r="F36" s="12"/>
      <c r="G36" s="12"/>
      <c r="H36" s="12"/>
      <c r="I36" s="12"/>
      <c r="J36" s="13"/>
    </row>
    <row r="37" spans="1:10" ht="27" customHeight="1">
      <c r="B37" s="88" t="s">
        <v>17</v>
      </c>
      <c r="C37" s="89"/>
      <c r="D37" s="89"/>
      <c r="E37" s="89"/>
      <c r="F37" s="90"/>
      <c r="G37" s="90"/>
      <c r="H37" s="90"/>
      <c r="I37" s="90"/>
      <c r="J37" s="91"/>
    </row>
    <row r="38" spans="1:10" ht="25.5" customHeight="1">
      <c r="A38" s="87" t="s">
        <v>39</v>
      </c>
      <c r="B38" s="92" t="s">
        <v>18</v>
      </c>
      <c r="C38" s="93" t="s">
        <v>6</v>
      </c>
      <c r="D38" s="93"/>
      <c r="E38" s="93"/>
      <c r="F38" s="94" t="str">
        <f>B23</f>
        <v>Základ pro sníženou DPH</v>
      </c>
      <c r="G38" s="94" t="str">
        <f>B25</f>
        <v>Základ pro základní DPH</v>
      </c>
      <c r="H38" s="95" t="s">
        <v>19</v>
      </c>
      <c r="I38" s="95" t="s">
        <v>1</v>
      </c>
      <c r="J38" s="96" t="s">
        <v>0</v>
      </c>
    </row>
    <row r="39" spans="1:10" ht="25.5" hidden="1" customHeight="1">
      <c r="A39" s="87">
        <v>1</v>
      </c>
      <c r="B39" s="97" t="s">
        <v>56</v>
      </c>
      <c r="C39" s="532"/>
      <c r="D39" s="532"/>
      <c r="E39" s="532"/>
      <c r="F39" s="98">
        <f>'01 01 Pol'!AE12+'02 02 Pol'!AE15</f>
        <v>0</v>
      </c>
      <c r="G39" s="99">
        <f>'01 01 Pol'!AF12+'02 02 Pol'!AF15</f>
        <v>0</v>
      </c>
      <c r="H39" s="100">
        <f>(F39*SazbaDPH1/100)+(G39*SazbaDPH2/100)</f>
        <v>0</v>
      </c>
      <c r="I39" s="100">
        <f>F39+G39+H39</f>
        <v>0</v>
      </c>
      <c r="J39" s="101" t="str">
        <f>IF(_xlfn.SINGLE(CenaCelkemVypocet)=0,"",I39/_xlfn.SINGLE(CenaCelkemVypocet)*100)</f>
        <v/>
      </c>
    </row>
    <row r="40" spans="1:10" ht="25.5" customHeight="1">
      <c r="A40" s="87">
        <v>2</v>
      </c>
      <c r="B40" s="102" t="s">
        <v>57</v>
      </c>
      <c r="C40" s="533" t="s">
        <v>58</v>
      </c>
      <c r="D40" s="533"/>
      <c r="E40" s="533"/>
      <c r="F40" s="103">
        <f>'01 01 Pol'!AE12</f>
        <v>0</v>
      </c>
      <c r="G40" s="104">
        <f>'01 01 Pol'!AF12</f>
        <v>0</v>
      </c>
      <c r="H40" s="104">
        <f>(F40*SazbaDPH1/100)+(G40*SazbaDPH2/100)</f>
        <v>0</v>
      </c>
      <c r="I40" s="104">
        <f>F40+G40+H40</f>
        <v>0</v>
      </c>
      <c r="J40" s="105" t="str">
        <f>IF(_xlfn.SINGLE(CenaCelkemVypocet)=0,"",I40/_xlfn.SINGLE(CenaCelkemVypocet)*100)</f>
        <v/>
      </c>
    </row>
    <row r="41" spans="1:10" ht="25.5" customHeight="1">
      <c r="A41" s="87">
        <v>3</v>
      </c>
      <c r="B41" s="106" t="s">
        <v>57</v>
      </c>
      <c r="C41" s="532" t="s">
        <v>58</v>
      </c>
      <c r="D41" s="532"/>
      <c r="E41" s="532"/>
      <c r="F41" s="107">
        <f>'01 01 Pol'!AE12</f>
        <v>0</v>
      </c>
      <c r="G41" s="100">
        <f>'01 01 Pol'!AF12</f>
        <v>0</v>
      </c>
      <c r="H41" s="100">
        <f>(F41*SazbaDPH1/100)+(G41*SazbaDPH2/100)</f>
        <v>0</v>
      </c>
      <c r="I41" s="100">
        <f>F41+G41+H41</f>
        <v>0</v>
      </c>
      <c r="J41" s="101" t="str">
        <f>IF(_xlfn.SINGLE(CenaCelkemVypocet)=0,"",I41/_xlfn.SINGLE(CenaCelkemVypocet)*100)</f>
        <v/>
      </c>
    </row>
    <row r="42" spans="1:10" ht="25.5" customHeight="1">
      <c r="A42" s="87">
        <v>2</v>
      </c>
      <c r="B42" s="102" t="s">
        <v>59</v>
      </c>
      <c r="C42" s="533" t="s">
        <v>60</v>
      </c>
      <c r="D42" s="533"/>
      <c r="E42" s="533"/>
      <c r="F42" s="103">
        <f>'02 02 Pol'!AE15</f>
        <v>0</v>
      </c>
      <c r="G42" s="104">
        <f>'02 02 Pol'!AF15</f>
        <v>0</v>
      </c>
      <c r="H42" s="104">
        <f>(F42*SazbaDPH1/100)+(G42*SazbaDPH2/100)</f>
        <v>0</v>
      </c>
      <c r="I42" s="104">
        <f>F42+G42+H42</f>
        <v>0</v>
      </c>
      <c r="J42" s="105" t="str">
        <f>IF(_xlfn.SINGLE(CenaCelkemVypocet)=0,"",I42/_xlfn.SINGLE(CenaCelkemVypocet)*100)</f>
        <v/>
      </c>
    </row>
    <row r="43" spans="1:10" ht="25.5" customHeight="1">
      <c r="A43" s="87">
        <v>3</v>
      </c>
      <c r="B43" s="106" t="s">
        <v>59</v>
      </c>
      <c r="C43" s="532" t="s">
        <v>60</v>
      </c>
      <c r="D43" s="532"/>
      <c r="E43" s="532"/>
      <c r="F43" s="107">
        <f>'02 02 Pol'!AE15</f>
        <v>0</v>
      </c>
      <c r="G43" s="100">
        <f>'02 02 Pol'!AF15</f>
        <v>0</v>
      </c>
      <c r="H43" s="100">
        <f>(F43*SazbaDPH1/100)+(G43*SazbaDPH2/100)</f>
        <v>0</v>
      </c>
      <c r="I43" s="100">
        <f>F43+G43+H43</f>
        <v>0</v>
      </c>
      <c r="J43" s="101" t="str">
        <f>IF(_xlfn.SINGLE(CenaCelkemVypocet)=0,"",I43/_xlfn.SINGLE(CenaCelkemVypocet)*100)</f>
        <v/>
      </c>
    </row>
    <row r="44" spans="1:10" ht="25.5" customHeight="1">
      <c r="A44" s="87"/>
      <c r="B44" s="527" t="s">
        <v>61</v>
      </c>
      <c r="C44" s="528"/>
      <c r="D44" s="528"/>
      <c r="E44" s="529"/>
      <c r="F44" s="108">
        <f>SUMIF(A39:A43,"=1",F39:F43)</f>
        <v>0</v>
      </c>
      <c r="G44" s="109">
        <f>SUMIF(A39:A43,"=1",G39:G43)</f>
        <v>0</v>
      </c>
      <c r="H44" s="109">
        <f>SUMIF(A39:A43,"=1",H39:H43)</f>
        <v>0</v>
      </c>
      <c r="I44" s="109">
        <f>SUMIF(A39:A43,"=1",I39:I43)</f>
        <v>0</v>
      </c>
      <c r="J44" s="110">
        <f>SUMIF(A39:A43,"=1",J39:J43)</f>
        <v>0</v>
      </c>
    </row>
    <row r="48" spans="1:10" ht="15.75">
      <c r="B48" s="119" t="s">
        <v>63</v>
      </c>
    </row>
    <row r="50" spans="1:10" ht="25.5" customHeight="1">
      <c r="A50" s="121"/>
      <c r="B50" s="124" t="s">
        <v>18</v>
      </c>
      <c r="C50" s="124" t="s">
        <v>6</v>
      </c>
      <c r="D50" s="125"/>
      <c r="E50" s="125"/>
      <c r="F50" s="126" t="s">
        <v>64</v>
      </c>
      <c r="G50" s="126"/>
      <c r="H50" s="126"/>
      <c r="I50" s="126" t="s">
        <v>31</v>
      </c>
      <c r="J50" s="126" t="s">
        <v>0</v>
      </c>
    </row>
    <row r="51" spans="1:10" ht="36.75" customHeight="1">
      <c r="A51" s="122"/>
      <c r="B51" s="127" t="s">
        <v>65</v>
      </c>
      <c r="C51" s="530" t="s">
        <v>66</v>
      </c>
      <c r="D51" s="531"/>
      <c r="E51" s="531"/>
      <c r="F51" s="134" t="s">
        <v>27</v>
      </c>
      <c r="G51" s="135"/>
      <c r="H51" s="135"/>
      <c r="I51" s="135">
        <f>'02 02 Pol'!G8</f>
        <v>0</v>
      </c>
      <c r="J51" s="131" t="str">
        <f>IF(I54=0,"",I51/I54*100)</f>
        <v/>
      </c>
    </row>
    <row r="52" spans="1:10" ht="36.75" customHeight="1">
      <c r="A52" s="122"/>
      <c r="B52" s="127" t="s">
        <v>67</v>
      </c>
      <c r="C52" s="530" t="s">
        <v>68</v>
      </c>
      <c r="D52" s="531"/>
      <c r="E52" s="531"/>
      <c r="F52" s="134" t="s">
        <v>28</v>
      </c>
      <c r="G52" s="135"/>
      <c r="H52" s="135"/>
      <c r="I52" s="135">
        <f>'02 02 Pol'!G11</f>
        <v>0</v>
      </c>
      <c r="J52" s="131" t="str">
        <f>IF(I54=0,"",I52/I54*100)</f>
        <v/>
      </c>
    </row>
    <row r="53" spans="1:10" ht="36.75" customHeight="1">
      <c r="A53" s="122"/>
      <c r="B53" s="127" t="s">
        <v>69</v>
      </c>
      <c r="C53" s="530" t="s">
        <v>29</v>
      </c>
      <c r="D53" s="531"/>
      <c r="E53" s="531"/>
      <c r="F53" s="134" t="s">
        <v>69</v>
      </c>
      <c r="G53" s="135"/>
      <c r="H53" s="135"/>
      <c r="I53" s="135">
        <f>'01 01 Pol'!G8</f>
        <v>0</v>
      </c>
      <c r="J53" s="131" t="str">
        <f>IF(I54=0,"",I53/I54*100)</f>
        <v/>
      </c>
    </row>
    <row r="54" spans="1:10" ht="25.5" customHeight="1">
      <c r="A54" s="123"/>
      <c r="B54" s="128" t="s">
        <v>1</v>
      </c>
      <c r="C54" s="129"/>
      <c r="D54" s="130"/>
      <c r="E54" s="130"/>
      <c r="F54" s="136"/>
      <c r="G54" s="137"/>
      <c r="H54" s="137"/>
      <c r="I54" s="137">
        <f>SUM(I51:I53)</f>
        <v>0</v>
      </c>
      <c r="J54" s="132">
        <f>SUM(J51:J53)</f>
        <v>0</v>
      </c>
    </row>
    <row r="55" spans="1:10">
      <c r="F55" s="86"/>
      <c r="G55" s="86"/>
      <c r="H55" s="86"/>
      <c r="I55" s="86"/>
      <c r="J55" s="133"/>
    </row>
    <row r="56" spans="1:10">
      <c r="F56" s="86"/>
      <c r="G56" s="86"/>
      <c r="H56" s="86"/>
      <c r="I56" s="86"/>
      <c r="J56" s="133"/>
    </row>
    <row r="57" spans="1:10">
      <c r="F57" s="86"/>
      <c r="G57" s="86"/>
      <c r="H57" s="86"/>
      <c r="I57" s="86"/>
      <c r="J57" s="133"/>
    </row>
  </sheetData>
  <sheetProtection algorithmName="SHA-512" hashValue="BZDsZbP6Re8O2+YmnxNwQwRFwh7UCeIzngymvr/o5HV6EIDM3JHimsFQojysX4ZsdYoukLTaZTSTIFIfs4YiQQ==" saltValue="iPW1A+s8A0B2XTfZBflH+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0">
    <mergeCell ref="B44:E44"/>
    <mergeCell ref="C51:E51"/>
    <mergeCell ref="C52:E52"/>
    <mergeCell ref="C53:E53"/>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534" t="s">
        <v>7</v>
      </c>
      <c r="B1" s="534"/>
      <c r="C1" s="535"/>
      <c r="D1" s="534"/>
      <c r="E1" s="534"/>
      <c r="F1" s="534"/>
      <c r="G1" s="534"/>
    </row>
    <row r="2" spans="1:7" ht="24.95" customHeight="1">
      <c r="A2" s="49" t="s">
        <v>8</v>
      </c>
      <c r="B2" s="48"/>
      <c r="C2" s="536"/>
      <c r="D2" s="536"/>
      <c r="E2" s="536"/>
      <c r="F2" s="536"/>
      <c r="G2" s="537"/>
    </row>
    <row r="3" spans="1:7" ht="24.95" customHeight="1">
      <c r="A3" s="49" t="s">
        <v>9</v>
      </c>
      <c r="B3" s="48"/>
      <c r="C3" s="536"/>
      <c r="D3" s="536"/>
      <c r="E3" s="536"/>
      <c r="F3" s="536"/>
      <c r="G3" s="537"/>
    </row>
    <row r="4" spans="1:7" ht="24.95" customHeight="1">
      <c r="A4" s="49" t="s">
        <v>10</v>
      </c>
      <c r="B4" s="48"/>
      <c r="C4" s="536"/>
      <c r="D4" s="536"/>
      <c r="E4" s="536"/>
      <c r="F4" s="536"/>
      <c r="G4" s="537"/>
    </row>
    <row r="5" spans="1:7">
      <c r="B5" s="4"/>
      <c r="C5" s="5"/>
      <c r="D5" s="6"/>
    </row>
  </sheetData>
  <sheetProtection algorithmName="SHA-512" hashValue="nWhqoBRhMjrKSi07I2tIwg9xA9IWTT+P75+M/FLxOJs0zqSRgyq5cfuOdgnpmIShYxwrpnWphKD9gxUqYiroLA==" saltValue="6dbNDIt5LAPMbtnZwgwCq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8F4D-F0BB-4003-83E9-6D64090194AF}">
  <sheetPr>
    <outlinePr summaryBelow="0"/>
  </sheetPr>
  <dimension ref="A1:BH5000"/>
  <sheetViews>
    <sheetView view="pageBreakPreview" zoomScaleNormal="100" zoomScaleSheetLayoutView="100" workbookViewId="0">
      <pane ySplit="7" topLeftCell="A8" activePane="bottomLeft" state="frozen"/>
      <selection pane="bottomLeft" sqref="A1:T22"/>
    </sheetView>
  </sheetViews>
  <sheetFormatPr defaultRowHeight="12.75" outlineLevelRow="1"/>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550" t="s">
        <v>7</v>
      </c>
      <c r="B1" s="550"/>
      <c r="C1" s="550"/>
      <c r="D1" s="550"/>
      <c r="E1" s="550"/>
      <c r="F1" s="550"/>
      <c r="G1" s="550"/>
      <c r="AG1" t="s">
        <v>71</v>
      </c>
    </row>
    <row r="2" spans="1:60" ht="24.95" customHeight="1">
      <c r="A2" s="49" t="s">
        <v>8</v>
      </c>
      <c r="B2" s="48" t="s">
        <v>41</v>
      </c>
      <c r="C2" s="551" t="s">
        <v>42</v>
      </c>
      <c r="D2" s="552"/>
      <c r="E2" s="552"/>
      <c r="F2" s="552"/>
      <c r="G2" s="553"/>
      <c r="AG2" t="s">
        <v>72</v>
      </c>
    </row>
    <row r="3" spans="1:60" ht="24.95" customHeight="1">
      <c r="A3" s="49" t="s">
        <v>9</v>
      </c>
      <c r="B3" s="48" t="s">
        <v>57</v>
      </c>
      <c r="C3" s="551" t="s">
        <v>58</v>
      </c>
      <c r="D3" s="552"/>
      <c r="E3" s="552"/>
      <c r="F3" s="552"/>
      <c r="G3" s="553"/>
      <c r="AC3" s="120" t="s">
        <v>72</v>
      </c>
      <c r="AG3" t="s">
        <v>73</v>
      </c>
    </row>
    <row r="4" spans="1:60" ht="24.95" customHeight="1">
      <c r="A4" s="139" t="s">
        <v>10</v>
      </c>
      <c r="B4" s="140" t="s">
        <v>57</v>
      </c>
      <c r="C4" s="554" t="s">
        <v>58</v>
      </c>
      <c r="D4" s="555"/>
      <c r="E4" s="555"/>
      <c r="F4" s="555"/>
      <c r="G4" s="556"/>
      <c r="AG4" t="s">
        <v>74</v>
      </c>
    </row>
    <row r="5" spans="1:60">
      <c r="D5" s="10"/>
    </row>
    <row r="6" spans="1:60" ht="38.25">
      <c r="A6" s="142" t="s">
        <v>75</v>
      </c>
      <c r="B6" s="144" t="s">
        <v>76</v>
      </c>
      <c r="C6" s="144" t="s">
        <v>77</v>
      </c>
      <c r="D6" s="143" t="s">
        <v>78</v>
      </c>
      <c r="E6" s="142" t="s">
        <v>79</v>
      </c>
      <c r="F6" s="141" t="s">
        <v>80</v>
      </c>
      <c r="G6" s="142" t="s">
        <v>31</v>
      </c>
      <c r="H6" s="145" t="s">
        <v>32</v>
      </c>
      <c r="I6" s="145" t="s">
        <v>81</v>
      </c>
      <c r="J6" s="145" t="s">
        <v>33</v>
      </c>
      <c r="K6" s="145" t="s">
        <v>82</v>
      </c>
      <c r="L6" s="145" t="s">
        <v>83</v>
      </c>
      <c r="M6" s="145" t="s">
        <v>84</v>
      </c>
      <c r="N6" s="145" t="s">
        <v>85</v>
      </c>
      <c r="O6" s="145" t="s">
        <v>86</v>
      </c>
      <c r="P6" s="145" t="s">
        <v>87</v>
      </c>
      <c r="Q6" s="145" t="s">
        <v>88</v>
      </c>
      <c r="R6" s="145" t="s">
        <v>89</v>
      </c>
      <c r="S6" s="145" t="s">
        <v>90</v>
      </c>
      <c r="T6" s="145" t="s">
        <v>91</v>
      </c>
      <c r="U6" s="145" t="s">
        <v>92</v>
      </c>
      <c r="V6" s="145" t="s">
        <v>93</v>
      </c>
      <c r="W6" s="145" t="s">
        <v>94</v>
      </c>
      <c r="X6" s="145" t="s">
        <v>95</v>
      </c>
      <c r="Y6" s="145" t="s">
        <v>96</v>
      </c>
    </row>
    <row r="7" spans="1:60" hidden="1">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c r="A8" s="155" t="s">
        <v>97</v>
      </c>
      <c r="B8" s="156" t="s">
        <v>69</v>
      </c>
      <c r="C8" s="176" t="s">
        <v>29</v>
      </c>
      <c r="D8" s="157"/>
      <c r="E8" s="158"/>
      <c r="F8" s="159"/>
      <c r="G8" s="159">
        <f>SUMIF(AG9:AG10,"&lt;&gt;NOR",G9:G10)</f>
        <v>0</v>
      </c>
      <c r="H8" s="159"/>
      <c r="I8" s="159">
        <f>SUM(I9:I10)</f>
        <v>0</v>
      </c>
      <c r="J8" s="159"/>
      <c r="K8" s="159">
        <f>SUM(K9:K10)</f>
        <v>0</v>
      </c>
      <c r="L8" s="159"/>
      <c r="M8" s="159">
        <f>SUM(M9:M10)</f>
        <v>0</v>
      </c>
      <c r="N8" s="158"/>
      <c r="O8" s="158">
        <f>SUM(O9:O10)</f>
        <v>0</v>
      </c>
      <c r="P8" s="158"/>
      <c r="Q8" s="158">
        <f>SUM(Q9:Q10)</f>
        <v>0</v>
      </c>
      <c r="R8" s="159"/>
      <c r="S8" s="159"/>
      <c r="T8" s="160"/>
      <c r="U8" s="154"/>
      <c r="V8" s="154">
        <f>SUM(V9:V10)</f>
        <v>0</v>
      </c>
      <c r="W8" s="154"/>
      <c r="X8" s="154"/>
      <c r="Y8" s="154"/>
      <c r="AG8" t="s">
        <v>98</v>
      </c>
    </row>
    <row r="9" spans="1:60" outlineLevel="1">
      <c r="A9" s="169">
        <v>1</v>
      </c>
      <c r="B9" s="170" t="s">
        <v>99</v>
      </c>
      <c r="C9" s="177" t="s">
        <v>100</v>
      </c>
      <c r="D9" s="171" t="s">
        <v>101</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102</v>
      </c>
      <c r="T9" s="175" t="s">
        <v>103</v>
      </c>
      <c r="U9" s="153">
        <v>0</v>
      </c>
      <c r="V9" s="153">
        <f>ROUND(E9*U9,2)</f>
        <v>0</v>
      </c>
      <c r="W9" s="153"/>
      <c r="X9" s="153" t="s">
        <v>58</v>
      </c>
      <c r="Y9" s="153" t="s">
        <v>104</v>
      </c>
      <c r="Z9" s="146"/>
      <c r="AA9" s="146"/>
      <c r="AB9" s="146"/>
      <c r="AC9" s="146"/>
      <c r="AD9" s="146"/>
      <c r="AE9" s="146"/>
      <c r="AF9" s="146"/>
      <c r="AG9" s="146" t="s">
        <v>105</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1">
      <c r="A10" s="162">
        <v>2</v>
      </c>
      <c r="B10" s="163" t="s">
        <v>106</v>
      </c>
      <c r="C10" s="178" t="s">
        <v>107</v>
      </c>
      <c r="D10" s="164" t="s">
        <v>101</v>
      </c>
      <c r="E10" s="165">
        <v>1</v>
      </c>
      <c r="F10" s="166"/>
      <c r="G10" s="167">
        <f>ROUND(E10*F10,2)</f>
        <v>0</v>
      </c>
      <c r="H10" s="166"/>
      <c r="I10" s="167">
        <f>ROUND(E10*H10,2)</f>
        <v>0</v>
      </c>
      <c r="J10" s="166"/>
      <c r="K10" s="167">
        <f>ROUND(E10*J10,2)</f>
        <v>0</v>
      </c>
      <c r="L10" s="167">
        <v>21</v>
      </c>
      <c r="M10" s="167">
        <f>G10*(1+L10/100)</f>
        <v>0</v>
      </c>
      <c r="N10" s="165">
        <v>0</v>
      </c>
      <c r="O10" s="165">
        <f>ROUND(E10*N10,2)</f>
        <v>0</v>
      </c>
      <c r="P10" s="165">
        <v>0</v>
      </c>
      <c r="Q10" s="165">
        <f>ROUND(E10*P10,2)</f>
        <v>0</v>
      </c>
      <c r="R10" s="167"/>
      <c r="S10" s="167" t="s">
        <v>102</v>
      </c>
      <c r="T10" s="168" t="s">
        <v>103</v>
      </c>
      <c r="U10" s="153">
        <v>0</v>
      </c>
      <c r="V10" s="153">
        <f>ROUND(E10*U10,2)</f>
        <v>0</v>
      </c>
      <c r="W10" s="153"/>
      <c r="X10" s="153" t="s">
        <v>58</v>
      </c>
      <c r="Y10" s="153" t="s">
        <v>104</v>
      </c>
      <c r="Z10" s="146"/>
      <c r="AA10" s="146"/>
      <c r="AB10" s="146"/>
      <c r="AC10" s="146"/>
      <c r="AD10" s="146"/>
      <c r="AE10" s="146"/>
      <c r="AF10" s="146"/>
      <c r="AG10" s="146" t="s">
        <v>105</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c r="A11" s="3"/>
      <c r="B11" s="4"/>
      <c r="C11" s="179"/>
      <c r="D11" s="6"/>
      <c r="E11" s="3"/>
      <c r="F11" s="3"/>
      <c r="G11" s="3"/>
      <c r="H11" s="3"/>
      <c r="I11" s="3"/>
      <c r="J11" s="3"/>
      <c r="K11" s="3"/>
      <c r="L11" s="3"/>
      <c r="M11" s="3"/>
      <c r="N11" s="3"/>
      <c r="O11" s="3"/>
      <c r="P11" s="3"/>
      <c r="Q11" s="3"/>
      <c r="R11" s="3"/>
      <c r="S11" s="3"/>
      <c r="T11" s="3"/>
      <c r="U11" s="3"/>
      <c r="V11" s="3"/>
      <c r="W11" s="3"/>
      <c r="X11" s="3"/>
      <c r="Y11" s="3"/>
      <c r="AE11">
        <v>12</v>
      </c>
      <c r="AF11">
        <v>21</v>
      </c>
      <c r="AG11" t="s">
        <v>83</v>
      </c>
    </row>
    <row r="12" spans="1:60">
      <c r="A12" s="149"/>
      <c r="B12" s="150" t="s">
        <v>31</v>
      </c>
      <c r="C12" s="180"/>
      <c r="D12" s="151"/>
      <c r="E12" s="152"/>
      <c r="F12" s="152"/>
      <c r="G12" s="161">
        <f>G8</f>
        <v>0</v>
      </c>
      <c r="H12" s="3"/>
      <c r="I12" s="3"/>
      <c r="J12" s="3"/>
      <c r="K12" s="3"/>
      <c r="L12" s="3"/>
      <c r="M12" s="3"/>
      <c r="N12" s="3"/>
      <c r="O12" s="3"/>
      <c r="P12" s="3"/>
      <c r="Q12" s="3"/>
      <c r="R12" s="3"/>
      <c r="S12" s="3"/>
      <c r="T12" s="3"/>
      <c r="U12" s="3"/>
      <c r="V12" s="3"/>
      <c r="W12" s="3"/>
      <c r="X12" s="3"/>
      <c r="Y12" s="3"/>
      <c r="AE12">
        <f>SUMIF(L7:L10,AE11,G7:G10)</f>
        <v>0</v>
      </c>
      <c r="AF12">
        <f>SUMIF(L7:L10,AF11,G7:G10)</f>
        <v>0</v>
      </c>
      <c r="AG12" t="s">
        <v>108</v>
      </c>
    </row>
    <row r="13" spans="1:60">
      <c r="A13" s="3"/>
      <c r="B13" s="4"/>
      <c r="C13" s="179"/>
      <c r="D13" s="6"/>
      <c r="E13" s="3"/>
      <c r="F13" s="3"/>
      <c r="G13" s="3"/>
      <c r="H13" s="3"/>
      <c r="I13" s="3"/>
      <c r="J13" s="3"/>
      <c r="K13" s="3"/>
      <c r="L13" s="3"/>
      <c r="M13" s="3"/>
      <c r="N13" s="3"/>
      <c r="O13" s="3"/>
      <c r="P13" s="3"/>
      <c r="Q13" s="3"/>
      <c r="R13" s="3"/>
      <c r="S13" s="3"/>
      <c r="T13" s="3"/>
      <c r="U13" s="3"/>
      <c r="V13" s="3"/>
      <c r="W13" s="3"/>
      <c r="X13" s="3"/>
      <c r="Y13" s="3"/>
    </row>
    <row r="14" spans="1:60">
      <c r="A14" s="3"/>
      <c r="B14" s="4"/>
      <c r="C14" s="179"/>
      <c r="D14" s="6"/>
      <c r="E14" s="3"/>
      <c r="F14" s="3"/>
      <c r="G14" s="3"/>
      <c r="H14" s="3"/>
      <c r="I14" s="3"/>
      <c r="J14" s="3"/>
      <c r="K14" s="3"/>
      <c r="L14" s="3"/>
      <c r="M14" s="3"/>
      <c r="N14" s="3"/>
      <c r="O14" s="3"/>
      <c r="P14" s="3"/>
      <c r="Q14" s="3"/>
      <c r="R14" s="3"/>
      <c r="S14" s="3"/>
      <c r="T14" s="3"/>
      <c r="U14" s="3"/>
      <c r="V14" s="3"/>
      <c r="W14" s="3"/>
      <c r="X14" s="3"/>
      <c r="Y14" s="3"/>
    </row>
    <row r="15" spans="1:60">
      <c r="A15" s="557" t="s">
        <v>109</v>
      </c>
      <c r="B15" s="557"/>
      <c r="C15" s="558"/>
      <c r="D15" s="6"/>
      <c r="E15" s="3"/>
      <c r="F15" s="3"/>
      <c r="G15" s="3"/>
      <c r="H15" s="3"/>
      <c r="I15" s="3"/>
      <c r="J15" s="3"/>
      <c r="K15" s="3"/>
      <c r="L15" s="3"/>
      <c r="M15" s="3"/>
      <c r="N15" s="3"/>
      <c r="O15" s="3"/>
      <c r="P15" s="3"/>
      <c r="Q15" s="3"/>
      <c r="R15" s="3"/>
      <c r="S15" s="3"/>
      <c r="T15" s="3"/>
      <c r="U15" s="3"/>
      <c r="V15" s="3"/>
      <c r="W15" s="3"/>
      <c r="X15" s="3"/>
      <c r="Y15" s="3"/>
    </row>
    <row r="16" spans="1:60">
      <c r="A16" s="538"/>
      <c r="B16" s="539"/>
      <c r="C16" s="540"/>
      <c r="D16" s="539"/>
      <c r="E16" s="539"/>
      <c r="F16" s="539"/>
      <c r="G16" s="541"/>
      <c r="H16" s="3"/>
      <c r="I16" s="3"/>
      <c r="J16" s="3"/>
      <c r="K16" s="3"/>
      <c r="L16" s="3"/>
      <c r="M16" s="3"/>
      <c r="N16" s="3"/>
      <c r="O16" s="3"/>
      <c r="P16" s="3"/>
      <c r="Q16" s="3"/>
      <c r="R16" s="3"/>
      <c r="S16" s="3"/>
      <c r="T16" s="3"/>
      <c r="U16" s="3"/>
      <c r="V16" s="3"/>
      <c r="W16" s="3"/>
      <c r="X16" s="3"/>
      <c r="Y16" s="3"/>
      <c r="AG16" t="s">
        <v>110</v>
      </c>
    </row>
    <row r="17" spans="1:33">
      <c r="A17" s="542"/>
      <c r="B17" s="543"/>
      <c r="C17" s="544"/>
      <c r="D17" s="543"/>
      <c r="E17" s="543"/>
      <c r="F17" s="543"/>
      <c r="G17" s="545"/>
      <c r="H17" s="3"/>
      <c r="I17" s="3"/>
      <c r="J17" s="3"/>
      <c r="K17" s="3"/>
      <c r="L17" s="3"/>
      <c r="M17" s="3"/>
      <c r="N17" s="3"/>
      <c r="O17" s="3"/>
      <c r="P17" s="3"/>
      <c r="Q17" s="3"/>
      <c r="R17" s="3"/>
      <c r="S17" s="3"/>
      <c r="T17" s="3"/>
      <c r="U17" s="3"/>
      <c r="V17" s="3"/>
      <c r="W17" s="3"/>
      <c r="X17" s="3"/>
      <c r="Y17" s="3"/>
    </row>
    <row r="18" spans="1:33">
      <c r="A18" s="542"/>
      <c r="B18" s="543"/>
      <c r="C18" s="544"/>
      <c r="D18" s="543"/>
      <c r="E18" s="543"/>
      <c r="F18" s="543"/>
      <c r="G18" s="545"/>
      <c r="H18" s="3"/>
      <c r="I18" s="3"/>
      <c r="J18" s="3"/>
      <c r="K18" s="3"/>
      <c r="L18" s="3"/>
      <c r="M18" s="3"/>
      <c r="N18" s="3"/>
      <c r="O18" s="3"/>
      <c r="P18" s="3"/>
      <c r="Q18" s="3"/>
      <c r="R18" s="3"/>
      <c r="S18" s="3"/>
      <c r="T18" s="3"/>
      <c r="U18" s="3"/>
      <c r="V18" s="3"/>
      <c r="W18" s="3"/>
      <c r="X18" s="3"/>
      <c r="Y18" s="3"/>
    </row>
    <row r="19" spans="1:33">
      <c r="A19" s="542"/>
      <c r="B19" s="543"/>
      <c r="C19" s="544"/>
      <c r="D19" s="543"/>
      <c r="E19" s="543"/>
      <c r="F19" s="543"/>
      <c r="G19" s="545"/>
      <c r="H19" s="3"/>
      <c r="I19" s="3"/>
      <c r="J19" s="3"/>
      <c r="K19" s="3"/>
      <c r="L19" s="3"/>
      <c r="M19" s="3"/>
      <c r="N19" s="3"/>
      <c r="O19" s="3"/>
      <c r="P19" s="3"/>
      <c r="Q19" s="3"/>
      <c r="R19" s="3"/>
      <c r="S19" s="3"/>
      <c r="T19" s="3"/>
      <c r="U19" s="3"/>
      <c r="V19" s="3"/>
      <c r="W19" s="3"/>
      <c r="X19" s="3"/>
      <c r="Y19" s="3"/>
    </row>
    <row r="20" spans="1:33">
      <c r="A20" s="546"/>
      <c r="B20" s="547"/>
      <c r="C20" s="548"/>
      <c r="D20" s="547"/>
      <c r="E20" s="547"/>
      <c r="F20" s="547"/>
      <c r="G20" s="549"/>
      <c r="H20" s="3"/>
      <c r="I20" s="3"/>
      <c r="J20" s="3"/>
      <c r="K20" s="3"/>
      <c r="L20" s="3"/>
      <c r="M20" s="3"/>
      <c r="N20" s="3"/>
      <c r="O20" s="3"/>
      <c r="P20" s="3"/>
      <c r="Q20" s="3"/>
      <c r="R20" s="3"/>
      <c r="S20" s="3"/>
      <c r="T20" s="3"/>
      <c r="U20" s="3"/>
      <c r="V20" s="3"/>
      <c r="W20" s="3"/>
      <c r="X20" s="3"/>
      <c r="Y20" s="3"/>
    </row>
    <row r="21" spans="1:33">
      <c r="A21" s="3"/>
      <c r="B21" s="4"/>
      <c r="C21" s="179"/>
      <c r="D21" s="6"/>
      <c r="E21" s="3"/>
      <c r="F21" s="3"/>
      <c r="G21" s="3"/>
      <c r="H21" s="3"/>
      <c r="I21" s="3"/>
      <c r="J21" s="3"/>
      <c r="K21" s="3"/>
      <c r="L21" s="3"/>
      <c r="M21" s="3"/>
      <c r="N21" s="3"/>
      <c r="O21" s="3"/>
      <c r="P21" s="3"/>
      <c r="Q21" s="3"/>
      <c r="R21" s="3"/>
      <c r="S21" s="3"/>
      <c r="T21" s="3"/>
      <c r="U21" s="3"/>
      <c r="V21" s="3"/>
      <c r="W21" s="3"/>
      <c r="X21" s="3"/>
      <c r="Y21" s="3"/>
    </row>
    <row r="22" spans="1:33">
      <c r="C22" s="181"/>
      <c r="D22" s="10"/>
      <c r="AG22" t="s">
        <v>111</v>
      </c>
    </row>
    <row r="23" spans="1:33">
      <c r="D23" s="10"/>
    </row>
    <row r="24" spans="1:33">
      <c r="D24" s="10"/>
    </row>
    <row r="25" spans="1:33">
      <c r="D25" s="10"/>
    </row>
    <row r="26" spans="1:33">
      <c r="D26" s="10"/>
    </row>
    <row r="27" spans="1:33">
      <c r="D27" s="10"/>
    </row>
    <row r="28" spans="1:33">
      <c r="D28" s="10"/>
    </row>
    <row r="29" spans="1:33">
      <c r="D29" s="10"/>
    </row>
    <row r="30" spans="1:33">
      <c r="D30" s="10"/>
    </row>
    <row r="31" spans="1:33">
      <c r="D31" s="10"/>
    </row>
    <row r="32" spans="1:33">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0mwVNby0cM+GqqRpmaQmefpFSRBjEpZ/RO/FgNbrZy2dFtjUyNaGhWTOubhvVZaR7Em1CSrVsqHENm2WmbtmYg==" saltValue="9RMlqiXLjsyteQFrnbjrew==" spinCount="100000" sheet="1" formatRows="0"/>
  <mergeCells count="6">
    <mergeCell ref="A16:G20"/>
    <mergeCell ref="A1:G1"/>
    <mergeCell ref="C2:G2"/>
    <mergeCell ref="C3:G3"/>
    <mergeCell ref="C4:G4"/>
    <mergeCell ref="A15:C15"/>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2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CD73-38A7-4376-93EE-6850E39360EB}">
  <sheetPr>
    <outlinePr summaryBelow="0"/>
  </sheetPr>
  <dimension ref="A1:BH5000"/>
  <sheetViews>
    <sheetView view="pageBreakPreview" zoomScaleNormal="100" zoomScaleSheetLayoutView="100" workbookViewId="0">
      <pane ySplit="7" topLeftCell="A8" activePane="bottomLeft" state="frozen"/>
      <selection pane="bottomLeft" activeCell="T16" sqref="T16"/>
    </sheetView>
  </sheetViews>
  <sheetFormatPr defaultRowHeight="12.75" outlineLevelRow="1"/>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550" t="s">
        <v>7</v>
      </c>
      <c r="B1" s="550"/>
      <c r="C1" s="550"/>
      <c r="D1" s="550"/>
      <c r="E1" s="550"/>
      <c r="F1" s="550"/>
      <c r="G1" s="550"/>
      <c r="AG1" t="s">
        <v>71</v>
      </c>
    </row>
    <row r="2" spans="1:60" ht="24.95" customHeight="1">
      <c r="A2" s="49" t="s">
        <v>8</v>
      </c>
      <c r="B2" s="48" t="s">
        <v>41</v>
      </c>
      <c r="C2" s="551" t="s">
        <v>42</v>
      </c>
      <c r="D2" s="552"/>
      <c r="E2" s="552"/>
      <c r="F2" s="552"/>
      <c r="G2" s="553"/>
      <c r="AG2" t="s">
        <v>72</v>
      </c>
    </row>
    <row r="3" spans="1:60" ht="24.95" customHeight="1">
      <c r="A3" s="49" t="s">
        <v>9</v>
      </c>
      <c r="B3" s="48" t="s">
        <v>59</v>
      </c>
      <c r="C3" s="551" t="s">
        <v>60</v>
      </c>
      <c r="D3" s="552"/>
      <c r="E3" s="552"/>
      <c r="F3" s="552"/>
      <c r="G3" s="553"/>
      <c r="AC3" s="120" t="s">
        <v>72</v>
      </c>
      <c r="AG3" t="s">
        <v>73</v>
      </c>
    </row>
    <row r="4" spans="1:60" ht="24.95" customHeight="1">
      <c r="A4" s="139" t="s">
        <v>10</v>
      </c>
      <c r="B4" s="140" t="s">
        <v>59</v>
      </c>
      <c r="C4" s="554" t="s">
        <v>60</v>
      </c>
      <c r="D4" s="555"/>
      <c r="E4" s="555"/>
      <c r="F4" s="555"/>
      <c r="G4" s="556"/>
      <c r="AG4" t="s">
        <v>74</v>
      </c>
    </row>
    <row r="5" spans="1:60">
      <c r="D5" s="10"/>
    </row>
    <row r="6" spans="1:60" ht="38.25">
      <c r="A6" s="142" t="s">
        <v>75</v>
      </c>
      <c r="B6" s="144" t="s">
        <v>76</v>
      </c>
      <c r="C6" s="144" t="s">
        <v>77</v>
      </c>
      <c r="D6" s="143" t="s">
        <v>78</v>
      </c>
      <c r="E6" s="142" t="s">
        <v>79</v>
      </c>
      <c r="F6" s="141" t="s">
        <v>80</v>
      </c>
      <c r="G6" s="142" t="s">
        <v>31</v>
      </c>
      <c r="H6" s="145" t="s">
        <v>32</v>
      </c>
      <c r="I6" s="145" t="s">
        <v>81</v>
      </c>
      <c r="J6" s="145" t="s">
        <v>33</v>
      </c>
      <c r="K6" s="145" t="s">
        <v>82</v>
      </c>
      <c r="L6" s="145" t="s">
        <v>83</v>
      </c>
      <c r="M6" s="145" t="s">
        <v>84</v>
      </c>
      <c r="N6" s="145" t="s">
        <v>85</v>
      </c>
      <c r="O6" s="145" t="s">
        <v>86</v>
      </c>
      <c r="P6" s="145" t="s">
        <v>87</v>
      </c>
      <c r="Q6" s="145" t="s">
        <v>88</v>
      </c>
      <c r="R6" s="145" t="s">
        <v>89</v>
      </c>
      <c r="S6" s="145" t="s">
        <v>90</v>
      </c>
      <c r="T6" s="145" t="s">
        <v>91</v>
      </c>
      <c r="U6" s="145" t="s">
        <v>92</v>
      </c>
      <c r="V6" s="145" t="s">
        <v>93</v>
      </c>
      <c r="W6" s="145" t="s">
        <v>94</v>
      </c>
      <c r="X6" s="145" t="s">
        <v>95</v>
      </c>
      <c r="Y6" s="145" t="s">
        <v>96</v>
      </c>
    </row>
    <row r="7" spans="1:60" hidden="1">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c r="A8" s="155" t="s">
        <v>97</v>
      </c>
      <c r="B8" s="156" t="s">
        <v>65</v>
      </c>
      <c r="C8" s="176" t="s">
        <v>66</v>
      </c>
      <c r="D8" s="157"/>
      <c r="E8" s="158"/>
      <c r="F8" s="159"/>
      <c r="G8" s="159">
        <f>SUMIF(AG9:AG10,"&lt;&gt;NOR",G9:G10)</f>
        <v>0</v>
      </c>
      <c r="H8" s="159"/>
      <c r="I8" s="159">
        <f>SUM(I9:I10)</f>
        <v>0</v>
      </c>
      <c r="J8" s="159"/>
      <c r="K8" s="159">
        <f>SUM(K9:K10)</f>
        <v>0</v>
      </c>
      <c r="L8" s="159"/>
      <c r="M8" s="159">
        <f>SUM(M9:M10)</f>
        <v>0</v>
      </c>
      <c r="N8" s="158"/>
      <c r="O8" s="158">
        <f>SUM(O9:O10)</f>
        <v>0</v>
      </c>
      <c r="P8" s="158"/>
      <c r="Q8" s="158">
        <f>SUM(Q9:Q10)</f>
        <v>0</v>
      </c>
      <c r="R8" s="159"/>
      <c r="S8" s="159"/>
      <c r="T8" s="160"/>
      <c r="U8" s="154"/>
      <c r="V8" s="154">
        <f>SUM(V9:V10)</f>
        <v>0</v>
      </c>
      <c r="W8" s="154"/>
      <c r="X8" s="154"/>
      <c r="Y8" s="154"/>
      <c r="AG8" t="s">
        <v>98</v>
      </c>
    </row>
    <row r="9" spans="1:60" outlineLevel="1">
      <c r="A9" s="169">
        <v>1</v>
      </c>
      <c r="B9" s="170" t="s">
        <v>112</v>
      </c>
      <c r="C9" s="177" t="s">
        <v>113</v>
      </c>
      <c r="D9" s="171" t="s">
        <v>114</v>
      </c>
      <c r="E9" s="172">
        <v>1</v>
      </c>
      <c r="F9" s="173">
        <f>Gastro!F379</f>
        <v>0</v>
      </c>
      <c r="G9" s="174">
        <f>ROUND(E9*F9,2)</f>
        <v>0</v>
      </c>
      <c r="H9" s="182"/>
      <c r="I9" s="174">
        <f>ROUND(E9*H9,2)</f>
        <v>0</v>
      </c>
      <c r="J9" s="182"/>
      <c r="K9" s="174">
        <f>ROUND(E9*J9,2)</f>
        <v>0</v>
      </c>
      <c r="L9" s="174">
        <v>21</v>
      </c>
      <c r="M9" s="174">
        <f>G9*(1+L9/100)</f>
        <v>0</v>
      </c>
      <c r="N9" s="172">
        <v>0</v>
      </c>
      <c r="O9" s="172">
        <f>ROUND(E9*N9,2)</f>
        <v>0</v>
      </c>
      <c r="P9" s="172">
        <v>0</v>
      </c>
      <c r="Q9" s="172">
        <f>ROUND(E9*P9,2)</f>
        <v>0</v>
      </c>
      <c r="R9" s="174"/>
      <c r="S9" s="174" t="s">
        <v>115</v>
      </c>
      <c r="T9" s="175" t="s">
        <v>103</v>
      </c>
      <c r="U9" s="153">
        <v>0</v>
      </c>
      <c r="V9" s="153">
        <f>ROUND(E9*U9,2)</f>
        <v>0</v>
      </c>
      <c r="W9" s="153"/>
      <c r="X9" s="153" t="s">
        <v>116</v>
      </c>
      <c r="Y9" s="153" t="s">
        <v>104</v>
      </c>
      <c r="Z9" s="146"/>
      <c r="AA9" s="146"/>
      <c r="AB9" s="146"/>
      <c r="AC9" s="146"/>
      <c r="AD9" s="146"/>
      <c r="AE9" s="146"/>
      <c r="AF9" s="146"/>
      <c r="AG9" s="146" t="s">
        <v>117</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1">
      <c r="A10" s="169">
        <v>2</v>
      </c>
      <c r="B10" s="170" t="s">
        <v>118</v>
      </c>
      <c r="C10" s="177" t="s">
        <v>119</v>
      </c>
      <c r="D10" s="171" t="s">
        <v>114</v>
      </c>
      <c r="E10" s="172">
        <v>1</v>
      </c>
      <c r="F10" s="173">
        <f>Gastro!F449</f>
        <v>0</v>
      </c>
      <c r="G10" s="174">
        <f>ROUND(E10*F10,2)</f>
        <v>0</v>
      </c>
      <c r="H10" s="182"/>
      <c r="I10" s="174">
        <f>ROUND(E10*H10,2)</f>
        <v>0</v>
      </c>
      <c r="J10" s="182"/>
      <c r="K10" s="174">
        <f>ROUND(E10*J10,2)</f>
        <v>0</v>
      </c>
      <c r="L10" s="174">
        <v>21</v>
      </c>
      <c r="M10" s="174">
        <f>G10*(1+L10/100)</f>
        <v>0</v>
      </c>
      <c r="N10" s="172">
        <v>0</v>
      </c>
      <c r="O10" s="172">
        <f>ROUND(E10*N10,2)</f>
        <v>0</v>
      </c>
      <c r="P10" s="172">
        <v>0</v>
      </c>
      <c r="Q10" s="172">
        <f>ROUND(E10*P10,2)</f>
        <v>0</v>
      </c>
      <c r="R10" s="174"/>
      <c r="S10" s="174" t="s">
        <v>115</v>
      </c>
      <c r="T10" s="175" t="s">
        <v>103</v>
      </c>
      <c r="U10" s="153">
        <v>0</v>
      </c>
      <c r="V10" s="153">
        <f>ROUND(E10*U10,2)</f>
        <v>0</v>
      </c>
      <c r="W10" s="153"/>
      <c r="X10" s="153" t="s">
        <v>116</v>
      </c>
      <c r="Y10" s="153" t="s">
        <v>104</v>
      </c>
      <c r="Z10" s="146"/>
      <c r="AA10" s="146"/>
      <c r="AB10" s="146"/>
      <c r="AC10" s="146"/>
      <c r="AD10" s="146"/>
      <c r="AE10" s="146"/>
      <c r="AF10" s="146"/>
      <c r="AG10" s="146" t="s">
        <v>117</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c r="A11" s="155" t="s">
        <v>97</v>
      </c>
      <c r="B11" s="156" t="s">
        <v>67</v>
      </c>
      <c r="C11" s="176" t="s">
        <v>68</v>
      </c>
      <c r="D11" s="157"/>
      <c r="E11" s="158"/>
      <c r="F11" s="184"/>
      <c r="G11" s="159">
        <f>SUMIF(AG12:AG13,"&lt;&gt;NOR",G12:G13)</f>
        <v>0</v>
      </c>
      <c r="H11" s="159"/>
      <c r="I11" s="159">
        <f>SUM(I12:I13)</f>
        <v>0</v>
      </c>
      <c r="J11" s="159"/>
      <c r="K11" s="159">
        <f>SUM(K12:K13)</f>
        <v>0</v>
      </c>
      <c r="L11" s="159"/>
      <c r="M11" s="159">
        <f>SUM(M12:M13)</f>
        <v>0</v>
      </c>
      <c r="N11" s="158"/>
      <c r="O11" s="158">
        <f>SUM(O12:O13)</f>
        <v>0</v>
      </c>
      <c r="P11" s="158"/>
      <c r="Q11" s="158">
        <f>SUM(Q12:Q13)</f>
        <v>0</v>
      </c>
      <c r="R11" s="159"/>
      <c r="S11" s="159"/>
      <c r="T11" s="160"/>
      <c r="U11" s="154"/>
      <c r="V11" s="154">
        <f>SUM(V12:V13)</f>
        <v>0</v>
      </c>
      <c r="W11" s="154"/>
      <c r="X11" s="154"/>
      <c r="Y11" s="154"/>
      <c r="AG11" t="s">
        <v>98</v>
      </c>
    </row>
    <row r="12" spans="1:60" ht="22.5" outlineLevel="1">
      <c r="A12" s="169">
        <v>3</v>
      </c>
      <c r="B12" s="170" t="s">
        <v>120</v>
      </c>
      <c r="C12" s="177" t="s">
        <v>121</v>
      </c>
      <c r="D12" s="171" t="s">
        <v>114</v>
      </c>
      <c r="E12" s="172">
        <v>1</v>
      </c>
      <c r="F12" s="173">
        <f>HACCP!F53</f>
        <v>0</v>
      </c>
      <c r="G12" s="174">
        <f>ROUND(E12*F12,2)</f>
        <v>0</v>
      </c>
      <c r="H12" s="182"/>
      <c r="I12" s="174">
        <f>ROUND(E12*H12,2)</f>
        <v>0</v>
      </c>
      <c r="J12" s="182"/>
      <c r="K12" s="174">
        <f>ROUND(E12*J12,2)</f>
        <v>0</v>
      </c>
      <c r="L12" s="174">
        <v>21</v>
      </c>
      <c r="M12" s="174">
        <f>G12*(1+L12/100)</f>
        <v>0</v>
      </c>
      <c r="N12" s="172">
        <v>0</v>
      </c>
      <c r="O12" s="172">
        <f>ROUND(E12*N12,2)</f>
        <v>0</v>
      </c>
      <c r="P12" s="172">
        <v>0</v>
      </c>
      <c r="Q12" s="172">
        <f>ROUND(E12*P12,2)</f>
        <v>0</v>
      </c>
      <c r="R12" s="174"/>
      <c r="S12" s="174" t="s">
        <v>115</v>
      </c>
      <c r="T12" s="175" t="s">
        <v>103</v>
      </c>
      <c r="U12" s="153">
        <v>0</v>
      </c>
      <c r="V12" s="153">
        <f>ROUND(E12*U12,2)</f>
        <v>0</v>
      </c>
      <c r="W12" s="153"/>
      <c r="X12" s="153" t="s">
        <v>116</v>
      </c>
      <c r="Y12" s="153" t="s">
        <v>104</v>
      </c>
      <c r="Z12" s="146"/>
      <c r="AA12" s="146"/>
      <c r="AB12" s="146"/>
      <c r="AC12" s="146"/>
      <c r="AD12" s="146"/>
      <c r="AE12" s="146"/>
      <c r="AF12" s="146"/>
      <c r="AG12" s="146" t="s">
        <v>117</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c r="A13" s="162">
        <v>4</v>
      </c>
      <c r="B13" s="163" t="s">
        <v>122</v>
      </c>
      <c r="C13" s="178" t="s">
        <v>123</v>
      </c>
      <c r="D13" s="164" t="s">
        <v>0</v>
      </c>
      <c r="E13" s="166"/>
      <c r="F13" s="166"/>
      <c r="G13" s="167">
        <f>ROUND(E13*F13,2)</f>
        <v>0</v>
      </c>
      <c r="H13" s="183"/>
      <c r="I13" s="167">
        <f>ROUND(E13*H13,2)</f>
        <v>0</v>
      </c>
      <c r="J13" s="183"/>
      <c r="K13" s="167">
        <f>ROUND(E13*J13,2)</f>
        <v>0</v>
      </c>
      <c r="L13" s="167">
        <v>21</v>
      </c>
      <c r="M13" s="167">
        <f>G13*(1+L13/100)</f>
        <v>0</v>
      </c>
      <c r="N13" s="165">
        <v>0</v>
      </c>
      <c r="O13" s="165">
        <f>ROUND(E13*N13,2)</f>
        <v>0</v>
      </c>
      <c r="P13" s="165">
        <v>0</v>
      </c>
      <c r="Q13" s="165">
        <f>ROUND(E13*P13,2)</f>
        <v>0</v>
      </c>
      <c r="R13" s="167"/>
      <c r="S13" s="167" t="s">
        <v>115</v>
      </c>
      <c r="T13" s="168" t="s">
        <v>103</v>
      </c>
      <c r="U13" s="153">
        <v>0</v>
      </c>
      <c r="V13" s="153">
        <f>ROUND(E13*U13,2)</f>
        <v>0</v>
      </c>
      <c r="W13" s="153"/>
      <c r="X13" s="153" t="s">
        <v>116</v>
      </c>
      <c r="Y13" s="153" t="s">
        <v>104</v>
      </c>
      <c r="Z13" s="146"/>
      <c r="AA13" s="146"/>
      <c r="AB13" s="146"/>
      <c r="AC13" s="146"/>
      <c r="AD13" s="146"/>
      <c r="AE13" s="146"/>
      <c r="AF13" s="146"/>
      <c r="AG13" s="146" t="s">
        <v>117</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c r="A14" s="3"/>
      <c r="B14" s="4"/>
      <c r="C14" s="179"/>
      <c r="D14" s="6"/>
      <c r="E14" s="3"/>
      <c r="F14" s="3"/>
      <c r="G14" s="3"/>
      <c r="H14" s="3"/>
      <c r="I14" s="3"/>
      <c r="J14" s="3"/>
      <c r="K14" s="3"/>
      <c r="L14" s="3"/>
      <c r="M14" s="3"/>
      <c r="N14" s="3"/>
      <c r="O14" s="3"/>
      <c r="P14" s="3"/>
      <c r="Q14" s="3"/>
      <c r="R14" s="3"/>
      <c r="S14" s="3"/>
      <c r="T14" s="3"/>
      <c r="U14" s="3"/>
      <c r="V14" s="3"/>
      <c r="W14" s="3"/>
      <c r="X14" s="3"/>
      <c r="Y14" s="3"/>
      <c r="AE14">
        <v>12</v>
      </c>
      <c r="AF14">
        <v>21</v>
      </c>
      <c r="AG14" t="s">
        <v>83</v>
      </c>
    </row>
    <row r="15" spans="1:60">
      <c r="A15" s="149"/>
      <c r="B15" s="150" t="s">
        <v>31</v>
      </c>
      <c r="C15" s="180"/>
      <c r="D15" s="151"/>
      <c r="E15" s="152"/>
      <c r="F15" s="152"/>
      <c r="G15" s="161">
        <f>G8+G11</f>
        <v>0</v>
      </c>
      <c r="H15" s="3"/>
      <c r="I15" s="3"/>
      <c r="J15" s="3"/>
      <c r="K15" s="3"/>
      <c r="L15" s="3"/>
      <c r="M15" s="3"/>
      <c r="N15" s="3"/>
      <c r="O15" s="3"/>
      <c r="P15" s="3"/>
      <c r="Q15" s="3"/>
      <c r="R15" s="3"/>
      <c r="S15" s="3"/>
      <c r="T15" s="3"/>
      <c r="U15" s="3"/>
      <c r="V15" s="3"/>
      <c r="W15" s="3"/>
      <c r="X15" s="3"/>
      <c r="Y15" s="3"/>
      <c r="AE15">
        <f>SUMIF(L7:L13,AE14,G7:G13)</f>
        <v>0</v>
      </c>
      <c r="AF15">
        <f>SUMIF(L7:L13,AF14,G7:G13)</f>
        <v>0</v>
      </c>
      <c r="AG15" t="s">
        <v>108</v>
      </c>
    </row>
    <row r="16" spans="1:60">
      <c r="A16" s="3"/>
      <c r="B16" s="4"/>
      <c r="C16" s="179"/>
      <c r="D16" s="6"/>
      <c r="E16" s="3"/>
      <c r="F16" s="3"/>
      <c r="G16" s="3"/>
      <c r="H16" s="3"/>
      <c r="I16" s="3"/>
      <c r="J16" s="3"/>
      <c r="K16" s="3"/>
      <c r="L16" s="3"/>
      <c r="M16" s="3"/>
      <c r="N16" s="3"/>
      <c r="O16" s="3"/>
      <c r="P16" s="3"/>
      <c r="Q16" s="3"/>
      <c r="R16" s="3"/>
      <c r="S16" s="3"/>
      <c r="T16" s="3"/>
      <c r="U16" s="3"/>
      <c r="V16" s="3"/>
      <c r="W16" s="3"/>
      <c r="X16" s="3"/>
      <c r="Y16" s="3"/>
    </row>
    <row r="17" spans="1:33">
      <c r="A17" s="3"/>
      <c r="B17" s="4"/>
      <c r="C17" s="179"/>
      <c r="D17" s="6"/>
      <c r="E17" s="3"/>
      <c r="F17" s="3"/>
      <c r="G17" s="3"/>
      <c r="H17" s="3"/>
      <c r="I17" s="3"/>
      <c r="J17" s="3"/>
      <c r="K17" s="3"/>
      <c r="L17" s="3"/>
      <c r="M17" s="3"/>
      <c r="N17" s="3"/>
      <c r="O17" s="3"/>
      <c r="P17" s="3"/>
      <c r="Q17" s="3"/>
      <c r="R17" s="3"/>
      <c r="S17" s="3"/>
      <c r="T17" s="3"/>
      <c r="U17" s="3"/>
      <c r="V17" s="3"/>
      <c r="W17" s="3"/>
      <c r="X17" s="3"/>
      <c r="Y17" s="3"/>
    </row>
    <row r="18" spans="1:33">
      <c r="A18" s="557" t="s">
        <v>109</v>
      </c>
      <c r="B18" s="557"/>
      <c r="C18" s="558"/>
      <c r="D18" s="6"/>
      <c r="E18" s="3"/>
      <c r="F18" s="3"/>
      <c r="G18" s="3"/>
      <c r="H18" s="3"/>
      <c r="I18" s="3"/>
      <c r="J18" s="3"/>
      <c r="K18" s="3"/>
      <c r="L18" s="3"/>
      <c r="M18" s="3"/>
      <c r="N18" s="3"/>
      <c r="O18" s="3"/>
      <c r="P18" s="3"/>
      <c r="Q18" s="3"/>
      <c r="R18" s="3"/>
      <c r="S18" s="3"/>
      <c r="T18" s="3"/>
      <c r="U18" s="3"/>
      <c r="V18" s="3"/>
      <c r="W18" s="3"/>
      <c r="X18" s="3"/>
      <c r="Y18" s="3"/>
    </row>
    <row r="19" spans="1:33">
      <c r="A19" s="559"/>
      <c r="B19" s="560"/>
      <c r="C19" s="561"/>
      <c r="D19" s="560"/>
      <c r="E19" s="560"/>
      <c r="F19" s="560"/>
      <c r="G19" s="562"/>
      <c r="H19" s="3"/>
      <c r="I19" s="3"/>
      <c r="J19" s="3"/>
      <c r="K19" s="3"/>
      <c r="L19" s="3"/>
      <c r="M19" s="3"/>
      <c r="N19" s="3"/>
      <c r="O19" s="3"/>
      <c r="P19" s="3"/>
      <c r="Q19" s="3"/>
      <c r="R19" s="3"/>
      <c r="S19" s="3"/>
      <c r="T19" s="3"/>
      <c r="U19" s="3"/>
      <c r="V19" s="3"/>
      <c r="W19" s="3"/>
      <c r="X19" s="3"/>
      <c r="Y19" s="3"/>
      <c r="AG19" t="s">
        <v>110</v>
      </c>
    </row>
    <row r="20" spans="1:33">
      <c r="A20" s="563"/>
      <c r="B20" s="564"/>
      <c r="C20" s="565"/>
      <c r="D20" s="564"/>
      <c r="E20" s="564"/>
      <c r="F20" s="564"/>
      <c r="G20" s="566"/>
      <c r="H20" s="3"/>
      <c r="I20" s="3"/>
      <c r="J20" s="3"/>
      <c r="K20" s="3"/>
      <c r="L20" s="3"/>
      <c r="M20" s="3"/>
      <c r="N20" s="3"/>
      <c r="O20" s="3"/>
      <c r="P20" s="3"/>
      <c r="Q20" s="3"/>
      <c r="R20" s="3"/>
      <c r="S20" s="3"/>
      <c r="T20" s="3"/>
      <c r="U20" s="3"/>
      <c r="V20" s="3"/>
      <c r="W20" s="3"/>
      <c r="X20" s="3"/>
      <c r="Y20" s="3"/>
    </row>
    <row r="21" spans="1:33">
      <c r="A21" s="563"/>
      <c r="B21" s="564"/>
      <c r="C21" s="565"/>
      <c r="D21" s="564"/>
      <c r="E21" s="564"/>
      <c r="F21" s="564"/>
      <c r="G21" s="566"/>
      <c r="H21" s="3"/>
      <c r="I21" s="3"/>
      <c r="J21" s="3"/>
      <c r="K21" s="3"/>
      <c r="L21" s="3"/>
      <c r="M21" s="3"/>
      <c r="N21" s="3"/>
      <c r="O21" s="3"/>
      <c r="P21" s="3"/>
      <c r="Q21" s="3"/>
      <c r="R21" s="3"/>
      <c r="S21" s="3"/>
      <c r="T21" s="3"/>
      <c r="U21" s="3"/>
      <c r="V21" s="3"/>
      <c r="W21" s="3"/>
      <c r="X21" s="3"/>
      <c r="Y21" s="3"/>
    </row>
    <row r="22" spans="1:33">
      <c r="A22" s="563"/>
      <c r="B22" s="564"/>
      <c r="C22" s="565"/>
      <c r="D22" s="564"/>
      <c r="E22" s="564"/>
      <c r="F22" s="564"/>
      <c r="G22" s="566"/>
      <c r="H22" s="3"/>
      <c r="I22" s="3"/>
      <c r="J22" s="3"/>
      <c r="K22" s="3"/>
      <c r="L22" s="3"/>
      <c r="M22" s="3"/>
      <c r="N22" s="3"/>
      <c r="O22" s="3"/>
      <c r="P22" s="3"/>
      <c r="Q22" s="3"/>
      <c r="R22" s="3"/>
      <c r="S22" s="3"/>
      <c r="T22" s="3"/>
      <c r="U22" s="3"/>
      <c r="V22" s="3"/>
      <c r="W22" s="3"/>
      <c r="X22" s="3"/>
      <c r="Y22" s="3"/>
    </row>
    <row r="23" spans="1:33">
      <c r="A23" s="567"/>
      <c r="B23" s="568"/>
      <c r="C23" s="569"/>
      <c r="D23" s="568"/>
      <c r="E23" s="568"/>
      <c r="F23" s="568"/>
      <c r="G23" s="570"/>
      <c r="H23" s="3"/>
      <c r="I23" s="3"/>
      <c r="J23" s="3"/>
      <c r="K23" s="3"/>
      <c r="L23" s="3"/>
      <c r="M23" s="3"/>
      <c r="N23" s="3"/>
      <c r="O23" s="3"/>
      <c r="P23" s="3"/>
      <c r="Q23" s="3"/>
      <c r="R23" s="3"/>
      <c r="S23" s="3"/>
      <c r="T23" s="3"/>
      <c r="U23" s="3"/>
      <c r="V23" s="3"/>
      <c r="W23" s="3"/>
      <c r="X23" s="3"/>
      <c r="Y23" s="3"/>
    </row>
    <row r="24" spans="1:33">
      <c r="A24" s="3"/>
      <c r="B24" s="4"/>
      <c r="C24" s="179"/>
      <c r="D24" s="6"/>
      <c r="E24" s="3"/>
      <c r="F24" s="3"/>
      <c r="G24" s="3"/>
      <c r="H24" s="3"/>
      <c r="I24" s="3"/>
      <c r="J24" s="3"/>
      <c r="K24" s="3"/>
      <c r="L24" s="3"/>
      <c r="M24" s="3"/>
      <c r="N24" s="3"/>
      <c r="O24" s="3"/>
      <c r="P24" s="3"/>
      <c r="Q24" s="3"/>
      <c r="R24" s="3"/>
      <c r="S24" s="3"/>
      <c r="T24" s="3"/>
      <c r="U24" s="3"/>
      <c r="V24" s="3"/>
      <c r="W24" s="3"/>
      <c r="X24" s="3"/>
      <c r="Y24" s="3"/>
    </row>
    <row r="25" spans="1:33">
      <c r="C25" s="181"/>
      <c r="D25" s="10"/>
      <c r="AG25" t="s">
        <v>111</v>
      </c>
    </row>
    <row r="26" spans="1:33">
      <c r="D26" s="10"/>
    </row>
    <row r="27" spans="1:33">
      <c r="D27" s="10"/>
    </row>
    <row r="28" spans="1:33">
      <c r="D28" s="10"/>
    </row>
    <row r="29" spans="1:33">
      <c r="D29" s="10"/>
    </row>
    <row r="30" spans="1:33">
      <c r="D30" s="10"/>
    </row>
    <row r="31" spans="1:33">
      <c r="D31" s="10"/>
    </row>
    <row r="32" spans="1:33">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q0j23JYbWE5GA4c8DPGdqKgzRjyfNBuMtgqlAiMGvJXI7W6bUH8Cvbh2xJ+jde9V3hQ1M/YuQeryWUSPipQ7TA==" saltValue="wD8bu/ek9iMwJiGmbi6drw==" spinCount="100000" sheet="1" formatRows="0"/>
  <mergeCells count="6">
    <mergeCell ref="A19:G23"/>
    <mergeCell ref="A1:G1"/>
    <mergeCell ref="C2:G2"/>
    <mergeCell ref="C3:G3"/>
    <mergeCell ref="C4:G4"/>
    <mergeCell ref="A18:C18"/>
  </mergeCells>
  <pageMargins left="0.59055118110236204" right="0.196850393700787" top="0.78740157499999996" bottom="0.78740157499999996" header="0.3" footer="0.3"/>
  <pageSetup paperSize="9" scale="87" orientation="portrait" verticalDpi="0" r:id="rId1"/>
  <headerFooter>
    <oddFooter>&amp;RStránka &amp;P z &amp;N&amp;LZpracováno programem BUILDpower S,  © RTS, a.s.</oddFooter>
  </headerFooter>
  <colBreaks count="1" manualBreakCount="1">
    <brk id="20" max="2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8C96-91E3-4464-AE5C-21017E3AF999}">
  <dimension ref="A1:L451"/>
  <sheetViews>
    <sheetView showWhiteSpace="0" view="pageBreakPreview" topLeftCell="A368" zoomScaleNormal="100" zoomScaleSheetLayoutView="100" workbookViewId="0">
      <selection activeCell="B379" sqref="B379"/>
    </sheetView>
  </sheetViews>
  <sheetFormatPr defaultColWidth="9.140625" defaultRowHeight="11.25"/>
  <cols>
    <col min="1" max="1" width="5.85546875" style="192" customWidth="1"/>
    <col min="2" max="2" width="78.28515625" style="419" customWidth="1"/>
    <col min="3" max="3" width="4.140625" style="192" customWidth="1"/>
    <col min="4" max="4" width="12.7109375" style="192" customWidth="1"/>
    <col min="5" max="5" width="12.42578125" style="192" customWidth="1"/>
    <col min="6" max="6" width="12.5703125" style="192" customWidth="1"/>
    <col min="7" max="7" width="13" style="420" customWidth="1"/>
    <col min="8" max="9" width="9.140625" style="192"/>
    <col min="10" max="10" width="9.140625" style="191"/>
    <col min="11" max="16384" width="9.140625" style="192"/>
  </cols>
  <sheetData>
    <row r="1" spans="1:10" ht="39" thickBot="1">
      <c r="A1" s="186" t="s">
        <v>125</v>
      </c>
      <c r="B1" s="186" t="s">
        <v>126</v>
      </c>
      <c r="C1" s="186" t="s">
        <v>127</v>
      </c>
      <c r="D1" s="187" t="s">
        <v>128</v>
      </c>
      <c r="E1" s="188" t="s">
        <v>129</v>
      </c>
      <c r="F1" s="189" t="s">
        <v>130</v>
      </c>
      <c r="G1" s="190" t="s">
        <v>131</v>
      </c>
      <c r="H1" s="185" t="s">
        <v>90</v>
      </c>
      <c r="I1" s="185" t="s">
        <v>91</v>
      </c>
    </row>
    <row r="2" spans="1:10" ht="15" customHeight="1">
      <c r="A2" s="193"/>
      <c r="B2" s="194" t="s">
        <v>132</v>
      </c>
      <c r="C2" s="194"/>
      <c r="D2" s="195"/>
      <c r="E2" s="196"/>
      <c r="F2" s="197"/>
      <c r="G2" s="196"/>
      <c r="H2" s="148"/>
      <c r="I2" s="148"/>
    </row>
    <row r="3" spans="1:10" s="203" customFormat="1" ht="12.75">
      <c r="A3" s="198"/>
      <c r="B3" s="198"/>
      <c r="C3" s="198"/>
      <c r="D3" s="199"/>
      <c r="E3" s="200"/>
      <c r="F3" s="201"/>
      <c r="G3" s="200"/>
      <c r="H3" s="159"/>
      <c r="I3" s="160"/>
      <c r="J3" s="202"/>
    </row>
    <row r="4" spans="1:10" s="203" customFormat="1" ht="247.5">
      <c r="A4" s="198"/>
      <c r="B4" s="204" t="s">
        <v>133</v>
      </c>
      <c r="C4" s="198"/>
      <c r="D4" s="199"/>
      <c r="E4" s="451"/>
      <c r="F4" s="201"/>
      <c r="G4" s="200"/>
      <c r="H4" s="174" t="s">
        <v>115</v>
      </c>
      <c r="I4" s="175" t="s">
        <v>103</v>
      </c>
      <c r="J4" s="202"/>
    </row>
    <row r="5" spans="1:10" ht="101.25">
      <c r="A5" s="198"/>
      <c r="B5" s="205" t="s">
        <v>134</v>
      </c>
      <c r="C5" s="198"/>
      <c r="D5" s="199"/>
      <c r="E5" s="451"/>
      <c r="F5" s="201"/>
      <c r="G5" s="200"/>
      <c r="H5" s="167" t="s">
        <v>115</v>
      </c>
      <c r="I5" s="168" t="s">
        <v>103</v>
      </c>
    </row>
    <row r="6" spans="1:10">
      <c r="A6" s="198"/>
      <c r="B6" s="198"/>
      <c r="C6" s="198"/>
      <c r="D6" s="199"/>
      <c r="E6" s="451"/>
      <c r="F6" s="201"/>
      <c r="G6" s="206"/>
      <c r="H6" s="167" t="s">
        <v>115</v>
      </c>
      <c r="I6" s="168" t="s">
        <v>103</v>
      </c>
    </row>
    <row r="7" spans="1:10">
      <c r="A7" s="198"/>
      <c r="B7" s="207" t="s">
        <v>135</v>
      </c>
      <c r="C7" s="198"/>
      <c r="D7" s="198"/>
      <c r="E7" s="451"/>
      <c r="F7" s="208"/>
      <c r="G7" s="198"/>
      <c r="H7" s="167" t="s">
        <v>115</v>
      </c>
      <c r="I7" s="168" t="s">
        <v>103</v>
      </c>
    </row>
    <row r="8" spans="1:10">
      <c r="A8" s="209"/>
      <c r="B8" s="210" t="s">
        <v>136</v>
      </c>
      <c r="C8" s="209"/>
      <c r="D8" s="211"/>
      <c r="E8" s="451"/>
      <c r="F8" s="208"/>
      <c r="G8" s="209"/>
      <c r="H8" s="167" t="s">
        <v>115</v>
      </c>
      <c r="I8" s="168" t="s">
        <v>103</v>
      </c>
    </row>
    <row r="9" spans="1:10" ht="56.25">
      <c r="A9" s="209">
        <v>1</v>
      </c>
      <c r="B9" s="212" t="s">
        <v>137</v>
      </c>
      <c r="C9" s="209">
        <v>1</v>
      </c>
      <c r="D9" s="212" t="s">
        <v>138</v>
      </c>
      <c r="E9" s="452"/>
      <c r="F9" s="213">
        <f t="shared" ref="F9:F10" si="0">E9*C9</f>
        <v>0</v>
      </c>
      <c r="G9" s="214"/>
      <c r="H9" s="167" t="s">
        <v>115</v>
      </c>
      <c r="I9" s="168" t="s">
        <v>103</v>
      </c>
    </row>
    <row r="10" spans="1:10" ht="22.5">
      <c r="A10" s="198">
        <v>2</v>
      </c>
      <c r="B10" s="215" t="s">
        <v>139</v>
      </c>
      <c r="C10" s="216">
        <v>4</v>
      </c>
      <c r="D10" s="217" t="s">
        <v>140</v>
      </c>
      <c r="E10" s="452"/>
      <c r="F10" s="213">
        <f t="shared" si="0"/>
        <v>0</v>
      </c>
      <c r="G10" s="218"/>
      <c r="H10" s="167" t="s">
        <v>115</v>
      </c>
      <c r="I10" s="168" t="s">
        <v>103</v>
      </c>
    </row>
    <row r="11" spans="1:10">
      <c r="A11" s="198"/>
      <c r="B11" s="207"/>
      <c r="C11" s="198"/>
      <c r="D11" s="198"/>
      <c r="E11" s="451"/>
      <c r="F11" s="208"/>
      <c r="G11" s="198"/>
      <c r="H11" s="167" t="s">
        <v>115</v>
      </c>
      <c r="I11" s="168" t="s">
        <v>103</v>
      </c>
    </row>
    <row r="12" spans="1:10">
      <c r="A12" s="209"/>
      <c r="B12" s="210" t="s">
        <v>141</v>
      </c>
      <c r="C12" s="209"/>
      <c r="D12" s="211"/>
      <c r="E12" s="451"/>
      <c r="F12" s="208"/>
      <c r="G12" s="209"/>
      <c r="H12" s="167" t="s">
        <v>115</v>
      </c>
      <c r="I12" s="168" t="s">
        <v>103</v>
      </c>
    </row>
    <row r="13" spans="1:10" ht="22.5">
      <c r="A13" s="198">
        <v>1</v>
      </c>
      <c r="B13" s="211" t="s">
        <v>142</v>
      </c>
      <c r="C13" s="209">
        <v>1</v>
      </c>
      <c r="D13" s="211" t="s">
        <v>143</v>
      </c>
      <c r="E13" s="451"/>
      <c r="F13" s="213">
        <f t="shared" ref="F13:F19" si="1">E13*C13</f>
        <v>0</v>
      </c>
      <c r="G13" s="214"/>
      <c r="H13" s="167" t="s">
        <v>115</v>
      </c>
      <c r="I13" s="168" t="s">
        <v>103</v>
      </c>
    </row>
    <row r="14" spans="1:10" ht="33.75">
      <c r="A14" s="198" t="s">
        <v>144</v>
      </c>
      <c r="B14" s="219" t="s">
        <v>145</v>
      </c>
      <c r="C14" s="220">
        <v>1</v>
      </c>
      <c r="D14" s="221"/>
      <c r="E14" s="452"/>
      <c r="F14" s="208">
        <f t="shared" si="1"/>
        <v>0</v>
      </c>
      <c r="G14" s="222"/>
      <c r="H14" s="167" t="s">
        <v>115</v>
      </c>
      <c r="I14" s="168" t="s">
        <v>103</v>
      </c>
    </row>
    <row r="15" spans="1:10">
      <c r="A15" s="198">
        <v>2</v>
      </c>
      <c r="B15" s="211" t="s">
        <v>146</v>
      </c>
      <c r="C15" s="198">
        <v>2</v>
      </c>
      <c r="D15" s="212" t="s">
        <v>147</v>
      </c>
      <c r="E15" s="451"/>
      <c r="F15" s="213">
        <f t="shared" si="1"/>
        <v>0</v>
      </c>
      <c r="G15" s="214"/>
      <c r="H15" s="167" t="s">
        <v>115</v>
      </c>
      <c r="I15" s="168" t="s">
        <v>103</v>
      </c>
    </row>
    <row r="16" spans="1:10">
      <c r="A16" s="198">
        <v>3</v>
      </c>
      <c r="B16" s="211" t="s">
        <v>148</v>
      </c>
      <c r="C16" s="198">
        <v>1</v>
      </c>
      <c r="D16" s="212" t="s">
        <v>147</v>
      </c>
      <c r="E16" s="451"/>
      <c r="F16" s="213">
        <f t="shared" si="1"/>
        <v>0</v>
      </c>
      <c r="G16" s="214"/>
      <c r="H16" s="167" t="s">
        <v>115</v>
      </c>
      <c r="I16" s="168" t="s">
        <v>103</v>
      </c>
    </row>
    <row r="17" spans="1:9" s="191" customFormat="1">
      <c r="A17" s="209">
        <v>4</v>
      </c>
      <c r="B17" s="211" t="s">
        <v>149</v>
      </c>
      <c r="C17" s="209">
        <v>3</v>
      </c>
      <c r="D17" s="211" t="s">
        <v>150</v>
      </c>
      <c r="E17" s="451"/>
      <c r="F17" s="213">
        <f t="shared" si="1"/>
        <v>0</v>
      </c>
      <c r="G17" s="214"/>
      <c r="H17" s="167" t="s">
        <v>115</v>
      </c>
      <c r="I17" s="168" t="s">
        <v>103</v>
      </c>
    </row>
    <row r="18" spans="1:9" s="191" customFormat="1">
      <c r="A18" s="209">
        <v>5</v>
      </c>
      <c r="B18" s="211" t="s">
        <v>151</v>
      </c>
      <c r="C18" s="209">
        <v>1</v>
      </c>
      <c r="D18" s="211" t="s">
        <v>152</v>
      </c>
      <c r="E18" s="451"/>
      <c r="F18" s="213">
        <f t="shared" si="1"/>
        <v>0</v>
      </c>
      <c r="G18" s="214"/>
      <c r="H18" s="167" t="s">
        <v>115</v>
      </c>
      <c r="I18" s="168" t="s">
        <v>103</v>
      </c>
    </row>
    <row r="19" spans="1:9" s="191" customFormat="1">
      <c r="A19" s="209">
        <v>6</v>
      </c>
      <c r="B19" s="211" t="s">
        <v>153</v>
      </c>
      <c r="C19" s="209">
        <v>1</v>
      </c>
      <c r="D19" s="211" t="s">
        <v>154</v>
      </c>
      <c r="E19" s="451"/>
      <c r="F19" s="213">
        <f t="shared" si="1"/>
        <v>0</v>
      </c>
      <c r="G19" s="214"/>
      <c r="H19" s="167" t="s">
        <v>115</v>
      </c>
      <c r="I19" s="168" t="s">
        <v>103</v>
      </c>
    </row>
    <row r="20" spans="1:9" s="191" customFormat="1">
      <c r="A20" s="209"/>
      <c r="B20" s="211"/>
      <c r="C20" s="209"/>
      <c r="D20" s="211"/>
      <c r="E20" s="451"/>
      <c r="F20" s="208"/>
      <c r="G20" s="214"/>
      <c r="H20" s="167" t="s">
        <v>115</v>
      </c>
      <c r="I20" s="168" t="s">
        <v>103</v>
      </c>
    </row>
    <row r="21" spans="1:9" s="191" customFormat="1">
      <c r="A21" s="209"/>
      <c r="B21" s="210" t="s">
        <v>155</v>
      </c>
      <c r="C21" s="209"/>
      <c r="D21" s="211"/>
      <c r="E21" s="451"/>
      <c r="F21" s="208"/>
      <c r="G21" s="209"/>
      <c r="H21" s="167" t="s">
        <v>115</v>
      </c>
      <c r="I21" s="168" t="s">
        <v>103</v>
      </c>
    </row>
    <row r="22" spans="1:9" s="191" customFormat="1" ht="22.5">
      <c r="A22" s="198">
        <v>1</v>
      </c>
      <c r="B22" s="212" t="s">
        <v>156</v>
      </c>
      <c r="C22" s="198">
        <v>1</v>
      </c>
      <c r="D22" s="211" t="s">
        <v>157</v>
      </c>
      <c r="E22" s="451"/>
      <c r="F22" s="213">
        <f t="shared" ref="F22:F32" si="2">E22*C22</f>
        <v>0</v>
      </c>
      <c r="G22" s="214"/>
      <c r="H22" s="167" t="s">
        <v>115</v>
      </c>
      <c r="I22" s="168" t="s">
        <v>103</v>
      </c>
    </row>
    <row r="23" spans="1:9" s="191" customFormat="1" ht="22.5">
      <c r="A23" s="198">
        <v>2</v>
      </c>
      <c r="B23" s="212" t="s">
        <v>158</v>
      </c>
      <c r="C23" s="198">
        <v>1</v>
      </c>
      <c r="D23" s="211" t="s">
        <v>157</v>
      </c>
      <c r="E23" s="451"/>
      <c r="F23" s="213">
        <f t="shared" si="2"/>
        <v>0</v>
      </c>
      <c r="G23" s="214"/>
      <c r="H23" s="167" t="s">
        <v>115</v>
      </c>
      <c r="I23" s="168" t="s">
        <v>103</v>
      </c>
    </row>
    <row r="24" spans="1:9" s="191" customFormat="1" ht="56.25">
      <c r="A24" s="198">
        <v>3</v>
      </c>
      <c r="B24" s="223" t="s">
        <v>159</v>
      </c>
      <c r="C24" s="198">
        <v>2</v>
      </c>
      <c r="D24" s="224" t="s">
        <v>160</v>
      </c>
      <c r="E24" s="451"/>
      <c r="F24" s="208">
        <f t="shared" si="2"/>
        <v>0</v>
      </c>
      <c r="G24" s="225"/>
      <c r="H24" s="167" t="s">
        <v>115</v>
      </c>
      <c r="I24" s="168" t="s">
        <v>103</v>
      </c>
    </row>
    <row r="25" spans="1:9" s="191" customFormat="1" ht="45">
      <c r="A25" s="209">
        <v>4</v>
      </c>
      <c r="B25" s="212" t="s">
        <v>161</v>
      </c>
      <c r="C25" s="226">
        <v>1</v>
      </c>
      <c r="D25" s="223" t="s">
        <v>162</v>
      </c>
      <c r="E25" s="451"/>
      <c r="F25" s="208">
        <f t="shared" si="2"/>
        <v>0</v>
      </c>
      <c r="G25" s="214"/>
      <c r="H25" s="167" t="s">
        <v>115</v>
      </c>
      <c r="I25" s="168" t="s">
        <v>103</v>
      </c>
    </row>
    <row r="26" spans="1:9" s="191" customFormat="1">
      <c r="A26" s="209" t="s">
        <v>163</v>
      </c>
      <c r="B26" s="211" t="s">
        <v>164</v>
      </c>
      <c r="C26" s="227">
        <v>1</v>
      </c>
      <c r="D26" s="228" t="s">
        <v>165</v>
      </c>
      <c r="E26" s="451"/>
      <c r="F26" s="208">
        <f>E26*C26</f>
        <v>0</v>
      </c>
      <c r="G26" s="206"/>
      <c r="H26" s="167" t="s">
        <v>115</v>
      </c>
      <c r="I26" s="168" t="s">
        <v>103</v>
      </c>
    </row>
    <row r="27" spans="1:9" s="191" customFormat="1">
      <c r="A27" s="209" t="s">
        <v>166</v>
      </c>
      <c r="B27" s="211" t="s">
        <v>167</v>
      </c>
      <c r="C27" s="227">
        <v>1</v>
      </c>
      <c r="D27" s="228" t="s">
        <v>168</v>
      </c>
      <c r="E27" s="451"/>
      <c r="F27" s="208">
        <f t="shared" ref="F27:F28" si="3">E27*C27</f>
        <v>0</v>
      </c>
      <c r="G27" s="214"/>
      <c r="H27" s="167" t="s">
        <v>115</v>
      </c>
      <c r="I27" s="168" t="s">
        <v>103</v>
      </c>
    </row>
    <row r="28" spans="1:9" s="191" customFormat="1">
      <c r="A28" s="209" t="s">
        <v>169</v>
      </c>
      <c r="B28" s="211" t="s">
        <v>170</v>
      </c>
      <c r="C28" s="227">
        <v>1</v>
      </c>
      <c r="D28" s="228" t="s">
        <v>171</v>
      </c>
      <c r="E28" s="451"/>
      <c r="F28" s="208">
        <f t="shared" si="3"/>
        <v>0</v>
      </c>
      <c r="G28" s="206"/>
      <c r="H28" s="167" t="s">
        <v>115</v>
      </c>
      <c r="I28" s="168" t="s">
        <v>103</v>
      </c>
    </row>
    <row r="29" spans="1:9" s="191" customFormat="1">
      <c r="A29" s="209">
        <v>5</v>
      </c>
      <c r="B29" s="211" t="s">
        <v>172</v>
      </c>
      <c r="C29" s="209">
        <v>1</v>
      </c>
      <c r="D29" s="211" t="s">
        <v>157</v>
      </c>
      <c r="E29" s="451"/>
      <c r="F29" s="213">
        <f t="shared" si="2"/>
        <v>0</v>
      </c>
      <c r="G29" s="214"/>
      <c r="H29" s="167" t="s">
        <v>115</v>
      </c>
      <c r="I29" s="168" t="s">
        <v>103</v>
      </c>
    </row>
    <row r="30" spans="1:9" s="191" customFormat="1">
      <c r="A30" s="198">
        <v>6</v>
      </c>
      <c r="B30" s="219" t="s">
        <v>173</v>
      </c>
      <c r="C30" s="198">
        <v>2</v>
      </c>
      <c r="D30" s="212" t="s">
        <v>174</v>
      </c>
      <c r="E30" s="451"/>
      <c r="F30" s="213">
        <f t="shared" si="2"/>
        <v>0</v>
      </c>
      <c r="G30" s="214"/>
      <c r="H30" s="167" t="s">
        <v>115</v>
      </c>
      <c r="I30" s="168" t="s">
        <v>103</v>
      </c>
    </row>
    <row r="31" spans="1:9" s="191" customFormat="1">
      <c r="A31" s="209">
        <v>7</v>
      </c>
      <c r="B31" s="211" t="s">
        <v>153</v>
      </c>
      <c r="C31" s="209">
        <v>1</v>
      </c>
      <c r="D31" s="211" t="s">
        <v>154</v>
      </c>
      <c r="E31" s="451"/>
      <c r="F31" s="213">
        <f t="shared" si="2"/>
        <v>0</v>
      </c>
      <c r="G31" s="214"/>
      <c r="H31" s="167" t="s">
        <v>115</v>
      </c>
      <c r="I31" s="168" t="s">
        <v>103</v>
      </c>
    </row>
    <row r="32" spans="1:9" s="191" customFormat="1" ht="33.75">
      <c r="A32" s="209">
        <v>8</v>
      </c>
      <c r="B32" s="229" t="s">
        <v>175</v>
      </c>
      <c r="C32" s="209">
        <v>1</v>
      </c>
      <c r="D32" s="211" t="s">
        <v>176</v>
      </c>
      <c r="E32" s="451"/>
      <c r="F32" s="213">
        <f t="shared" si="2"/>
        <v>0</v>
      </c>
      <c r="G32" s="214" t="s">
        <v>177</v>
      </c>
      <c r="H32" s="167" t="s">
        <v>115</v>
      </c>
      <c r="I32" s="168" t="s">
        <v>103</v>
      </c>
    </row>
    <row r="33" spans="1:9" s="191" customFormat="1">
      <c r="A33" s="198"/>
      <c r="B33" s="207"/>
      <c r="C33" s="198"/>
      <c r="D33" s="198"/>
      <c r="E33" s="451"/>
      <c r="F33" s="208"/>
      <c r="G33" s="198"/>
      <c r="H33" s="167" t="s">
        <v>115</v>
      </c>
      <c r="I33" s="168" t="s">
        <v>103</v>
      </c>
    </row>
    <row r="34" spans="1:9" s="191" customFormat="1">
      <c r="A34" s="209"/>
      <c r="B34" s="210" t="s">
        <v>178</v>
      </c>
      <c r="C34" s="209"/>
      <c r="D34" s="211"/>
      <c r="E34" s="451"/>
      <c r="F34" s="208"/>
      <c r="G34" s="209"/>
      <c r="H34" s="167" t="s">
        <v>115</v>
      </c>
      <c r="I34" s="168" t="s">
        <v>103</v>
      </c>
    </row>
    <row r="35" spans="1:9" s="191" customFormat="1">
      <c r="A35" s="198">
        <v>1</v>
      </c>
      <c r="B35" s="219" t="s">
        <v>179</v>
      </c>
      <c r="C35" s="209">
        <v>2</v>
      </c>
      <c r="D35" s="211" t="s">
        <v>180</v>
      </c>
      <c r="E35" s="451"/>
      <c r="F35" s="213">
        <f t="shared" ref="F35:F36" si="4">E35*C35</f>
        <v>0</v>
      </c>
      <c r="G35" s="214"/>
      <c r="H35" s="167" t="s">
        <v>115</v>
      </c>
      <c r="I35" s="168" t="s">
        <v>103</v>
      </c>
    </row>
    <row r="36" spans="1:9" s="191" customFormat="1">
      <c r="A36" s="198">
        <v>2</v>
      </c>
      <c r="B36" s="219" t="s">
        <v>179</v>
      </c>
      <c r="C36" s="209">
        <v>4</v>
      </c>
      <c r="D36" s="211" t="s">
        <v>181</v>
      </c>
      <c r="E36" s="451"/>
      <c r="F36" s="213">
        <f t="shared" si="4"/>
        <v>0</v>
      </c>
      <c r="G36" s="214"/>
      <c r="H36" s="167" t="s">
        <v>115</v>
      </c>
      <c r="I36" s="168" t="s">
        <v>103</v>
      </c>
    </row>
    <row r="37" spans="1:9" s="191" customFormat="1">
      <c r="A37" s="209"/>
      <c r="B37" s="210"/>
      <c r="C37" s="209"/>
      <c r="D37" s="211"/>
      <c r="E37" s="451"/>
      <c r="F37" s="208"/>
      <c r="G37" s="209"/>
      <c r="H37" s="167" t="s">
        <v>115</v>
      </c>
      <c r="I37" s="168" t="s">
        <v>103</v>
      </c>
    </row>
    <row r="38" spans="1:9" s="191" customFormat="1">
      <c r="A38" s="209"/>
      <c r="B38" s="210" t="s">
        <v>182</v>
      </c>
      <c r="C38" s="209"/>
      <c r="D38" s="211"/>
      <c r="E38" s="451"/>
      <c r="F38" s="208"/>
      <c r="G38" s="209"/>
      <c r="H38" s="167" t="s">
        <v>115</v>
      </c>
      <c r="I38" s="168" t="s">
        <v>103</v>
      </c>
    </row>
    <row r="39" spans="1:9" s="191" customFormat="1" ht="45">
      <c r="A39" s="230">
        <v>1</v>
      </c>
      <c r="B39" s="212" t="s">
        <v>183</v>
      </c>
      <c r="C39" s="198">
        <v>2</v>
      </c>
      <c r="D39" s="211" t="s">
        <v>184</v>
      </c>
      <c r="E39" s="451"/>
      <c r="F39" s="213">
        <f t="shared" ref="F39:F43" si="5">E39*C39</f>
        <v>0</v>
      </c>
      <c r="G39" s="231"/>
      <c r="H39" s="167" t="s">
        <v>115</v>
      </c>
      <c r="I39" s="168" t="s">
        <v>103</v>
      </c>
    </row>
    <row r="40" spans="1:9" s="191" customFormat="1" ht="33.75">
      <c r="A40" s="198">
        <v>2</v>
      </c>
      <c r="B40" s="212" t="s">
        <v>185</v>
      </c>
      <c r="C40" s="198">
        <v>1</v>
      </c>
      <c r="D40" s="211" t="s">
        <v>186</v>
      </c>
      <c r="E40" s="451"/>
      <c r="F40" s="208">
        <f t="shared" si="5"/>
        <v>0</v>
      </c>
      <c r="G40" s="214"/>
      <c r="H40" s="167" t="s">
        <v>115</v>
      </c>
      <c r="I40" s="168" t="s">
        <v>103</v>
      </c>
    </row>
    <row r="41" spans="1:9" s="191" customFormat="1">
      <c r="A41" s="209">
        <v>3</v>
      </c>
      <c r="B41" s="211" t="s">
        <v>187</v>
      </c>
      <c r="C41" s="209">
        <v>1</v>
      </c>
      <c r="D41" s="211"/>
      <c r="E41" s="451"/>
      <c r="F41" s="208">
        <f t="shared" si="5"/>
        <v>0</v>
      </c>
      <c r="G41" s="214"/>
      <c r="H41" s="167" t="s">
        <v>115</v>
      </c>
      <c r="I41" s="168" t="s">
        <v>103</v>
      </c>
    </row>
    <row r="42" spans="1:9" s="191" customFormat="1" ht="33.75">
      <c r="A42" s="198">
        <v>4</v>
      </c>
      <c r="B42" s="229" t="s">
        <v>175</v>
      </c>
      <c r="C42" s="226">
        <v>1</v>
      </c>
      <c r="D42" s="212" t="s">
        <v>176</v>
      </c>
      <c r="E42" s="451"/>
      <c r="F42" s="213">
        <f t="shared" si="5"/>
        <v>0</v>
      </c>
      <c r="G42" s="214" t="s">
        <v>177</v>
      </c>
      <c r="H42" s="167" t="s">
        <v>115</v>
      </c>
      <c r="I42" s="168" t="s">
        <v>103</v>
      </c>
    </row>
    <row r="43" spans="1:9" s="191" customFormat="1" ht="45">
      <c r="A43" s="209">
        <v>5</v>
      </c>
      <c r="B43" s="212" t="s">
        <v>161</v>
      </c>
      <c r="C43" s="226">
        <v>1</v>
      </c>
      <c r="D43" s="223" t="s">
        <v>162</v>
      </c>
      <c r="E43" s="451"/>
      <c r="F43" s="208">
        <f t="shared" si="5"/>
        <v>0</v>
      </c>
      <c r="G43" s="214"/>
      <c r="H43" s="167" t="s">
        <v>115</v>
      </c>
      <c r="I43" s="168" t="s">
        <v>103</v>
      </c>
    </row>
    <row r="44" spans="1:9" s="191" customFormat="1">
      <c r="A44" s="209" t="s">
        <v>188</v>
      </c>
      <c r="B44" s="211" t="s">
        <v>164</v>
      </c>
      <c r="C44" s="227">
        <v>1</v>
      </c>
      <c r="D44" s="228" t="s">
        <v>165</v>
      </c>
      <c r="E44" s="451"/>
      <c r="F44" s="208">
        <f>E44*C44</f>
        <v>0</v>
      </c>
      <c r="G44" s="206"/>
      <c r="H44" s="167" t="s">
        <v>115</v>
      </c>
      <c r="I44" s="168" t="s">
        <v>103</v>
      </c>
    </row>
    <row r="45" spans="1:9" s="191" customFormat="1">
      <c r="A45" s="209" t="s">
        <v>189</v>
      </c>
      <c r="B45" s="211" t="s">
        <v>167</v>
      </c>
      <c r="C45" s="227">
        <v>1</v>
      </c>
      <c r="D45" s="228" t="s">
        <v>168</v>
      </c>
      <c r="E45" s="451"/>
      <c r="F45" s="208">
        <f t="shared" ref="F45:F46" si="6">E45*C45</f>
        <v>0</v>
      </c>
      <c r="G45" s="214"/>
      <c r="H45" s="167" t="s">
        <v>115</v>
      </c>
      <c r="I45" s="168" t="s">
        <v>103</v>
      </c>
    </row>
    <row r="46" spans="1:9" s="191" customFormat="1">
      <c r="A46" s="209" t="s">
        <v>190</v>
      </c>
      <c r="B46" s="211" t="s">
        <v>170</v>
      </c>
      <c r="C46" s="227">
        <v>1</v>
      </c>
      <c r="D46" s="228" t="s">
        <v>171</v>
      </c>
      <c r="E46" s="451"/>
      <c r="F46" s="208">
        <f t="shared" si="6"/>
        <v>0</v>
      </c>
      <c r="G46" s="206"/>
      <c r="H46" s="167" t="s">
        <v>115</v>
      </c>
      <c r="I46" s="168" t="s">
        <v>103</v>
      </c>
    </row>
    <row r="47" spans="1:9" s="191" customFormat="1">
      <c r="A47" s="198"/>
      <c r="B47" s="212"/>
      <c r="C47" s="226"/>
      <c r="D47" s="212"/>
      <c r="E47" s="453"/>
      <c r="F47" s="232"/>
      <c r="G47" s="214"/>
      <c r="H47" s="167" t="s">
        <v>115</v>
      </c>
      <c r="I47" s="168" t="s">
        <v>103</v>
      </c>
    </row>
    <row r="48" spans="1:9" s="191" customFormat="1">
      <c r="A48" s="209"/>
      <c r="B48" s="210" t="s">
        <v>191</v>
      </c>
      <c r="C48" s="209"/>
      <c r="D48" s="211"/>
      <c r="E48" s="454"/>
      <c r="F48" s="233"/>
      <c r="G48" s="209"/>
      <c r="H48" s="167" t="s">
        <v>115</v>
      </c>
      <c r="I48" s="168" t="s">
        <v>103</v>
      </c>
    </row>
    <row r="49" spans="1:9" s="191" customFormat="1" ht="56.25">
      <c r="A49" s="198">
        <v>1</v>
      </c>
      <c r="B49" s="229" t="s">
        <v>192</v>
      </c>
      <c r="C49" s="198">
        <v>1</v>
      </c>
      <c r="D49" s="229" t="s">
        <v>193</v>
      </c>
      <c r="E49" s="451"/>
      <c r="F49" s="208">
        <f t="shared" ref="F49:F50" si="7">E49*C49</f>
        <v>0</v>
      </c>
      <c r="G49" s="206"/>
      <c r="H49" s="167" t="s">
        <v>115</v>
      </c>
      <c r="I49" s="168" t="s">
        <v>103</v>
      </c>
    </row>
    <row r="50" spans="1:9" s="191" customFormat="1" ht="56.25">
      <c r="A50" s="198">
        <v>2</v>
      </c>
      <c r="B50" s="229" t="s">
        <v>194</v>
      </c>
      <c r="C50" s="198">
        <v>1</v>
      </c>
      <c r="D50" s="229" t="s">
        <v>193</v>
      </c>
      <c r="E50" s="451"/>
      <c r="F50" s="208">
        <f t="shared" si="7"/>
        <v>0</v>
      </c>
      <c r="G50" s="206"/>
      <c r="H50" s="167" t="s">
        <v>115</v>
      </c>
      <c r="I50" s="168" t="s">
        <v>103</v>
      </c>
    </row>
    <row r="51" spans="1:9" s="191" customFormat="1">
      <c r="A51" s="209">
        <v>3</v>
      </c>
      <c r="B51" s="211" t="s">
        <v>195</v>
      </c>
      <c r="C51" s="209">
        <v>1</v>
      </c>
      <c r="D51" s="211"/>
      <c r="E51" s="455"/>
      <c r="F51" s="233"/>
      <c r="G51" s="214" t="s">
        <v>196</v>
      </c>
      <c r="H51" s="167" t="s">
        <v>115</v>
      </c>
      <c r="I51" s="168" t="s">
        <v>103</v>
      </c>
    </row>
    <row r="52" spans="1:9" s="191" customFormat="1">
      <c r="A52" s="209" t="s">
        <v>197</v>
      </c>
      <c r="B52" s="211" t="s">
        <v>164</v>
      </c>
      <c r="C52" s="227">
        <v>1</v>
      </c>
      <c r="D52" s="228" t="s">
        <v>165</v>
      </c>
      <c r="E52" s="451"/>
      <c r="F52" s="208">
        <f>E52*C52</f>
        <v>0</v>
      </c>
      <c r="G52" s="206"/>
      <c r="H52" s="167" t="s">
        <v>115</v>
      </c>
      <c r="I52" s="168" t="s">
        <v>103</v>
      </c>
    </row>
    <row r="53" spans="1:9" s="191" customFormat="1">
      <c r="A53" s="209" t="s">
        <v>198</v>
      </c>
      <c r="B53" s="211" t="s">
        <v>167</v>
      </c>
      <c r="C53" s="227">
        <v>1</v>
      </c>
      <c r="D53" s="228" t="s">
        <v>168</v>
      </c>
      <c r="E53" s="451"/>
      <c r="F53" s="208">
        <f t="shared" ref="F53:F55" si="8">E53*C53</f>
        <v>0</v>
      </c>
      <c r="G53" s="214"/>
      <c r="H53" s="167" t="s">
        <v>115</v>
      </c>
      <c r="I53" s="168" t="s">
        <v>103</v>
      </c>
    </row>
    <row r="54" spans="1:9" s="191" customFormat="1">
      <c r="A54" s="209" t="s">
        <v>199</v>
      </c>
      <c r="B54" s="211" t="s">
        <v>170</v>
      </c>
      <c r="C54" s="227">
        <v>1</v>
      </c>
      <c r="D54" s="228" t="s">
        <v>171</v>
      </c>
      <c r="E54" s="451"/>
      <c r="F54" s="208">
        <f t="shared" si="8"/>
        <v>0</v>
      </c>
      <c r="G54" s="206"/>
      <c r="H54" s="167" t="s">
        <v>115</v>
      </c>
      <c r="I54" s="168" t="s">
        <v>103</v>
      </c>
    </row>
    <row r="55" spans="1:9" s="191" customFormat="1">
      <c r="A55" s="209">
        <v>4</v>
      </c>
      <c r="B55" s="234" t="s">
        <v>200</v>
      </c>
      <c r="C55" s="209">
        <v>2</v>
      </c>
      <c r="D55" s="211" t="s">
        <v>147</v>
      </c>
      <c r="E55" s="451"/>
      <c r="F55" s="208">
        <f t="shared" si="8"/>
        <v>0</v>
      </c>
      <c r="G55" s="214"/>
      <c r="H55" s="167" t="s">
        <v>115</v>
      </c>
      <c r="I55" s="168" t="s">
        <v>103</v>
      </c>
    </row>
    <row r="56" spans="1:9" s="191" customFormat="1">
      <c r="A56" s="209"/>
      <c r="B56" s="235"/>
      <c r="C56" s="209"/>
      <c r="D56" s="211"/>
      <c r="E56" s="455"/>
      <c r="F56" s="233"/>
      <c r="G56" s="209"/>
      <c r="H56" s="167" t="s">
        <v>115</v>
      </c>
      <c r="I56" s="168" t="s">
        <v>103</v>
      </c>
    </row>
    <row r="57" spans="1:9" s="191" customFormat="1">
      <c r="A57" s="209"/>
      <c r="B57" s="235" t="s">
        <v>201</v>
      </c>
      <c r="C57" s="209"/>
      <c r="D57" s="211"/>
      <c r="E57" s="455"/>
      <c r="F57" s="233"/>
      <c r="G57" s="214"/>
      <c r="H57" s="167" t="s">
        <v>115</v>
      </c>
      <c r="I57" s="168" t="s">
        <v>103</v>
      </c>
    </row>
    <row r="58" spans="1:9" s="191" customFormat="1">
      <c r="A58" s="198">
        <v>1</v>
      </c>
      <c r="B58" s="219" t="s">
        <v>179</v>
      </c>
      <c r="C58" s="209">
        <v>4</v>
      </c>
      <c r="D58" s="211" t="s">
        <v>202</v>
      </c>
      <c r="E58" s="451"/>
      <c r="F58" s="213">
        <f t="shared" ref="F58" si="9">E58*C58</f>
        <v>0</v>
      </c>
      <c r="G58" s="214"/>
      <c r="H58" s="167" t="s">
        <v>115</v>
      </c>
      <c r="I58" s="168" t="s">
        <v>103</v>
      </c>
    </row>
    <row r="59" spans="1:9" s="191" customFormat="1">
      <c r="A59" s="198"/>
      <c r="B59" s="219"/>
      <c r="C59" s="209"/>
      <c r="D59" s="211"/>
      <c r="E59" s="455"/>
      <c r="F59" s="233"/>
      <c r="G59" s="198"/>
      <c r="H59" s="167" t="s">
        <v>115</v>
      </c>
      <c r="I59" s="168" t="s">
        <v>103</v>
      </c>
    </row>
    <row r="60" spans="1:9" s="191" customFormat="1">
      <c r="A60" s="209"/>
      <c r="B60" s="235" t="s">
        <v>203</v>
      </c>
      <c r="C60" s="209"/>
      <c r="D60" s="211"/>
      <c r="E60" s="455"/>
      <c r="F60" s="233"/>
      <c r="G60" s="214"/>
      <c r="H60" s="167" t="s">
        <v>115</v>
      </c>
      <c r="I60" s="168" t="s">
        <v>103</v>
      </c>
    </row>
    <row r="61" spans="1:9" s="191" customFormat="1">
      <c r="A61" s="198">
        <v>1</v>
      </c>
      <c r="B61" s="219" t="s">
        <v>179</v>
      </c>
      <c r="C61" s="209">
        <v>4</v>
      </c>
      <c r="D61" s="211" t="s">
        <v>202</v>
      </c>
      <c r="E61" s="451"/>
      <c r="F61" s="213">
        <f t="shared" ref="F61" si="10">E61*C61</f>
        <v>0</v>
      </c>
      <c r="G61" s="214"/>
      <c r="H61" s="167" t="s">
        <v>115</v>
      </c>
      <c r="I61" s="168" t="s">
        <v>103</v>
      </c>
    </row>
    <row r="62" spans="1:9" s="191" customFormat="1">
      <c r="A62" s="198"/>
      <c r="B62" s="207"/>
      <c r="C62" s="198"/>
      <c r="D62" s="198"/>
      <c r="E62" s="455"/>
      <c r="F62" s="233"/>
      <c r="G62" s="198"/>
      <c r="H62" s="167" t="s">
        <v>115</v>
      </c>
      <c r="I62" s="168" t="s">
        <v>103</v>
      </c>
    </row>
    <row r="63" spans="1:9" s="191" customFormat="1">
      <c r="A63" s="198"/>
      <c r="B63" s="236" t="s">
        <v>204</v>
      </c>
      <c r="C63" s="198"/>
      <c r="D63" s="198"/>
      <c r="E63" s="455"/>
      <c r="F63" s="233"/>
      <c r="G63" s="198"/>
      <c r="H63" s="167" t="s">
        <v>115</v>
      </c>
      <c r="I63" s="168" t="s">
        <v>103</v>
      </c>
    </row>
    <row r="64" spans="1:9" s="191" customFormat="1" ht="78.75">
      <c r="A64" s="209"/>
      <c r="B64" s="236" t="s">
        <v>205</v>
      </c>
      <c r="C64" s="237">
        <v>1</v>
      </c>
      <c r="D64" s="238" t="s">
        <v>206</v>
      </c>
      <c r="E64" s="451"/>
      <c r="F64" s="213">
        <f t="shared" ref="F64:F66" si="11">E64*C64</f>
        <v>0</v>
      </c>
      <c r="G64" s="214"/>
      <c r="H64" s="167" t="s">
        <v>115</v>
      </c>
      <c r="I64" s="168" t="s">
        <v>103</v>
      </c>
    </row>
    <row r="65" spans="1:9" s="191" customFormat="1">
      <c r="A65" s="198">
        <v>1</v>
      </c>
      <c r="B65" s="212" t="s">
        <v>207</v>
      </c>
      <c r="C65" s="198">
        <v>1</v>
      </c>
      <c r="D65" s="212" t="s">
        <v>208</v>
      </c>
      <c r="E65" s="451"/>
      <c r="F65" s="213">
        <f t="shared" si="11"/>
        <v>0</v>
      </c>
      <c r="G65" s="214"/>
      <c r="H65" s="167" t="s">
        <v>115</v>
      </c>
      <c r="I65" s="168" t="s">
        <v>103</v>
      </c>
    </row>
    <row r="66" spans="1:9" s="191" customFormat="1">
      <c r="A66" s="209">
        <v>2</v>
      </c>
      <c r="B66" s="212" t="s">
        <v>209</v>
      </c>
      <c r="C66" s="198">
        <v>5</v>
      </c>
      <c r="D66" s="212" t="s">
        <v>210</v>
      </c>
      <c r="E66" s="451"/>
      <c r="F66" s="208">
        <f t="shared" si="11"/>
        <v>0</v>
      </c>
      <c r="G66" s="214"/>
      <c r="H66" s="167" t="s">
        <v>115</v>
      </c>
      <c r="I66" s="168" t="s">
        <v>103</v>
      </c>
    </row>
    <row r="67" spans="1:9" s="191" customFormat="1">
      <c r="A67" s="198"/>
      <c r="B67" s="212"/>
      <c r="C67" s="198"/>
      <c r="D67" s="211"/>
      <c r="E67" s="455"/>
      <c r="F67" s="233"/>
      <c r="G67" s="198"/>
      <c r="H67" s="167" t="s">
        <v>115</v>
      </c>
      <c r="I67" s="168" t="s">
        <v>103</v>
      </c>
    </row>
    <row r="68" spans="1:9" s="191" customFormat="1">
      <c r="A68" s="209"/>
      <c r="B68" s="239" t="s">
        <v>211</v>
      </c>
      <c r="C68" s="209"/>
      <c r="D68" s="211"/>
      <c r="E68" s="455"/>
      <c r="F68" s="233"/>
      <c r="G68" s="198"/>
      <c r="H68" s="167" t="s">
        <v>115</v>
      </c>
      <c r="I68" s="168" t="s">
        <v>103</v>
      </c>
    </row>
    <row r="69" spans="1:9" s="191" customFormat="1" ht="45">
      <c r="A69" s="198">
        <v>1</v>
      </c>
      <c r="B69" s="240" t="s">
        <v>212</v>
      </c>
      <c r="C69" s="198">
        <v>1</v>
      </c>
      <c r="D69" s="212" t="s">
        <v>213</v>
      </c>
      <c r="E69" s="456"/>
      <c r="F69" s="213">
        <f t="shared" ref="F69:F75" si="12">E69*C69</f>
        <v>0</v>
      </c>
      <c r="G69" s="214"/>
      <c r="H69" s="167" t="s">
        <v>115</v>
      </c>
      <c r="I69" s="168" t="s">
        <v>103</v>
      </c>
    </row>
    <row r="70" spans="1:9" s="191" customFormat="1">
      <c r="A70" s="198" t="s">
        <v>214</v>
      </c>
      <c r="B70" s="212" t="s">
        <v>215</v>
      </c>
      <c r="C70" s="198">
        <v>1</v>
      </c>
      <c r="D70" s="212" t="s">
        <v>216</v>
      </c>
      <c r="E70" s="456"/>
      <c r="F70" s="213">
        <f t="shared" si="12"/>
        <v>0</v>
      </c>
      <c r="G70" s="214"/>
      <c r="H70" s="167" t="s">
        <v>115</v>
      </c>
      <c r="I70" s="168" t="s">
        <v>103</v>
      </c>
    </row>
    <row r="71" spans="1:9" s="191" customFormat="1">
      <c r="A71" s="209">
        <v>2</v>
      </c>
      <c r="B71" s="211" t="s">
        <v>217</v>
      </c>
      <c r="C71" s="209">
        <v>1</v>
      </c>
      <c r="D71" s="211" t="s">
        <v>218</v>
      </c>
      <c r="E71" s="451"/>
      <c r="F71" s="213">
        <f t="shared" si="12"/>
        <v>0</v>
      </c>
      <c r="G71" s="214"/>
      <c r="H71" s="167" t="s">
        <v>115</v>
      </c>
      <c r="I71" s="168" t="s">
        <v>103</v>
      </c>
    </row>
    <row r="72" spans="1:9" s="191" customFormat="1" ht="33.75">
      <c r="A72" s="241" t="s">
        <v>219</v>
      </c>
      <c r="B72" s="219" t="s">
        <v>145</v>
      </c>
      <c r="C72" s="198">
        <v>2</v>
      </c>
      <c r="D72" s="221"/>
      <c r="E72" s="452"/>
      <c r="F72" s="208">
        <f t="shared" si="12"/>
        <v>0</v>
      </c>
      <c r="G72" s="222"/>
      <c r="H72" s="167" t="s">
        <v>115</v>
      </c>
      <c r="I72" s="168" t="s">
        <v>103</v>
      </c>
    </row>
    <row r="73" spans="1:9" s="191" customFormat="1" ht="22.5">
      <c r="A73" s="209">
        <v>3</v>
      </c>
      <c r="B73" s="211" t="s">
        <v>220</v>
      </c>
      <c r="C73" s="209">
        <v>1</v>
      </c>
      <c r="D73" s="211" t="s">
        <v>221</v>
      </c>
      <c r="E73" s="455"/>
      <c r="F73" s="213"/>
      <c r="G73" s="242" t="s">
        <v>222</v>
      </c>
      <c r="H73" s="167" t="s">
        <v>115</v>
      </c>
      <c r="I73" s="168" t="s">
        <v>103</v>
      </c>
    </row>
    <row r="74" spans="1:9" s="191" customFormat="1" ht="33.75">
      <c r="A74" s="209">
        <v>4</v>
      </c>
      <c r="B74" s="212" t="s">
        <v>223</v>
      </c>
      <c r="C74" s="226">
        <v>1</v>
      </c>
      <c r="D74" s="211" t="s">
        <v>186</v>
      </c>
      <c r="E74" s="451"/>
      <c r="F74" s="208">
        <f t="shared" si="12"/>
        <v>0</v>
      </c>
      <c r="G74" s="206"/>
      <c r="H74" s="167" t="s">
        <v>115</v>
      </c>
      <c r="I74" s="168" t="s">
        <v>103</v>
      </c>
    </row>
    <row r="75" spans="1:9" s="191" customFormat="1">
      <c r="A75" s="209" t="s">
        <v>163</v>
      </c>
      <c r="B75" s="228" t="s">
        <v>224</v>
      </c>
      <c r="C75" s="227">
        <v>1</v>
      </c>
      <c r="D75" s="228"/>
      <c r="E75" s="451"/>
      <c r="F75" s="208">
        <f t="shared" si="12"/>
        <v>0</v>
      </c>
      <c r="G75" s="214"/>
      <c r="H75" s="167" t="s">
        <v>115</v>
      </c>
      <c r="I75" s="168" t="s">
        <v>103</v>
      </c>
    </row>
    <row r="76" spans="1:9" s="191" customFormat="1">
      <c r="A76" s="209">
        <v>5</v>
      </c>
      <c r="B76" s="211" t="s">
        <v>225</v>
      </c>
      <c r="C76" s="209">
        <v>1</v>
      </c>
      <c r="D76" s="243" t="s">
        <v>226</v>
      </c>
      <c r="E76" s="455"/>
      <c r="F76" s="233"/>
      <c r="G76" s="214" t="s">
        <v>227</v>
      </c>
      <c r="H76" s="167" t="s">
        <v>115</v>
      </c>
      <c r="I76" s="168" t="s">
        <v>103</v>
      </c>
    </row>
    <row r="77" spans="1:9" s="191" customFormat="1">
      <c r="A77" s="209">
        <v>6</v>
      </c>
      <c r="B77" s="211" t="s">
        <v>228</v>
      </c>
      <c r="C77" s="209">
        <v>3</v>
      </c>
      <c r="D77" s="211" t="s">
        <v>229</v>
      </c>
      <c r="E77" s="451"/>
      <c r="F77" s="213">
        <f t="shared" ref="F77:F106" si="13">E77*C77</f>
        <v>0</v>
      </c>
      <c r="G77" s="214"/>
      <c r="H77" s="167" t="s">
        <v>115</v>
      </c>
      <c r="I77" s="168" t="s">
        <v>103</v>
      </c>
    </row>
    <row r="78" spans="1:9" s="191" customFormat="1" ht="33.75">
      <c r="A78" s="209">
        <v>7</v>
      </c>
      <c r="B78" s="229" t="s">
        <v>175</v>
      </c>
      <c r="C78" s="209">
        <v>2</v>
      </c>
      <c r="D78" s="211" t="s">
        <v>176</v>
      </c>
      <c r="E78" s="451"/>
      <c r="F78" s="213">
        <f t="shared" si="13"/>
        <v>0</v>
      </c>
      <c r="G78" s="214" t="s">
        <v>177</v>
      </c>
      <c r="H78" s="167" t="s">
        <v>115</v>
      </c>
      <c r="I78" s="168" t="s">
        <v>103</v>
      </c>
    </row>
    <row r="79" spans="1:9" s="191" customFormat="1" ht="45">
      <c r="A79" s="209">
        <v>8</v>
      </c>
      <c r="B79" s="212" t="s">
        <v>161</v>
      </c>
      <c r="C79" s="227">
        <v>1</v>
      </c>
      <c r="D79" s="228" t="s">
        <v>162</v>
      </c>
      <c r="E79" s="451"/>
      <c r="F79" s="208">
        <f t="shared" si="13"/>
        <v>0</v>
      </c>
      <c r="G79" s="214"/>
      <c r="H79" s="167" t="s">
        <v>115</v>
      </c>
      <c r="I79" s="168" t="s">
        <v>103</v>
      </c>
    </row>
    <row r="80" spans="1:9" s="191" customFormat="1">
      <c r="A80" s="209" t="s">
        <v>230</v>
      </c>
      <c r="B80" s="211" t="s">
        <v>164</v>
      </c>
      <c r="C80" s="227">
        <v>1</v>
      </c>
      <c r="D80" s="228" t="s">
        <v>165</v>
      </c>
      <c r="E80" s="451"/>
      <c r="F80" s="208">
        <f>E80*C80</f>
        <v>0</v>
      </c>
      <c r="G80" s="206"/>
      <c r="H80" s="167" t="s">
        <v>115</v>
      </c>
      <c r="I80" s="168" t="s">
        <v>103</v>
      </c>
    </row>
    <row r="81" spans="1:9" s="191" customFormat="1">
      <c r="A81" s="209" t="s">
        <v>231</v>
      </c>
      <c r="B81" s="211" t="s">
        <v>167</v>
      </c>
      <c r="C81" s="227">
        <v>1</v>
      </c>
      <c r="D81" s="228" t="s">
        <v>168</v>
      </c>
      <c r="E81" s="451"/>
      <c r="F81" s="208">
        <f t="shared" ref="F81:F85" si="14">E81*C81</f>
        <v>0</v>
      </c>
      <c r="G81" s="214"/>
      <c r="H81" s="167" t="s">
        <v>115</v>
      </c>
      <c r="I81" s="168" t="s">
        <v>103</v>
      </c>
    </row>
    <row r="82" spans="1:9" s="191" customFormat="1">
      <c r="A82" s="209" t="s">
        <v>232</v>
      </c>
      <c r="B82" s="211" t="s">
        <v>170</v>
      </c>
      <c r="C82" s="227">
        <v>1</v>
      </c>
      <c r="D82" s="228" t="s">
        <v>171</v>
      </c>
      <c r="E82" s="451"/>
      <c r="F82" s="208">
        <f t="shared" si="14"/>
        <v>0</v>
      </c>
      <c r="G82" s="206"/>
      <c r="H82" s="167" t="s">
        <v>115</v>
      </c>
      <c r="I82" s="168" t="s">
        <v>103</v>
      </c>
    </row>
    <row r="83" spans="1:9" s="191" customFormat="1" ht="90">
      <c r="A83" s="198">
        <v>9</v>
      </c>
      <c r="B83" s="244" t="s">
        <v>233</v>
      </c>
      <c r="C83" s="237">
        <v>1</v>
      </c>
      <c r="D83" s="245" t="s">
        <v>234</v>
      </c>
      <c r="E83" s="452"/>
      <c r="F83" s="208">
        <f t="shared" si="14"/>
        <v>0</v>
      </c>
      <c r="G83" s="246"/>
      <c r="H83" s="167" t="s">
        <v>115</v>
      </c>
      <c r="I83" s="168" t="s">
        <v>103</v>
      </c>
    </row>
    <row r="84" spans="1:9" s="191" customFormat="1" ht="90">
      <c r="A84" s="237">
        <v>10</v>
      </c>
      <c r="B84" s="244" t="s">
        <v>235</v>
      </c>
      <c r="C84" s="237">
        <v>1</v>
      </c>
      <c r="D84" s="245" t="s">
        <v>234</v>
      </c>
      <c r="E84" s="457"/>
      <c r="F84" s="208">
        <f t="shared" si="14"/>
        <v>0</v>
      </c>
      <c r="G84" s="247"/>
      <c r="H84" s="167" t="s">
        <v>115</v>
      </c>
      <c r="I84" s="168" t="s">
        <v>103</v>
      </c>
    </row>
    <row r="85" spans="1:9" s="191" customFormat="1" ht="67.5">
      <c r="A85" s="198">
        <v>11</v>
      </c>
      <c r="B85" s="205" t="s">
        <v>236</v>
      </c>
      <c r="C85" s="198">
        <v>1</v>
      </c>
      <c r="D85" s="212" t="s">
        <v>237</v>
      </c>
      <c r="E85" s="457"/>
      <c r="F85" s="208">
        <f t="shared" si="14"/>
        <v>0</v>
      </c>
      <c r="G85" s="248"/>
      <c r="H85" s="167" t="s">
        <v>115</v>
      </c>
      <c r="I85" s="168" t="s">
        <v>103</v>
      </c>
    </row>
    <row r="86" spans="1:9" s="191" customFormat="1">
      <c r="A86" s="198">
        <v>12</v>
      </c>
      <c r="B86" s="212" t="s">
        <v>238</v>
      </c>
      <c r="C86" s="198">
        <v>2</v>
      </c>
      <c r="D86" s="211" t="s">
        <v>239</v>
      </c>
      <c r="E86" s="455"/>
      <c r="F86" s="213"/>
      <c r="G86" s="242" t="s">
        <v>240</v>
      </c>
      <c r="H86" s="167" t="s">
        <v>115</v>
      </c>
      <c r="I86" s="168" t="s">
        <v>103</v>
      </c>
    </row>
    <row r="87" spans="1:9" s="191" customFormat="1">
      <c r="A87" s="198"/>
      <c r="B87" s="212"/>
      <c r="C87" s="198"/>
      <c r="D87" s="211"/>
      <c r="E87" s="455"/>
      <c r="F87" s="213"/>
      <c r="G87" s="214"/>
      <c r="H87" s="167" t="s">
        <v>115</v>
      </c>
      <c r="I87" s="168" t="s">
        <v>103</v>
      </c>
    </row>
    <row r="88" spans="1:9" s="191" customFormat="1">
      <c r="A88" s="198"/>
      <c r="B88" s="249" t="s">
        <v>241</v>
      </c>
      <c r="C88" s="198"/>
      <c r="D88" s="212"/>
      <c r="E88" s="455"/>
      <c r="F88" s="213"/>
      <c r="G88" s="209"/>
      <c r="H88" s="167" t="s">
        <v>115</v>
      </c>
      <c r="I88" s="168" t="s">
        <v>103</v>
      </c>
    </row>
    <row r="89" spans="1:9" s="191" customFormat="1" ht="22.5">
      <c r="A89" s="198">
        <v>1</v>
      </c>
      <c r="B89" s="212" t="s">
        <v>158</v>
      </c>
      <c r="C89" s="198">
        <v>2</v>
      </c>
      <c r="D89" s="211" t="s">
        <v>157</v>
      </c>
      <c r="E89" s="452"/>
      <c r="F89" s="208">
        <f t="shared" ref="F89:F90" si="15">E89*C89</f>
        <v>0</v>
      </c>
      <c r="G89" s="214"/>
      <c r="H89" s="167" t="s">
        <v>115</v>
      </c>
      <c r="I89" s="168" t="s">
        <v>103</v>
      </c>
    </row>
    <row r="90" spans="1:9" s="191" customFormat="1" ht="56.25">
      <c r="A90" s="198">
        <v>2</v>
      </c>
      <c r="B90" s="250" t="s">
        <v>159</v>
      </c>
      <c r="C90" s="226">
        <v>2</v>
      </c>
      <c r="D90" s="251" t="s">
        <v>160</v>
      </c>
      <c r="E90" s="451"/>
      <c r="F90" s="208">
        <f t="shared" si="15"/>
        <v>0</v>
      </c>
      <c r="G90" s="225"/>
      <c r="H90" s="167" t="s">
        <v>115</v>
      </c>
      <c r="I90" s="168" t="s">
        <v>103</v>
      </c>
    </row>
    <row r="91" spans="1:9" s="191" customFormat="1" ht="33.75">
      <c r="A91" s="198">
        <v>3</v>
      </c>
      <c r="B91" s="252" t="s">
        <v>242</v>
      </c>
      <c r="C91" s="253">
        <v>1</v>
      </c>
      <c r="D91" s="211" t="s">
        <v>243</v>
      </c>
      <c r="E91" s="455"/>
      <c r="F91" s="213"/>
      <c r="G91" s="242" t="s">
        <v>244</v>
      </c>
      <c r="H91" s="167" t="s">
        <v>115</v>
      </c>
      <c r="I91" s="168" t="s">
        <v>103</v>
      </c>
    </row>
    <row r="92" spans="1:9" s="191" customFormat="1" ht="90">
      <c r="A92" s="198">
        <v>4</v>
      </c>
      <c r="B92" s="254" t="s">
        <v>245</v>
      </c>
      <c r="C92" s="253">
        <v>2</v>
      </c>
      <c r="D92" s="223" t="s">
        <v>246</v>
      </c>
      <c r="E92" s="452"/>
      <c r="F92" s="200">
        <f t="shared" ref="F92:F96" si="16">E92*C92</f>
        <v>0</v>
      </c>
      <c r="G92" s="214"/>
      <c r="H92" s="167" t="s">
        <v>115</v>
      </c>
      <c r="I92" s="168" t="s">
        <v>103</v>
      </c>
    </row>
    <row r="93" spans="1:9" s="191" customFormat="1">
      <c r="A93" s="198">
        <v>5</v>
      </c>
      <c r="B93" s="212" t="s">
        <v>247</v>
      </c>
      <c r="C93" s="198">
        <v>4</v>
      </c>
      <c r="D93" s="211" t="s">
        <v>248</v>
      </c>
      <c r="E93" s="452"/>
      <c r="F93" s="208">
        <f t="shared" si="16"/>
        <v>0</v>
      </c>
      <c r="G93" s="214"/>
      <c r="H93" s="167" t="s">
        <v>115</v>
      </c>
      <c r="I93" s="168" t="s">
        <v>103</v>
      </c>
    </row>
    <row r="94" spans="1:9" s="191" customFormat="1">
      <c r="A94" s="198">
        <v>6</v>
      </c>
      <c r="B94" s="212" t="s">
        <v>238</v>
      </c>
      <c r="C94" s="198">
        <v>2</v>
      </c>
      <c r="D94" s="211" t="s">
        <v>249</v>
      </c>
      <c r="E94" s="452"/>
      <c r="F94" s="208">
        <f t="shared" si="16"/>
        <v>0</v>
      </c>
      <c r="G94" s="214"/>
      <c r="H94" s="167" t="s">
        <v>115</v>
      </c>
      <c r="I94" s="168" t="s">
        <v>103</v>
      </c>
    </row>
    <row r="95" spans="1:9" s="191" customFormat="1">
      <c r="A95" s="198">
        <v>7</v>
      </c>
      <c r="B95" s="212" t="s">
        <v>250</v>
      </c>
      <c r="C95" s="198">
        <v>3</v>
      </c>
      <c r="D95" s="211" t="s">
        <v>251</v>
      </c>
      <c r="E95" s="452"/>
      <c r="F95" s="208">
        <f t="shared" si="16"/>
        <v>0</v>
      </c>
      <c r="G95" s="214"/>
      <c r="H95" s="167" t="s">
        <v>115</v>
      </c>
      <c r="I95" s="168" t="s">
        <v>103</v>
      </c>
    </row>
    <row r="96" spans="1:9" s="191" customFormat="1" ht="22.5">
      <c r="A96" s="198" t="s">
        <v>252</v>
      </c>
      <c r="B96" s="212" t="s">
        <v>253</v>
      </c>
      <c r="C96" s="198">
        <v>1</v>
      </c>
      <c r="D96" s="211" t="s">
        <v>254</v>
      </c>
      <c r="E96" s="452"/>
      <c r="F96" s="208">
        <f t="shared" si="16"/>
        <v>0</v>
      </c>
      <c r="G96" s="214"/>
      <c r="H96" s="167" t="s">
        <v>115</v>
      </c>
      <c r="I96" s="168" t="s">
        <v>103</v>
      </c>
    </row>
    <row r="97" spans="1:9" s="191" customFormat="1">
      <c r="A97" s="209">
        <v>8</v>
      </c>
      <c r="B97" s="211" t="s">
        <v>255</v>
      </c>
      <c r="C97" s="209">
        <v>1</v>
      </c>
      <c r="D97" s="211" t="s">
        <v>256</v>
      </c>
      <c r="E97" s="455"/>
      <c r="F97" s="213"/>
      <c r="G97" s="242" t="s">
        <v>244</v>
      </c>
      <c r="H97" s="167" t="s">
        <v>115</v>
      </c>
      <c r="I97" s="168" t="s">
        <v>103</v>
      </c>
    </row>
    <row r="98" spans="1:9" s="191" customFormat="1" ht="33.75">
      <c r="A98" s="255">
        <v>9</v>
      </c>
      <c r="B98" s="229" t="s">
        <v>175</v>
      </c>
      <c r="C98" s="255">
        <v>1</v>
      </c>
      <c r="D98" s="256" t="s">
        <v>257</v>
      </c>
      <c r="E98" s="452"/>
      <c r="F98" s="208">
        <f t="shared" ref="F98" si="17">E98*C98</f>
        <v>0</v>
      </c>
      <c r="G98" s="257" t="s">
        <v>177</v>
      </c>
      <c r="H98" s="167" t="s">
        <v>115</v>
      </c>
      <c r="I98" s="168" t="s">
        <v>103</v>
      </c>
    </row>
    <row r="99" spans="1:9" s="191" customFormat="1">
      <c r="A99" s="209">
        <v>10</v>
      </c>
      <c r="B99" s="211" t="s">
        <v>258</v>
      </c>
      <c r="C99" s="209">
        <v>1</v>
      </c>
      <c r="D99" s="211" t="s">
        <v>259</v>
      </c>
      <c r="E99" s="452"/>
      <c r="F99" s="208"/>
      <c r="G99" s="214" t="s">
        <v>260</v>
      </c>
      <c r="H99" s="167" t="s">
        <v>115</v>
      </c>
      <c r="I99" s="168" t="s">
        <v>103</v>
      </c>
    </row>
    <row r="100" spans="1:9" s="191" customFormat="1" ht="45">
      <c r="A100" s="241">
        <v>11</v>
      </c>
      <c r="B100" s="212" t="s">
        <v>161</v>
      </c>
      <c r="C100" s="227">
        <v>1</v>
      </c>
      <c r="D100" s="228" t="s">
        <v>162</v>
      </c>
      <c r="E100" s="451"/>
      <c r="F100" s="208">
        <f t="shared" ref="F100" si="18">E100*C100</f>
        <v>0</v>
      </c>
      <c r="G100" s="214"/>
      <c r="H100" s="167" t="s">
        <v>115</v>
      </c>
      <c r="I100" s="168" t="s">
        <v>103</v>
      </c>
    </row>
    <row r="101" spans="1:9" s="191" customFormat="1">
      <c r="A101" s="209" t="s">
        <v>261</v>
      </c>
      <c r="B101" s="211" t="s">
        <v>164</v>
      </c>
      <c r="C101" s="227">
        <v>1</v>
      </c>
      <c r="D101" s="228" t="s">
        <v>165</v>
      </c>
      <c r="E101" s="451"/>
      <c r="F101" s="208">
        <f>E101*C101</f>
        <v>0</v>
      </c>
      <c r="G101" s="206"/>
      <c r="H101" s="167" t="s">
        <v>115</v>
      </c>
      <c r="I101" s="168" t="s">
        <v>103</v>
      </c>
    </row>
    <row r="102" spans="1:9" s="191" customFormat="1">
      <c r="A102" s="209" t="s">
        <v>262</v>
      </c>
      <c r="B102" s="211" t="s">
        <v>167</v>
      </c>
      <c r="C102" s="227">
        <v>1</v>
      </c>
      <c r="D102" s="228" t="s">
        <v>168</v>
      </c>
      <c r="E102" s="451"/>
      <c r="F102" s="208">
        <f t="shared" ref="F102:F103" si="19">E102*C102</f>
        <v>0</v>
      </c>
      <c r="G102" s="214"/>
      <c r="H102" s="167" t="s">
        <v>115</v>
      </c>
      <c r="I102" s="168" t="s">
        <v>103</v>
      </c>
    </row>
    <row r="103" spans="1:9" s="191" customFormat="1">
      <c r="A103" s="209" t="s">
        <v>263</v>
      </c>
      <c r="B103" s="211" t="s">
        <v>170</v>
      </c>
      <c r="C103" s="227">
        <v>1</v>
      </c>
      <c r="D103" s="228" t="s">
        <v>171</v>
      </c>
      <c r="E103" s="451"/>
      <c r="F103" s="208">
        <f t="shared" si="19"/>
        <v>0</v>
      </c>
      <c r="G103" s="206"/>
      <c r="H103" s="167" t="s">
        <v>115</v>
      </c>
      <c r="I103" s="168" t="s">
        <v>103</v>
      </c>
    </row>
    <row r="104" spans="1:9" s="191" customFormat="1" ht="22.5">
      <c r="A104" s="209">
        <v>12</v>
      </c>
      <c r="B104" s="211" t="s">
        <v>264</v>
      </c>
      <c r="C104" s="209">
        <v>1</v>
      </c>
      <c r="D104" s="211" t="s">
        <v>265</v>
      </c>
      <c r="E104" s="458"/>
      <c r="F104" s="208">
        <f t="shared" si="13"/>
        <v>0</v>
      </c>
      <c r="G104" s="214"/>
      <c r="H104" s="167" t="s">
        <v>115</v>
      </c>
      <c r="I104" s="168" t="s">
        <v>103</v>
      </c>
    </row>
    <row r="105" spans="1:9" s="191" customFormat="1" ht="33.75">
      <c r="A105" s="209">
        <v>13</v>
      </c>
      <c r="B105" s="212" t="s">
        <v>185</v>
      </c>
      <c r="C105" s="198">
        <v>1</v>
      </c>
      <c r="D105" s="211" t="s">
        <v>186</v>
      </c>
      <c r="E105" s="451"/>
      <c r="F105" s="208">
        <f t="shared" si="13"/>
        <v>0</v>
      </c>
      <c r="G105" s="214"/>
      <c r="H105" s="167" t="s">
        <v>115</v>
      </c>
      <c r="I105" s="168" t="s">
        <v>103</v>
      </c>
    </row>
    <row r="106" spans="1:9" s="191" customFormat="1">
      <c r="A106" s="209" t="s">
        <v>266</v>
      </c>
      <c r="B106" s="211" t="s">
        <v>187</v>
      </c>
      <c r="C106" s="209">
        <v>1</v>
      </c>
      <c r="D106" s="211"/>
      <c r="E106" s="451"/>
      <c r="F106" s="208">
        <f t="shared" si="13"/>
        <v>0</v>
      </c>
      <c r="G106" s="214"/>
      <c r="H106" s="167" t="s">
        <v>115</v>
      </c>
      <c r="I106" s="168" t="s">
        <v>103</v>
      </c>
    </row>
    <row r="107" spans="1:9" s="191" customFormat="1">
      <c r="A107" s="241"/>
      <c r="B107" s="258"/>
      <c r="C107" s="241"/>
      <c r="D107" s="258"/>
      <c r="E107" s="455"/>
      <c r="F107" s="233"/>
      <c r="G107" s="214"/>
      <c r="H107" s="167" t="s">
        <v>115</v>
      </c>
      <c r="I107" s="168" t="s">
        <v>103</v>
      </c>
    </row>
    <row r="108" spans="1:9" s="191" customFormat="1">
      <c r="A108" s="198"/>
      <c r="B108" s="249" t="s">
        <v>267</v>
      </c>
      <c r="C108" s="198"/>
      <c r="D108" s="198"/>
      <c r="E108" s="455"/>
      <c r="F108" s="233"/>
      <c r="G108" s="198"/>
      <c r="H108" s="167" t="s">
        <v>115</v>
      </c>
      <c r="I108" s="168" t="s">
        <v>103</v>
      </c>
    </row>
    <row r="109" spans="1:9" s="191" customFormat="1" ht="135">
      <c r="A109" s="209">
        <v>1</v>
      </c>
      <c r="B109" s="224" t="s">
        <v>268</v>
      </c>
      <c r="C109" s="209">
        <v>2</v>
      </c>
      <c r="D109" s="211" t="s">
        <v>269</v>
      </c>
      <c r="E109" s="451"/>
      <c r="F109" s="208">
        <f t="shared" ref="F109:F117" si="20">E109*C109</f>
        <v>0</v>
      </c>
      <c r="G109" s="214"/>
      <c r="H109" s="167" t="s">
        <v>115</v>
      </c>
      <c r="I109" s="168" t="s">
        <v>103</v>
      </c>
    </row>
    <row r="110" spans="1:9" s="191" customFormat="1">
      <c r="A110" s="198" t="s">
        <v>144</v>
      </c>
      <c r="B110" s="212" t="s">
        <v>270</v>
      </c>
      <c r="C110" s="198">
        <v>2</v>
      </c>
      <c r="D110" s="212" t="s">
        <v>271</v>
      </c>
      <c r="E110" s="451"/>
      <c r="F110" s="208">
        <f t="shared" si="20"/>
        <v>0</v>
      </c>
      <c r="G110" s="214"/>
      <c r="H110" s="167" t="s">
        <v>115</v>
      </c>
      <c r="I110" s="168" t="s">
        <v>103</v>
      </c>
    </row>
    <row r="111" spans="1:9" s="191" customFormat="1">
      <c r="A111" s="209">
        <v>2</v>
      </c>
      <c r="B111" s="211" t="s">
        <v>272</v>
      </c>
      <c r="C111" s="209">
        <v>2</v>
      </c>
      <c r="D111" s="211" t="s">
        <v>273</v>
      </c>
      <c r="E111" s="455"/>
      <c r="F111" s="208"/>
      <c r="G111" s="242" t="s">
        <v>244</v>
      </c>
      <c r="H111" s="167" t="s">
        <v>115</v>
      </c>
      <c r="I111" s="168" t="s">
        <v>103</v>
      </c>
    </row>
    <row r="112" spans="1:9" s="191" customFormat="1" ht="191.25">
      <c r="A112" s="198">
        <v>3</v>
      </c>
      <c r="B112" s="212" t="s">
        <v>274</v>
      </c>
      <c r="C112" s="209">
        <v>1</v>
      </c>
      <c r="D112" s="211" t="s">
        <v>275</v>
      </c>
      <c r="E112" s="451"/>
      <c r="F112" s="208">
        <f t="shared" si="20"/>
        <v>0</v>
      </c>
      <c r="G112" s="214"/>
      <c r="H112" s="167" t="s">
        <v>115</v>
      </c>
      <c r="I112" s="168" t="s">
        <v>103</v>
      </c>
    </row>
    <row r="113" spans="1:9" s="191" customFormat="1" ht="213.75">
      <c r="A113" s="209">
        <v>4</v>
      </c>
      <c r="B113" s="212" t="s">
        <v>276</v>
      </c>
      <c r="C113" s="230">
        <v>1</v>
      </c>
      <c r="D113" s="212" t="s">
        <v>277</v>
      </c>
      <c r="E113" s="451"/>
      <c r="F113" s="208">
        <f t="shared" si="20"/>
        <v>0</v>
      </c>
      <c r="G113" s="214"/>
      <c r="H113" s="167" t="s">
        <v>115</v>
      </c>
      <c r="I113" s="168" t="s">
        <v>103</v>
      </c>
    </row>
    <row r="114" spans="1:9" s="191" customFormat="1">
      <c r="A114" s="209">
        <v>5</v>
      </c>
      <c r="B114" s="211" t="s">
        <v>278</v>
      </c>
      <c r="C114" s="209">
        <v>1</v>
      </c>
      <c r="D114" s="212" t="s">
        <v>279</v>
      </c>
      <c r="E114" s="451"/>
      <c r="F114" s="208">
        <f t="shared" si="20"/>
        <v>0</v>
      </c>
      <c r="G114" s="214" t="s">
        <v>280</v>
      </c>
      <c r="H114" s="167" t="s">
        <v>115</v>
      </c>
      <c r="I114" s="168" t="s">
        <v>103</v>
      </c>
    </row>
    <row r="115" spans="1:9" s="191" customFormat="1">
      <c r="A115" s="209" t="s">
        <v>188</v>
      </c>
      <c r="B115" s="211" t="s">
        <v>278</v>
      </c>
      <c r="C115" s="209">
        <v>1</v>
      </c>
      <c r="D115" s="212" t="s">
        <v>281</v>
      </c>
      <c r="E115" s="451"/>
      <c r="F115" s="208">
        <f t="shared" si="20"/>
        <v>0</v>
      </c>
      <c r="G115" s="214" t="s">
        <v>282</v>
      </c>
      <c r="H115" s="167" t="s">
        <v>115</v>
      </c>
      <c r="I115" s="168" t="s">
        <v>103</v>
      </c>
    </row>
    <row r="116" spans="1:9" s="191" customFormat="1">
      <c r="A116" s="209">
        <v>6</v>
      </c>
      <c r="B116" s="211" t="s">
        <v>283</v>
      </c>
      <c r="C116" s="209">
        <v>1</v>
      </c>
      <c r="D116" s="211" t="s">
        <v>284</v>
      </c>
      <c r="E116" s="451"/>
      <c r="F116" s="208">
        <f t="shared" si="20"/>
        <v>0</v>
      </c>
      <c r="G116" s="214"/>
      <c r="H116" s="167" t="s">
        <v>115</v>
      </c>
      <c r="I116" s="168" t="s">
        <v>103</v>
      </c>
    </row>
    <row r="117" spans="1:9" s="191" customFormat="1">
      <c r="A117" s="209" t="s">
        <v>285</v>
      </c>
      <c r="B117" s="211" t="s">
        <v>286</v>
      </c>
      <c r="C117" s="209">
        <v>1</v>
      </c>
      <c r="D117" s="211" t="s">
        <v>284</v>
      </c>
      <c r="E117" s="451"/>
      <c r="F117" s="208">
        <f t="shared" si="20"/>
        <v>0</v>
      </c>
      <c r="G117" s="214"/>
      <c r="H117" s="167" t="s">
        <v>115</v>
      </c>
      <c r="I117" s="168" t="s">
        <v>103</v>
      </c>
    </row>
    <row r="118" spans="1:9" s="191" customFormat="1" ht="33.75">
      <c r="A118" s="198">
        <v>7</v>
      </c>
      <c r="B118" s="229" t="s">
        <v>287</v>
      </c>
      <c r="C118" s="226">
        <v>1</v>
      </c>
      <c r="D118" s="212" t="s">
        <v>288</v>
      </c>
      <c r="E118" s="455"/>
      <c r="F118" s="233"/>
      <c r="G118" s="242" t="s">
        <v>244</v>
      </c>
      <c r="H118" s="167" t="s">
        <v>115</v>
      </c>
      <c r="I118" s="168" t="s">
        <v>103</v>
      </c>
    </row>
    <row r="119" spans="1:9" s="191" customFormat="1" ht="22.5">
      <c r="A119" s="198">
        <v>8</v>
      </c>
      <c r="B119" s="259" t="s">
        <v>289</v>
      </c>
      <c r="C119" s="209">
        <v>1</v>
      </c>
      <c r="D119" s="211" t="s">
        <v>290</v>
      </c>
      <c r="E119" s="451"/>
      <c r="F119" s="208"/>
      <c r="G119" s="242" t="s">
        <v>244</v>
      </c>
      <c r="H119" s="167" t="s">
        <v>115</v>
      </c>
      <c r="I119" s="168" t="s">
        <v>103</v>
      </c>
    </row>
    <row r="120" spans="1:9" s="191" customFormat="1" ht="22.5">
      <c r="A120" s="198">
        <v>9</v>
      </c>
      <c r="B120" s="211" t="s">
        <v>291</v>
      </c>
      <c r="C120" s="209">
        <v>1</v>
      </c>
      <c r="D120" s="211" t="s">
        <v>292</v>
      </c>
      <c r="E120" s="455"/>
      <c r="F120" s="233"/>
      <c r="G120" s="242" t="s">
        <v>244</v>
      </c>
      <c r="H120" s="167" t="s">
        <v>115</v>
      </c>
      <c r="I120" s="168" t="s">
        <v>103</v>
      </c>
    </row>
    <row r="121" spans="1:9" s="191" customFormat="1" ht="56.25">
      <c r="A121" s="209">
        <v>10</v>
      </c>
      <c r="B121" s="260" t="s">
        <v>293</v>
      </c>
      <c r="C121" s="261">
        <v>1</v>
      </c>
      <c r="D121" s="262" t="s">
        <v>294</v>
      </c>
      <c r="E121" s="451"/>
      <c r="F121" s="213">
        <f t="shared" ref="F121:F142" si="21">E121*C121</f>
        <v>0</v>
      </c>
      <c r="G121" s="225"/>
      <c r="H121" s="167" t="s">
        <v>115</v>
      </c>
      <c r="I121" s="168" t="s">
        <v>103</v>
      </c>
    </row>
    <row r="122" spans="1:9" s="191" customFormat="1" ht="236.25">
      <c r="A122" s="209">
        <v>11</v>
      </c>
      <c r="B122" s="240" t="s">
        <v>295</v>
      </c>
      <c r="C122" s="209">
        <v>1</v>
      </c>
      <c r="D122" s="211" t="s">
        <v>296</v>
      </c>
      <c r="E122" s="451"/>
      <c r="F122" s="208">
        <f t="shared" si="21"/>
        <v>0</v>
      </c>
      <c r="G122" s="206"/>
      <c r="H122" s="167" t="s">
        <v>115</v>
      </c>
      <c r="I122" s="168" t="s">
        <v>103</v>
      </c>
    </row>
    <row r="123" spans="1:9" s="191" customFormat="1" ht="225">
      <c r="A123" s="198">
        <v>12</v>
      </c>
      <c r="B123" s="212" t="s">
        <v>297</v>
      </c>
      <c r="C123" s="226">
        <v>3</v>
      </c>
      <c r="D123" s="211" t="s">
        <v>298</v>
      </c>
      <c r="E123" s="451"/>
      <c r="F123" s="208">
        <f t="shared" si="21"/>
        <v>0</v>
      </c>
      <c r="G123" s="214"/>
      <c r="H123" s="167" t="s">
        <v>115</v>
      </c>
      <c r="I123" s="168" t="s">
        <v>103</v>
      </c>
    </row>
    <row r="124" spans="1:9" s="191" customFormat="1" ht="258.75">
      <c r="A124" s="198">
        <v>13</v>
      </c>
      <c r="B124" s="240" t="s">
        <v>299</v>
      </c>
      <c r="C124" s="198">
        <v>1</v>
      </c>
      <c r="D124" s="212" t="s">
        <v>300</v>
      </c>
      <c r="E124" s="451"/>
      <c r="F124" s="208">
        <f t="shared" si="21"/>
        <v>0</v>
      </c>
      <c r="G124" s="214"/>
      <c r="H124" s="167" t="s">
        <v>115</v>
      </c>
      <c r="I124" s="168" t="s">
        <v>103</v>
      </c>
    </row>
    <row r="125" spans="1:9" s="191" customFormat="1" ht="112.5">
      <c r="A125" s="198">
        <v>14</v>
      </c>
      <c r="B125" s="212" t="s">
        <v>301</v>
      </c>
      <c r="C125" s="209">
        <v>1</v>
      </c>
      <c r="D125" s="211" t="s">
        <v>302</v>
      </c>
      <c r="E125" s="451"/>
      <c r="F125" s="208">
        <f t="shared" si="21"/>
        <v>0</v>
      </c>
      <c r="G125" s="214"/>
      <c r="H125" s="167" t="s">
        <v>115</v>
      </c>
      <c r="I125" s="168" t="s">
        <v>103</v>
      </c>
    </row>
    <row r="126" spans="1:9" s="191" customFormat="1" ht="45">
      <c r="A126" s="198">
        <v>15</v>
      </c>
      <c r="B126" s="212" t="s">
        <v>303</v>
      </c>
      <c r="C126" s="209">
        <v>1</v>
      </c>
      <c r="D126" s="211" t="s">
        <v>304</v>
      </c>
      <c r="E126" s="451"/>
      <c r="F126" s="208">
        <f t="shared" si="21"/>
        <v>0</v>
      </c>
      <c r="G126" s="206"/>
      <c r="H126" s="167" t="s">
        <v>115</v>
      </c>
      <c r="I126" s="168" t="s">
        <v>103</v>
      </c>
    </row>
    <row r="127" spans="1:9" s="191" customFormat="1" ht="225">
      <c r="A127" s="198">
        <v>16</v>
      </c>
      <c r="B127" s="212" t="s">
        <v>305</v>
      </c>
      <c r="C127" s="198">
        <v>1</v>
      </c>
      <c r="D127" s="211" t="s">
        <v>306</v>
      </c>
      <c r="E127" s="451"/>
      <c r="F127" s="208">
        <f t="shared" si="21"/>
        <v>0</v>
      </c>
      <c r="G127" s="214"/>
      <c r="H127" s="167" t="s">
        <v>115</v>
      </c>
      <c r="I127" s="168" t="s">
        <v>103</v>
      </c>
    </row>
    <row r="128" spans="1:9" s="191" customFormat="1" ht="56.25">
      <c r="A128" s="209">
        <v>17</v>
      </c>
      <c r="B128" s="212" t="s">
        <v>307</v>
      </c>
      <c r="C128" s="209">
        <v>2</v>
      </c>
      <c r="D128" s="211" t="s">
        <v>302</v>
      </c>
      <c r="E128" s="451"/>
      <c r="F128" s="208">
        <f t="shared" si="21"/>
        <v>0</v>
      </c>
      <c r="G128" s="206"/>
      <c r="H128" s="167" t="s">
        <v>115</v>
      </c>
      <c r="I128" s="168" t="s">
        <v>103</v>
      </c>
    </row>
    <row r="129" spans="1:9" s="191" customFormat="1" ht="56.25">
      <c r="A129" s="209">
        <v>18</v>
      </c>
      <c r="B129" s="212" t="s">
        <v>308</v>
      </c>
      <c r="C129" s="209">
        <v>1</v>
      </c>
      <c r="D129" s="211" t="s">
        <v>302</v>
      </c>
      <c r="E129" s="451"/>
      <c r="F129" s="208">
        <f t="shared" si="21"/>
        <v>0</v>
      </c>
      <c r="G129" s="206"/>
      <c r="H129" s="167" t="s">
        <v>115</v>
      </c>
      <c r="I129" s="168" t="s">
        <v>103</v>
      </c>
    </row>
    <row r="130" spans="1:9" s="191" customFormat="1" ht="56.25">
      <c r="A130" s="209">
        <v>19</v>
      </c>
      <c r="B130" s="212" t="s">
        <v>309</v>
      </c>
      <c r="C130" s="209">
        <v>6</v>
      </c>
      <c r="D130" s="211" t="s">
        <v>310</v>
      </c>
      <c r="E130" s="451"/>
      <c r="F130" s="208">
        <f t="shared" si="21"/>
        <v>0</v>
      </c>
      <c r="G130" s="206"/>
      <c r="H130" s="167" t="s">
        <v>115</v>
      </c>
      <c r="I130" s="168" t="s">
        <v>103</v>
      </c>
    </row>
    <row r="131" spans="1:9" s="191" customFormat="1" ht="56.25">
      <c r="A131" s="209">
        <v>20</v>
      </c>
      <c r="B131" s="263" t="s">
        <v>311</v>
      </c>
      <c r="C131" s="209">
        <v>1</v>
      </c>
      <c r="D131" s="211" t="s">
        <v>312</v>
      </c>
      <c r="E131" s="451"/>
      <c r="F131" s="208">
        <f t="shared" si="21"/>
        <v>0</v>
      </c>
      <c r="G131" s="214"/>
      <c r="H131" s="167" t="s">
        <v>115</v>
      </c>
      <c r="I131" s="168" t="s">
        <v>103</v>
      </c>
    </row>
    <row r="132" spans="1:9" s="191" customFormat="1" ht="56.25">
      <c r="A132" s="209">
        <v>21</v>
      </c>
      <c r="B132" s="263" t="s">
        <v>311</v>
      </c>
      <c r="C132" s="209">
        <v>1</v>
      </c>
      <c r="D132" s="211" t="s">
        <v>313</v>
      </c>
      <c r="E132" s="451"/>
      <c r="F132" s="208">
        <f t="shared" si="21"/>
        <v>0</v>
      </c>
      <c r="G132" s="214"/>
      <c r="H132" s="167" t="s">
        <v>115</v>
      </c>
      <c r="I132" s="168" t="s">
        <v>103</v>
      </c>
    </row>
    <row r="133" spans="1:9" s="191" customFormat="1" ht="22.5">
      <c r="A133" s="209">
        <v>22</v>
      </c>
      <c r="B133" s="212" t="s">
        <v>314</v>
      </c>
      <c r="C133" s="209">
        <v>1</v>
      </c>
      <c r="D133" s="212"/>
      <c r="E133" s="451"/>
      <c r="F133" s="208">
        <f t="shared" si="21"/>
        <v>0</v>
      </c>
      <c r="G133" s="214"/>
      <c r="H133" s="167" t="s">
        <v>115</v>
      </c>
      <c r="I133" s="168" t="s">
        <v>103</v>
      </c>
    </row>
    <row r="134" spans="1:9" s="191" customFormat="1">
      <c r="A134" s="198">
        <v>23</v>
      </c>
      <c r="B134" s="211" t="s">
        <v>315</v>
      </c>
      <c r="C134" s="209">
        <v>1</v>
      </c>
      <c r="D134" s="211" t="s">
        <v>316</v>
      </c>
      <c r="E134" s="451"/>
      <c r="F134" s="208">
        <f t="shared" si="21"/>
        <v>0</v>
      </c>
      <c r="G134" s="214"/>
      <c r="H134" s="167" t="s">
        <v>115</v>
      </c>
      <c r="I134" s="168" t="s">
        <v>103</v>
      </c>
    </row>
    <row r="135" spans="1:9" s="191" customFormat="1">
      <c r="A135" s="198">
        <v>24</v>
      </c>
      <c r="B135" s="211" t="s">
        <v>315</v>
      </c>
      <c r="C135" s="209">
        <v>1</v>
      </c>
      <c r="D135" s="211" t="s">
        <v>317</v>
      </c>
      <c r="E135" s="451"/>
      <c r="F135" s="208">
        <f t="shared" si="21"/>
        <v>0</v>
      </c>
      <c r="G135" s="214"/>
      <c r="H135" s="167" t="s">
        <v>115</v>
      </c>
      <c r="I135" s="168" t="s">
        <v>103</v>
      </c>
    </row>
    <row r="136" spans="1:9" s="191" customFormat="1" ht="101.25">
      <c r="A136" s="198">
        <v>25</v>
      </c>
      <c r="B136" s="212" t="s">
        <v>318</v>
      </c>
      <c r="C136" s="209">
        <v>1</v>
      </c>
      <c r="D136" s="211"/>
      <c r="E136" s="451"/>
      <c r="F136" s="208">
        <f t="shared" si="21"/>
        <v>0</v>
      </c>
      <c r="G136" s="214"/>
      <c r="H136" s="167" t="s">
        <v>115</v>
      </c>
      <c r="I136" s="168" t="s">
        <v>103</v>
      </c>
    </row>
    <row r="137" spans="1:9" s="191" customFormat="1">
      <c r="A137" s="198">
        <v>26</v>
      </c>
      <c r="B137" s="212" t="s">
        <v>319</v>
      </c>
      <c r="C137" s="209">
        <v>1</v>
      </c>
      <c r="D137" s="211" t="s">
        <v>320</v>
      </c>
      <c r="E137" s="451"/>
      <c r="F137" s="208">
        <f t="shared" si="21"/>
        <v>0</v>
      </c>
      <c r="G137" s="214"/>
      <c r="H137" s="167" t="s">
        <v>115</v>
      </c>
      <c r="I137" s="168" t="s">
        <v>103</v>
      </c>
    </row>
    <row r="138" spans="1:9" s="191" customFormat="1" ht="67.5">
      <c r="A138" s="198">
        <v>27</v>
      </c>
      <c r="B138" s="212" t="s">
        <v>321</v>
      </c>
      <c r="C138" s="209">
        <v>1</v>
      </c>
      <c r="D138" s="211" t="s">
        <v>322</v>
      </c>
      <c r="E138" s="451"/>
      <c r="F138" s="208">
        <f t="shared" si="21"/>
        <v>0</v>
      </c>
      <c r="G138" s="225"/>
      <c r="H138" s="167" t="s">
        <v>115</v>
      </c>
      <c r="I138" s="168" t="s">
        <v>103</v>
      </c>
    </row>
    <row r="139" spans="1:9" s="191" customFormat="1" ht="56.25">
      <c r="A139" s="198">
        <v>28</v>
      </c>
      <c r="B139" s="212" t="s">
        <v>323</v>
      </c>
      <c r="C139" s="209">
        <v>2</v>
      </c>
      <c r="D139" s="212" t="s">
        <v>324</v>
      </c>
      <c r="E139" s="451"/>
      <c r="F139" s="208"/>
      <c r="G139" s="214" t="s">
        <v>325</v>
      </c>
      <c r="H139" s="167" t="s">
        <v>115</v>
      </c>
      <c r="I139" s="168" t="s">
        <v>103</v>
      </c>
    </row>
    <row r="140" spans="1:9" s="191" customFormat="1" ht="22.5">
      <c r="A140" s="198">
        <v>29</v>
      </c>
      <c r="B140" s="264" t="s">
        <v>326</v>
      </c>
      <c r="C140" s="198">
        <v>2</v>
      </c>
      <c r="D140" s="212" t="s">
        <v>327</v>
      </c>
      <c r="E140" s="455"/>
      <c r="F140" s="208"/>
      <c r="G140" s="214" t="s">
        <v>325</v>
      </c>
      <c r="H140" s="167" t="s">
        <v>115</v>
      </c>
      <c r="I140" s="168" t="s">
        <v>103</v>
      </c>
    </row>
    <row r="141" spans="1:9" s="191" customFormat="1">
      <c r="A141" s="209">
        <v>30</v>
      </c>
      <c r="B141" s="212" t="s">
        <v>328</v>
      </c>
      <c r="C141" s="230">
        <v>5</v>
      </c>
      <c r="D141" s="211" t="s">
        <v>329</v>
      </c>
      <c r="E141" s="451"/>
      <c r="F141" s="208">
        <f t="shared" si="21"/>
        <v>0</v>
      </c>
      <c r="G141" s="214"/>
      <c r="H141" s="167" t="s">
        <v>115</v>
      </c>
      <c r="I141" s="168" t="s">
        <v>103</v>
      </c>
    </row>
    <row r="142" spans="1:9" s="191" customFormat="1" ht="45">
      <c r="A142" s="209">
        <v>31</v>
      </c>
      <c r="B142" s="212" t="s">
        <v>161</v>
      </c>
      <c r="C142" s="227">
        <v>2</v>
      </c>
      <c r="D142" s="228" t="s">
        <v>162</v>
      </c>
      <c r="E142" s="451"/>
      <c r="F142" s="208">
        <f t="shared" si="21"/>
        <v>0</v>
      </c>
      <c r="G142" s="214"/>
      <c r="H142" s="167" t="s">
        <v>115</v>
      </c>
      <c r="I142" s="168" t="s">
        <v>103</v>
      </c>
    </row>
    <row r="143" spans="1:9" s="191" customFormat="1">
      <c r="A143" s="209" t="s">
        <v>330</v>
      </c>
      <c r="B143" s="211" t="s">
        <v>164</v>
      </c>
      <c r="C143" s="227">
        <v>2</v>
      </c>
      <c r="D143" s="228" t="s">
        <v>165</v>
      </c>
      <c r="E143" s="451"/>
      <c r="F143" s="208">
        <f>E143*C143</f>
        <v>0</v>
      </c>
      <c r="G143" s="206"/>
      <c r="H143" s="167" t="s">
        <v>115</v>
      </c>
      <c r="I143" s="168" t="s">
        <v>103</v>
      </c>
    </row>
    <row r="144" spans="1:9" s="191" customFormat="1">
      <c r="A144" s="209" t="s">
        <v>331</v>
      </c>
      <c r="B144" s="211" t="s">
        <v>167</v>
      </c>
      <c r="C144" s="227">
        <v>2</v>
      </c>
      <c r="D144" s="228" t="s">
        <v>168</v>
      </c>
      <c r="E144" s="451"/>
      <c r="F144" s="208">
        <f t="shared" ref="F144:F149" si="22">E144*C144</f>
        <v>0</v>
      </c>
      <c r="G144" s="214"/>
      <c r="H144" s="167" t="s">
        <v>115</v>
      </c>
      <c r="I144" s="168" t="s">
        <v>103</v>
      </c>
    </row>
    <row r="145" spans="1:9" s="191" customFormat="1">
      <c r="A145" s="209" t="s">
        <v>332</v>
      </c>
      <c r="B145" s="211" t="s">
        <v>170</v>
      </c>
      <c r="C145" s="227">
        <v>2</v>
      </c>
      <c r="D145" s="228" t="s">
        <v>171</v>
      </c>
      <c r="E145" s="451"/>
      <c r="F145" s="208">
        <f t="shared" si="22"/>
        <v>0</v>
      </c>
      <c r="G145" s="206"/>
      <c r="H145" s="167" t="s">
        <v>115</v>
      </c>
      <c r="I145" s="168" t="s">
        <v>103</v>
      </c>
    </row>
    <row r="146" spans="1:9" s="191" customFormat="1" ht="33.75">
      <c r="A146" s="209">
        <v>32</v>
      </c>
      <c r="B146" s="212" t="s">
        <v>223</v>
      </c>
      <c r="C146" s="198">
        <v>1</v>
      </c>
      <c r="D146" s="265" t="s">
        <v>186</v>
      </c>
      <c r="E146" s="451"/>
      <c r="F146" s="208">
        <f t="shared" si="22"/>
        <v>0</v>
      </c>
      <c r="G146" s="214"/>
      <c r="H146" s="167" t="s">
        <v>115</v>
      </c>
      <c r="I146" s="168" t="s">
        <v>103</v>
      </c>
    </row>
    <row r="147" spans="1:9" s="191" customFormat="1">
      <c r="A147" s="209" t="s">
        <v>333</v>
      </c>
      <c r="B147" s="211" t="s">
        <v>187</v>
      </c>
      <c r="C147" s="209">
        <v>1</v>
      </c>
      <c r="D147" s="211"/>
      <c r="E147" s="451"/>
      <c r="F147" s="208">
        <f t="shared" si="22"/>
        <v>0</v>
      </c>
      <c r="G147" s="214"/>
      <c r="H147" s="167" t="s">
        <v>115</v>
      </c>
      <c r="I147" s="168" t="s">
        <v>103</v>
      </c>
    </row>
    <row r="148" spans="1:9" s="191" customFormat="1">
      <c r="A148" s="266">
        <v>33</v>
      </c>
      <c r="B148" s="212" t="s">
        <v>334</v>
      </c>
      <c r="C148" s="209">
        <v>2</v>
      </c>
      <c r="D148" s="212" t="s">
        <v>335</v>
      </c>
      <c r="E148" s="451"/>
      <c r="F148" s="208">
        <f t="shared" si="22"/>
        <v>0</v>
      </c>
      <c r="G148" s="214"/>
      <c r="H148" s="167" t="s">
        <v>115</v>
      </c>
      <c r="I148" s="168" t="s">
        <v>103</v>
      </c>
    </row>
    <row r="149" spans="1:9" s="191" customFormat="1">
      <c r="A149" s="198">
        <v>34</v>
      </c>
      <c r="B149" s="212" t="s">
        <v>336</v>
      </c>
      <c r="C149" s="198">
        <v>2</v>
      </c>
      <c r="D149" s="211" t="s">
        <v>284</v>
      </c>
      <c r="E149" s="451"/>
      <c r="F149" s="208">
        <f t="shared" si="22"/>
        <v>0</v>
      </c>
      <c r="G149" s="214"/>
      <c r="H149" s="167" t="s">
        <v>115</v>
      </c>
      <c r="I149" s="168" t="s">
        <v>103</v>
      </c>
    </row>
    <row r="150" spans="1:9" s="191" customFormat="1">
      <c r="A150" s="198"/>
      <c r="B150" s="212"/>
      <c r="C150" s="198"/>
      <c r="D150" s="258"/>
      <c r="E150" s="454"/>
      <c r="F150" s="233"/>
      <c r="G150" s="209"/>
      <c r="H150" s="167" t="s">
        <v>115</v>
      </c>
      <c r="I150" s="168" t="s">
        <v>103</v>
      </c>
    </row>
    <row r="151" spans="1:9" s="191" customFormat="1">
      <c r="A151" s="209"/>
      <c r="B151" s="235" t="s">
        <v>337</v>
      </c>
      <c r="C151" s="209"/>
      <c r="D151" s="258"/>
      <c r="E151" s="454"/>
      <c r="F151" s="233"/>
      <c r="G151" s="209"/>
      <c r="H151" s="167" t="s">
        <v>115</v>
      </c>
      <c r="I151" s="168" t="s">
        <v>103</v>
      </c>
    </row>
    <row r="152" spans="1:9" s="191" customFormat="1" ht="22.5">
      <c r="A152" s="198">
        <v>35</v>
      </c>
      <c r="B152" s="211" t="s">
        <v>338</v>
      </c>
      <c r="C152" s="209">
        <v>1</v>
      </c>
      <c r="D152" s="211" t="s">
        <v>143</v>
      </c>
      <c r="E152" s="451"/>
      <c r="F152" s="208">
        <f t="shared" ref="F152:F168" si="23">E152*C152</f>
        <v>0</v>
      </c>
      <c r="G152" s="267"/>
      <c r="H152" s="167" t="s">
        <v>115</v>
      </c>
      <c r="I152" s="168" t="s">
        <v>103</v>
      </c>
    </row>
    <row r="153" spans="1:9" s="191" customFormat="1" ht="33.75">
      <c r="A153" s="198" t="s">
        <v>339</v>
      </c>
      <c r="B153" s="219" t="s">
        <v>145</v>
      </c>
      <c r="C153" s="220">
        <v>1</v>
      </c>
      <c r="D153" s="221"/>
      <c r="E153" s="452"/>
      <c r="F153" s="208">
        <f t="shared" si="23"/>
        <v>0</v>
      </c>
      <c r="G153" s="222"/>
      <c r="H153" s="167" t="s">
        <v>115</v>
      </c>
      <c r="I153" s="168" t="s">
        <v>103</v>
      </c>
    </row>
    <row r="154" spans="1:9" s="191" customFormat="1" ht="22.5">
      <c r="A154" s="198">
        <v>36</v>
      </c>
      <c r="B154" s="211" t="s">
        <v>340</v>
      </c>
      <c r="C154" s="198">
        <v>1</v>
      </c>
      <c r="D154" s="212" t="s">
        <v>341</v>
      </c>
      <c r="E154" s="452"/>
      <c r="F154" s="208">
        <f t="shared" si="23"/>
        <v>0</v>
      </c>
      <c r="G154" s="214"/>
      <c r="H154" s="167" t="s">
        <v>115</v>
      </c>
      <c r="I154" s="168" t="s">
        <v>103</v>
      </c>
    </row>
    <row r="155" spans="1:9" s="191" customFormat="1">
      <c r="A155" s="198">
        <v>37</v>
      </c>
      <c r="B155" s="211" t="s">
        <v>342</v>
      </c>
      <c r="C155" s="209">
        <v>1</v>
      </c>
      <c r="D155" s="211" t="s">
        <v>343</v>
      </c>
      <c r="E155" s="459"/>
      <c r="F155" s="208">
        <f t="shared" si="23"/>
        <v>0</v>
      </c>
      <c r="G155" s="214"/>
      <c r="H155" s="167" t="s">
        <v>115</v>
      </c>
      <c r="I155" s="168" t="s">
        <v>103</v>
      </c>
    </row>
    <row r="156" spans="1:9" s="191" customFormat="1" ht="45">
      <c r="A156" s="198">
        <v>38</v>
      </c>
      <c r="B156" s="212" t="s">
        <v>344</v>
      </c>
      <c r="C156" s="198">
        <v>1</v>
      </c>
      <c r="D156" s="229" t="s">
        <v>345</v>
      </c>
      <c r="E156" s="451"/>
      <c r="F156" s="208">
        <f t="shared" si="23"/>
        <v>0</v>
      </c>
      <c r="G156" s="206"/>
      <c r="H156" s="167" t="s">
        <v>115</v>
      </c>
      <c r="I156" s="168" t="s">
        <v>103</v>
      </c>
    </row>
    <row r="157" spans="1:9" s="191" customFormat="1" ht="33.75">
      <c r="A157" s="209">
        <v>39</v>
      </c>
      <c r="B157" s="229" t="s">
        <v>175</v>
      </c>
      <c r="C157" s="209">
        <v>2</v>
      </c>
      <c r="D157" s="211" t="s">
        <v>346</v>
      </c>
      <c r="E157" s="451"/>
      <c r="F157" s="208">
        <f t="shared" si="23"/>
        <v>0</v>
      </c>
      <c r="G157" s="214" t="s">
        <v>177</v>
      </c>
      <c r="H157" s="167" t="s">
        <v>115</v>
      </c>
      <c r="I157" s="168" t="s">
        <v>103</v>
      </c>
    </row>
    <row r="158" spans="1:9" s="191" customFormat="1" ht="33.75">
      <c r="A158" s="209">
        <v>40</v>
      </c>
      <c r="B158" s="229" t="s">
        <v>175</v>
      </c>
      <c r="C158" s="209">
        <v>4</v>
      </c>
      <c r="D158" s="212" t="s">
        <v>347</v>
      </c>
      <c r="E158" s="451"/>
      <c r="F158" s="208">
        <f t="shared" si="23"/>
        <v>0</v>
      </c>
      <c r="G158" s="214" t="s">
        <v>177</v>
      </c>
      <c r="H158" s="167" t="s">
        <v>115</v>
      </c>
      <c r="I158" s="168" t="s">
        <v>103</v>
      </c>
    </row>
    <row r="159" spans="1:9" s="191" customFormat="1" ht="33.75">
      <c r="A159" s="209">
        <v>41</v>
      </c>
      <c r="B159" s="229" t="s">
        <v>175</v>
      </c>
      <c r="C159" s="209">
        <v>2</v>
      </c>
      <c r="D159" s="212" t="s">
        <v>348</v>
      </c>
      <c r="E159" s="451"/>
      <c r="F159" s="208">
        <f t="shared" si="23"/>
        <v>0</v>
      </c>
      <c r="G159" s="214" t="s">
        <v>177</v>
      </c>
      <c r="H159" s="167" t="s">
        <v>115</v>
      </c>
      <c r="I159" s="168" t="s">
        <v>103</v>
      </c>
    </row>
    <row r="160" spans="1:9" s="191" customFormat="1" ht="33.75">
      <c r="A160" s="209">
        <v>42</v>
      </c>
      <c r="B160" s="229" t="s">
        <v>175</v>
      </c>
      <c r="C160" s="209">
        <v>3</v>
      </c>
      <c r="D160" s="212" t="s">
        <v>349</v>
      </c>
      <c r="E160" s="451"/>
      <c r="F160" s="208">
        <f t="shared" si="23"/>
        <v>0</v>
      </c>
      <c r="G160" s="214" t="s">
        <v>177</v>
      </c>
      <c r="H160" s="167" t="s">
        <v>115</v>
      </c>
      <c r="I160" s="168" t="s">
        <v>103</v>
      </c>
    </row>
    <row r="161" spans="1:9" s="191" customFormat="1" ht="33.75">
      <c r="A161" s="209">
        <v>43</v>
      </c>
      <c r="B161" s="229" t="s">
        <v>175</v>
      </c>
      <c r="C161" s="209">
        <v>1</v>
      </c>
      <c r="D161" s="212" t="s">
        <v>350</v>
      </c>
      <c r="E161" s="451"/>
      <c r="F161" s="208">
        <f t="shared" si="23"/>
        <v>0</v>
      </c>
      <c r="G161" s="214" t="s">
        <v>177</v>
      </c>
      <c r="H161" s="167" t="s">
        <v>115</v>
      </c>
      <c r="I161" s="168" t="s">
        <v>103</v>
      </c>
    </row>
    <row r="162" spans="1:9" s="191" customFormat="1" ht="33.75">
      <c r="A162" s="209">
        <v>44</v>
      </c>
      <c r="B162" s="229" t="s">
        <v>175</v>
      </c>
      <c r="C162" s="209">
        <v>1</v>
      </c>
      <c r="D162" s="212" t="s">
        <v>351</v>
      </c>
      <c r="E162" s="451"/>
      <c r="F162" s="208">
        <f t="shared" si="23"/>
        <v>0</v>
      </c>
      <c r="G162" s="214" t="s">
        <v>177</v>
      </c>
      <c r="H162" s="167" t="s">
        <v>115</v>
      </c>
      <c r="I162" s="168" t="s">
        <v>103</v>
      </c>
    </row>
    <row r="163" spans="1:9" s="191" customFormat="1">
      <c r="A163" s="209">
        <v>45</v>
      </c>
      <c r="B163" s="211" t="s">
        <v>352</v>
      </c>
      <c r="C163" s="209">
        <v>1</v>
      </c>
      <c r="D163" s="211" t="s">
        <v>353</v>
      </c>
      <c r="E163" s="451"/>
      <c r="F163" s="208"/>
      <c r="G163" s="214" t="s">
        <v>260</v>
      </c>
      <c r="H163" s="167" t="s">
        <v>115</v>
      </c>
      <c r="I163" s="168" t="s">
        <v>103</v>
      </c>
    </row>
    <row r="164" spans="1:9" s="191" customFormat="1">
      <c r="A164" s="209">
        <v>46</v>
      </c>
      <c r="B164" s="211" t="s">
        <v>354</v>
      </c>
      <c r="C164" s="209">
        <v>4</v>
      </c>
      <c r="D164" s="211" t="s">
        <v>355</v>
      </c>
      <c r="E164" s="451"/>
      <c r="F164" s="208"/>
      <c r="G164" s="214" t="s">
        <v>260</v>
      </c>
      <c r="H164" s="167" t="s">
        <v>115</v>
      </c>
      <c r="I164" s="168" t="s">
        <v>103</v>
      </c>
    </row>
    <row r="165" spans="1:9" s="191" customFormat="1">
      <c r="A165" s="198">
        <v>47</v>
      </c>
      <c r="B165" s="212" t="s">
        <v>356</v>
      </c>
      <c r="C165" s="209">
        <v>1</v>
      </c>
      <c r="D165" s="211" t="s">
        <v>357</v>
      </c>
      <c r="E165" s="451"/>
      <c r="F165" s="208"/>
      <c r="G165" s="214" t="s">
        <v>260</v>
      </c>
      <c r="H165" s="167" t="s">
        <v>115</v>
      </c>
      <c r="I165" s="168" t="s">
        <v>103</v>
      </c>
    </row>
    <row r="166" spans="1:9" s="191" customFormat="1">
      <c r="A166" s="209">
        <v>48</v>
      </c>
      <c r="B166" s="211" t="s">
        <v>354</v>
      </c>
      <c r="C166" s="209">
        <v>2</v>
      </c>
      <c r="D166" s="211" t="s">
        <v>358</v>
      </c>
      <c r="E166" s="451"/>
      <c r="F166" s="208"/>
      <c r="G166" s="214" t="s">
        <v>260</v>
      </c>
      <c r="H166" s="167" t="s">
        <v>115</v>
      </c>
      <c r="I166" s="168" t="s">
        <v>103</v>
      </c>
    </row>
    <row r="167" spans="1:9" s="191" customFormat="1">
      <c r="A167" s="209">
        <v>49</v>
      </c>
      <c r="B167" s="211" t="s">
        <v>354</v>
      </c>
      <c r="C167" s="209">
        <v>2</v>
      </c>
      <c r="D167" s="211" t="s">
        <v>355</v>
      </c>
      <c r="E167" s="451"/>
      <c r="F167" s="208"/>
      <c r="G167" s="214" t="s">
        <v>260</v>
      </c>
      <c r="H167" s="167" t="s">
        <v>115</v>
      </c>
      <c r="I167" s="168" t="s">
        <v>103</v>
      </c>
    </row>
    <row r="168" spans="1:9" s="191" customFormat="1" ht="78.75">
      <c r="A168" s="266">
        <v>50</v>
      </c>
      <c r="B168" s="212" t="s">
        <v>359</v>
      </c>
      <c r="C168" s="209">
        <v>2</v>
      </c>
      <c r="D168" s="212" t="s">
        <v>360</v>
      </c>
      <c r="E168" s="451"/>
      <c r="F168" s="208">
        <f t="shared" si="23"/>
        <v>0</v>
      </c>
      <c r="G168" s="225"/>
      <c r="H168" s="167" t="s">
        <v>115</v>
      </c>
      <c r="I168" s="168" t="s">
        <v>103</v>
      </c>
    </row>
    <row r="169" spans="1:9" s="191" customFormat="1">
      <c r="A169" s="198"/>
      <c r="B169" s="212"/>
      <c r="C169" s="209"/>
      <c r="D169" s="212"/>
      <c r="E169" s="455"/>
      <c r="F169" s="233"/>
      <c r="G169" s="198"/>
      <c r="H169" s="167" t="s">
        <v>115</v>
      </c>
      <c r="I169" s="168" t="s">
        <v>103</v>
      </c>
    </row>
    <row r="170" spans="1:9" s="191" customFormat="1">
      <c r="A170" s="268"/>
      <c r="B170" s="239" t="s">
        <v>361</v>
      </c>
      <c r="C170" s="209"/>
      <c r="D170" s="211"/>
      <c r="E170" s="455"/>
      <c r="F170" s="233"/>
      <c r="G170" s="198"/>
      <c r="H170" s="167" t="s">
        <v>115</v>
      </c>
      <c r="I170" s="168" t="s">
        <v>103</v>
      </c>
    </row>
    <row r="171" spans="1:9" s="191" customFormat="1">
      <c r="A171" s="209">
        <v>1</v>
      </c>
      <c r="B171" s="211" t="s">
        <v>362</v>
      </c>
      <c r="C171" s="209">
        <v>1</v>
      </c>
      <c r="D171" s="211" t="s">
        <v>363</v>
      </c>
      <c r="E171" s="455"/>
      <c r="F171" s="233"/>
      <c r="G171" s="242" t="s">
        <v>244</v>
      </c>
      <c r="H171" s="167" t="s">
        <v>115</v>
      </c>
      <c r="I171" s="168" t="s">
        <v>103</v>
      </c>
    </row>
    <row r="172" spans="1:9" s="191" customFormat="1" ht="112.5">
      <c r="A172" s="198">
        <v>2</v>
      </c>
      <c r="B172" s="269" t="s">
        <v>364</v>
      </c>
      <c r="C172" s="198">
        <v>2</v>
      </c>
      <c r="D172" s="212" t="s">
        <v>365</v>
      </c>
      <c r="E172" s="451"/>
      <c r="F172" s="208">
        <f t="shared" ref="F172" si="24">E172*C172</f>
        <v>0</v>
      </c>
      <c r="G172" s="270" t="s">
        <v>366</v>
      </c>
      <c r="H172" s="167" t="s">
        <v>115</v>
      </c>
      <c r="I172" s="168" t="s">
        <v>103</v>
      </c>
    </row>
    <row r="173" spans="1:9" s="191" customFormat="1">
      <c r="A173" s="266">
        <v>3</v>
      </c>
      <c r="B173" s="212" t="s">
        <v>367</v>
      </c>
      <c r="C173" s="209">
        <v>1</v>
      </c>
      <c r="D173" s="212" t="s">
        <v>368</v>
      </c>
      <c r="E173" s="455"/>
      <c r="F173" s="233"/>
      <c r="G173" s="242" t="s">
        <v>244</v>
      </c>
      <c r="H173" s="167" t="s">
        <v>115</v>
      </c>
      <c r="I173" s="168" t="s">
        <v>103</v>
      </c>
    </row>
    <row r="174" spans="1:9" s="191" customFormat="1">
      <c r="A174" s="266">
        <v>4</v>
      </c>
      <c r="B174" s="212" t="s">
        <v>334</v>
      </c>
      <c r="C174" s="209">
        <v>1</v>
      </c>
      <c r="D174" s="212" t="s">
        <v>248</v>
      </c>
      <c r="E174" s="455"/>
      <c r="F174" s="233"/>
      <c r="G174" s="242" t="s">
        <v>244</v>
      </c>
      <c r="H174" s="167" t="s">
        <v>115</v>
      </c>
      <c r="I174" s="168" t="s">
        <v>103</v>
      </c>
    </row>
    <row r="175" spans="1:9" s="191" customFormat="1" ht="22.5">
      <c r="A175" s="198">
        <v>5</v>
      </c>
      <c r="B175" s="211" t="s">
        <v>369</v>
      </c>
      <c r="C175" s="209">
        <v>1</v>
      </c>
      <c r="D175" s="211" t="s">
        <v>147</v>
      </c>
      <c r="E175" s="451"/>
      <c r="F175" s="208">
        <f t="shared" ref="F175:F210" si="25">E175*C175</f>
        <v>0</v>
      </c>
      <c r="G175" s="214"/>
      <c r="H175" s="167" t="s">
        <v>115</v>
      </c>
      <c r="I175" s="168" t="s">
        <v>103</v>
      </c>
    </row>
    <row r="176" spans="1:9" s="191" customFormat="1" ht="33.75">
      <c r="A176" s="198" t="s">
        <v>188</v>
      </c>
      <c r="B176" s="219" t="s">
        <v>145</v>
      </c>
      <c r="C176" s="220">
        <v>1</v>
      </c>
      <c r="D176" s="221"/>
      <c r="E176" s="452"/>
      <c r="F176" s="208">
        <f t="shared" si="25"/>
        <v>0</v>
      </c>
      <c r="G176" s="222"/>
      <c r="H176" s="167" t="s">
        <v>115</v>
      </c>
      <c r="I176" s="168" t="s">
        <v>103</v>
      </c>
    </row>
    <row r="177" spans="1:9" s="191" customFormat="1">
      <c r="A177" s="198">
        <v>6</v>
      </c>
      <c r="B177" s="211" t="s">
        <v>336</v>
      </c>
      <c r="C177" s="209">
        <v>1</v>
      </c>
      <c r="D177" s="211" t="s">
        <v>143</v>
      </c>
      <c r="E177" s="451"/>
      <c r="F177" s="208">
        <f t="shared" si="25"/>
        <v>0</v>
      </c>
      <c r="G177" s="214"/>
      <c r="H177" s="167" t="s">
        <v>115</v>
      </c>
      <c r="I177" s="168" t="s">
        <v>103</v>
      </c>
    </row>
    <row r="178" spans="1:9" s="191" customFormat="1">
      <c r="A178" s="198">
        <v>7</v>
      </c>
      <c r="B178" s="211" t="s">
        <v>370</v>
      </c>
      <c r="C178" s="209">
        <v>1</v>
      </c>
      <c r="D178" s="211" t="s">
        <v>143</v>
      </c>
      <c r="E178" s="451"/>
      <c r="F178" s="208">
        <f t="shared" si="25"/>
        <v>0</v>
      </c>
      <c r="G178" s="214"/>
      <c r="H178" s="167" t="s">
        <v>115</v>
      </c>
      <c r="I178" s="168" t="s">
        <v>103</v>
      </c>
    </row>
    <row r="179" spans="1:9" s="191" customFormat="1">
      <c r="A179" s="198">
        <v>8</v>
      </c>
      <c r="B179" s="211" t="s">
        <v>336</v>
      </c>
      <c r="C179" s="209">
        <v>1</v>
      </c>
      <c r="D179" s="211" t="s">
        <v>143</v>
      </c>
      <c r="E179" s="451"/>
      <c r="F179" s="208">
        <f t="shared" si="25"/>
        <v>0</v>
      </c>
      <c r="G179" s="214"/>
      <c r="H179" s="167" t="s">
        <v>115</v>
      </c>
      <c r="I179" s="168" t="s">
        <v>103</v>
      </c>
    </row>
    <row r="180" spans="1:9" s="191" customFormat="1">
      <c r="A180" s="198">
        <v>9</v>
      </c>
      <c r="B180" s="211" t="s">
        <v>371</v>
      </c>
      <c r="C180" s="209">
        <v>1</v>
      </c>
      <c r="D180" s="211" t="s">
        <v>372</v>
      </c>
      <c r="E180" s="451"/>
      <c r="F180" s="208">
        <f t="shared" si="25"/>
        <v>0</v>
      </c>
      <c r="G180" s="214"/>
      <c r="H180" s="167" t="s">
        <v>115</v>
      </c>
      <c r="I180" s="168" t="s">
        <v>103</v>
      </c>
    </row>
    <row r="181" spans="1:9" s="191" customFormat="1" ht="45">
      <c r="A181" s="209">
        <v>10</v>
      </c>
      <c r="B181" s="212" t="s">
        <v>373</v>
      </c>
      <c r="C181" s="209">
        <v>1</v>
      </c>
      <c r="D181" s="211" t="s">
        <v>374</v>
      </c>
      <c r="E181" s="451"/>
      <c r="F181" s="208">
        <f t="shared" si="25"/>
        <v>0</v>
      </c>
      <c r="G181" s="214"/>
      <c r="H181" s="167" t="s">
        <v>115</v>
      </c>
      <c r="I181" s="168" t="s">
        <v>103</v>
      </c>
    </row>
    <row r="182" spans="1:9" s="191" customFormat="1">
      <c r="A182" s="209">
        <v>11</v>
      </c>
      <c r="B182" s="211" t="s">
        <v>149</v>
      </c>
      <c r="C182" s="209">
        <v>1</v>
      </c>
      <c r="D182" s="211" t="s">
        <v>150</v>
      </c>
      <c r="E182" s="451"/>
      <c r="F182" s="208">
        <f t="shared" si="25"/>
        <v>0</v>
      </c>
      <c r="G182" s="214"/>
      <c r="H182" s="167" t="s">
        <v>115</v>
      </c>
      <c r="I182" s="168" t="s">
        <v>103</v>
      </c>
    </row>
    <row r="183" spans="1:9" s="191" customFormat="1">
      <c r="A183" s="209">
        <v>12</v>
      </c>
      <c r="B183" s="211" t="s">
        <v>151</v>
      </c>
      <c r="C183" s="209">
        <v>1</v>
      </c>
      <c r="D183" s="211" t="s">
        <v>152</v>
      </c>
      <c r="E183" s="451"/>
      <c r="F183" s="208">
        <f t="shared" si="25"/>
        <v>0</v>
      </c>
      <c r="G183" s="214"/>
      <c r="H183" s="167" t="s">
        <v>115</v>
      </c>
      <c r="I183" s="168" t="s">
        <v>103</v>
      </c>
    </row>
    <row r="184" spans="1:9" s="191" customFormat="1" ht="33.75">
      <c r="A184" s="209">
        <v>13</v>
      </c>
      <c r="B184" s="229" t="s">
        <v>175</v>
      </c>
      <c r="C184" s="209">
        <v>1</v>
      </c>
      <c r="D184" s="211" t="s">
        <v>346</v>
      </c>
      <c r="E184" s="451"/>
      <c r="F184" s="208">
        <f t="shared" si="25"/>
        <v>0</v>
      </c>
      <c r="G184" s="214" t="s">
        <v>177</v>
      </c>
      <c r="H184" s="167" t="s">
        <v>115</v>
      </c>
      <c r="I184" s="168" t="s">
        <v>103</v>
      </c>
    </row>
    <row r="185" spans="1:9" s="191" customFormat="1">
      <c r="A185" s="209">
        <v>14</v>
      </c>
      <c r="B185" s="211" t="s">
        <v>375</v>
      </c>
      <c r="C185" s="209">
        <v>1</v>
      </c>
      <c r="D185" s="211" t="s">
        <v>376</v>
      </c>
      <c r="E185" s="451"/>
      <c r="F185" s="208"/>
      <c r="G185" s="214" t="s">
        <v>260</v>
      </c>
      <c r="H185" s="167" t="s">
        <v>115</v>
      </c>
      <c r="I185" s="168" t="s">
        <v>103</v>
      </c>
    </row>
    <row r="186" spans="1:9" s="191" customFormat="1" ht="78.75">
      <c r="A186" s="266">
        <v>15</v>
      </c>
      <c r="B186" s="212" t="s">
        <v>359</v>
      </c>
      <c r="C186" s="209">
        <v>1</v>
      </c>
      <c r="D186" s="212" t="s">
        <v>360</v>
      </c>
      <c r="E186" s="451"/>
      <c r="F186" s="208">
        <f t="shared" si="25"/>
        <v>0</v>
      </c>
      <c r="G186" s="225"/>
      <c r="H186" s="167" t="s">
        <v>115</v>
      </c>
      <c r="I186" s="168" t="s">
        <v>103</v>
      </c>
    </row>
    <row r="187" spans="1:9" s="191" customFormat="1">
      <c r="A187" s="266"/>
      <c r="B187" s="212"/>
      <c r="C187" s="209"/>
      <c r="D187" s="212"/>
      <c r="E187" s="451"/>
      <c r="F187" s="208"/>
      <c r="G187" s="225"/>
      <c r="H187" s="167" t="s">
        <v>115</v>
      </c>
      <c r="I187" s="168" t="s">
        <v>103</v>
      </c>
    </row>
    <row r="188" spans="1:9" s="191" customFormat="1">
      <c r="A188" s="266"/>
      <c r="B188" s="263" t="s">
        <v>377</v>
      </c>
      <c r="C188" s="209"/>
      <c r="D188" s="212"/>
      <c r="E188" s="455"/>
      <c r="F188" s="208"/>
      <c r="G188" s="198"/>
      <c r="H188" s="167" t="s">
        <v>115</v>
      </c>
      <c r="I188" s="168" t="s">
        <v>103</v>
      </c>
    </row>
    <row r="189" spans="1:9" s="191" customFormat="1" ht="78.75">
      <c r="A189" s="209"/>
      <c r="B189" s="236" t="s">
        <v>378</v>
      </c>
      <c r="C189" s="237">
        <v>1</v>
      </c>
      <c r="D189" s="271" t="s">
        <v>379</v>
      </c>
      <c r="E189" s="451"/>
      <c r="F189" s="208">
        <f t="shared" si="25"/>
        <v>0</v>
      </c>
      <c r="G189" s="214"/>
      <c r="H189" s="167" t="s">
        <v>115</v>
      </c>
      <c r="I189" s="168" t="s">
        <v>103</v>
      </c>
    </row>
    <row r="190" spans="1:9" s="191" customFormat="1">
      <c r="A190" s="198">
        <v>1</v>
      </c>
      <c r="B190" s="212" t="s">
        <v>380</v>
      </c>
      <c r="C190" s="198">
        <v>3</v>
      </c>
      <c r="D190" s="212" t="s">
        <v>181</v>
      </c>
      <c r="E190" s="451"/>
      <c r="F190" s="208">
        <f t="shared" si="25"/>
        <v>0</v>
      </c>
      <c r="G190" s="214"/>
      <c r="H190" s="167" t="s">
        <v>115</v>
      </c>
      <c r="I190" s="168" t="s">
        <v>103</v>
      </c>
    </row>
    <row r="191" spans="1:9" s="191" customFormat="1">
      <c r="A191" s="209">
        <v>2</v>
      </c>
      <c r="B191" s="212" t="s">
        <v>209</v>
      </c>
      <c r="C191" s="198">
        <v>2</v>
      </c>
      <c r="D191" s="212" t="s">
        <v>210</v>
      </c>
      <c r="E191" s="451"/>
      <c r="F191" s="201">
        <f t="shared" si="25"/>
        <v>0</v>
      </c>
      <c r="G191" s="209"/>
      <c r="H191" s="167" t="s">
        <v>115</v>
      </c>
      <c r="I191" s="168" t="s">
        <v>103</v>
      </c>
    </row>
    <row r="192" spans="1:9" s="191" customFormat="1">
      <c r="A192" s="209"/>
      <c r="B192" s="212"/>
      <c r="C192" s="198"/>
      <c r="D192" s="212"/>
      <c r="E192" s="455"/>
      <c r="F192" s="208"/>
      <c r="G192" s="209"/>
      <c r="H192" s="167" t="s">
        <v>115</v>
      </c>
      <c r="I192" s="168" t="s">
        <v>103</v>
      </c>
    </row>
    <row r="193" spans="1:9" s="191" customFormat="1">
      <c r="A193" s="209"/>
      <c r="B193" s="235" t="s">
        <v>381</v>
      </c>
      <c r="C193" s="209"/>
      <c r="D193" s="211"/>
      <c r="E193" s="455"/>
      <c r="F193" s="208"/>
      <c r="G193" s="209"/>
      <c r="H193" s="167" t="s">
        <v>115</v>
      </c>
      <c r="I193" s="168" t="s">
        <v>103</v>
      </c>
    </row>
    <row r="194" spans="1:9" s="191" customFormat="1" ht="22.5">
      <c r="A194" s="198">
        <v>1</v>
      </c>
      <c r="B194" s="211" t="s">
        <v>382</v>
      </c>
      <c r="C194" s="209">
        <v>1</v>
      </c>
      <c r="D194" s="211" t="s">
        <v>143</v>
      </c>
      <c r="E194" s="451"/>
      <c r="F194" s="208">
        <f t="shared" si="25"/>
        <v>0</v>
      </c>
      <c r="G194" s="198"/>
      <c r="H194" s="167" t="s">
        <v>115</v>
      </c>
      <c r="I194" s="168" t="s">
        <v>103</v>
      </c>
    </row>
    <row r="195" spans="1:9" s="191" customFormat="1" ht="33.75">
      <c r="A195" s="198" t="s">
        <v>144</v>
      </c>
      <c r="B195" s="219" t="s">
        <v>145</v>
      </c>
      <c r="C195" s="220">
        <v>1</v>
      </c>
      <c r="D195" s="221"/>
      <c r="E195" s="452"/>
      <c r="F195" s="208">
        <f t="shared" si="25"/>
        <v>0</v>
      </c>
      <c r="G195" s="222"/>
      <c r="H195" s="167" t="s">
        <v>115</v>
      </c>
      <c r="I195" s="168" t="s">
        <v>103</v>
      </c>
    </row>
    <row r="196" spans="1:9" s="191" customFormat="1">
      <c r="A196" s="198">
        <v>2</v>
      </c>
      <c r="B196" s="211" t="s">
        <v>383</v>
      </c>
      <c r="C196" s="198">
        <v>1</v>
      </c>
      <c r="D196" s="212" t="s">
        <v>384</v>
      </c>
      <c r="E196" s="451"/>
      <c r="F196" s="208">
        <f t="shared" si="25"/>
        <v>0</v>
      </c>
      <c r="G196" s="214"/>
      <c r="H196" s="167" t="s">
        <v>115</v>
      </c>
      <c r="I196" s="168" t="s">
        <v>103</v>
      </c>
    </row>
    <row r="197" spans="1:9" s="191" customFormat="1">
      <c r="A197" s="209">
        <v>3</v>
      </c>
      <c r="B197" s="211" t="s">
        <v>385</v>
      </c>
      <c r="C197" s="209">
        <v>3</v>
      </c>
      <c r="D197" s="211" t="s">
        <v>343</v>
      </c>
      <c r="E197" s="451"/>
      <c r="F197" s="208">
        <f t="shared" si="25"/>
        <v>0</v>
      </c>
      <c r="G197" s="214"/>
      <c r="H197" s="167" t="s">
        <v>115</v>
      </c>
      <c r="I197" s="168" t="s">
        <v>103</v>
      </c>
    </row>
    <row r="198" spans="1:9" s="191" customFormat="1">
      <c r="A198" s="209">
        <v>4</v>
      </c>
      <c r="B198" s="272" t="s">
        <v>386</v>
      </c>
      <c r="C198" s="198">
        <v>1</v>
      </c>
      <c r="D198" s="212" t="s">
        <v>387</v>
      </c>
      <c r="E198" s="451"/>
      <c r="F198" s="208">
        <f t="shared" si="25"/>
        <v>0</v>
      </c>
      <c r="G198" s="273"/>
      <c r="H198" s="167" t="s">
        <v>115</v>
      </c>
      <c r="I198" s="168" t="s">
        <v>103</v>
      </c>
    </row>
    <row r="199" spans="1:9" s="191" customFormat="1" ht="22.5">
      <c r="A199" s="209">
        <v>5</v>
      </c>
      <c r="B199" s="211" t="s">
        <v>388</v>
      </c>
      <c r="C199" s="209">
        <v>1</v>
      </c>
      <c r="D199" s="211" t="s">
        <v>343</v>
      </c>
      <c r="E199" s="451"/>
      <c r="F199" s="208">
        <f t="shared" si="25"/>
        <v>0</v>
      </c>
      <c r="G199" s="214"/>
      <c r="H199" s="167" t="s">
        <v>115</v>
      </c>
      <c r="I199" s="168" t="s">
        <v>103</v>
      </c>
    </row>
    <row r="200" spans="1:9" s="191" customFormat="1" ht="33.75">
      <c r="A200" s="198" t="s">
        <v>188</v>
      </c>
      <c r="B200" s="219" t="s">
        <v>145</v>
      </c>
      <c r="C200" s="220">
        <v>1</v>
      </c>
      <c r="D200" s="221"/>
      <c r="E200" s="452"/>
      <c r="F200" s="208">
        <f t="shared" si="25"/>
        <v>0</v>
      </c>
      <c r="G200" s="222"/>
      <c r="H200" s="167" t="s">
        <v>115</v>
      </c>
      <c r="I200" s="168" t="s">
        <v>103</v>
      </c>
    </row>
    <row r="201" spans="1:9" s="191" customFormat="1" ht="78.75">
      <c r="A201" s="198">
        <v>6</v>
      </c>
      <c r="B201" s="212" t="s">
        <v>389</v>
      </c>
      <c r="C201" s="198">
        <v>1</v>
      </c>
      <c r="D201" s="212" t="s">
        <v>193</v>
      </c>
      <c r="E201" s="451"/>
      <c r="F201" s="208">
        <f t="shared" si="25"/>
        <v>0</v>
      </c>
      <c r="G201" s="274"/>
      <c r="H201" s="167" t="s">
        <v>115</v>
      </c>
      <c r="I201" s="168" t="s">
        <v>103</v>
      </c>
    </row>
    <row r="202" spans="1:9" s="191" customFormat="1">
      <c r="A202" s="209">
        <v>7</v>
      </c>
      <c r="B202" s="211" t="s">
        <v>390</v>
      </c>
      <c r="C202" s="209">
        <v>1</v>
      </c>
      <c r="D202" s="211" t="s">
        <v>372</v>
      </c>
      <c r="E202" s="451"/>
      <c r="F202" s="208">
        <f t="shared" si="25"/>
        <v>0</v>
      </c>
      <c r="G202" s="214"/>
      <c r="H202" s="167" t="s">
        <v>115</v>
      </c>
      <c r="I202" s="168" t="s">
        <v>103</v>
      </c>
    </row>
    <row r="203" spans="1:9" s="191" customFormat="1">
      <c r="A203" s="275">
        <v>8</v>
      </c>
      <c r="B203" s="212" t="s">
        <v>391</v>
      </c>
      <c r="C203" s="209">
        <v>1</v>
      </c>
      <c r="D203" s="276" t="s">
        <v>392</v>
      </c>
      <c r="E203" s="451"/>
      <c r="F203" s="208">
        <f t="shared" si="25"/>
        <v>0</v>
      </c>
      <c r="G203" s="214"/>
      <c r="H203" s="167" t="s">
        <v>115</v>
      </c>
      <c r="I203" s="168" t="s">
        <v>103</v>
      </c>
    </row>
    <row r="204" spans="1:9" s="191" customFormat="1">
      <c r="A204" s="198">
        <v>9</v>
      </c>
      <c r="B204" s="212" t="s">
        <v>393</v>
      </c>
      <c r="C204" s="198">
        <v>1</v>
      </c>
      <c r="D204" s="212" t="s">
        <v>394</v>
      </c>
      <c r="E204" s="451"/>
      <c r="F204" s="208">
        <f t="shared" si="25"/>
        <v>0</v>
      </c>
      <c r="G204" s="214"/>
      <c r="H204" s="167" t="s">
        <v>115</v>
      </c>
      <c r="I204" s="168" t="s">
        <v>103</v>
      </c>
    </row>
    <row r="205" spans="1:9" s="191" customFormat="1" ht="45">
      <c r="A205" s="198">
        <v>10</v>
      </c>
      <c r="B205" s="263" t="s">
        <v>395</v>
      </c>
      <c r="C205" s="198">
        <v>1</v>
      </c>
      <c r="D205" s="212" t="s">
        <v>396</v>
      </c>
      <c r="E205" s="451"/>
      <c r="F205" s="208">
        <f t="shared" si="25"/>
        <v>0</v>
      </c>
      <c r="G205" s="214"/>
      <c r="H205" s="167" t="s">
        <v>115</v>
      </c>
      <c r="I205" s="168" t="s">
        <v>103</v>
      </c>
    </row>
    <row r="206" spans="1:9" s="191" customFormat="1" ht="112.5">
      <c r="A206" s="237">
        <v>11</v>
      </c>
      <c r="B206" s="269" t="s">
        <v>364</v>
      </c>
      <c r="C206" s="198">
        <v>1</v>
      </c>
      <c r="D206" s="212" t="s">
        <v>365</v>
      </c>
      <c r="E206" s="451"/>
      <c r="F206" s="208">
        <f t="shared" si="25"/>
        <v>0</v>
      </c>
      <c r="G206" s="270" t="s">
        <v>366</v>
      </c>
      <c r="H206" s="167" t="s">
        <v>115</v>
      </c>
      <c r="I206" s="168" t="s">
        <v>103</v>
      </c>
    </row>
    <row r="207" spans="1:9" s="191" customFormat="1" ht="56.25">
      <c r="A207" s="198">
        <v>12</v>
      </c>
      <c r="B207" s="212" t="s">
        <v>397</v>
      </c>
      <c r="C207" s="198">
        <v>1</v>
      </c>
      <c r="D207" s="212" t="s">
        <v>398</v>
      </c>
      <c r="E207" s="451"/>
      <c r="F207" s="208">
        <f t="shared" si="25"/>
        <v>0</v>
      </c>
      <c r="G207" s="214"/>
      <c r="H207" s="167" t="s">
        <v>115</v>
      </c>
      <c r="I207" s="168" t="s">
        <v>103</v>
      </c>
    </row>
    <row r="208" spans="1:9" s="191" customFormat="1" ht="33.75">
      <c r="A208" s="209">
        <v>13</v>
      </c>
      <c r="B208" s="212" t="s">
        <v>223</v>
      </c>
      <c r="C208" s="198">
        <v>1</v>
      </c>
      <c r="D208" s="211" t="s">
        <v>186</v>
      </c>
      <c r="E208" s="451"/>
      <c r="F208" s="208">
        <f t="shared" si="25"/>
        <v>0</v>
      </c>
      <c r="G208" s="214"/>
      <c r="H208" s="167" t="s">
        <v>115</v>
      </c>
      <c r="I208" s="168" t="s">
        <v>103</v>
      </c>
    </row>
    <row r="209" spans="1:9" s="191" customFormat="1">
      <c r="A209" s="209" t="s">
        <v>266</v>
      </c>
      <c r="B209" s="211" t="s">
        <v>187</v>
      </c>
      <c r="C209" s="209">
        <v>1</v>
      </c>
      <c r="D209" s="211"/>
      <c r="E209" s="451"/>
      <c r="F209" s="208">
        <f t="shared" si="25"/>
        <v>0</v>
      </c>
      <c r="G209" s="214"/>
      <c r="H209" s="167" t="s">
        <v>115</v>
      </c>
      <c r="I209" s="168" t="s">
        <v>103</v>
      </c>
    </row>
    <row r="210" spans="1:9" s="191" customFormat="1" ht="45">
      <c r="A210" s="209">
        <v>14</v>
      </c>
      <c r="B210" s="212" t="s">
        <v>161</v>
      </c>
      <c r="C210" s="227">
        <v>1</v>
      </c>
      <c r="D210" s="228" t="s">
        <v>162</v>
      </c>
      <c r="E210" s="451"/>
      <c r="F210" s="208">
        <f t="shared" si="25"/>
        <v>0</v>
      </c>
      <c r="G210" s="214"/>
      <c r="H210" s="167" t="s">
        <v>115</v>
      </c>
      <c r="I210" s="168" t="s">
        <v>103</v>
      </c>
    </row>
    <row r="211" spans="1:9" s="191" customFormat="1">
      <c r="A211" s="209" t="s">
        <v>399</v>
      </c>
      <c r="B211" s="211" t="s">
        <v>164</v>
      </c>
      <c r="C211" s="227">
        <v>1</v>
      </c>
      <c r="D211" s="228" t="s">
        <v>165</v>
      </c>
      <c r="E211" s="451"/>
      <c r="F211" s="208">
        <f>E211*C211</f>
        <v>0</v>
      </c>
      <c r="G211" s="206"/>
      <c r="H211" s="167" t="s">
        <v>115</v>
      </c>
      <c r="I211" s="168" t="s">
        <v>103</v>
      </c>
    </row>
    <row r="212" spans="1:9" s="191" customFormat="1">
      <c r="A212" s="209" t="s">
        <v>400</v>
      </c>
      <c r="B212" s="211" t="s">
        <v>167</v>
      </c>
      <c r="C212" s="227">
        <v>1</v>
      </c>
      <c r="D212" s="228" t="s">
        <v>168</v>
      </c>
      <c r="E212" s="451"/>
      <c r="F212" s="208">
        <f t="shared" ref="F212:F254" si="26">E212*C212</f>
        <v>0</v>
      </c>
      <c r="G212" s="214"/>
      <c r="H212" s="167" t="s">
        <v>115</v>
      </c>
      <c r="I212" s="168" t="s">
        <v>103</v>
      </c>
    </row>
    <row r="213" spans="1:9" s="191" customFormat="1">
      <c r="A213" s="209" t="s">
        <v>401</v>
      </c>
      <c r="B213" s="211" t="s">
        <v>170</v>
      </c>
      <c r="C213" s="227">
        <v>1</v>
      </c>
      <c r="D213" s="228" t="s">
        <v>171</v>
      </c>
      <c r="E213" s="451"/>
      <c r="F213" s="208">
        <f t="shared" si="26"/>
        <v>0</v>
      </c>
      <c r="G213" s="206"/>
      <c r="H213" s="167" t="s">
        <v>115</v>
      </c>
      <c r="I213" s="168" t="s">
        <v>103</v>
      </c>
    </row>
    <row r="214" spans="1:9" s="191" customFormat="1">
      <c r="A214" s="241">
        <v>15</v>
      </c>
      <c r="B214" s="211" t="s">
        <v>149</v>
      </c>
      <c r="C214" s="209">
        <v>1</v>
      </c>
      <c r="D214" s="211" t="s">
        <v>402</v>
      </c>
      <c r="E214" s="451"/>
      <c r="F214" s="208">
        <f t="shared" si="26"/>
        <v>0</v>
      </c>
      <c r="G214" s="214"/>
      <c r="H214" s="167" t="s">
        <v>115</v>
      </c>
      <c r="I214" s="168" t="s">
        <v>103</v>
      </c>
    </row>
    <row r="215" spans="1:9" s="191" customFormat="1" ht="22.5">
      <c r="A215" s="209">
        <v>16</v>
      </c>
      <c r="B215" s="212" t="s">
        <v>403</v>
      </c>
      <c r="C215" s="209">
        <v>1</v>
      </c>
      <c r="D215" s="211" t="s">
        <v>176</v>
      </c>
      <c r="E215" s="451"/>
      <c r="F215" s="208">
        <f t="shared" si="26"/>
        <v>0</v>
      </c>
      <c r="G215" s="214" t="s">
        <v>177</v>
      </c>
      <c r="H215" s="167" t="s">
        <v>115</v>
      </c>
      <c r="I215" s="168" t="s">
        <v>103</v>
      </c>
    </row>
    <row r="216" spans="1:9" s="191" customFormat="1">
      <c r="A216" s="209">
        <v>17</v>
      </c>
      <c r="B216" s="277" t="s">
        <v>404</v>
      </c>
      <c r="C216" s="278">
        <v>1</v>
      </c>
      <c r="D216" s="229" t="s">
        <v>405</v>
      </c>
      <c r="E216" s="451"/>
      <c r="F216" s="208">
        <f t="shared" si="26"/>
        <v>0</v>
      </c>
      <c r="G216" s="214"/>
      <c r="H216" s="167" t="s">
        <v>115</v>
      </c>
      <c r="I216" s="168" t="s">
        <v>103</v>
      </c>
    </row>
    <row r="217" spans="1:9" s="191" customFormat="1" ht="78.75">
      <c r="A217" s="266">
        <v>18</v>
      </c>
      <c r="B217" s="212" t="s">
        <v>359</v>
      </c>
      <c r="C217" s="209">
        <v>1</v>
      </c>
      <c r="D217" s="212" t="s">
        <v>360</v>
      </c>
      <c r="E217" s="451"/>
      <c r="F217" s="208">
        <f t="shared" si="26"/>
        <v>0</v>
      </c>
      <c r="G217" s="214"/>
      <c r="H217" s="167" t="s">
        <v>115</v>
      </c>
      <c r="I217" s="168" t="s">
        <v>103</v>
      </c>
    </row>
    <row r="218" spans="1:9" s="191" customFormat="1">
      <c r="A218" s="266">
        <v>19</v>
      </c>
      <c r="B218" s="211" t="s">
        <v>149</v>
      </c>
      <c r="C218" s="209">
        <v>1</v>
      </c>
      <c r="D218" s="211" t="s">
        <v>406</v>
      </c>
      <c r="E218" s="451"/>
      <c r="F218" s="208">
        <f t="shared" si="26"/>
        <v>0</v>
      </c>
      <c r="G218" s="214"/>
      <c r="H218" s="167" t="s">
        <v>115</v>
      </c>
      <c r="I218" s="168" t="s">
        <v>103</v>
      </c>
    </row>
    <row r="219" spans="1:9" s="191" customFormat="1">
      <c r="A219" s="266"/>
      <c r="B219" s="211"/>
      <c r="C219" s="209"/>
      <c r="D219" s="211"/>
      <c r="E219" s="455"/>
      <c r="F219" s="208"/>
      <c r="G219" s="214"/>
      <c r="H219" s="167" t="s">
        <v>115</v>
      </c>
      <c r="I219" s="168" t="s">
        <v>103</v>
      </c>
    </row>
    <row r="220" spans="1:9" s="191" customFormat="1">
      <c r="A220" s="266"/>
      <c r="B220" s="279" t="s">
        <v>407</v>
      </c>
      <c r="C220" s="209"/>
      <c r="D220" s="211"/>
      <c r="E220" s="455"/>
      <c r="F220" s="208"/>
      <c r="G220" s="214"/>
      <c r="H220" s="167" t="s">
        <v>115</v>
      </c>
      <c r="I220" s="168" t="s">
        <v>103</v>
      </c>
    </row>
    <row r="221" spans="1:9" s="191" customFormat="1" ht="78.75">
      <c r="A221" s="280"/>
      <c r="B221" s="236" t="s">
        <v>408</v>
      </c>
      <c r="C221" s="281">
        <v>1</v>
      </c>
      <c r="D221" s="238" t="s">
        <v>409</v>
      </c>
      <c r="E221" s="451"/>
      <c r="F221" s="208">
        <f t="shared" si="26"/>
        <v>0</v>
      </c>
      <c r="G221" s="214"/>
      <c r="H221" s="167" t="s">
        <v>115</v>
      </c>
      <c r="I221" s="168" t="s">
        <v>103</v>
      </c>
    </row>
    <row r="222" spans="1:9" s="191" customFormat="1">
      <c r="A222" s="282">
        <v>1</v>
      </c>
      <c r="B222" s="283" t="s">
        <v>410</v>
      </c>
      <c r="C222" s="282">
        <v>4</v>
      </c>
      <c r="D222" s="283" t="s">
        <v>181</v>
      </c>
      <c r="E222" s="451"/>
      <c r="F222" s="208">
        <f t="shared" si="26"/>
        <v>0</v>
      </c>
      <c r="G222" s="214"/>
      <c r="H222" s="167" t="s">
        <v>115</v>
      </c>
      <c r="I222" s="168" t="s">
        <v>103</v>
      </c>
    </row>
    <row r="223" spans="1:9" s="191" customFormat="1">
      <c r="A223" s="280">
        <v>2</v>
      </c>
      <c r="B223" s="283" t="s">
        <v>209</v>
      </c>
      <c r="C223" s="282">
        <v>3</v>
      </c>
      <c r="D223" s="283" t="s">
        <v>210</v>
      </c>
      <c r="E223" s="451"/>
      <c r="F223" s="208">
        <f t="shared" si="26"/>
        <v>0</v>
      </c>
      <c r="G223" s="214"/>
      <c r="H223" s="167" t="s">
        <v>115</v>
      </c>
      <c r="I223" s="168" t="s">
        <v>103</v>
      </c>
    </row>
    <row r="224" spans="1:9" s="191" customFormat="1">
      <c r="A224" s="284">
        <v>3</v>
      </c>
      <c r="B224" s="285" t="s">
        <v>411</v>
      </c>
      <c r="C224" s="284">
        <v>1</v>
      </c>
      <c r="D224" s="286" t="s">
        <v>412</v>
      </c>
      <c r="E224" s="455"/>
      <c r="F224" s="208"/>
      <c r="G224" s="287" t="s">
        <v>244</v>
      </c>
      <c r="H224" s="167" t="s">
        <v>115</v>
      </c>
      <c r="I224" s="168" t="s">
        <v>103</v>
      </c>
    </row>
    <row r="225" spans="1:12">
      <c r="A225" s="288"/>
      <c r="B225" s="289"/>
      <c r="C225" s="280"/>
      <c r="D225" s="283"/>
      <c r="E225" s="455"/>
      <c r="F225" s="208"/>
      <c r="G225" s="290"/>
      <c r="H225" s="167" t="s">
        <v>115</v>
      </c>
      <c r="I225" s="168" t="s">
        <v>103</v>
      </c>
    </row>
    <row r="226" spans="1:12">
      <c r="A226" s="280"/>
      <c r="B226" s="291" t="s">
        <v>413</v>
      </c>
      <c r="C226" s="280"/>
      <c r="D226" s="292"/>
      <c r="E226" s="455"/>
      <c r="F226" s="208"/>
      <c r="G226" s="282"/>
      <c r="H226" s="167" t="s">
        <v>115</v>
      </c>
      <c r="I226" s="168" t="s">
        <v>103</v>
      </c>
    </row>
    <row r="227" spans="1:12">
      <c r="A227" s="293">
        <v>1</v>
      </c>
      <c r="B227" s="294" t="s">
        <v>179</v>
      </c>
      <c r="C227" s="293">
        <v>4</v>
      </c>
      <c r="D227" s="294" t="s">
        <v>181</v>
      </c>
      <c r="E227" s="451"/>
      <c r="F227" s="208">
        <f t="shared" si="26"/>
        <v>0</v>
      </c>
      <c r="G227" s="295"/>
      <c r="H227" s="167" t="s">
        <v>115</v>
      </c>
      <c r="I227" s="168" t="s">
        <v>103</v>
      </c>
    </row>
    <row r="228" spans="1:12">
      <c r="A228" s="293">
        <v>2</v>
      </c>
      <c r="B228" s="294" t="s">
        <v>179</v>
      </c>
      <c r="C228" s="293">
        <v>1</v>
      </c>
      <c r="D228" s="294" t="s">
        <v>180</v>
      </c>
      <c r="E228" s="451"/>
      <c r="F228" s="208">
        <f t="shared" si="26"/>
        <v>0</v>
      </c>
      <c r="G228" s="295"/>
      <c r="H228" s="167" t="s">
        <v>115</v>
      </c>
      <c r="I228" s="168" t="s">
        <v>103</v>
      </c>
    </row>
    <row r="229" spans="1:12">
      <c r="A229" s="280">
        <v>3</v>
      </c>
      <c r="B229" s="283" t="s">
        <v>209</v>
      </c>
      <c r="C229" s="282">
        <v>1</v>
      </c>
      <c r="D229" s="283" t="s">
        <v>210</v>
      </c>
      <c r="E229" s="451"/>
      <c r="F229" s="201">
        <f t="shared" si="26"/>
        <v>0</v>
      </c>
      <c r="G229" s="214"/>
      <c r="H229" s="167" t="s">
        <v>115</v>
      </c>
      <c r="I229" s="168" t="s">
        <v>103</v>
      </c>
    </row>
    <row r="230" spans="1:12">
      <c r="A230" s="284"/>
      <c r="B230" s="283"/>
      <c r="C230" s="282"/>
      <c r="D230" s="283"/>
      <c r="E230" s="455"/>
      <c r="F230" s="208"/>
      <c r="G230" s="214"/>
      <c r="H230" s="167" t="s">
        <v>115</v>
      </c>
      <c r="I230" s="168" t="s">
        <v>103</v>
      </c>
    </row>
    <row r="231" spans="1:12">
      <c r="A231" s="288"/>
      <c r="B231" s="296" t="s">
        <v>414</v>
      </c>
      <c r="C231" s="288"/>
      <c r="D231" s="288"/>
      <c r="E231" s="455"/>
      <c r="F231" s="208"/>
      <c r="G231" s="282"/>
      <c r="H231" s="167" t="s">
        <v>115</v>
      </c>
      <c r="I231" s="168" t="s">
        <v>103</v>
      </c>
    </row>
    <row r="232" spans="1:12" ht="90">
      <c r="A232" s="282">
        <v>1</v>
      </c>
      <c r="B232" s="244" t="s">
        <v>233</v>
      </c>
      <c r="C232" s="237">
        <v>2</v>
      </c>
      <c r="D232" s="245" t="s">
        <v>234</v>
      </c>
      <c r="E232" s="452"/>
      <c r="F232" s="208">
        <f>E232*C232</f>
        <v>0</v>
      </c>
      <c r="G232" s="246"/>
      <c r="H232" s="167" t="s">
        <v>115</v>
      </c>
      <c r="I232" s="168" t="s">
        <v>103</v>
      </c>
      <c r="J232" s="297"/>
      <c r="K232" s="298"/>
      <c r="L232" s="299"/>
    </row>
    <row r="233" spans="1:12" ht="67.5">
      <c r="A233" s="282">
        <v>2</v>
      </c>
      <c r="B233" s="205" t="s">
        <v>236</v>
      </c>
      <c r="C233" s="198">
        <v>1</v>
      </c>
      <c r="D233" s="212" t="s">
        <v>237</v>
      </c>
      <c r="E233" s="457"/>
      <c r="F233" s="208">
        <f>E233*C233</f>
        <v>0</v>
      </c>
      <c r="G233" s="248"/>
      <c r="H233" s="167" t="s">
        <v>115</v>
      </c>
      <c r="I233" s="168" t="s">
        <v>103</v>
      </c>
      <c r="J233" s="300"/>
      <c r="K233" s="298"/>
      <c r="L233" s="301"/>
    </row>
    <row r="234" spans="1:12">
      <c r="A234" s="282">
        <v>3</v>
      </c>
      <c r="B234" s="294" t="s">
        <v>179</v>
      </c>
      <c r="C234" s="282">
        <v>2</v>
      </c>
      <c r="D234" s="283" t="s">
        <v>202</v>
      </c>
      <c r="E234" s="451"/>
      <c r="F234" s="208">
        <f t="shared" ref="F234:F235" si="27">E234*C234</f>
        <v>0</v>
      </c>
      <c r="G234" s="295"/>
      <c r="H234" s="167" t="s">
        <v>115</v>
      </c>
      <c r="I234" s="168" t="s">
        <v>103</v>
      </c>
      <c r="J234" s="300"/>
      <c r="K234" s="298"/>
      <c r="L234" s="302"/>
    </row>
    <row r="235" spans="1:12">
      <c r="A235" s="282">
        <v>4</v>
      </c>
      <c r="B235" s="294" t="s">
        <v>179</v>
      </c>
      <c r="C235" s="282">
        <v>1</v>
      </c>
      <c r="D235" s="283" t="s">
        <v>415</v>
      </c>
      <c r="E235" s="451"/>
      <c r="F235" s="208">
        <f t="shared" si="27"/>
        <v>0</v>
      </c>
      <c r="G235" s="295"/>
      <c r="H235" s="167" t="s">
        <v>115</v>
      </c>
      <c r="I235" s="168" t="s">
        <v>103</v>
      </c>
    </row>
    <row r="236" spans="1:12">
      <c r="A236" s="288"/>
      <c r="B236" s="294"/>
      <c r="C236" s="288"/>
      <c r="D236" s="303"/>
      <c r="E236" s="455"/>
      <c r="F236" s="208"/>
      <c r="G236" s="292"/>
      <c r="H236" s="167" t="s">
        <v>115</v>
      </c>
      <c r="I236" s="168" t="s">
        <v>103</v>
      </c>
    </row>
    <row r="237" spans="1:12">
      <c r="A237" s="288"/>
      <c r="B237" s="304" t="s">
        <v>416</v>
      </c>
      <c r="C237" s="288"/>
      <c r="D237" s="288"/>
      <c r="E237" s="455"/>
      <c r="F237" s="208"/>
      <c r="G237" s="282"/>
      <c r="H237" s="167" t="s">
        <v>115</v>
      </c>
      <c r="I237" s="168" t="s">
        <v>103</v>
      </c>
    </row>
    <row r="238" spans="1:12">
      <c r="A238" s="282">
        <v>1</v>
      </c>
      <c r="B238" s="294" t="s">
        <v>179</v>
      </c>
      <c r="C238" s="282">
        <v>12</v>
      </c>
      <c r="D238" s="283" t="s">
        <v>202</v>
      </c>
      <c r="E238" s="451"/>
      <c r="F238" s="208">
        <f t="shared" ref="F238:F239" si="28">E238*C238</f>
        <v>0</v>
      </c>
      <c r="G238" s="295"/>
      <c r="H238" s="167" t="s">
        <v>115</v>
      </c>
      <c r="I238" s="168" t="s">
        <v>103</v>
      </c>
    </row>
    <row r="239" spans="1:12">
      <c r="A239" s="280">
        <v>2</v>
      </c>
      <c r="B239" s="283" t="s">
        <v>209</v>
      </c>
      <c r="C239" s="282">
        <v>6</v>
      </c>
      <c r="D239" s="283" t="s">
        <v>417</v>
      </c>
      <c r="E239" s="451"/>
      <c r="F239" s="208">
        <f t="shared" si="28"/>
        <v>0</v>
      </c>
      <c r="G239" s="214"/>
      <c r="H239" s="167" t="s">
        <v>115</v>
      </c>
      <c r="I239" s="168" t="s">
        <v>103</v>
      </c>
    </row>
    <row r="240" spans="1:12">
      <c r="A240" s="282">
        <v>3</v>
      </c>
      <c r="B240" s="283" t="s">
        <v>418</v>
      </c>
      <c r="C240" s="282">
        <v>1</v>
      </c>
      <c r="D240" s="283" t="s">
        <v>419</v>
      </c>
      <c r="E240" s="455"/>
      <c r="F240" s="208"/>
      <c r="G240" s="287" t="s">
        <v>244</v>
      </c>
      <c r="H240" s="167" t="s">
        <v>115</v>
      </c>
      <c r="I240" s="168" t="s">
        <v>103</v>
      </c>
    </row>
    <row r="241" spans="1:9" s="191" customFormat="1" ht="78.75">
      <c r="A241" s="288">
        <v>4</v>
      </c>
      <c r="B241" s="212" t="s">
        <v>359</v>
      </c>
      <c r="C241" s="209">
        <v>1</v>
      </c>
      <c r="D241" s="212" t="s">
        <v>360</v>
      </c>
      <c r="E241" s="451"/>
      <c r="F241" s="208">
        <f>E241*C241</f>
        <v>0</v>
      </c>
      <c r="G241" s="225"/>
      <c r="H241" s="167" t="s">
        <v>115</v>
      </c>
      <c r="I241" s="168" t="s">
        <v>103</v>
      </c>
    </row>
    <row r="242" spans="1:9" s="191" customFormat="1" ht="22.5">
      <c r="A242" s="198">
        <v>5</v>
      </c>
      <c r="B242" s="277" t="s">
        <v>139</v>
      </c>
      <c r="C242" s="278">
        <v>1</v>
      </c>
      <c r="D242" s="229" t="s">
        <v>140</v>
      </c>
      <c r="E242" s="452"/>
      <c r="F242" s="213">
        <f>E242*C242</f>
        <v>0</v>
      </c>
      <c r="G242" s="218"/>
      <c r="H242" s="167" t="s">
        <v>115</v>
      </c>
      <c r="I242" s="168" t="s">
        <v>103</v>
      </c>
    </row>
    <row r="243" spans="1:9" s="191" customFormat="1">
      <c r="A243" s="305"/>
      <c r="B243" s="283"/>
      <c r="C243" s="282"/>
      <c r="D243" s="283"/>
      <c r="E243" s="455"/>
      <c r="F243" s="208"/>
      <c r="G243" s="290"/>
      <c r="H243" s="167" t="s">
        <v>115</v>
      </c>
      <c r="I243" s="168" t="s">
        <v>103</v>
      </c>
    </row>
    <row r="244" spans="1:9" s="191" customFormat="1">
      <c r="A244" s="306"/>
      <c r="B244" s="307" t="s">
        <v>420</v>
      </c>
      <c r="C244" s="280"/>
      <c r="D244" s="292"/>
      <c r="E244" s="455"/>
      <c r="F244" s="208"/>
      <c r="G244" s="282"/>
      <c r="H244" s="167" t="s">
        <v>115</v>
      </c>
      <c r="I244" s="168" t="s">
        <v>103</v>
      </c>
    </row>
    <row r="245" spans="1:9" s="191" customFormat="1" ht="90">
      <c r="A245" s="282">
        <v>1</v>
      </c>
      <c r="B245" s="244" t="s">
        <v>233</v>
      </c>
      <c r="C245" s="237">
        <v>3</v>
      </c>
      <c r="D245" s="245" t="s">
        <v>234</v>
      </c>
      <c r="E245" s="452"/>
      <c r="F245" s="208">
        <f>E245*C245</f>
        <v>0</v>
      </c>
      <c r="G245" s="246"/>
      <c r="H245" s="167" t="s">
        <v>115</v>
      </c>
      <c r="I245" s="168" t="s">
        <v>103</v>
      </c>
    </row>
    <row r="246" spans="1:9" s="191" customFormat="1" ht="90">
      <c r="A246" s="281">
        <v>2</v>
      </c>
      <c r="B246" s="244" t="s">
        <v>235</v>
      </c>
      <c r="C246" s="237">
        <v>2</v>
      </c>
      <c r="D246" s="245" t="s">
        <v>234</v>
      </c>
      <c r="E246" s="457"/>
      <c r="F246" s="208">
        <f>E246*C246</f>
        <v>0</v>
      </c>
      <c r="G246" s="247"/>
      <c r="H246" s="167" t="s">
        <v>115</v>
      </c>
      <c r="I246" s="168" t="s">
        <v>103</v>
      </c>
    </row>
    <row r="247" spans="1:9" s="191" customFormat="1" ht="67.5">
      <c r="A247" s="282">
        <v>3</v>
      </c>
      <c r="B247" s="205" t="s">
        <v>236</v>
      </c>
      <c r="C247" s="198">
        <v>1</v>
      </c>
      <c r="D247" s="212" t="s">
        <v>237</v>
      </c>
      <c r="E247" s="457"/>
      <c r="F247" s="208">
        <f>E247*C247</f>
        <v>0</v>
      </c>
      <c r="G247" s="248"/>
      <c r="H247" s="167" t="s">
        <v>115</v>
      </c>
      <c r="I247" s="168" t="s">
        <v>103</v>
      </c>
    </row>
    <row r="248" spans="1:9" s="191" customFormat="1" ht="67.5">
      <c r="A248" s="282">
        <v>4</v>
      </c>
      <c r="B248" s="244" t="s">
        <v>421</v>
      </c>
      <c r="C248" s="282">
        <v>3</v>
      </c>
      <c r="D248" s="290" t="s">
        <v>422</v>
      </c>
      <c r="E248" s="456"/>
      <c r="F248" s="208">
        <f>E248*C248</f>
        <v>0</v>
      </c>
      <c r="G248" s="206"/>
      <c r="H248" s="167" t="s">
        <v>115</v>
      </c>
      <c r="I248" s="168" t="s">
        <v>103</v>
      </c>
    </row>
    <row r="249" spans="1:9" s="191" customFormat="1">
      <c r="A249" s="282"/>
      <c r="B249" s="244"/>
      <c r="C249" s="282"/>
      <c r="D249" s="308"/>
      <c r="E249" s="456"/>
      <c r="F249" s="208"/>
      <c r="G249" s="206"/>
      <c r="H249" s="167" t="s">
        <v>115</v>
      </c>
      <c r="I249" s="168" t="s">
        <v>103</v>
      </c>
    </row>
    <row r="250" spans="1:9" s="191" customFormat="1">
      <c r="A250" s="198"/>
      <c r="B250" s="309" t="s">
        <v>423</v>
      </c>
      <c r="C250" s="198"/>
      <c r="D250" s="198"/>
      <c r="E250" s="455"/>
      <c r="F250" s="233"/>
      <c r="G250" s="198"/>
      <c r="H250" s="167" t="s">
        <v>115</v>
      </c>
      <c r="I250" s="168" t="s">
        <v>103</v>
      </c>
    </row>
    <row r="251" spans="1:9" s="191" customFormat="1">
      <c r="A251" s="198">
        <v>1</v>
      </c>
      <c r="B251" s="219" t="s">
        <v>179</v>
      </c>
      <c r="C251" s="209">
        <v>3</v>
      </c>
      <c r="D251" s="211" t="s">
        <v>181</v>
      </c>
      <c r="E251" s="452"/>
      <c r="F251" s="208">
        <f t="shared" si="26"/>
        <v>0</v>
      </c>
      <c r="G251" s="214"/>
      <c r="H251" s="167" t="s">
        <v>115</v>
      </c>
      <c r="I251" s="168" t="s">
        <v>103</v>
      </c>
    </row>
    <row r="252" spans="1:9" s="191" customFormat="1">
      <c r="A252" s="209">
        <v>2</v>
      </c>
      <c r="B252" s="211" t="s">
        <v>209</v>
      </c>
      <c r="C252" s="209">
        <v>2</v>
      </c>
      <c r="D252" s="211" t="s">
        <v>424</v>
      </c>
      <c r="E252" s="452"/>
      <c r="F252" s="208">
        <f t="shared" si="26"/>
        <v>0</v>
      </c>
      <c r="G252" s="214"/>
      <c r="H252" s="167" t="s">
        <v>115</v>
      </c>
      <c r="I252" s="168" t="s">
        <v>103</v>
      </c>
    </row>
    <row r="253" spans="1:9" s="191" customFormat="1">
      <c r="A253" s="209">
        <v>3</v>
      </c>
      <c r="B253" s="219" t="s">
        <v>179</v>
      </c>
      <c r="C253" s="209">
        <v>1</v>
      </c>
      <c r="D253" s="211" t="s">
        <v>425</v>
      </c>
      <c r="E253" s="452"/>
      <c r="F253" s="208">
        <f t="shared" si="26"/>
        <v>0</v>
      </c>
      <c r="G253" s="214"/>
      <c r="H253" s="167" t="s">
        <v>115</v>
      </c>
      <c r="I253" s="168" t="s">
        <v>103</v>
      </c>
    </row>
    <row r="254" spans="1:9" s="191" customFormat="1">
      <c r="A254" s="198">
        <v>4</v>
      </c>
      <c r="B254" s="219" t="s">
        <v>179</v>
      </c>
      <c r="C254" s="209">
        <v>3</v>
      </c>
      <c r="D254" s="211" t="s">
        <v>181</v>
      </c>
      <c r="E254" s="452"/>
      <c r="F254" s="208">
        <f t="shared" si="26"/>
        <v>0</v>
      </c>
      <c r="G254" s="214"/>
      <c r="H254" s="167" t="s">
        <v>115</v>
      </c>
      <c r="I254" s="168" t="s">
        <v>103</v>
      </c>
    </row>
    <row r="255" spans="1:9" s="191" customFormat="1">
      <c r="A255" s="198"/>
      <c r="B255" s="219"/>
      <c r="C255" s="209"/>
      <c r="D255" s="211"/>
      <c r="E255" s="455"/>
      <c r="F255" s="233"/>
      <c r="G255" s="209"/>
      <c r="H255" s="167" t="s">
        <v>115</v>
      </c>
      <c r="I255" s="168" t="s">
        <v>103</v>
      </c>
    </row>
    <row r="256" spans="1:9" s="191" customFormat="1">
      <c r="A256" s="209"/>
      <c r="B256" s="310" t="s">
        <v>426</v>
      </c>
      <c r="C256" s="209"/>
      <c r="D256" s="211"/>
      <c r="E256" s="455"/>
      <c r="F256" s="233"/>
      <c r="G256" s="209"/>
      <c r="H256" s="167" t="s">
        <v>115</v>
      </c>
      <c r="I256" s="168" t="s">
        <v>103</v>
      </c>
    </row>
    <row r="257" spans="1:9" s="191" customFormat="1">
      <c r="A257" s="198">
        <v>1</v>
      </c>
      <c r="B257" s="219" t="s">
        <v>179</v>
      </c>
      <c r="C257" s="209">
        <v>8</v>
      </c>
      <c r="D257" s="211" t="s">
        <v>202</v>
      </c>
      <c r="E257" s="452"/>
      <c r="F257" s="208">
        <f t="shared" ref="F257:F258" si="29">E257*C257</f>
        <v>0</v>
      </c>
      <c r="G257" s="214"/>
      <c r="H257" s="167" t="s">
        <v>115</v>
      </c>
      <c r="I257" s="168" t="s">
        <v>103</v>
      </c>
    </row>
    <row r="258" spans="1:9" s="191" customFormat="1">
      <c r="A258" s="209">
        <v>2</v>
      </c>
      <c r="B258" s="211" t="s">
        <v>209</v>
      </c>
      <c r="C258" s="209">
        <v>2</v>
      </c>
      <c r="D258" s="211" t="s">
        <v>417</v>
      </c>
      <c r="E258" s="452"/>
      <c r="F258" s="208">
        <f t="shared" si="29"/>
        <v>0</v>
      </c>
      <c r="G258" s="214"/>
      <c r="H258" s="167" t="s">
        <v>115</v>
      </c>
      <c r="I258" s="168" t="s">
        <v>103</v>
      </c>
    </row>
    <row r="259" spans="1:9" s="191" customFormat="1">
      <c r="A259" s="198"/>
      <c r="B259" s="311"/>
      <c r="C259" s="198"/>
      <c r="D259" s="229"/>
      <c r="E259" s="455"/>
      <c r="F259" s="233"/>
      <c r="G259" s="198"/>
      <c r="H259" s="167" t="s">
        <v>115</v>
      </c>
      <c r="I259" s="168" t="s">
        <v>103</v>
      </c>
    </row>
    <row r="260" spans="1:9" s="191" customFormat="1">
      <c r="A260" s="209"/>
      <c r="B260" s="310" t="s">
        <v>427</v>
      </c>
      <c r="C260" s="209"/>
      <c r="D260" s="211"/>
      <c r="E260" s="455"/>
      <c r="F260" s="233"/>
      <c r="G260" s="214"/>
      <c r="H260" s="167" t="s">
        <v>115</v>
      </c>
      <c r="I260" s="168" t="s">
        <v>103</v>
      </c>
    </row>
    <row r="261" spans="1:9" s="191" customFormat="1">
      <c r="A261" s="209">
        <v>1</v>
      </c>
      <c r="B261" s="211" t="s">
        <v>428</v>
      </c>
      <c r="C261" s="209">
        <v>1</v>
      </c>
      <c r="D261" s="211" t="s">
        <v>429</v>
      </c>
      <c r="E261" s="455"/>
      <c r="F261" s="233"/>
      <c r="G261" s="214" t="s">
        <v>196</v>
      </c>
      <c r="H261" s="167" t="s">
        <v>115</v>
      </c>
      <c r="I261" s="168" t="s">
        <v>103</v>
      </c>
    </row>
    <row r="262" spans="1:9" s="191" customFormat="1">
      <c r="A262" s="237">
        <v>2</v>
      </c>
      <c r="B262" s="269" t="s">
        <v>430</v>
      </c>
      <c r="C262" s="237">
        <v>1</v>
      </c>
      <c r="D262" s="269" t="s">
        <v>431</v>
      </c>
      <c r="E262" s="452"/>
      <c r="F262" s="208">
        <f t="shared" ref="F262:F264" si="30">E262*C262</f>
        <v>0</v>
      </c>
      <c r="G262" s="214"/>
      <c r="H262" s="167" t="s">
        <v>115</v>
      </c>
      <c r="I262" s="168" t="s">
        <v>103</v>
      </c>
    </row>
    <row r="263" spans="1:9" s="191" customFormat="1">
      <c r="A263" s="312">
        <v>3</v>
      </c>
      <c r="B263" s="219" t="s">
        <v>432</v>
      </c>
      <c r="C263" s="312">
        <v>1</v>
      </c>
      <c r="D263" s="219" t="s">
        <v>433</v>
      </c>
      <c r="E263" s="452"/>
      <c r="F263" s="208">
        <f t="shared" si="30"/>
        <v>0</v>
      </c>
      <c r="G263" s="214"/>
      <c r="H263" s="167" t="s">
        <v>115</v>
      </c>
      <c r="I263" s="168" t="s">
        <v>103</v>
      </c>
    </row>
    <row r="264" spans="1:9" s="191" customFormat="1" ht="22.5">
      <c r="A264" s="198">
        <v>4</v>
      </c>
      <c r="B264" s="313" t="s">
        <v>434</v>
      </c>
      <c r="C264" s="198">
        <v>1</v>
      </c>
      <c r="D264" s="229" t="s">
        <v>435</v>
      </c>
      <c r="E264" s="452"/>
      <c r="F264" s="208">
        <f t="shared" si="30"/>
        <v>0</v>
      </c>
      <c r="G264" s="214"/>
      <c r="H264" s="167" t="s">
        <v>115</v>
      </c>
      <c r="I264" s="168" t="s">
        <v>103</v>
      </c>
    </row>
    <row r="265" spans="1:9" s="191" customFormat="1">
      <c r="A265" s="198"/>
      <c r="B265" s="309"/>
      <c r="C265" s="198"/>
      <c r="D265" s="198"/>
      <c r="E265" s="455"/>
      <c r="F265" s="233"/>
      <c r="G265" s="198"/>
      <c r="H265" s="167" t="s">
        <v>115</v>
      </c>
      <c r="I265" s="168" t="s">
        <v>103</v>
      </c>
    </row>
    <row r="266" spans="1:9" s="191" customFormat="1">
      <c r="A266" s="209"/>
      <c r="B266" s="314" t="s">
        <v>436</v>
      </c>
      <c r="C266" s="209"/>
      <c r="D266" s="211"/>
      <c r="E266" s="455"/>
      <c r="F266" s="233"/>
      <c r="G266" s="214"/>
      <c r="H266" s="167" t="s">
        <v>115</v>
      </c>
      <c r="I266" s="168" t="s">
        <v>103</v>
      </c>
    </row>
    <row r="267" spans="1:9" s="191" customFormat="1">
      <c r="A267" s="198"/>
      <c r="B267" s="315" t="s">
        <v>437</v>
      </c>
      <c r="C267" s="198"/>
      <c r="D267" s="198"/>
      <c r="E267" s="455"/>
      <c r="F267" s="233"/>
      <c r="G267" s="198"/>
      <c r="H267" s="167" t="s">
        <v>115</v>
      </c>
      <c r="I267" s="168" t="s">
        <v>103</v>
      </c>
    </row>
    <row r="268" spans="1:9" s="191" customFormat="1">
      <c r="A268" s="198"/>
      <c r="B268" s="315"/>
      <c r="C268" s="198"/>
      <c r="D268" s="198"/>
      <c r="E268" s="455"/>
      <c r="F268" s="233"/>
      <c r="G268" s="198"/>
      <c r="H268" s="167" t="s">
        <v>115</v>
      </c>
      <c r="I268" s="168" t="s">
        <v>103</v>
      </c>
    </row>
    <row r="269" spans="1:9" s="191" customFormat="1">
      <c r="A269" s="198"/>
      <c r="B269" s="316" t="s">
        <v>438</v>
      </c>
      <c r="C269" s="198"/>
      <c r="D269" s="198"/>
      <c r="E269" s="455"/>
      <c r="F269" s="233"/>
      <c r="G269" s="198"/>
      <c r="H269" s="167" t="s">
        <v>115</v>
      </c>
      <c r="I269" s="168" t="s">
        <v>103</v>
      </c>
    </row>
    <row r="270" spans="1:9" s="191" customFormat="1">
      <c r="A270" s="209">
        <v>1</v>
      </c>
      <c r="B270" s="211" t="s">
        <v>195</v>
      </c>
      <c r="C270" s="209">
        <v>1</v>
      </c>
      <c r="D270" s="211"/>
      <c r="E270" s="455"/>
      <c r="F270" s="233"/>
      <c r="G270" s="214" t="s">
        <v>196</v>
      </c>
      <c r="H270" s="167" t="s">
        <v>115</v>
      </c>
      <c r="I270" s="168" t="s">
        <v>103</v>
      </c>
    </row>
    <row r="271" spans="1:9" s="191" customFormat="1">
      <c r="A271" s="209" t="s">
        <v>144</v>
      </c>
      <c r="B271" s="211" t="s">
        <v>164</v>
      </c>
      <c r="C271" s="227">
        <v>1</v>
      </c>
      <c r="D271" s="228" t="s">
        <v>165</v>
      </c>
      <c r="E271" s="451"/>
      <c r="F271" s="208">
        <f>E271*C271</f>
        <v>0</v>
      </c>
      <c r="G271" s="206"/>
      <c r="H271" s="167" t="s">
        <v>115</v>
      </c>
      <c r="I271" s="168" t="s">
        <v>103</v>
      </c>
    </row>
    <row r="272" spans="1:9" s="191" customFormat="1">
      <c r="A272" s="209" t="s">
        <v>439</v>
      </c>
      <c r="B272" s="211" t="s">
        <v>167</v>
      </c>
      <c r="C272" s="227">
        <v>1</v>
      </c>
      <c r="D272" s="228" t="s">
        <v>168</v>
      </c>
      <c r="E272" s="451"/>
      <c r="F272" s="208">
        <f t="shared" ref="F272:F273" si="31">E272*C272</f>
        <v>0</v>
      </c>
      <c r="G272" s="214"/>
      <c r="H272" s="167" t="s">
        <v>115</v>
      </c>
      <c r="I272" s="168" t="s">
        <v>103</v>
      </c>
    </row>
    <row r="273" spans="1:9" s="191" customFormat="1">
      <c r="A273" s="209" t="s">
        <v>440</v>
      </c>
      <c r="B273" s="211" t="s">
        <v>170</v>
      </c>
      <c r="C273" s="227">
        <v>1</v>
      </c>
      <c r="D273" s="228" t="s">
        <v>171</v>
      </c>
      <c r="E273" s="451"/>
      <c r="F273" s="208">
        <f t="shared" si="31"/>
        <v>0</v>
      </c>
      <c r="G273" s="206"/>
      <c r="H273" s="167" t="s">
        <v>115</v>
      </c>
      <c r="I273" s="168" t="s">
        <v>103</v>
      </c>
    </row>
    <row r="274" spans="1:9" s="191" customFormat="1">
      <c r="A274" s="198"/>
      <c r="B274" s="316"/>
      <c r="C274" s="198"/>
      <c r="D274" s="198"/>
      <c r="E274" s="455"/>
      <c r="F274" s="233"/>
      <c r="G274" s="198"/>
      <c r="H274" s="167" t="s">
        <v>115</v>
      </c>
      <c r="I274" s="168" t="s">
        <v>103</v>
      </c>
    </row>
    <row r="275" spans="1:9" s="191" customFormat="1">
      <c r="A275" s="198"/>
      <c r="B275" s="316" t="s">
        <v>441</v>
      </c>
      <c r="C275" s="198"/>
      <c r="D275" s="198"/>
      <c r="E275" s="455"/>
      <c r="F275" s="233"/>
      <c r="G275" s="198"/>
      <c r="H275" s="167" t="s">
        <v>115</v>
      </c>
      <c r="I275" s="168" t="s">
        <v>103</v>
      </c>
    </row>
    <row r="276" spans="1:9" s="191" customFormat="1">
      <c r="A276" s="312">
        <v>1</v>
      </c>
      <c r="B276" s="221" t="s">
        <v>442</v>
      </c>
      <c r="C276" s="220">
        <v>3</v>
      </c>
      <c r="D276" s="205" t="s">
        <v>443</v>
      </c>
      <c r="E276" s="451"/>
      <c r="F276" s="208">
        <f t="shared" ref="F276" si="32">E276*C276</f>
        <v>0</v>
      </c>
      <c r="G276" s="214"/>
      <c r="H276" s="167" t="s">
        <v>115</v>
      </c>
      <c r="I276" s="168" t="s">
        <v>103</v>
      </c>
    </row>
    <row r="277" spans="1:9" s="191" customFormat="1">
      <c r="A277" s="198"/>
      <c r="B277" s="207"/>
      <c r="C277" s="198"/>
      <c r="D277" s="198"/>
      <c r="E277" s="455"/>
      <c r="F277" s="233"/>
      <c r="G277" s="198"/>
      <c r="H277" s="167" t="s">
        <v>115</v>
      </c>
      <c r="I277" s="168" t="s">
        <v>103</v>
      </c>
    </row>
    <row r="278" spans="1:9" s="191" customFormat="1">
      <c r="A278" s="198"/>
      <c r="B278" s="316" t="s">
        <v>444</v>
      </c>
      <c r="C278" s="198"/>
      <c r="D278" s="198"/>
      <c r="E278" s="455"/>
      <c r="F278" s="233"/>
      <c r="G278" s="198"/>
      <c r="H278" s="167" t="s">
        <v>115</v>
      </c>
      <c r="I278" s="168" t="s">
        <v>103</v>
      </c>
    </row>
    <row r="279" spans="1:9" s="191" customFormat="1">
      <c r="A279" s="209">
        <v>1</v>
      </c>
      <c r="B279" s="211" t="s">
        <v>195</v>
      </c>
      <c r="C279" s="209">
        <v>1</v>
      </c>
      <c r="D279" s="211"/>
      <c r="E279" s="455"/>
      <c r="F279" s="233"/>
      <c r="G279" s="214" t="s">
        <v>196</v>
      </c>
      <c r="H279" s="167" t="s">
        <v>115</v>
      </c>
      <c r="I279" s="168" t="s">
        <v>103</v>
      </c>
    </row>
    <row r="280" spans="1:9" s="191" customFormat="1">
      <c r="A280" s="209" t="s">
        <v>144</v>
      </c>
      <c r="B280" s="211" t="s">
        <v>164</v>
      </c>
      <c r="C280" s="227">
        <v>1</v>
      </c>
      <c r="D280" s="228" t="s">
        <v>165</v>
      </c>
      <c r="E280" s="451"/>
      <c r="F280" s="208">
        <f>E280*C280</f>
        <v>0</v>
      </c>
      <c r="G280" s="206"/>
      <c r="H280" s="167" t="s">
        <v>115</v>
      </c>
      <c r="I280" s="168" t="s">
        <v>103</v>
      </c>
    </row>
    <row r="281" spans="1:9" s="191" customFormat="1">
      <c r="A281" s="209" t="s">
        <v>439</v>
      </c>
      <c r="B281" s="211" t="s">
        <v>167</v>
      </c>
      <c r="C281" s="227">
        <v>1</v>
      </c>
      <c r="D281" s="228" t="s">
        <v>168</v>
      </c>
      <c r="E281" s="451"/>
      <c r="F281" s="208">
        <f t="shared" ref="F281:F282" si="33">E281*C281</f>
        <v>0</v>
      </c>
      <c r="G281" s="214"/>
      <c r="H281" s="167" t="s">
        <v>115</v>
      </c>
      <c r="I281" s="168" t="s">
        <v>103</v>
      </c>
    </row>
    <row r="282" spans="1:9" s="191" customFormat="1">
      <c r="A282" s="209" t="s">
        <v>440</v>
      </c>
      <c r="B282" s="211" t="s">
        <v>170</v>
      </c>
      <c r="C282" s="227">
        <v>1</v>
      </c>
      <c r="D282" s="228" t="s">
        <v>171</v>
      </c>
      <c r="E282" s="451"/>
      <c r="F282" s="208">
        <f t="shared" si="33"/>
        <v>0</v>
      </c>
      <c r="G282" s="206"/>
      <c r="H282" s="167" t="s">
        <v>115</v>
      </c>
      <c r="I282" s="168" t="s">
        <v>103</v>
      </c>
    </row>
    <row r="283" spans="1:9" s="191" customFormat="1">
      <c r="A283" s="209"/>
      <c r="B283" s="211"/>
      <c r="C283" s="209"/>
      <c r="D283" s="211"/>
      <c r="E283" s="455"/>
      <c r="F283" s="233"/>
      <c r="G283" s="214"/>
      <c r="H283" s="167" t="s">
        <v>115</v>
      </c>
      <c r="I283" s="168" t="s">
        <v>103</v>
      </c>
    </row>
    <row r="284" spans="1:9" s="191" customFormat="1">
      <c r="A284" s="229"/>
      <c r="B284" s="316" t="s">
        <v>445</v>
      </c>
      <c r="C284" s="198"/>
      <c r="D284" s="198"/>
      <c r="E284" s="455"/>
      <c r="F284" s="233"/>
      <c r="G284" s="198"/>
      <c r="H284" s="167" t="s">
        <v>115</v>
      </c>
      <c r="I284" s="168" t="s">
        <v>103</v>
      </c>
    </row>
    <row r="285" spans="1:9" s="191" customFormat="1">
      <c r="A285" s="312">
        <v>1</v>
      </c>
      <c r="B285" s="221" t="s">
        <v>442</v>
      </c>
      <c r="C285" s="220">
        <v>11</v>
      </c>
      <c r="D285" s="205" t="s">
        <v>443</v>
      </c>
      <c r="E285" s="451"/>
      <c r="F285" s="208">
        <f t="shared" ref="F285" si="34">E285*C285</f>
        <v>0</v>
      </c>
      <c r="G285" s="214"/>
      <c r="H285" s="167" t="s">
        <v>115</v>
      </c>
      <c r="I285" s="168" t="s">
        <v>103</v>
      </c>
    </row>
    <row r="286" spans="1:9" s="191" customFormat="1">
      <c r="A286" s="198"/>
      <c r="B286" s="207"/>
      <c r="C286" s="198"/>
      <c r="D286" s="198"/>
      <c r="E286" s="455"/>
      <c r="F286" s="233"/>
      <c r="G286" s="198"/>
      <c r="H286" s="167" t="s">
        <v>115</v>
      </c>
      <c r="I286" s="168" t="s">
        <v>103</v>
      </c>
    </row>
    <row r="287" spans="1:9" s="191" customFormat="1">
      <c r="A287" s="209"/>
      <c r="B287" s="314" t="s">
        <v>446</v>
      </c>
      <c r="C287" s="209"/>
      <c r="D287" s="211"/>
      <c r="E287" s="455"/>
      <c r="F287" s="233"/>
      <c r="G287" s="214"/>
      <c r="H287" s="167" t="s">
        <v>115</v>
      </c>
      <c r="I287" s="168" t="s">
        <v>103</v>
      </c>
    </row>
    <row r="288" spans="1:9" s="191" customFormat="1" ht="56.25">
      <c r="A288" s="198">
        <v>1</v>
      </c>
      <c r="B288" s="221" t="s">
        <v>447</v>
      </c>
      <c r="C288" s="198">
        <v>1</v>
      </c>
      <c r="D288" s="317" t="s">
        <v>193</v>
      </c>
      <c r="E288" s="460"/>
      <c r="F288" s="318">
        <f>C288*E288</f>
        <v>0</v>
      </c>
      <c r="G288" s="319"/>
      <c r="H288" s="167" t="s">
        <v>115</v>
      </c>
      <c r="I288" s="168" t="s">
        <v>103</v>
      </c>
    </row>
    <row r="289" spans="1:9" s="191" customFormat="1" ht="45">
      <c r="A289" s="198">
        <v>2</v>
      </c>
      <c r="B289" s="252" t="s">
        <v>448</v>
      </c>
      <c r="C289" s="198">
        <v>1</v>
      </c>
      <c r="D289" s="223" t="s">
        <v>449</v>
      </c>
      <c r="E289" s="452"/>
      <c r="F289" s="208">
        <f t="shared" ref="F289:F291" si="35">E289*C289</f>
        <v>0</v>
      </c>
      <c r="G289" s="214"/>
      <c r="H289" s="167" t="s">
        <v>115</v>
      </c>
      <c r="I289" s="168" t="s">
        <v>103</v>
      </c>
    </row>
    <row r="290" spans="1:9" s="191" customFormat="1">
      <c r="A290" s="198">
        <v>3</v>
      </c>
      <c r="B290" s="320" t="s">
        <v>450</v>
      </c>
      <c r="C290" s="198">
        <v>1</v>
      </c>
      <c r="D290" s="212" t="s">
        <v>451</v>
      </c>
      <c r="E290" s="461"/>
      <c r="F290" s="208">
        <f t="shared" si="35"/>
        <v>0</v>
      </c>
      <c r="G290" s="198"/>
      <c r="H290" s="167" t="s">
        <v>115</v>
      </c>
      <c r="I290" s="168" t="s">
        <v>103</v>
      </c>
    </row>
    <row r="291" spans="1:9" s="191" customFormat="1">
      <c r="A291" s="198">
        <v>4</v>
      </c>
      <c r="B291" s="320" t="s">
        <v>452</v>
      </c>
      <c r="C291" s="198">
        <v>12</v>
      </c>
      <c r="D291" s="212"/>
      <c r="E291" s="461"/>
      <c r="F291" s="208">
        <f t="shared" si="35"/>
        <v>0</v>
      </c>
      <c r="G291" s="198"/>
      <c r="H291" s="167" t="s">
        <v>115</v>
      </c>
      <c r="I291" s="168" t="s">
        <v>103</v>
      </c>
    </row>
    <row r="292" spans="1:9" s="191" customFormat="1">
      <c r="A292" s="209"/>
      <c r="B292" s="211"/>
      <c r="C292" s="209"/>
      <c r="D292" s="211"/>
      <c r="E292" s="455"/>
      <c r="F292" s="233"/>
      <c r="G292" s="209"/>
      <c r="H292" s="167" t="s">
        <v>115</v>
      </c>
      <c r="I292" s="168" t="s">
        <v>103</v>
      </c>
    </row>
    <row r="293" spans="1:9" s="191" customFormat="1">
      <c r="A293" s="198"/>
      <c r="B293" s="316" t="s">
        <v>453</v>
      </c>
      <c r="C293" s="198"/>
      <c r="D293" s="198"/>
      <c r="E293" s="455"/>
      <c r="F293" s="233"/>
      <c r="G293" s="198"/>
      <c r="H293" s="167" t="s">
        <v>115</v>
      </c>
      <c r="I293" s="168" t="s">
        <v>103</v>
      </c>
    </row>
    <row r="294" spans="1:9" s="191" customFormat="1">
      <c r="A294" s="209">
        <v>1</v>
      </c>
      <c r="B294" s="211" t="s">
        <v>195</v>
      </c>
      <c r="C294" s="209">
        <v>1</v>
      </c>
      <c r="D294" s="211"/>
      <c r="E294" s="455"/>
      <c r="F294" s="233"/>
      <c r="G294" s="214" t="s">
        <v>196</v>
      </c>
      <c r="H294" s="167" t="s">
        <v>115</v>
      </c>
      <c r="I294" s="168" t="s">
        <v>103</v>
      </c>
    </row>
    <row r="295" spans="1:9" s="191" customFormat="1">
      <c r="A295" s="209" t="s">
        <v>144</v>
      </c>
      <c r="B295" s="211" t="s">
        <v>164</v>
      </c>
      <c r="C295" s="227">
        <v>1</v>
      </c>
      <c r="D295" s="228" t="s">
        <v>165</v>
      </c>
      <c r="E295" s="451"/>
      <c r="F295" s="208">
        <f>E295*C295</f>
        <v>0</v>
      </c>
      <c r="G295" s="206"/>
      <c r="H295" s="167" t="s">
        <v>115</v>
      </c>
      <c r="I295" s="168" t="s">
        <v>103</v>
      </c>
    </row>
    <row r="296" spans="1:9" s="191" customFormat="1">
      <c r="A296" s="209" t="s">
        <v>439</v>
      </c>
      <c r="B296" s="211" t="s">
        <v>167</v>
      </c>
      <c r="C296" s="227">
        <v>1</v>
      </c>
      <c r="D296" s="228" t="s">
        <v>168</v>
      </c>
      <c r="E296" s="451"/>
      <c r="F296" s="208">
        <f t="shared" ref="F296:F297" si="36">E296*C296</f>
        <v>0</v>
      </c>
      <c r="G296" s="214"/>
      <c r="H296" s="167" t="s">
        <v>115</v>
      </c>
      <c r="I296" s="168" t="s">
        <v>103</v>
      </c>
    </row>
    <row r="297" spans="1:9" s="191" customFormat="1">
      <c r="A297" s="209" t="s">
        <v>440</v>
      </c>
      <c r="B297" s="211" t="s">
        <v>170</v>
      </c>
      <c r="C297" s="227">
        <v>1</v>
      </c>
      <c r="D297" s="228" t="s">
        <v>171</v>
      </c>
      <c r="E297" s="451"/>
      <c r="F297" s="208">
        <f t="shared" si="36"/>
        <v>0</v>
      </c>
      <c r="G297" s="206"/>
      <c r="H297" s="167" t="s">
        <v>115</v>
      </c>
      <c r="I297" s="168" t="s">
        <v>103</v>
      </c>
    </row>
    <row r="298" spans="1:9" s="191" customFormat="1">
      <c r="A298" s="266"/>
      <c r="B298" s="207" t="s">
        <v>454</v>
      </c>
      <c r="C298" s="209"/>
      <c r="D298" s="212"/>
      <c r="E298" s="455"/>
      <c r="F298" s="233"/>
      <c r="G298" s="198"/>
      <c r="H298" s="167" t="s">
        <v>115</v>
      </c>
      <c r="I298" s="168" t="s">
        <v>103</v>
      </c>
    </row>
    <row r="299" spans="1:9" s="191" customFormat="1">
      <c r="A299" s="198"/>
      <c r="B299" s="321" t="s">
        <v>455</v>
      </c>
      <c r="C299" s="322"/>
      <c r="D299" s="212"/>
      <c r="E299" s="455"/>
      <c r="F299" s="233"/>
      <c r="G299" s="214"/>
      <c r="H299" s="167" t="s">
        <v>115</v>
      </c>
      <c r="I299" s="168" t="s">
        <v>103</v>
      </c>
    </row>
    <row r="300" spans="1:9" s="191" customFormat="1" ht="22.5">
      <c r="A300" s="198">
        <v>1</v>
      </c>
      <c r="B300" s="323" t="s">
        <v>456</v>
      </c>
      <c r="C300" s="324">
        <v>1</v>
      </c>
      <c r="D300" s="212" t="s">
        <v>457</v>
      </c>
      <c r="E300" s="451"/>
      <c r="F300" s="208">
        <f t="shared" ref="F300:F305" si="37">E300*C300</f>
        <v>0</v>
      </c>
      <c r="G300" s="214"/>
      <c r="H300" s="167" t="s">
        <v>115</v>
      </c>
      <c r="I300" s="168" t="s">
        <v>103</v>
      </c>
    </row>
    <row r="301" spans="1:9" s="191" customFormat="1" ht="22.5">
      <c r="A301" s="198">
        <v>2</v>
      </c>
      <c r="B301" s="212" t="s">
        <v>458</v>
      </c>
      <c r="C301" s="198">
        <v>1</v>
      </c>
      <c r="D301" s="211" t="s">
        <v>459</v>
      </c>
      <c r="E301" s="451"/>
      <c r="F301" s="208">
        <f t="shared" si="37"/>
        <v>0</v>
      </c>
      <c r="G301" s="214"/>
      <c r="H301" s="167" t="s">
        <v>115</v>
      </c>
      <c r="I301" s="168" t="s">
        <v>103</v>
      </c>
    </row>
    <row r="302" spans="1:9" s="191" customFormat="1" ht="33.75">
      <c r="A302" s="209">
        <v>3</v>
      </c>
      <c r="B302" s="211" t="s">
        <v>460</v>
      </c>
      <c r="C302" s="209">
        <v>1</v>
      </c>
      <c r="D302" s="211" t="s">
        <v>461</v>
      </c>
      <c r="E302" s="451"/>
      <c r="F302" s="208">
        <f t="shared" si="37"/>
        <v>0</v>
      </c>
      <c r="G302" s="214"/>
      <c r="H302" s="167" t="s">
        <v>115</v>
      </c>
      <c r="I302" s="168" t="s">
        <v>103</v>
      </c>
    </row>
    <row r="303" spans="1:9" s="191" customFormat="1">
      <c r="A303" s="209">
        <v>4</v>
      </c>
      <c r="B303" s="211" t="s">
        <v>462</v>
      </c>
      <c r="C303" s="209">
        <v>1</v>
      </c>
      <c r="D303" s="211" t="s">
        <v>463</v>
      </c>
      <c r="E303" s="451"/>
      <c r="F303" s="208">
        <f t="shared" si="37"/>
        <v>0</v>
      </c>
      <c r="G303" s="214"/>
      <c r="H303" s="167" t="s">
        <v>115</v>
      </c>
      <c r="I303" s="168" t="s">
        <v>103</v>
      </c>
    </row>
    <row r="304" spans="1:9" s="191" customFormat="1">
      <c r="A304" s="198">
        <v>5</v>
      </c>
      <c r="B304" s="224" t="s">
        <v>464</v>
      </c>
      <c r="C304" s="226">
        <v>1</v>
      </c>
      <c r="D304" s="212" t="s">
        <v>465</v>
      </c>
      <c r="E304" s="462"/>
      <c r="F304" s="208"/>
      <c r="G304" s="214" t="s">
        <v>466</v>
      </c>
      <c r="H304" s="167" t="s">
        <v>115</v>
      </c>
      <c r="I304" s="168" t="s">
        <v>103</v>
      </c>
    </row>
    <row r="305" spans="1:9" s="191" customFormat="1" ht="22.5">
      <c r="A305" s="198">
        <v>6</v>
      </c>
      <c r="B305" s="212" t="s">
        <v>467</v>
      </c>
      <c r="C305" s="198">
        <v>1</v>
      </c>
      <c r="D305" s="211" t="s">
        <v>459</v>
      </c>
      <c r="E305" s="451"/>
      <c r="F305" s="208">
        <f t="shared" si="37"/>
        <v>0</v>
      </c>
      <c r="G305" s="214"/>
      <c r="H305" s="167" t="s">
        <v>115</v>
      </c>
      <c r="I305" s="168" t="s">
        <v>103</v>
      </c>
    </row>
    <row r="306" spans="1:9" s="191" customFormat="1">
      <c r="A306" s="198"/>
      <c r="B306" s="212"/>
      <c r="C306" s="198"/>
      <c r="D306" s="212"/>
      <c r="E306" s="462"/>
      <c r="F306" s="233"/>
      <c r="G306" s="214"/>
      <c r="H306" s="167" t="s">
        <v>115</v>
      </c>
      <c r="I306" s="168" t="s">
        <v>103</v>
      </c>
    </row>
    <row r="307" spans="1:9" s="191" customFormat="1">
      <c r="A307" s="198"/>
      <c r="B307" s="321" t="s">
        <v>468</v>
      </c>
      <c r="C307" s="322"/>
      <c r="D307" s="212"/>
      <c r="E307" s="462"/>
      <c r="F307" s="233"/>
      <c r="G307" s="198"/>
      <c r="H307" s="167" t="s">
        <v>115</v>
      </c>
      <c r="I307" s="168" t="s">
        <v>103</v>
      </c>
    </row>
    <row r="308" spans="1:9" s="191" customFormat="1" ht="22.5">
      <c r="A308" s="198">
        <v>1</v>
      </c>
      <c r="B308" s="323" t="s">
        <v>456</v>
      </c>
      <c r="C308" s="324">
        <v>1</v>
      </c>
      <c r="D308" s="212" t="s">
        <v>457</v>
      </c>
      <c r="E308" s="451"/>
      <c r="F308" s="208">
        <f t="shared" ref="F308:F311" si="38">E308*C308</f>
        <v>0</v>
      </c>
      <c r="G308" s="214"/>
      <c r="H308" s="167" t="s">
        <v>115</v>
      </c>
      <c r="I308" s="168" t="s">
        <v>103</v>
      </c>
    </row>
    <row r="309" spans="1:9" s="191" customFormat="1" ht="22.5">
      <c r="A309" s="198">
        <v>2</v>
      </c>
      <c r="B309" s="212" t="s">
        <v>458</v>
      </c>
      <c r="C309" s="198">
        <v>1</v>
      </c>
      <c r="D309" s="211" t="s">
        <v>459</v>
      </c>
      <c r="E309" s="451"/>
      <c r="F309" s="208">
        <f t="shared" si="38"/>
        <v>0</v>
      </c>
      <c r="G309" s="214"/>
      <c r="H309" s="167" t="s">
        <v>115</v>
      </c>
      <c r="I309" s="168" t="s">
        <v>103</v>
      </c>
    </row>
    <row r="310" spans="1:9" s="191" customFormat="1" ht="33.75">
      <c r="A310" s="209">
        <v>3</v>
      </c>
      <c r="B310" s="211" t="s">
        <v>460</v>
      </c>
      <c r="C310" s="209">
        <v>1</v>
      </c>
      <c r="D310" s="211" t="s">
        <v>461</v>
      </c>
      <c r="E310" s="451"/>
      <c r="F310" s="208">
        <f t="shared" si="38"/>
        <v>0</v>
      </c>
      <c r="G310" s="214"/>
      <c r="H310" s="167" t="s">
        <v>115</v>
      </c>
      <c r="I310" s="168" t="s">
        <v>103</v>
      </c>
    </row>
    <row r="311" spans="1:9" s="191" customFormat="1">
      <c r="A311" s="209">
        <v>4</v>
      </c>
      <c r="B311" s="211" t="s">
        <v>462</v>
      </c>
      <c r="C311" s="209">
        <v>1</v>
      </c>
      <c r="D311" s="211" t="s">
        <v>463</v>
      </c>
      <c r="E311" s="451"/>
      <c r="F311" s="208">
        <f t="shared" si="38"/>
        <v>0</v>
      </c>
      <c r="G311" s="214"/>
      <c r="H311" s="167" t="s">
        <v>115</v>
      </c>
      <c r="I311" s="168" t="s">
        <v>103</v>
      </c>
    </row>
    <row r="312" spans="1:9" s="191" customFormat="1">
      <c r="A312" s="198">
        <v>5</v>
      </c>
      <c r="B312" s="224" t="s">
        <v>464</v>
      </c>
      <c r="C312" s="226">
        <v>1</v>
      </c>
      <c r="D312" s="212" t="s">
        <v>465</v>
      </c>
      <c r="E312" s="462"/>
      <c r="F312" s="208"/>
      <c r="G312" s="214" t="s">
        <v>466</v>
      </c>
      <c r="H312" s="167" t="s">
        <v>115</v>
      </c>
      <c r="I312" s="168" t="s">
        <v>103</v>
      </c>
    </row>
    <row r="313" spans="1:9" s="191" customFormat="1" ht="22.5">
      <c r="A313" s="198">
        <v>6</v>
      </c>
      <c r="B313" s="212" t="s">
        <v>467</v>
      </c>
      <c r="C313" s="198">
        <v>1</v>
      </c>
      <c r="D313" s="211" t="s">
        <v>459</v>
      </c>
      <c r="E313" s="451"/>
      <c r="F313" s="208">
        <f t="shared" ref="F313" si="39">E313*C313</f>
        <v>0</v>
      </c>
      <c r="G313" s="214"/>
      <c r="H313" s="167" t="s">
        <v>115</v>
      </c>
      <c r="I313" s="168" t="s">
        <v>103</v>
      </c>
    </row>
    <row r="314" spans="1:9" s="191" customFormat="1">
      <c r="A314" s="198"/>
      <c r="B314" s="224"/>
      <c r="C314" s="226"/>
      <c r="D314" s="212"/>
      <c r="E314" s="455"/>
      <c r="F314" s="233"/>
      <c r="G314" s="198"/>
      <c r="H314" s="167" t="s">
        <v>115</v>
      </c>
      <c r="I314" s="168" t="s">
        <v>103</v>
      </c>
    </row>
    <row r="315" spans="1:9" s="191" customFormat="1">
      <c r="A315" s="198"/>
      <c r="B315" s="321" t="s">
        <v>469</v>
      </c>
      <c r="C315" s="325"/>
      <c r="D315" s="212"/>
      <c r="E315" s="455"/>
      <c r="F315" s="233"/>
      <c r="G315" s="198"/>
      <c r="H315" s="167" t="s">
        <v>115</v>
      </c>
      <c r="I315" s="168" t="s">
        <v>103</v>
      </c>
    </row>
    <row r="316" spans="1:9" s="191" customFormat="1" ht="67.5">
      <c r="A316" s="198">
        <v>1</v>
      </c>
      <c r="B316" s="212" t="s">
        <v>470</v>
      </c>
      <c r="C316" s="198">
        <v>5</v>
      </c>
      <c r="D316" s="212" t="s">
        <v>327</v>
      </c>
      <c r="E316" s="451"/>
      <c r="F316" s="208">
        <f t="shared" ref="F316:F335" si="40">E316*C316</f>
        <v>0</v>
      </c>
      <c r="G316" s="242" t="s">
        <v>471</v>
      </c>
      <c r="H316" s="167" t="s">
        <v>115</v>
      </c>
      <c r="I316" s="168" t="s">
        <v>103</v>
      </c>
    </row>
    <row r="317" spans="1:9" s="191" customFormat="1" ht="56.25">
      <c r="A317" s="198">
        <v>2</v>
      </c>
      <c r="B317" s="223" t="s">
        <v>472</v>
      </c>
      <c r="C317" s="226">
        <v>5</v>
      </c>
      <c r="D317" s="212" t="s">
        <v>473</v>
      </c>
      <c r="E317" s="451"/>
      <c r="F317" s="208">
        <f t="shared" si="40"/>
        <v>0</v>
      </c>
      <c r="G317" s="242" t="s">
        <v>474</v>
      </c>
      <c r="H317" s="167" t="s">
        <v>115</v>
      </c>
      <c r="I317" s="168" t="s">
        <v>103</v>
      </c>
    </row>
    <row r="318" spans="1:9" s="191" customFormat="1">
      <c r="A318" s="198">
        <v>3</v>
      </c>
      <c r="B318" s="212" t="s">
        <v>475</v>
      </c>
      <c r="C318" s="198">
        <v>2</v>
      </c>
      <c r="D318" s="212" t="s">
        <v>476</v>
      </c>
      <c r="E318" s="451"/>
      <c r="F318" s="208">
        <f t="shared" si="40"/>
        <v>0</v>
      </c>
      <c r="G318" s="214"/>
      <c r="H318" s="167" t="s">
        <v>115</v>
      </c>
      <c r="I318" s="168" t="s">
        <v>103</v>
      </c>
    </row>
    <row r="319" spans="1:9" s="191" customFormat="1">
      <c r="A319" s="198">
        <v>4</v>
      </c>
      <c r="B319" s="212" t="s">
        <v>477</v>
      </c>
      <c r="C319" s="198">
        <v>2</v>
      </c>
      <c r="D319" s="211" t="s">
        <v>478</v>
      </c>
      <c r="E319" s="451"/>
      <c r="F319" s="208">
        <f t="shared" si="40"/>
        <v>0</v>
      </c>
      <c r="G319" s="214"/>
      <c r="H319" s="167" t="s">
        <v>115</v>
      </c>
      <c r="I319" s="168" t="s">
        <v>103</v>
      </c>
    </row>
    <row r="320" spans="1:9" s="191" customFormat="1" ht="112.5">
      <c r="A320" s="198">
        <v>5</v>
      </c>
      <c r="B320" s="212" t="s">
        <v>479</v>
      </c>
      <c r="C320" s="198">
        <v>2</v>
      </c>
      <c r="D320" s="212" t="s">
        <v>480</v>
      </c>
      <c r="E320" s="451"/>
      <c r="F320" s="208">
        <f t="shared" si="40"/>
        <v>0</v>
      </c>
      <c r="G320" s="214"/>
      <c r="H320" s="167" t="s">
        <v>115</v>
      </c>
      <c r="I320" s="168" t="s">
        <v>103</v>
      </c>
    </row>
    <row r="321" spans="1:9" s="191" customFormat="1" ht="33.75">
      <c r="A321" s="198" t="s">
        <v>188</v>
      </c>
      <c r="B321" s="212" t="s">
        <v>481</v>
      </c>
      <c r="C321" s="198">
        <v>2</v>
      </c>
      <c r="D321" s="211" t="s">
        <v>482</v>
      </c>
      <c r="E321" s="451"/>
      <c r="F321" s="208">
        <f t="shared" si="40"/>
        <v>0</v>
      </c>
      <c r="G321" s="214"/>
      <c r="H321" s="167" t="s">
        <v>115</v>
      </c>
      <c r="I321" s="168" t="s">
        <v>103</v>
      </c>
    </row>
    <row r="322" spans="1:9" s="191" customFormat="1" ht="45">
      <c r="A322" s="312">
        <v>6</v>
      </c>
      <c r="B322" s="211" t="s">
        <v>483</v>
      </c>
      <c r="C322" s="209">
        <v>4</v>
      </c>
      <c r="D322" s="219"/>
      <c r="E322" s="455"/>
      <c r="F322" s="208"/>
      <c r="G322" s="326" t="s">
        <v>484</v>
      </c>
      <c r="H322" s="167" t="s">
        <v>115</v>
      </c>
      <c r="I322" s="168" t="s">
        <v>103</v>
      </c>
    </row>
    <row r="323" spans="1:9" s="191" customFormat="1" ht="146.25">
      <c r="A323" s="241">
        <v>7</v>
      </c>
      <c r="B323" s="223" t="s">
        <v>485</v>
      </c>
      <c r="C323" s="327">
        <v>1</v>
      </c>
      <c r="D323" s="328" t="s">
        <v>486</v>
      </c>
      <c r="E323" s="452"/>
      <c r="F323" s="208">
        <f t="shared" si="40"/>
        <v>0</v>
      </c>
      <c r="G323" s="329"/>
      <c r="H323" s="167" t="s">
        <v>115</v>
      </c>
      <c r="I323" s="168" t="s">
        <v>103</v>
      </c>
    </row>
    <row r="324" spans="1:9" s="191" customFormat="1">
      <c r="A324" s="209" t="s">
        <v>252</v>
      </c>
      <c r="B324" s="330" t="s">
        <v>487</v>
      </c>
      <c r="C324" s="327">
        <v>1</v>
      </c>
      <c r="D324" s="328" t="s">
        <v>488</v>
      </c>
      <c r="E324" s="452"/>
      <c r="F324" s="208">
        <f t="shared" si="40"/>
        <v>0</v>
      </c>
      <c r="G324" s="329"/>
      <c r="H324" s="167" t="s">
        <v>115</v>
      </c>
      <c r="I324" s="168" t="s">
        <v>103</v>
      </c>
    </row>
    <row r="325" spans="1:9" s="191" customFormat="1" ht="101.25">
      <c r="A325" s="198">
        <v>8</v>
      </c>
      <c r="B325" s="212" t="s">
        <v>489</v>
      </c>
      <c r="C325" s="198">
        <v>1</v>
      </c>
      <c r="D325" s="212" t="s">
        <v>490</v>
      </c>
      <c r="E325" s="451"/>
      <c r="F325" s="208">
        <f t="shared" si="40"/>
        <v>0</v>
      </c>
      <c r="G325" s="214"/>
      <c r="H325" s="167" t="s">
        <v>115</v>
      </c>
      <c r="I325" s="168" t="s">
        <v>103</v>
      </c>
    </row>
    <row r="326" spans="1:9" s="191" customFormat="1" ht="22.5">
      <c r="A326" s="198">
        <v>9</v>
      </c>
      <c r="B326" s="212" t="s">
        <v>458</v>
      </c>
      <c r="C326" s="198">
        <v>2</v>
      </c>
      <c r="D326" s="211" t="s">
        <v>459</v>
      </c>
      <c r="E326" s="451"/>
      <c r="F326" s="208">
        <f t="shared" si="40"/>
        <v>0</v>
      </c>
      <c r="G326" s="214"/>
      <c r="H326" s="167" t="s">
        <v>115</v>
      </c>
      <c r="I326" s="168" t="s">
        <v>103</v>
      </c>
    </row>
    <row r="327" spans="1:9" s="191" customFormat="1" ht="146.25">
      <c r="A327" s="198">
        <v>10</v>
      </c>
      <c r="B327" s="331" t="s">
        <v>491</v>
      </c>
      <c r="C327" s="198">
        <v>1</v>
      </c>
      <c r="D327" s="211" t="s">
        <v>492</v>
      </c>
      <c r="E327" s="451"/>
      <c r="F327" s="208">
        <f t="shared" si="40"/>
        <v>0</v>
      </c>
      <c r="G327" s="214"/>
      <c r="H327" s="167" t="s">
        <v>115</v>
      </c>
      <c r="I327" s="168" t="s">
        <v>103</v>
      </c>
    </row>
    <row r="328" spans="1:9" s="191" customFormat="1">
      <c r="A328" s="209">
        <v>11</v>
      </c>
      <c r="B328" s="211" t="s">
        <v>493</v>
      </c>
      <c r="C328" s="230">
        <v>4</v>
      </c>
      <c r="D328" s="229" t="s">
        <v>494</v>
      </c>
      <c r="E328" s="451"/>
      <c r="F328" s="208">
        <f t="shared" si="40"/>
        <v>0</v>
      </c>
      <c r="G328" s="214"/>
      <c r="H328" s="167" t="s">
        <v>115</v>
      </c>
      <c r="I328" s="168" t="s">
        <v>103</v>
      </c>
    </row>
    <row r="329" spans="1:9" s="191" customFormat="1" ht="56.25">
      <c r="A329" s="198">
        <v>12</v>
      </c>
      <c r="B329" s="212" t="s">
        <v>323</v>
      </c>
      <c r="C329" s="198">
        <v>2</v>
      </c>
      <c r="D329" s="212" t="s">
        <v>495</v>
      </c>
      <c r="E329" s="451"/>
      <c r="F329" s="208">
        <f t="shared" si="40"/>
        <v>0</v>
      </c>
      <c r="G329" s="332" t="s">
        <v>496</v>
      </c>
      <c r="H329" s="167" t="s">
        <v>115</v>
      </c>
      <c r="I329" s="168" t="s">
        <v>103</v>
      </c>
    </row>
    <row r="330" spans="1:9" s="191" customFormat="1" ht="90">
      <c r="A330" s="198">
        <v>13</v>
      </c>
      <c r="B330" s="333" t="s">
        <v>497</v>
      </c>
      <c r="C330" s="209">
        <v>2</v>
      </c>
      <c r="D330" s="212" t="s">
        <v>498</v>
      </c>
      <c r="E330" s="451"/>
      <c r="F330" s="208">
        <f t="shared" si="40"/>
        <v>0</v>
      </c>
      <c r="G330" s="334" t="s">
        <v>499</v>
      </c>
      <c r="H330" s="167" t="s">
        <v>115</v>
      </c>
      <c r="I330" s="168" t="s">
        <v>103</v>
      </c>
    </row>
    <row r="331" spans="1:9" s="191" customFormat="1">
      <c r="A331" s="209">
        <v>14</v>
      </c>
      <c r="B331" s="211" t="s">
        <v>500</v>
      </c>
      <c r="C331" s="230">
        <v>1</v>
      </c>
      <c r="D331" s="229" t="s">
        <v>343</v>
      </c>
      <c r="E331" s="451"/>
      <c r="F331" s="208">
        <f t="shared" si="40"/>
        <v>0</v>
      </c>
      <c r="G331" s="214"/>
      <c r="H331" s="167" t="s">
        <v>115</v>
      </c>
      <c r="I331" s="168" t="s">
        <v>103</v>
      </c>
    </row>
    <row r="332" spans="1:9" s="191" customFormat="1" ht="45">
      <c r="A332" s="198">
        <v>15</v>
      </c>
      <c r="B332" s="212" t="s">
        <v>501</v>
      </c>
      <c r="C332" s="198">
        <v>2</v>
      </c>
      <c r="D332" s="212" t="s">
        <v>502</v>
      </c>
      <c r="E332" s="451"/>
      <c r="F332" s="208">
        <f t="shared" si="40"/>
        <v>0</v>
      </c>
      <c r="G332" s="206"/>
      <c r="H332" s="167" t="s">
        <v>115</v>
      </c>
      <c r="I332" s="168" t="s">
        <v>103</v>
      </c>
    </row>
    <row r="333" spans="1:9" s="191" customFormat="1">
      <c r="A333" s="198">
        <v>16</v>
      </c>
      <c r="B333" s="212" t="s">
        <v>503</v>
      </c>
      <c r="C333" s="198">
        <v>1</v>
      </c>
      <c r="D333" s="328" t="s">
        <v>504</v>
      </c>
      <c r="E333" s="451"/>
      <c r="F333" s="208">
        <f t="shared" si="40"/>
        <v>0</v>
      </c>
      <c r="G333" s="214"/>
      <c r="H333" s="167" t="s">
        <v>115</v>
      </c>
      <c r="I333" s="168" t="s">
        <v>103</v>
      </c>
    </row>
    <row r="334" spans="1:9" s="191" customFormat="1" ht="90">
      <c r="A334" s="209">
        <v>17</v>
      </c>
      <c r="B334" s="244" t="s">
        <v>505</v>
      </c>
      <c r="C334" s="198">
        <v>1</v>
      </c>
      <c r="D334" s="212" t="s">
        <v>193</v>
      </c>
      <c r="E334" s="451"/>
      <c r="F334" s="208">
        <f t="shared" si="40"/>
        <v>0</v>
      </c>
      <c r="G334" s="335"/>
      <c r="H334" s="167" t="s">
        <v>115</v>
      </c>
      <c r="I334" s="168" t="s">
        <v>103</v>
      </c>
    </row>
    <row r="335" spans="1:9" s="191" customFormat="1" ht="45">
      <c r="A335" s="209">
        <v>18</v>
      </c>
      <c r="B335" s="212" t="s">
        <v>161</v>
      </c>
      <c r="C335" s="209">
        <v>1</v>
      </c>
      <c r="D335" s="211" t="s">
        <v>162</v>
      </c>
      <c r="E335" s="451"/>
      <c r="F335" s="208">
        <f t="shared" si="40"/>
        <v>0</v>
      </c>
      <c r="G335" s="214"/>
      <c r="H335" s="167" t="s">
        <v>115</v>
      </c>
      <c r="I335" s="168" t="s">
        <v>103</v>
      </c>
    </row>
    <row r="336" spans="1:9" s="191" customFormat="1">
      <c r="A336" s="209" t="s">
        <v>506</v>
      </c>
      <c r="B336" s="211" t="s">
        <v>164</v>
      </c>
      <c r="C336" s="227">
        <v>1</v>
      </c>
      <c r="D336" s="228" t="s">
        <v>165</v>
      </c>
      <c r="E336" s="451"/>
      <c r="F336" s="208">
        <f>E336*C336</f>
        <v>0</v>
      </c>
      <c r="G336" s="206"/>
      <c r="H336" s="167" t="s">
        <v>115</v>
      </c>
      <c r="I336" s="168" t="s">
        <v>103</v>
      </c>
    </row>
    <row r="337" spans="1:9" s="191" customFormat="1">
      <c r="A337" s="209" t="s">
        <v>507</v>
      </c>
      <c r="B337" s="211" t="s">
        <v>167</v>
      </c>
      <c r="C337" s="227">
        <v>1</v>
      </c>
      <c r="D337" s="228" t="s">
        <v>168</v>
      </c>
      <c r="E337" s="451"/>
      <c r="F337" s="208">
        <f t="shared" ref="F337:F344" si="41">E337*C337</f>
        <v>0</v>
      </c>
      <c r="G337" s="214"/>
      <c r="H337" s="167" t="s">
        <v>115</v>
      </c>
      <c r="I337" s="168" t="s">
        <v>103</v>
      </c>
    </row>
    <row r="338" spans="1:9" s="191" customFormat="1">
      <c r="A338" s="209" t="s">
        <v>508</v>
      </c>
      <c r="B338" s="211" t="s">
        <v>170</v>
      </c>
      <c r="C338" s="227">
        <v>1</v>
      </c>
      <c r="D338" s="228" t="s">
        <v>171</v>
      </c>
      <c r="E338" s="451"/>
      <c r="F338" s="208">
        <f t="shared" si="41"/>
        <v>0</v>
      </c>
      <c r="G338" s="206"/>
      <c r="H338" s="167" t="s">
        <v>115</v>
      </c>
      <c r="I338" s="168" t="s">
        <v>103</v>
      </c>
    </row>
    <row r="339" spans="1:9" s="191" customFormat="1" ht="22.5">
      <c r="A339" s="198">
        <v>19</v>
      </c>
      <c r="B339" s="212" t="s">
        <v>509</v>
      </c>
      <c r="C339" s="198">
        <v>1</v>
      </c>
      <c r="D339" s="211" t="s">
        <v>510</v>
      </c>
      <c r="E339" s="451"/>
      <c r="F339" s="208">
        <f t="shared" si="41"/>
        <v>0</v>
      </c>
      <c r="G339" s="214"/>
      <c r="H339" s="167" t="s">
        <v>115</v>
      </c>
      <c r="I339" s="168" t="s">
        <v>103</v>
      </c>
    </row>
    <row r="340" spans="1:9" s="191" customFormat="1" ht="56.25">
      <c r="A340" s="198">
        <v>20</v>
      </c>
      <c r="B340" s="223" t="s">
        <v>159</v>
      </c>
      <c r="C340" s="198">
        <v>1</v>
      </c>
      <c r="D340" s="212"/>
      <c r="E340" s="451"/>
      <c r="F340" s="208">
        <f t="shared" si="41"/>
        <v>0</v>
      </c>
      <c r="G340" s="225"/>
      <c r="H340" s="167" t="s">
        <v>115</v>
      </c>
      <c r="I340" s="168" t="s">
        <v>103</v>
      </c>
    </row>
    <row r="341" spans="1:9" s="191" customFormat="1" ht="157.5">
      <c r="A341" s="198">
        <v>21</v>
      </c>
      <c r="B341" s="336" t="s">
        <v>511</v>
      </c>
      <c r="C341" s="337">
        <v>1</v>
      </c>
      <c r="D341" s="338" t="s">
        <v>512</v>
      </c>
      <c r="E341" s="451"/>
      <c r="F341" s="339">
        <f t="shared" si="41"/>
        <v>0</v>
      </c>
      <c r="G341" s="340"/>
      <c r="H341" s="167" t="s">
        <v>115</v>
      </c>
      <c r="I341" s="168" t="s">
        <v>103</v>
      </c>
    </row>
    <row r="342" spans="1:9" s="191" customFormat="1" ht="22.5">
      <c r="A342" s="209">
        <v>22</v>
      </c>
      <c r="B342" s="277" t="s">
        <v>513</v>
      </c>
      <c r="C342" s="278">
        <v>2</v>
      </c>
      <c r="D342" s="229" t="s">
        <v>514</v>
      </c>
      <c r="E342" s="451"/>
      <c r="F342" s="208"/>
      <c r="G342" s="341" t="s">
        <v>515</v>
      </c>
      <c r="H342" s="167" t="s">
        <v>115</v>
      </c>
      <c r="I342" s="168" t="s">
        <v>103</v>
      </c>
    </row>
    <row r="343" spans="1:9" s="191" customFormat="1" ht="33.75">
      <c r="A343" s="198">
        <v>23</v>
      </c>
      <c r="B343" s="229" t="s">
        <v>175</v>
      </c>
      <c r="C343" s="198">
        <v>1</v>
      </c>
      <c r="D343" s="212" t="s">
        <v>516</v>
      </c>
      <c r="E343" s="451"/>
      <c r="F343" s="208">
        <f t="shared" si="41"/>
        <v>0</v>
      </c>
      <c r="G343" s="214" t="s">
        <v>177</v>
      </c>
      <c r="H343" s="167" t="s">
        <v>115</v>
      </c>
      <c r="I343" s="168" t="s">
        <v>103</v>
      </c>
    </row>
    <row r="344" spans="1:9" s="191" customFormat="1" ht="33.75">
      <c r="A344" s="198">
        <v>24</v>
      </c>
      <c r="B344" s="229" t="s">
        <v>175</v>
      </c>
      <c r="C344" s="209">
        <v>2</v>
      </c>
      <c r="D344" s="212" t="s">
        <v>517</v>
      </c>
      <c r="E344" s="451"/>
      <c r="F344" s="208">
        <f t="shared" si="41"/>
        <v>0</v>
      </c>
      <c r="G344" s="214" t="s">
        <v>177</v>
      </c>
      <c r="H344" s="167" t="s">
        <v>115</v>
      </c>
      <c r="I344" s="168" t="s">
        <v>103</v>
      </c>
    </row>
    <row r="345" spans="1:9" s="191" customFormat="1">
      <c r="A345" s="198">
        <v>25</v>
      </c>
      <c r="B345" s="212" t="s">
        <v>375</v>
      </c>
      <c r="C345" s="198">
        <v>1</v>
      </c>
      <c r="D345" s="212" t="s">
        <v>518</v>
      </c>
      <c r="E345" s="451"/>
      <c r="F345" s="208"/>
      <c r="G345" s="214" t="s">
        <v>260</v>
      </c>
      <c r="H345" s="167" t="s">
        <v>115</v>
      </c>
      <c r="I345" s="168" t="s">
        <v>103</v>
      </c>
    </row>
    <row r="346" spans="1:9" s="191" customFormat="1">
      <c r="A346" s="198">
        <v>26</v>
      </c>
      <c r="B346" s="212" t="s">
        <v>519</v>
      </c>
      <c r="C346" s="198">
        <v>1</v>
      </c>
      <c r="D346" s="211" t="s">
        <v>520</v>
      </c>
      <c r="E346" s="463"/>
      <c r="F346" s="342"/>
      <c r="G346" s="214" t="s">
        <v>260</v>
      </c>
      <c r="H346" s="167" t="s">
        <v>115</v>
      </c>
      <c r="I346" s="168" t="s">
        <v>103</v>
      </c>
    </row>
    <row r="347" spans="1:9" s="191" customFormat="1">
      <c r="A347" s="198">
        <v>27</v>
      </c>
      <c r="B347" s="212" t="s">
        <v>521</v>
      </c>
      <c r="C347" s="198">
        <v>1</v>
      </c>
      <c r="D347" s="343" t="s">
        <v>522</v>
      </c>
      <c r="E347" s="451"/>
      <c r="F347" s="208"/>
      <c r="G347" s="344" t="s">
        <v>260</v>
      </c>
      <c r="H347" s="167" t="s">
        <v>115</v>
      </c>
      <c r="I347" s="168" t="s">
        <v>103</v>
      </c>
    </row>
    <row r="348" spans="1:9" s="191" customFormat="1">
      <c r="A348" s="198"/>
      <c r="B348" s="212"/>
      <c r="C348" s="266"/>
      <c r="D348" s="345"/>
      <c r="E348" s="455"/>
      <c r="F348" s="233"/>
      <c r="G348" s="346"/>
      <c r="H348" s="167" t="s">
        <v>115</v>
      </c>
      <c r="I348" s="168" t="s">
        <v>103</v>
      </c>
    </row>
    <row r="349" spans="1:9" s="191" customFormat="1">
      <c r="A349" s="198"/>
      <c r="B349" s="321" t="s">
        <v>523</v>
      </c>
      <c r="C349" s="198"/>
      <c r="D349" s="343"/>
      <c r="E349" s="455"/>
      <c r="F349" s="233"/>
      <c r="G349" s="347"/>
      <c r="H349" s="167" t="s">
        <v>115</v>
      </c>
      <c r="I349" s="168" t="s">
        <v>103</v>
      </c>
    </row>
    <row r="350" spans="1:9" s="191" customFormat="1" ht="405">
      <c r="A350" s="198">
        <v>1</v>
      </c>
      <c r="B350" s="348" t="s">
        <v>524</v>
      </c>
      <c r="C350" s="198">
        <v>2</v>
      </c>
      <c r="D350" s="212" t="s">
        <v>525</v>
      </c>
      <c r="E350" s="464"/>
      <c r="F350" s="349">
        <f t="shared" ref="F350:F357" si="42">E350*C350</f>
        <v>0</v>
      </c>
      <c r="G350" s="214"/>
      <c r="H350" s="167" t="s">
        <v>115</v>
      </c>
      <c r="I350" s="168" t="s">
        <v>103</v>
      </c>
    </row>
    <row r="351" spans="1:9" s="191" customFormat="1" ht="22.5">
      <c r="A351" s="209">
        <v>2</v>
      </c>
      <c r="B351" s="211" t="s">
        <v>526</v>
      </c>
      <c r="C351" s="209">
        <v>1</v>
      </c>
      <c r="D351" s="211" t="s">
        <v>527</v>
      </c>
      <c r="E351" s="451"/>
      <c r="F351" s="208">
        <f t="shared" si="42"/>
        <v>0</v>
      </c>
      <c r="G351" s="214"/>
      <c r="H351" s="167" t="s">
        <v>115</v>
      </c>
      <c r="I351" s="168" t="s">
        <v>103</v>
      </c>
    </row>
    <row r="352" spans="1:9" s="191" customFormat="1" ht="22.5">
      <c r="A352" s="209">
        <v>3</v>
      </c>
      <c r="B352" s="211" t="s">
        <v>528</v>
      </c>
      <c r="C352" s="209">
        <v>1</v>
      </c>
      <c r="D352" s="211" t="s">
        <v>527</v>
      </c>
      <c r="E352" s="451"/>
      <c r="F352" s="208">
        <f t="shared" si="42"/>
        <v>0</v>
      </c>
      <c r="G352" s="214"/>
      <c r="H352" s="167" t="s">
        <v>115</v>
      </c>
      <c r="I352" s="168" t="s">
        <v>103</v>
      </c>
    </row>
    <row r="353" spans="1:9" s="191" customFormat="1" ht="33.75">
      <c r="A353" s="209">
        <v>4</v>
      </c>
      <c r="B353" s="211" t="s">
        <v>529</v>
      </c>
      <c r="C353" s="209">
        <v>2</v>
      </c>
      <c r="D353" s="211" t="s">
        <v>160</v>
      </c>
      <c r="E353" s="451"/>
      <c r="F353" s="208">
        <f t="shared" si="42"/>
        <v>0</v>
      </c>
      <c r="G353" s="214"/>
      <c r="H353" s="167" t="s">
        <v>115</v>
      </c>
      <c r="I353" s="168" t="s">
        <v>103</v>
      </c>
    </row>
    <row r="354" spans="1:9" s="191" customFormat="1" ht="33.75">
      <c r="A354" s="209">
        <v>5</v>
      </c>
      <c r="B354" s="219" t="s">
        <v>530</v>
      </c>
      <c r="C354" s="209">
        <v>2</v>
      </c>
      <c r="D354" s="211" t="s">
        <v>531</v>
      </c>
      <c r="E354" s="451"/>
      <c r="F354" s="208">
        <f t="shared" si="42"/>
        <v>0</v>
      </c>
      <c r="G354" s="214"/>
      <c r="H354" s="167" t="s">
        <v>115</v>
      </c>
      <c r="I354" s="168" t="s">
        <v>103</v>
      </c>
    </row>
    <row r="355" spans="1:9" s="191" customFormat="1">
      <c r="A355" s="209">
        <v>6</v>
      </c>
      <c r="B355" s="211" t="s">
        <v>532</v>
      </c>
      <c r="C355" s="209">
        <v>1</v>
      </c>
      <c r="D355" s="211" t="s">
        <v>533</v>
      </c>
      <c r="E355" s="451"/>
      <c r="F355" s="208">
        <f t="shared" si="42"/>
        <v>0</v>
      </c>
      <c r="G355" s="214"/>
      <c r="H355" s="167" t="s">
        <v>115</v>
      </c>
      <c r="I355" s="168" t="s">
        <v>103</v>
      </c>
    </row>
    <row r="356" spans="1:9" s="191" customFormat="1">
      <c r="A356" s="209">
        <v>7</v>
      </c>
      <c r="B356" s="211" t="s">
        <v>534</v>
      </c>
      <c r="C356" s="209">
        <v>1</v>
      </c>
      <c r="D356" s="211" t="s">
        <v>535</v>
      </c>
      <c r="E356" s="451"/>
      <c r="F356" s="208">
        <f t="shared" si="42"/>
        <v>0</v>
      </c>
      <c r="G356" s="214"/>
      <c r="H356" s="167" t="s">
        <v>115</v>
      </c>
      <c r="I356" s="168" t="s">
        <v>103</v>
      </c>
    </row>
    <row r="357" spans="1:9" s="191" customFormat="1" ht="56.25">
      <c r="A357" s="209">
        <v>8</v>
      </c>
      <c r="B357" s="350" t="s">
        <v>536</v>
      </c>
      <c r="C357" s="268">
        <v>2</v>
      </c>
      <c r="D357" s="338" t="s">
        <v>256</v>
      </c>
      <c r="E357" s="451"/>
      <c r="F357" s="339">
        <f t="shared" si="42"/>
        <v>0</v>
      </c>
      <c r="G357" s="340"/>
      <c r="H357" s="167" t="s">
        <v>115</v>
      </c>
      <c r="I357" s="168" t="s">
        <v>103</v>
      </c>
    </row>
    <row r="358" spans="1:9" s="191" customFormat="1">
      <c r="A358" s="209">
        <v>9</v>
      </c>
      <c r="B358" s="211" t="s">
        <v>537</v>
      </c>
      <c r="C358" s="209"/>
      <c r="D358" s="211"/>
      <c r="E358" s="455"/>
      <c r="F358" s="233"/>
      <c r="G358" s="209"/>
      <c r="H358" s="167" t="s">
        <v>115</v>
      </c>
      <c r="I358" s="168" t="s">
        <v>103</v>
      </c>
    </row>
    <row r="359" spans="1:9" s="191" customFormat="1">
      <c r="A359" s="209">
        <v>10</v>
      </c>
      <c r="B359" s="211" t="s">
        <v>538</v>
      </c>
      <c r="C359" s="209">
        <v>1</v>
      </c>
      <c r="D359" s="211" t="s">
        <v>539</v>
      </c>
      <c r="E359" s="451"/>
      <c r="F359" s="208">
        <f t="shared" ref="F359:F375" si="43">E359*C359</f>
        <v>0</v>
      </c>
      <c r="G359" s="214"/>
      <c r="H359" s="167" t="s">
        <v>115</v>
      </c>
      <c r="I359" s="168" t="s">
        <v>103</v>
      </c>
    </row>
    <row r="360" spans="1:9" s="191" customFormat="1">
      <c r="A360" s="209">
        <v>11</v>
      </c>
      <c r="B360" s="211" t="s">
        <v>538</v>
      </c>
      <c r="C360" s="209">
        <v>1</v>
      </c>
      <c r="D360" s="211" t="s">
        <v>539</v>
      </c>
      <c r="E360" s="451"/>
      <c r="F360" s="208">
        <f t="shared" si="43"/>
        <v>0</v>
      </c>
      <c r="G360" s="214"/>
      <c r="H360" s="167" t="s">
        <v>115</v>
      </c>
      <c r="I360" s="168" t="s">
        <v>103</v>
      </c>
    </row>
    <row r="361" spans="1:9" s="191" customFormat="1">
      <c r="A361" s="209">
        <v>12</v>
      </c>
      <c r="B361" s="211" t="s">
        <v>477</v>
      </c>
      <c r="C361" s="209">
        <v>1</v>
      </c>
      <c r="D361" s="211" t="s">
        <v>540</v>
      </c>
      <c r="E361" s="451"/>
      <c r="F361" s="208">
        <f t="shared" si="43"/>
        <v>0</v>
      </c>
      <c r="G361" s="214"/>
      <c r="H361" s="167" t="s">
        <v>115</v>
      </c>
      <c r="I361" s="168" t="s">
        <v>103</v>
      </c>
    </row>
    <row r="362" spans="1:9" s="191" customFormat="1">
      <c r="A362" s="209">
        <v>13</v>
      </c>
      <c r="B362" s="211" t="s">
        <v>477</v>
      </c>
      <c r="C362" s="209">
        <v>1</v>
      </c>
      <c r="D362" s="211" t="s">
        <v>540</v>
      </c>
      <c r="E362" s="451"/>
      <c r="F362" s="208">
        <f t="shared" si="43"/>
        <v>0</v>
      </c>
      <c r="G362" s="214"/>
      <c r="H362" s="167" t="s">
        <v>115</v>
      </c>
      <c r="I362" s="168" t="s">
        <v>103</v>
      </c>
    </row>
    <row r="363" spans="1:9" s="191" customFormat="1" ht="22.5">
      <c r="A363" s="209">
        <v>14</v>
      </c>
      <c r="B363" s="221" t="s">
        <v>541</v>
      </c>
      <c r="C363" s="198">
        <v>1</v>
      </c>
      <c r="D363" s="212" t="s">
        <v>542</v>
      </c>
      <c r="E363" s="451"/>
      <c r="F363" s="208">
        <f t="shared" si="43"/>
        <v>0</v>
      </c>
      <c r="G363" s="214"/>
      <c r="H363" s="167" t="s">
        <v>115</v>
      </c>
      <c r="I363" s="168" t="s">
        <v>103</v>
      </c>
    </row>
    <row r="364" spans="1:9" s="191" customFormat="1" ht="56.25">
      <c r="A364" s="198">
        <v>15</v>
      </c>
      <c r="B364" s="223" t="s">
        <v>159</v>
      </c>
      <c r="C364" s="198">
        <v>1</v>
      </c>
      <c r="D364" s="212"/>
      <c r="E364" s="451"/>
      <c r="F364" s="208">
        <f t="shared" si="43"/>
        <v>0</v>
      </c>
      <c r="G364" s="225"/>
      <c r="H364" s="167" t="s">
        <v>115</v>
      </c>
      <c r="I364" s="168" t="s">
        <v>103</v>
      </c>
    </row>
    <row r="365" spans="1:9" s="191" customFormat="1">
      <c r="A365" s="209">
        <v>16</v>
      </c>
      <c r="B365" s="221" t="s">
        <v>543</v>
      </c>
      <c r="C365" s="220">
        <v>1</v>
      </c>
      <c r="D365" s="212" t="s">
        <v>544</v>
      </c>
      <c r="E365" s="451"/>
      <c r="F365" s="208">
        <f t="shared" si="43"/>
        <v>0</v>
      </c>
      <c r="G365" s="214"/>
      <c r="H365" s="167" t="s">
        <v>115</v>
      </c>
      <c r="I365" s="168" t="s">
        <v>103</v>
      </c>
    </row>
    <row r="366" spans="1:9" s="191" customFormat="1">
      <c r="A366" s="209">
        <v>17</v>
      </c>
      <c r="B366" s="221" t="s">
        <v>545</v>
      </c>
      <c r="C366" s="220">
        <v>1</v>
      </c>
      <c r="D366" s="212" t="s">
        <v>542</v>
      </c>
      <c r="E366" s="451"/>
      <c r="F366" s="208">
        <f t="shared" si="43"/>
        <v>0</v>
      </c>
      <c r="G366" s="214"/>
      <c r="H366" s="167" t="s">
        <v>115</v>
      </c>
      <c r="I366" s="168" t="s">
        <v>103</v>
      </c>
    </row>
    <row r="367" spans="1:9" s="191" customFormat="1" ht="56.25">
      <c r="A367" s="198">
        <v>18</v>
      </c>
      <c r="B367" s="223" t="s">
        <v>159</v>
      </c>
      <c r="C367" s="198">
        <v>1</v>
      </c>
      <c r="D367" s="212"/>
      <c r="E367" s="451"/>
      <c r="F367" s="208">
        <f t="shared" si="43"/>
        <v>0</v>
      </c>
      <c r="G367" s="225"/>
      <c r="H367" s="167" t="s">
        <v>115</v>
      </c>
      <c r="I367" s="168" t="s">
        <v>103</v>
      </c>
    </row>
    <row r="368" spans="1:9" s="191" customFormat="1" ht="33.75">
      <c r="A368" s="209">
        <v>19</v>
      </c>
      <c r="B368" s="212" t="s">
        <v>223</v>
      </c>
      <c r="C368" s="198">
        <v>2</v>
      </c>
      <c r="D368" s="211" t="s">
        <v>186</v>
      </c>
      <c r="E368" s="451"/>
      <c r="F368" s="208">
        <f t="shared" si="43"/>
        <v>0</v>
      </c>
      <c r="G368" s="214"/>
      <c r="H368" s="167" t="s">
        <v>115</v>
      </c>
      <c r="I368" s="168" t="s">
        <v>103</v>
      </c>
    </row>
    <row r="369" spans="1:9" s="191" customFormat="1">
      <c r="A369" s="209" t="s">
        <v>546</v>
      </c>
      <c r="B369" s="211" t="s">
        <v>187</v>
      </c>
      <c r="C369" s="209">
        <v>2</v>
      </c>
      <c r="D369" s="211"/>
      <c r="E369" s="451"/>
      <c r="F369" s="208">
        <f t="shared" si="43"/>
        <v>0</v>
      </c>
      <c r="G369" s="214"/>
      <c r="H369" s="167" t="s">
        <v>115</v>
      </c>
      <c r="I369" s="168" t="s">
        <v>103</v>
      </c>
    </row>
    <row r="370" spans="1:9" s="191" customFormat="1">
      <c r="A370" s="209">
        <v>20</v>
      </c>
      <c r="B370" s="221" t="s">
        <v>543</v>
      </c>
      <c r="C370" s="220">
        <v>1</v>
      </c>
      <c r="D370" s="212" t="s">
        <v>544</v>
      </c>
      <c r="E370" s="451"/>
      <c r="F370" s="208">
        <f t="shared" si="43"/>
        <v>0</v>
      </c>
      <c r="G370" s="214"/>
      <c r="H370" s="167" t="s">
        <v>115</v>
      </c>
      <c r="I370" s="168" t="s">
        <v>103</v>
      </c>
    </row>
    <row r="371" spans="1:9" s="191" customFormat="1" ht="56.25">
      <c r="A371" s="198">
        <v>21</v>
      </c>
      <c r="B371" s="223" t="s">
        <v>472</v>
      </c>
      <c r="C371" s="226">
        <v>1</v>
      </c>
      <c r="D371" s="212" t="s">
        <v>473</v>
      </c>
      <c r="E371" s="451"/>
      <c r="F371" s="208">
        <f t="shared" si="43"/>
        <v>0</v>
      </c>
      <c r="G371" s="214"/>
      <c r="H371" s="167" t="s">
        <v>115</v>
      </c>
      <c r="I371" s="168" t="s">
        <v>103</v>
      </c>
    </row>
    <row r="372" spans="1:9" s="191" customFormat="1" ht="22.5">
      <c r="A372" s="209">
        <v>22</v>
      </c>
      <c r="B372" s="323" t="s">
        <v>456</v>
      </c>
      <c r="C372" s="324">
        <v>1</v>
      </c>
      <c r="D372" s="212" t="s">
        <v>457</v>
      </c>
      <c r="E372" s="451"/>
      <c r="F372" s="208">
        <f t="shared" si="43"/>
        <v>0</v>
      </c>
      <c r="G372" s="214"/>
      <c r="H372" s="167" t="s">
        <v>115</v>
      </c>
      <c r="I372" s="168" t="s">
        <v>103</v>
      </c>
    </row>
    <row r="373" spans="1:9" s="191" customFormat="1" ht="33.75">
      <c r="A373" s="198">
        <v>23</v>
      </c>
      <c r="B373" s="211" t="s">
        <v>460</v>
      </c>
      <c r="C373" s="209">
        <v>1</v>
      </c>
      <c r="D373" s="211" t="s">
        <v>461</v>
      </c>
      <c r="E373" s="451"/>
      <c r="F373" s="208">
        <f t="shared" si="43"/>
        <v>0</v>
      </c>
      <c r="G373" s="214"/>
      <c r="H373" s="167" t="s">
        <v>115</v>
      </c>
      <c r="I373" s="168" t="s">
        <v>103</v>
      </c>
    </row>
    <row r="374" spans="1:9" s="191" customFormat="1">
      <c r="A374" s="198">
        <v>24</v>
      </c>
      <c r="B374" s="221" t="s">
        <v>547</v>
      </c>
      <c r="C374" s="220">
        <v>4</v>
      </c>
      <c r="D374" s="212" t="s">
        <v>548</v>
      </c>
      <c r="E374" s="451"/>
      <c r="F374" s="208">
        <f t="shared" si="43"/>
        <v>0</v>
      </c>
      <c r="G374" s="214"/>
      <c r="H374" s="167" t="s">
        <v>115</v>
      </c>
      <c r="I374" s="168" t="s">
        <v>103</v>
      </c>
    </row>
    <row r="375" spans="1:9" s="191" customFormat="1" ht="33.75">
      <c r="A375" s="209">
        <v>25</v>
      </c>
      <c r="B375" s="229" t="s">
        <v>175</v>
      </c>
      <c r="C375" s="209">
        <v>4</v>
      </c>
      <c r="D375" s="211" t="s">
        <v>517</v>
      </c>
      <c r="E375" s="451"/>
      <c r="F375" s="208">
        <f t="shared" si="43"/>
        <v>0</v>
      </c>
      <c r="G375" s="214" t="s">
        <v>177</v>
      </c>
      <c r="H375" s="167" t="s">
        <v>115</v>
      </c>
      <c r="I375" s="168" t="s">
        <v>103</v>
      </c>
    </row>
    <row r="376" spans="1:9" s="191" customFormat="1" ht="12" thickBot="1">
      <c r="A376" s="209">
        <v>26</v>
      </c>
      <c r="B376" s="350" t="s">
        <v>549</v>
      </c>
      <c r="C376" s="268">
        <v>2</v>
      </c>
      <c r="D376" s="350" t="s">
        <v>550</v>
      </c>
      <c r="E376" s="451"/>
      <c r="F376" s="342">
        <v>0</v>
      </c>
      <c r="G376" s="214" t="s">
        <v>260</v>
      </c>
      <c r="H376" s="167" t="s">
        <v>115</v>
      </c>
      <c r="I376" s="168" t="s">
        <v>103</v>
      </c>
    </row>
    <row r="377" spans="1:9" s="191" customFormat="1" ht="12" thickBot="1">
      <c r="A377" s="209"/>
      <c r="B377" s="351" t="s">
        <v>551</v>
      </c>
      <c r="C377" s="352"/>
      <c r="D377" s="353"/>
      <c r="E377" s="465"/>
      <c r="F377" s="354">
        <f>SUM(F8:F376)</f>
        <v>0</v>
      </c>
      <c r="G377" s="344"/>
      <c r="H377" s="167" t="s">
        <v>115</v>
      </c>
      <c r="I377" s="168" t="s">
        <v>103</v>
      </c>
    </row>
    <row r="378" spans="1:9" s="191" customFormat="1" ht="34.9" customHeight="1" thickBot="1">
      <c r="A378" s="198"/>
      <c r="B378" s="355" t="s">
        <v>552</v>
      </c>
      <c r="C378" s="356">
        <v>1</v>
      </c>
      <c r="D378" s="357"/>
      <c r="E378" s="466"/>
      <c r="F378" s="339">
        <f t="shared" ref="F378" si="44">E378*C378</f>
        <v>0</v>
      </c>
      <c r="G378" s="214"/>
      <c r="H378" s="167" t="s">
        <v>115</v>
      </c>
      <c r="I378" s="168" t="s">
        <v>103</v>
      </c>
    </row>
    <row r="379" spans="1:9" s="191" customFormat="1" ht="12" thickBot="1">
      <c r="A379" s="358"/>
      <c r="B379" s="351" t="s">
        <v>553</v>
      </c>
      <c r="C379" s="359"/>
      <c r="D379" s="359"/>
      <c r="E379" s="467"/>
      <c r="F379" s="360">
        <f>SUM(F377:F378)</f>
        <v>0</v>
      </c>
      <c r="G379" s="361"/>
      <c r="H379" s="167" t="s">
        <v>115</v>
      </c>
      <c r="I379" s="168" t="s">
        <v>103</v>
      </c>
    </row>
    <row r="380" spans="1:9" s="191" customFormat="1">
      <c r="A380" s="233"/>
      <c r="B380" s="362"/>
      <c r="C380" s="363"/>
      <c r="D380" s="363"/>
      <c r="E380" s="468"/>
      <c r="F380" s="364"/>
      <c r="G380" s="243"/>
      <c r="H380" s="167" t="s">
        <v>115</v>
      </c>
      <c r="I380" s="168" t="s">
        <v>103</v>
      </c>
    </row>
    <row r="381" spans="1:9" s="191" customFormat="1">
      <c r="A381" s="233"/>
      <c r="B381" s="365" t="s">
        <v>554</v>
      </c>
      <c r="C381" s="233"/>
      <c r="D381" s="233"/>
      <c r="E381" s="469"/>
      <c r="F381" s="233"/>
      <c r="G381" s="243"/>
      <c r="H381" s="167" t="s">
        <v>115</v>
      </c>
      <c r="I381" s="168" t="s">
        <v>103</v>
      </c>
    </row>
    <row r="382" spans="1:9" s="191" customFormat="1">
      <c r="A382" s="233"/>
      <c r="B382" s="366" t="s">
        <v>555</v>
      </c>
      <c r="C382" s="198"/>
      <c r="D382" s="199"/>
      <c r="E382" s="470"/>
      <c r="F382" s="367"/>
      <c r="G382" s="368"/>
      <c r="H382" s="167" t="s">
        <v>115</v>
      </c>
      <c r="I382" s="168" t="s">
        <v>103</v>
      </c>
    </row>
    <row r="383" spans="1:9" s="191" customFormat="1">
      <c r="A383" s="233"/>
      <c r="B383" s="369" t="s">
        <v>556</v>
      </c>
      <c r="C383" s="370">
        <v>1</v>
      </c>
      <c r="D383" s="199"/>
      <c r="E383" s="461"/>
      <c r="F383" s="367">
        <f t="shared" ref="F383:F393" si="45">E383*C383</f>
        <v>0</v>
      </c>
      <c r="G383" s="368"/>
      <c r="H383" s="167" t="s">
        <v>115</v>
      </c>
      <c r="I383" s="168" t="s">
        <v>103</v>
      </c>
    </row>
    <row r="384" spans="1:9" s="191" customFormat="1">
      <c r="A384" s="233"/>
      <c r="B384" s="369" t="s">
        <v>557</v>
      </c>
      <c r="C384" s="370">
        <v>1</v>
      </c>
      <c r="D384" s="199"/>
      <c r="E384" s="461"/>
      <c r="F384" s="367">
        <f t="shared" si="45"/>
        <v>0</v>
      </c>
      <c r="G384" s="368"/>
      <c r="H384" s="167" t="s">
        <v>115</v>
      </c>
      <c r="I384" s="168" t="s">
        <v>103</v>
      </c>
    </row>
    <row r="385" spans="1:9" s="191" customFormat="1">
      <c r="A385" s="233"/>
      <c r="B385" s="371" t="s">
        <v>558</v>
      </c>
      <c r="C385" s="372">
        <v>5</v>
      </c>
      <c r="D385" s="373"/>
      <c r="E385" s="461"/>
      <c r="F385" s="367">
        <f t="shared" si="45"/>
        <v>0</v>
      </c>
      <c r="G385" s="368"/>
      <c r="H385" s="167" t="s">
        <v>115</v>
      </c>
      <c r="I385" s="168" t="s">
        <v>103</v>
      </c>
    </row>
    <row r="386" spans="1:9" s="191" customFormat="1">
      <c r="A386" s="233"/>
      <c r="B386" s="369" t="s">
        <v>559</v>
      </c>
      <c r="C386" s="370">
        <v>5</v>
      </c>
      <c r="D386" s="199"/>
      <c r="E386" s="461"/>
      <c r="F386" s="367">
        <f t="shared" si="45"/>
        <v>0</v>
      </c>
      <c r="G386" s="368"/>
      <c r="H386" s="167" t="s">
        <v>115</v>
      </c>
      <c r="I386" s="168" t="s">
        <v>103</v>
      </c>
    </row>
    <row r="387" spans="1:9" s="191" customFormat="1">
      <c r="A387" s="233"/>
      <c r="B387" s="371" t="s">
        <v>560</v>
      </c>
      <c r="C387" s="370">
        <v>5</v>
      </c>
      <c r="D387" s="199"/>
      <c r="E387" s="461"/>
      <c r="F387" s="367">
        <f t="shared" si="45"/>
        <v>0</v>
      </c>
      <c r="G387" s="368"/>
      <c r="H387" s="167" t="s">
        <v>115</v>
      </c>
      <c r="I387" s="168" t="s">
        <v>103</v>
      </c>
    </row>
    <row r="388" spans="1:9" s="191" customFormat="1">
      <c r="A388" s="233"/>
      <c r="B388" s="369" t="s">
        <v>561</v>
      </c>
      <c r="C388" s="370">
        <v>2</v>
      </c>
      <c r="D388" s="199"/>
      <c r="E388" s="461"/>
      <c r="F388" s="367">
        <f t="shared" si="45"/>
        <v>0</v>
      </c>
      <c r="G388" s="368"/>
      <c r="H388" s="167" t="s">
        <v>115</v>
      </c>
      <c r="I388" s="168" t="s">
        <v>103</v>
      </c>
    </row>
    <row r="389" spans="1:9" s="191" customFormat="1">
      <c r="A389" s="233"/>
      <c r="B389" s="371" t="s">
        <v>562</v>
      </c>
      <c r="C389" s="370">
        <v>2</v>
      </c>
      <c r="D389" s="199"/>
      <c r="E389" s="461"/>
      <c r="F389" s="367">
        <f t="shared" si="45"/>
        <v>0</v>
      </c>
      <c r="G389" s="368"/>
      <c r="H389" s="167" t="s">
        <v>115</v>
      </c>
      <c r="I389" s="168" t="s">
        <v>103</v>
      </c>
    </row>
    <row r="390" spans="1:9" s="191" customFormat="1">
      <c r="A390" s="233"/>
      <c r="B390" s="371" t="s">
        <v>563</v>
      </c>
      <c r="C390" s="370">
        <v>2</v>
      </c>
      <c r="D390" s="199"/>
      <c r="E390" s="461"/>
      <c r="F390" s="367">
        <f t="shared" si="45"/>
        <v>0</v>
      </c>
      <c r="G390" s="368"/>
      <c r="H390" s="167" t="s">
        <v>115</v>
      </c>
      <c r="I390" s="168" t="s">
        <v>103</v>
      </c>
    </row>
    <row r="391" spans="1:9" s="191" customFormat="1">
      <c r="A391" s="233"/>
      <c r="B391" s="371" t="s">
        <v>564</v>
      </c>
      <c r="C391" s="370">
        <v>1</v>
      </c>
      <c r="D391" s="199"/>
      <c r="E391" s="461"/>
      <c r="F391" s="367">
        <f t="shared" si="45"/>
        <v>0</v>
      </c>
      <c r="G391" s="368"/>
      <c r="H391" s="167" t="s">
        <v>115</v>
      </c>
      <c r="I391" s="168" t="s">
        <v>103</v>
      </c>
    </row>
    <row r="392" spans="1:9" s="191" customFormat="1">
      <c r="A392" s="374"/>
      <c r="B392" s="375"/>
      <c r="C392" s="376"/>
      <c r="D392" s="377"/>
      <c r="E392" s="471"/>
      <c r="F392" s="367"/>
      <c r="G392" s="368"/>
      <c r="H392" s="167" t="s">
        <v>115</v>
      </c>
      <c r="I392" s="168" t="s">
        <v>103</v>
      </c>
    </row>
    <row r="393" spans="1:9" s="191" customFormat="1">
      <c r="A393" s="374"/>
      <c r="B393" s="378" t="s">
        <v>565</v>
      </c>
      <c r="C393" s="376">
        <v>1</v>
      </c>
      <c r="D393" s="377"/>
      <c r="E393" s="461"/>
      <c r="F393" s="367">
        <f t="shared" si="45"/>
        <v>0</v>
      </c>
      <c r="G393" s="379"/>
      <c r="H393" s="167" t="s">
        <v>115</v>
      </c>
      <c r="I393" s="168" t="s">
        <v>103</v>
      </c>
    </row>
    <row r="394" spans="1:9" s="191" customFormat="1">
      <c r="A394" s="233"/>
      <c r="B394" s="371"/>
      <c r="C394" s="370"/>
      <c r="D394" s="199"/>
      <c r="E394" s="471"/>
      <c r="F394" s="367"/>
      <c r="G394" s="368"/>
      <c r="H394" s="167" t="s">
        <v>115</v>
      </c>
      <c r="I394" s="168" t="s">
        <v>103</v>
      </c>
    </row>
    <row r="395" spans="1:9" s="191" customFormat="1">
      <c r="A395" s="233"/>
      <c r="B395" s="366" t="s">
        <v>566</v>
      </c>
      <c r="C395" s="278"/>
      <c r="D395" s="276"/>
      <c r="E395" s="472"/>
      <c r="F395" s="367"/>
      <c r="G395" s="206"/>
      <c r="H395" s="167" t="s">
        <v>115</v>
      </c>
      <c r="I395" s="168" t="s">
        <v>103</v>
      </c>
    </row>
    <row r="396" spans="1:9" s="191" customFormat="1">
      <c r="A396" s="233"/>
      <c r="B396" s="229" t="s">
        <v>567</v>
      </c>
      <c r="C396" s="278">
        <v>1</v>
      </c>
      <c r="D396" s="276"/>
      <c r="E396" s="458"/>
      <c r="F396" s="367">
        <f t="shared" ref="F396" si="46">E396*C396</f>
        <v>0</v>
      </c>
      <c r="G396" s="206"/>
      <c r="H396" s="167" t="s">
        <v>115</v>
      </c>
      <c r="I396" s="168" t="s">
        <v>103</v>
      </c>
    </row>
    <row r="397" spans="1:9" s="191" customFormat="1">
      <c r="A397" s="233"/>
      <c r="B397" s="371"/>
      <c r="C397" s="370"/>
      <c r="D397" s="199"/>
      <c r="E397" s="471"/>
      <c r="F397" s="367"/>
      <c r="G397" s="368"/>
      <c r="H397" s="167" t="s">
        <v>115</v>
      </c>
      <c r="I397" s="168" t="s">
        <v>103</v>
      </c>
    </row>
    <row r="398" spans="1:9" s="191" customFormat="1">
      <c r="A398" s="198"/>
      <c r="B398" s="366" t="s">
        <v>568</v>
      </c>
      <c r="C398" s="278"/>
      <c r="D398" s="276"/>
      <c r="E398" s="472"/>
      <c r="F398" s="367"/>
      <c r="G398" s="206"/>
      <c r="H398" s="167" t="s">
        <v>115</v>
      </c>
      <c r="I398" s="168" t="s">
        <v>103</v>
      </c>
    </row>
    <row r="399" spans="1:9" s="191" customFormat="1" ht="22.5">
      <c r="A399" s="198"/>
      <c r="B399" s="221" t="s">
        <v>569</v>
      </c>
      <c r="C399" s="278">
        <v>1</v>
      </c>
      <c r="D399" s="276"/>
      <c r="E399" s="458"/>
      <c r="F399" s="367">
        <f t="shared" ref="F399" si="47">E399*C399</f>
        <v>0</v>
      </c>
      <c r="G399" s="214"/>
      <c r="H399" s="167" t="s">
        <v>115</v>
      </c>
      <c r="I399" s="168" t="s">
        <v>103</v>
      </c>
    </row>
    <row r="400" spans="1:9" s="191" customFormat="1">
      <c r="A400" s="233"/>
      <c r="B400" s="371"/>
      <c r="C400" s="370"/>
      <c r="D400" s="199"/>
      <c r="E400" s="471"/>
      <c r="F400" s="367"/>
      <c r="G400" s="368"/>
      <c r="H400" s="167" t="s">
        <v>115</v>
      </c>
      <c r="I400" s="168" t="s">
        <v>103</v>
      </c>
    </row>
    <row r="401" spans="1:9" s="191" customFormat="1">
      <c r="A401" s="233"/>
      <c r="B401" s="239" t="s">
        <v>570</v>
      </c>
      <c r="C401" s="278"/>
      <c r="D401" s="199"/>
      <c r="E401" s="473"/>
      <c r="F401" s="367"/>
      <c r="G401" s="206"/>
      <c r="H401" s="167" t="s">
        <v>115</v>
      </c>
      <c r="I401" s="168" t="s">
        <v>103</v>
      </c>
    </row>
    <row r="402" spans="1:9" s="191" customFormat="1">
      <c r="A402" s="233"/>
      <c r="B402" s="380" t="s">
        <v>571</v>
      </c>
      <c r="C402" s="278"/>
      <c r="D402" s="199"/>
      <c r="E402" s="473"/>
      <c r="F402" s="367"/>
      <c r="G402" s="206"/>
      <c r="H402" s="167" t="s">
        <v>115</v>
      </c>
      <c r="I402" s="168" t="s">
        <v>103</v>
      </c>
    </row>
    <row r="403" spans="1:9" s="191" customFormat="1" ht="22.5">
      <c r="A403" s="374"/>
      <c r="B403" s="262" t="s">
        <v>572</v>
      </c>
      <c r="C403" s="216">
        <v>2</v>
      </c>
      <c r="D403" s="381" t="s">
        <v>573</v>
      </c>
      <c r="E403" s="458"/>
      <c r="F403" s="382">
        <f t="shared" ref="F403:F404" si="48">E403*C403</f>
        <v>0</v>
      </c>
      <c r="G403" s="218"/>
      <c r="H403" s="167" t="s">
        <v>115</v>
      </c>
      <c r="I403" s="168" t="s">
        <v>103</v>
      </c>
    </row>
    <row r="404" spans="1:9" s="191" customFormat="1">
      <c r="A404" s="233"/>
      <c r="B404" s="229" t="s">
        <v>574</v>
      </c>
      <c r="C404" s="278">
        <v>1</v>
      </c>
      <c r="D404" s="276"/>
      <c r="E404" s="458"/>
      <c r="F404" s="367">
        <f t="shared" si="48"/>
        <v>0</v>
      </c>
      <c r="G404" s="206"/>
      <c r="H404" s="167" t="s">
        <v>115</v>
      </c>
      <c r="I404" s="168" t="s">
        <v>103</v>
      </c>
    </row>
    <row r="405" spans="1:9" s="191" customFormat="1">
      <c r="A405" s="233"/>
      <c r="B405" s="229"/>
      <c r="C405" s="278"/>
      <c r="D405" s="276"/>
      <c r="E405" s="472"/>
      <c r="F405" s="367"/>
      <c r="G405" s="206"/>
      <c r="H405" s="167" t="s">
        <v>115</v>
      </c>
      <c r="I405" s="168" t="s">
        <v>103</v>
      </c>
    </row>
    <row r="406" spans="1:9" s="191" customFormat="1">
      <c r="A406" s="233"/>
      <c r="B406" s="210" t="s">
        <v>575</v>
      </c>
      <c r="C406" s="278"/>
      <c r="D406" s="276"/>
      <c r="E406" s="472"/>
      <c r="F406" s="367"/>
      <c r="G406" s="231"/>
      <c r="H406" s="167" t="s">
        <v>115</v>
      </c>
      <c r="I406" s="168" t="s">
        <v>103</v>
      </c>
    </row>
    <row r="407" spans="1:9" s="191" customFormat="1">
      <c r="A407" s="233"/>
      <c r="B407" s="383" t="s">
        <v>576</v>
      </c>
      <c r="C407" s="278">
        <v>10</v>
      </c>
      <c r="D407" s="229" t="s">
        <v>577</v>
      </c>
      <c r="E407" s="458"/>
      <c r="F407" s="208">
        <f t="shared" ref="F407:F411" si="49">E407*C407</f>
        <v>0</v>
      </c>
      <c r="G407" s="214"/>
      <c r="H407" s="167" t="s">
        <v>115</v>
      </c>
      <c r="I407" s="168" t="s">
        <v>103</v>
      </c>
    </row>
    <row r="408" spans="1:9" s="191" customFormat="1">
      <c r="A408" s="233"/>
      <c r="B408" s="383" t="s">
        <v>578</v>
      </c>
      <c r="C408" s="278">
        <v>10</v>
      </c>
      <c r="D408" s="229" t="s">
        <v>579</v>
      </c>
      <c r="E408" s="458"/>
      <c r="F408" s="208">
        <f t="shared" si="49"/>
        <v>0</v>
      </c>
      <c r="G408" s="214"/>
      <c r="H408" s="167" t="s">
        <v>115</v>
      </c>
      <c r="I408" s="168" t="s">
        <v>103</v>
      </c>
    </row>
    <row r="409" spans="1:9" s="191" customFormat="1">
      <c r="A409" s="374"/>
      <c r="B409" s="215" t="s">
        <v>580</v>
      </c>
      <c r="C409" s="216">
        <v>4</v>
      </c>
      <c r="D409" s="217"/>
      <c r="E409" s="474"/>
      <c r="F409" s="213">
        <f t="shared" si="49"/>
        <v>0</v>
      </c>
      <c r="G409" s="225"/>
      <c r="H409" s="167" t="s">
        <v>115</v>
      </c>
      <c r="I409" s="168" t="s">
        <v>103</v>
      </c>
    </row>
    <row r="410" spans="1:9" s="191" customFormat="1">
      <c r="A410" s="233"/>
      <c r="B410" s="277" t="s">
        <v>581</v>
      </c>
      <c r="C410" s="278">
        <v>4</v>
      </c>
      <c r="D410" s="229"/>
      <c r="E410" s="474"/>
      <c r="F410" s="208">
        <f t="shared" si="49"/>
        <v>0</v>
      </c>
      <c r="G410" s="231"/>
      <c r="H410" s="167" t="s">
        <v>115</v>
      </c>
      <c r="I410" s="168" t="s">
        <v>103</v>
      </c>
    </row>
    <row r="411" spans="1:9" s="191" customFormat="1">
      <c r="A411" s="233"/>
      <c r="B411" s="277" t="s">
        <v>582</v>
      </c>
      <c r="C411" s="278">
        <v>2</v>
      </c>
      <c r="D411" s="229"/>
      <c r="E411" s="458"/>
      <c r="F411" s="208">
        <f t="shared" si="49"/>
        <v>0</v>
      </c>
      <c r="G411" s="231"/>
      <c r="H411" s="167" t="s">
        <v>115</v>
      </c>
      <c r="I411" s="168" t="s">
        <v>103</v>
      </c>
    </row>
    <row r="412" spans="1:9" s="191" customFormat="1">
      <c r="A412" s="233"/>
      <c r="B412" s="277"/>
      <c r="C412" s="278"/>
      <c r="D412" s="229"/>
      <c r="E412" s="472"/>
      <c r="F412" s="208"/>
      <c r="G412" s="231"/>
      <c r="H412" s="167" t="s">
        <v>115</v>
      </c>
      <c r="I412" s="168" t="s">
        <v>103</v>
      </c>
    </row>
    <row r="413" spans="1:9" s="191" customFormat="1">
      <c r="A413" s="198"/>
      <c r="B413" s="384" t="s">
        <v>583</v>
      </c>
      <c r="C413" s="370"/>
      <c r="D413" s="199"/>
      <c r="E413" s="461"/>
      <c r="F413" s="208"/>
      <c r="G413" s="385"/>
      <c r="H413" s="167" t="s">
        <v>115</v>
      </c>
      <c r="I413" s="168" t="s">
        <v>103</v>
      </c>
    </row>
    <row r="414" spans="1:9" s="191" customFormat="1">
      <c r="A414" s="198"/>
      <c r="B414" s="386" t="s">
        <v>584</v>
      </c>
      <c r="C414" s="370">
        <v>30</v>
      </c>
      <c r="D414" s="199" t="s">
        <v>585</v>
      </c>
      <c r="E414" s="461"/>
      <c r="F414" s="208">
        <f t="shared" ref="F414:F420" si="50">E414*C414</f>
        <v>0</v>
      </c>
      <c r="G414" s="231"/>
      <c r="H414" s="167" t="s">
        <v>115</v>
      </c>
      <c r="I414" s="168" t="s">
        <v>103</v>
      </c>
    </row>
    <row r="415" spans="1:9" s="191" customFormat="1">
      <c r="A415" s="198"/>
      <c r="B415" s="386" t="s">
        <v>586</v>
      </c>
      <c r="C415" s="370">
        <v>10</v>
      </c>
      <c r="D415" s="199" t="s">
        <v>587</v>
      </c>
      <c r="E415" s="461"/>
      <c r="F415" s="208">
        <f t="shared" si="50"/>
        <v>0</v>
      </c>
      <c r="G415" s="231"/>
      <c r="H415" s="167" t="s">
        <v>115</v>
      </c>
      <c r="I415" s="168" t="s">
        <v>103</v>
      </c>
    </row>
    <row r="416" spans="1:9" s="191" customFormat="1">
      <c r="A416" s="198"/>
      <c r="B416" s="386" t="s">
        <v>588</v>
      </c>
      <c r="C416" s="370">
        <v>20</v>
      </c>
      <c r="D416" s="199" t="s">
        <v>589</v>
      </c>
      <c r="E416" s="461"/>
      <c r="F416" s="208">
        <f t="shared" si="50"/>
        <v>0</v>
      </c>
      <c r="G416" s="231"/>
      <c r="H416" s="167" t="s">
        <v>115</v>
      </c>
      <c r="I416" s="168" t="s">
        <v>103</v>
      </c>
    </row>
    <row r="417" spans="1:9" s="191" customFormat="1">
      <c r="A417" s="198"/>
      <c r="B417" s="386"/>
      <c r="C417" s="370"/>
      <c r="D417" s="199"/>
      <c r="E417" s="461"/>
      <c r="F417" s="208"/>
      <c r="G417" s="231"/>
      <c r="H417" s="167" t="s">
        <v>115</v>
      </c>
      <c r="I417" s="168" t="s">
        <v>103</v>
      </c>
    </row>
    <row r="418" spans="1:9" s="191" customFormat="1">
      <c r="A418" s="198"/>
      <c r="B418" s="387" t="s">
        <v>590</v>
      </c>
      <c r="C418" s="370">
        <v>6</v>
      </c>
      <c r="D418" s="199" t="s">
        <v>591</v>
      </c>
      <c r="E418" s="461"/>
      <c r="F418" s="208">
        <f t="shared" si="50"/>
        <v>0</v>
      </c>
      <c r="G418" s="231"/>
      <c r="H418" s="167" t="s">
        <v>115</v>
      </c>
      <c r="I418" s="168" t="s">
        <v>103</v>
      </c>
    </row>
    <row r="419" spans="1:9" s="191" customFormat="1">
      <c r="A419" s="198"/>
      <c r="B419" s="387" t="s">
        <v>592</v>
      </c>
      <c r="C419" s="370">
        <v>2</v>
      </c>
      <c r="D419" s="199" t="s">
        <v>593</v>
      </c>
      <c r="E419" s="461"/>
      <c r="F419" s="208">
        <f t="shared" si="50"/>
        <v>0</v>
      </c>
      <c r="G419" s="231"/>
      <c r="H419" s="167" t="s">
        <v>115</v>
      </c>
      <c r="I419" s="168" t="s">
        <v>103</v>
      </c>
    </row>
    <row r="420" spans="1:9" s="191" customFormat="1">
      <c r="A420" s="233"/>
      <c r="B420" s="387" t="s">
        <v>594</v>
      </c>
      <c r="C420" s="370">
        <v>4</v>
      </c>
      <c r="D420" s="199" t="s">
        <v>595</v>
      </c>
      <c r="E420" s="461"/>
      <c r="F420" s="208">
        <f t="shared" si="50"/>
        <v>0</v>
      </c>
      <c r="G420" s="231"/>
      <c r="H420" s="167" t="s">
        <v>115</v>
      </c>
      <c r="I420" s="168" t="s">
        <v>103</v>
      </c>
    </row>
    <row r="421" spans="1:9" s="191" customFormat="1">
      <c r="A421" s="233"/>
      <c r="B421" s="277"/>
      <c r="C421" s="278"/>
      <c r="D421" s="229"/>
      <c r="E421" s="472"/>
      <c r="F421" s="208"/>
      <c r="G421" s="231"/>
      <c r="H421" s="167" t="s">
        <v>115</v>
      </c>
      <c r="I421" s="168" t="s">
        <v>103</v>
      </c>
    </row>
    <row r="422" spans="1:9" s="191" customFormat="1">
      <c r="A422" s="198"/>
      <c r="B422" s="384" t="s">
        <v>596</v>
      </c>
      <c r="C422" s="370"/>
      <c r="D422" s="199"/>
      <c r="E422" s="461"/>
      <c r="F422" s="208"/>
      <c r="G422" s="231"/>
      <c r="H422" s="167" t="s">
        <v>115</v>
      </c>
      <c r="I422" s="168" t="s">
        <v>103</v>
      </c>
    </row>
    <row r="423" spans="1:9" s="191" customFormat="1">
      <c r="A423" s="388"/>
      <c r="B423" s="389" t="s">
        <v>597</v>
      </c>
      <c r="C423" s="376">
        <v>30</v>
      </c>
      <c r="D423" s="377" t="s">
        <v>587</v>
      </c>
      <c r="E423" s="461"/>
      <c r="F423" s="213">
        <f t="shared" ref="F423:F429" si="51">E423*C423</f>
        <v>0</v>
      </c>
      <c r="G423" s="390"/>
      <c r="H423" s="167" t="s">
        <v>115</v>
      </c>
      <c r="I423" s="168" t="s">
        <v>103</v>
      </c>
    </row>
    <row r="424" spans="1:9" s="191" customFormat="1">
      <c r="A424" s="391"/>
      <c r="B424" s="389" t="s">
        <v>598</v>
      </c>
      <c r="C424" s="376">
        <v>30</v>
      </c>
      <c r="D424" s="377" t="s">
        <v>599</v>
      </c>
      <c r="E424" s="461"/>
      <c r="F424" s="213">
        <f t="shared" si="51"/>
        <v>0</v>
      </c>
      <c r="G424" s="390"/>
      <c r="H424" s="167" t="s">
        <v>115</v>
      </c>
      <c r="I424" s="168" t="s">
        <v>103</v>
      </c>
    </row>
    <row r="425" spans="1:9" s="191" customFormat="1">
      <c r="A425" s="391"/>
      <c r="B425" s="386"/>
      <c r="C425" s="392"/>
      <c r="D425" s="199"/>
      <c r="E425" s="461"/>
      <c r="F425" s="208"/>
      <c r="G425" s="231"/>
      <c r="H425" s="167" t="s">
        <v>115</v>
      </c>
      <c r="I425" s="168" t="s">
        <v>103</v>
      </c>
    </row>
    <row r="426" spans="1:9" s="191" customFormat="1">
      <c r="A426" s="198"/>
      <c r="B426" s="393" t="s">
        <v>600</v>
      </c>
      <c r="C426" s="312">
        <v>10</v>
      </c>
      <c r="D426" s="199" t="s">
        <v>601</v>
      </c>
      <c r="E426" s="461"/>
      <c r="F426" s="208">
        <f t="shared" si="51"/>
        <v>0</v>
      </c>
      <c r="G426" s="214"/>
      <c r="H426" s="167" t="s">
        <v>115</v>
      </c>
      <c r="I426" s="168" t="s">
        <v>103</v>
      </c>
    </row>
    <row r="427" spans="1:9" s="191" customFormat="1">
      <c r="A427" s="198"/>
      <c r="B427" s="393"/>
      <c r="C427" s="312"/>
      <c r="D427" s="199"/>
      <c r="E427" s="461"/>
      <c r="F427" s="208"/>
      <c r="G427" s="214"/>
      <c r="H427" s="167" t="s">
        <v>115</v>
      </c>
      <c r="I427" s="168" t="s">
        <v>103</v>
      </c>
    </row>
    <row r="428" spans="1:9" s="191" customFormat="1">
      <c r="A428" s="198"/>
      <c r="B428" s="386" t="s">
        <v>602</v>
      </c>
      <c r="C428" s="392">
        <v>40</v>
      </c>
      <c r="D428" s="199" t="s">
        <v>599</v>
      </c>
      <c r="E428" s="461"/>
      <c r="F428" s="208">
        <f t="shared" si="51"/>
        <v>0</v>
      </c>
      <c r="G428" s="231"/>
      <c r="H428" s="167" t="s">
        <v>115</v>
      </c>
      <c r="I428" s="168" t="s">
        <v>103</v>
      </c>
    </row>
    <row r="429" spans="1:9" s="191" customFormat="1">
      <c r="A429" s="198"/>
      <c r="B429" s="386" t="s">
        <v>603</v>
      </c>
      <c r="C429" s="392">
        <v>60</v>
      </c>
      <c r="D429" s="199" t="s">
        <v>604</v>
      </c>
      <c r="E429" s="461"/>
      <c r="F429" s="208">
        <f t="shared" si="51"/>
        <v>0</v>
      </c>
      <c r="G429" s="231"/>
      <c r="H429" s="167" t="s">
        <v>115</v>
      </c>
      <c r="I429" s="168" t="s">
        <v>103</v>
      </c>
    </row>
    <row r="430" spans="1:9" s="191" customFormat="1">
      <c r="A430" s="394"/>
      <c r="B430" s="386"/>
      <c r="C430" s="312"/>
      <c r="D430" s="199"/>
      <c r="E430" s="461"/>
      <c r="F430" s="208"/>
      <c r="G430" s="214"/>
      <c r="H430" s="167" t="s">
        <v>115</v>
      </c>
      <c r="I430" s="168" t="s">
        <v>103</v>
      </c>
    </row>
    <row r="431" spans="1:9" s="191" customFormat="1">
      <c r="A431" s="394"/>
      <c r="B431" s="269" t="s">
        <v>605</v>
      </c>
      <c r="C431" s="312">
        <v>40</v>
      </c>
      <c r="D431" s="199" t="s">
        <v>601</v>
      </c>
      <c r="E431" s="461"/>
      <c r="F431" s="208">
        <f t="shared" ref="F431:F448" si="52">E431*C431</f>
        <v>0</v>
      </c>
      <c r="G431" s="214"/>
      <c r="H431" s="167" t="s">
        <v>115</v>
      </c>
      <c r="I431" s="168" t="s">
        <v>103</v>
      </c>
    </row>
    <row r="432" spans="1:9" s="191" customFormat="1">
      <c r="A432" s="394"/>
      <c r="B432" s="395" t="s">
        <v>606</v>
      </c>
      <c r="C432" s="396">
        <v>6</v>
      </c>
      <c r="D432" s="397" t="s">
        <v>607</v>
      </c>
      <c r="E432" s="461"/>
      <c r="F432" s="342">
        <f t="shared" si="52"/>
        <v>0</v>
      </c>
      <c r="G432" s="214"/>
      <c r="H432" s="167" t="s">
        <v>115</v>
      </c>
      <c r="I432" s="168" t="s">
        <v>103</v>
      </c>
    </row>
    <row r="433" spans="1:11">
      <c r="A433" s="358"/>
      <c r="B433" s="395" t="s">
        <v>608</v>
      </c>
      <c r="C433" s="396">
        <v>6</v>
      </c>
      <c r="D433" s="397" t="s">
        <v>609</v>
      </c>
      <c r="E433" s="475"/>
      <c r="F433" s="342">
        <f t="shared" si="52"/>
        <v>0</v>
      </c>
      <c r="G433" s="257"/>
      <c r="H433" s="167" t="s">
        <v>115</v>
      </c>
      <c r="I433" s="168" t="s">
        <v>103</v>
      </c>
    </row>
    <row r="434" spans="1:11">
      <c r="A434" s="233"/>
      <c r="B434" s="269"/>
      <c r="C434" s="312"/>
      <c r="D434" s="199"/>
      <c r="E434" s="461"/>
      <c r="F434" s="208"/>
      <c r="G434" s="214"/>
      <c r="H434" s="167" t="s">
        <v>115</v>
      </c>
      <c r="I434" s="168" t="s">
        <v>103</v>
      </c>
    </row>
    <row r="435" spans="1:11" ht="45">
      <c r="A435" s="233"/>
      <c r="B435" s="398" t="s">
        <v>610</v>
      </c>
      <c r="C435" s="209">
        <v>1</v>
      </c>
      <c r="D435" s="199"/>
      <c r="E435" s="461"/>
      <c r="F435" s="208">
        <f t="shared" si="52"/>
        <v>0</v>
      </c>
      <c r="G435" s="399"/>
      <c r="H435" s="167" t="s">
        <v>115</v>
      </c>
      <c r="I435" s="168" t="s">
        <v>103</v>
      </c>
      <c r="J435" s="400"/>
      <c r="K435" s="191"/>
    </row>
    <row r="436" spans="1:11" ht="22.5">
      <c r="A436" s="233"/>
      <c r="B436" s="401" t="s">
        <v>611</v>
      </c>
      <c r="C436" s="312">
        <v>2</v>
      </c>
      <c r="D436" s="199"/>
      <c r="E436" s="461"/>
      <c r="F436" s="208">
        <f t="shared" si="52"/>
        <v>0</v>
      </c>
      <c r="G436" s="402"/>
      <c r="H436" s="167" t="s">
        <v>115</v>
      </c>
      <c r="I436" s="168" t="s">
        <v>103</v>
      </c>
      <c r="J436" s="400"/>
      <c r="K436" s="191"/>
    </row>
    <row r="437" spans="1:11">
      <c r="A437" s="233"/>
      <c r="B437" s="398" t="s">
        <v>612</v>
      </c>
      <c r="C437" s="312">
        <v>2</v>
      </c>
      <c r="D437" s="199"/>
      <c r="E437" s="461"/>
      <c r="F437" s="208">
        <f t="shared" si="52"/>
        <v>0</v>
      </c>
      <c r="G437" s="402"/>
      <c r="H437" s="167" t="s">
        <v>115</v>
      </c>
      <c r="I437" s="168" t="s">
        <v>103</v>
      </c>
      <c r="J437" s="400"/>
      <c r="K437" s="191"/>
    </row>
    <row r="438" spans="1:11" ht="22.5">
      <c r="A438" s="233"/>
      <c r="B438" s="403" t="s">
        <v>613</v>
      </c>
      <c r="C438" s="312">
        <v>2</v>
      </c>
      <c r="D438" s="199"/>
      <c r="E438" s="461"/>
      <c r="F438" s="208">
        <f t="shared" si="52"/>
        <v>0</v>
      </c>
      <c r="G438" s="402"/>
      <c r="H438" s="167" t="s">
        <v>115</v>
      </c>
      <c r="I438" s="168" t="s">
        <v>103</v>
      </c>
      <c r="J438" s="400"/>
      <c r="K438" s="191"/>
    </row>
    <row r="439" spans="1:11">
      <c r="A439" s="233"/>
      <c r="B439" s="398" t="s">
        <v>614</v>
      </c>
      <c r="C439" s="312">
        <v>2</v>
      </c>
      <c r="D439" s="199"/>
      <c r="E439" s="461"/>
      <c r="F439" s="208">
        <f t="shared" si="52"/>
        <v>0</v>
      </c>
      <c r="G439" s="402"/>
      <c r="H439" s="167" t="s">
        <v>115</v>
      </c>
      <c r="I439" s="168" t="s">
        <v>103</v>
      </c>
      <c r="K439" s="191"/>
    </row>
    <row r="440" spans="1:11">
      <c r="A440" s="233"/>
      <c r="B440" s="401" t="s">
        <v>615</v>
      </c>
      <c r="C440" s="312">
        <v>2</v>
      </c>
      <c r="D440" s="199"/>
      <c r="E440" s="461"/>
      <c r="F440" s="208">
        <f t="shared" si="52"/>
        <v>0</v>
      </c>
      <c r="G440" s="402"/>
      <c r="H440" s="167" t="s">
        <v>115</v>
      </c>
      <c r="I440" s="168" t="s">
        <v>103</v>
      </c>
      <c r="K440" s="191"/>
    </row>
    <row r="441" spans="1:11">
      <c r="A441" s="233"/>
      <c r="B441" s="401" t="s">
        <v>616</v>
      </c>
      <c r="C441" s="312">
        <v>2</v>
      </c>
      <c r="D441" s="199"/>
      <c r="E441" s="461"/>
      <c r="F441" s="208">
        <f t="shared" si="52"/>
        <v>0</v>
      </c>
      <c r="G441" s="402"/>
      <c r="H441" s="167" t="s">
        <v>115</v>
      </c>
      <c r="I441" s="168" t="s">
        <v>103</v>
      </c>
      <c r="K441" s="191"/>
    </row>
    <row r="442" spans="1:11">
      <c r="A442" s="233"/>
      <c r="B442" s="401" t="s">
        <v>617</v>
      </c>
      <c r="C442" s="312">
        <v>2</v>
      </c>
      <c r="D442" s="199"/>
      <c r="E442" s="461"/>
      <c r="F442" s="208">
        <f t="shared" si="52"/>
        <v>0</v>
      </c>
      <c r="G442" s="402"/>
      <c r="H442" s="167" t="s">
        <v>115</v>
      </c>
      <c r="I442" s="168" t="s">
        <v>103</v>
      </c>
      <c r="K442" s="191"/>
    </row>
    <row r="443" spans="1:11">
      <c r="A443" s="233"/>
      <c r="B443" s="403" t="s">
        <v>618</v>
      </c>
      <c r="C443" s="312">
        <v>1</v>
      </c>
      <c r="D443" s="199"/>
      <c r="E443" s="461"/>
      <c r="F443" s="208">
        <f t="shared" si="52"/>
        <v>0</v>
      </c>
      <c r="G443" s="402"/>
      <c r="H443" s="167" t="s">
        <v>115</v>
      </c>
      <c r="I443" s="168" t="s">
        <v>103</v>
      </c>
      <c r="K443" s="191"/>
    </row>
    <row r="444" spans="1:11">
      <c r="A444" s="233"/>
      <c r="B444" s="403" t="s">
        <v>619</v>
      </c>
      <c r="C444" s="312">
        <v>2</v>
      </c>
      <c r="D444" s="199"/>
      <c r="E444" s="461"/>
      <c r="F444" s="208">
        <f t="shared" si="52"/>
        <v>0</v>
      </c>
      <c r="G444" s="402"/>
      <c r="H444" s="167" t="s">
        <v>115</v>
      </c>
      <c r="I444" s="168" t="s">
        <v>103</v>
      </c>
      <c r="K444" s="191"/>
    </row>
    <row r="445" spans="1:11">
      <c r="A445" s="233"/>
      <c r="B445" s="404" t="s">
        <v>620</v>
      </c>
      <c r="C445" s="312">
        <v>2</v>
      </c>
      <c r="D445" s="199"/>
      <c r="E445" s="461"/>
      <c r="F445" s="208">
        <f t="shared" si="52"/>
        <v>0</v>
      </c>
      <c r="G445" s="402"/>
      <c r="H445" s="167" t="s">
        <v>115</v>
      </c>
      <c r="I445" s="168" t="s">
        <v>103</v>
      </c>
      <c r="K445" s="191"/>
    </row>
    <row r="446" spans="1:11">
      <c r="A446" s="233"/>
      <c r="B446" s="404" t="s">
        <v>621</v>
      </c>
      <c r="C446" s="312">
        <v>2</v>
      </c>
      <c r="D446" s="199"/>
      <c r="E446" s="461"/>
      <c r="F446" s="208">
        <f t="shared" si="52"/>
        <v>0</v>
      </c>
      <c r="G446" s="402"/>
      <c r="H446" s="167" t="s">
        <v>115</v>
      </c>
      <c r="I446" s="168" t="s">
        <v>103</v>
      </c>
      <c r="K446" s="191"/>
    </row>
    <row r="447" spans="1:11">
      <c r="A447" s="233"/>
      <c r="B447" s="404" t="s">
        <v>622</v>
      </c>
      <c r="C447" s="312">
        <v>2</v>
      </c>
      <c r="D447" s="199"/>
      <c r="E447" s="461"/>
      <c r="F447" s="208">
        <f t="shared" si="52"/>
        <v>0</v>
      </c>
      <c r="G447" s="405"/>
      <c r="H447" s="167" t="s">
        <v>115</v>
      </c>
      <c r="I447" s="168" t="s">
        <v>103</v>
      </c>
      <c r="K447" s="191"/>
    </row>
    <row r="448" spans="1:11" ht="12" thickBot="1">
      <c r="A448" s="233"/>
      <c r="B448" s="406" t="s">
        <v>623</v>
      </c>
      <c r="C448" s="396">
        <v>8</v>
      </c>
      <c r="D448" s="397"/>
      <c r="E448" s="475"/>
      <c r="F448" s="342">
        <f t="shared" si="52"/>
        <v>0</v>
      </c>
      <c r="G448" s="402"/>
      <c r="H448" s="167" t="s">
        <v>115</v>
      </c>
      <c r="I448" s="168" t="s">
        <v>103</v>
      </c>
      <c r="K448" s="191"/>
    </row>
    <row r="449" spans="1:9" s="191" customFormat="1" ht="12" thickBot="1">
      <c r="A449" s="407"/>
      <c r="B449" s="351" t="s">
        <v>624</v>
      </c>
      <c r="C449" s="408"/>
      <c r="D449" s="409"/>
      <c r="E449" s="410"/>
      <c r="F449" s="360">
        <f>SUM(F383:F448)</f>
        <v>0</v>
      </c>
      <c r="G449" s="411"/>
      <c r="H449" s="167" t="s">
        <v>115</v>
      </c>
      <c r="I449" s="168" t="s">
        <v>103</v>
      </c>
    </row>
    <row r="450" spans="1:9" s="191" customFormat="1" ht="12" thickBot="1">
      <c r="A450" s="407"/>
      <c r="B450" s="412"/>
      <c r="C450" s="413"/>
      <c r="D450" s="414"/>
      <c r="E450" s="415"/>
      <c r="F450" s="416"/>
      <c r="G450" s="411"/>
      <c r="H450" s="167" t="s">
        <v>115</v>
      </c>
      <c r="I450" s="168" t="s">
        <v>103</v>
      </c>
    </row>
    <row r="451" spans="1:9" s="191" customFormat="1" ht="12" thickBot="1">
      <c r="A451" s="417"/>
      <c r="B451" s="351" t="s">
        <v>625</v>
      </c>
      <c r="C451" s="408"/>
      <c r="D451" s="409"/>
      <c r="E451" s="410"/>
      <c r="F451" s="360">
        <f>F379+F449</f>
        <v>0</v>
      </c>
      <c r="G451" s="418"/>
      <c r="H451" s="167" t="s">
        <v>115</v>
      </c>
      <c r="I451" s="168" t="s">
        <v>103</v>
      </c>
    </row>
  </sheetData>
  <sheetProtection algorithmName="SHA-512" hashValue="5VBKBaZTt8AuBqg4irA8usX3eQ4f9Ew+T4RtIJ4ba+kqIQfU+5xIMot6bikPd0lQxCeanH0qZ227aTj6tx05VQ==" saltValue="8403tj6rH5rdCIxSO6h5aw==" spinCount="100000" sheet="1" objects="1" scenarios="1"/>
  <pageMargins left="0.47244094488188981" right="0.27559055118110237" top="0.9055118110236221" bottom="0.62992125984251968" header="0.35433070866141736" footer="0.23622047244094491"/>
  <pageSetup paperSize="9" scale="90" orientation="landscape" r:id="rId1"/>
  <headerFooter>
    <oddHeader>&amp;CD.2.1.3   Rozpočet technologie_ZŠ Gen. Janouška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F549-2CAA-45A7-83C8-A53885B34D20}">
  <dimension ref="A1:H60"/>
  <sheetViews>
    <sheetView view="pageBreakPreview" topLeftCell="A38" zoomScaleNormal="100" zoomScaleSheetLayoutView="100" workbookViewId="0">
      <selection activeCell="B19" sqref="B19"/>
    </sheetView>
  </sheetViews>
  <sheetFormatPr defaultColWidth="8.85546875" defaultRowHeight="15"/>
  <cols>
    <col min="1" max="1" width="9" style="421" bestFit="1" customWidth="1"/>
    <col min="2" max="2" width="62.42578125" style="421" customWidth="1"/>
    <col min="3" max="4" width="7.85546875" style="421" customWidth="1"/>
    <col min="5" max="5" width="11.140625" style="421" customWidth="1"/>
    <col min="6" max="6" width="9.5703125" style="421" bestFit="1" customWidth="1"/>
    <col min="7" max="16384" width="8.85546875" style="421"/>
  </cols>
  <sheetData>
    <row r="1" spans="1:8">
      <c r="A1" s="421" t="s">
        <v>626</v>
      </c>
    </row>
    <row r="2" spans="1:8" ht="9" customHeight="1">
      <c r="A2" s="421" t="s">
        <v>124</v>
      </c>
    </row>
    <row r="3" spans="1:8">
      <c r="A3" s="578" t="s">
        <v>627</v>
      </c>
      <c r="B3" s="579" t="s">
        <v>6</v>
      </c>
      <c r="C3" s="579" t="s">
        <v>628</v>
      </c>
      <c r="D3" s="422"/>
      <c r="E3" s="579" t="s">
        <v>629</v>
      </c>
      <c r="F3" s="580" t="s">
        <v>630</v>
      </c>
      <c r="G3" s="571" t="s">
        <v>90</v>
      </c>
      <c r="H3" s="571" t="s">
        <v>91</v>
      </c>
    </row>
    <row r="4" spans="1:8" ht="42.75" customHeight="1">
      <c r="A4" s="578"/>
      <c r="B4" s="579"/>
      <c r="C4" s="579"/>
      <c r="D4" s="422" t="s">
        <v>631</v>
      </c>
      <c r="E4" s="579"/>
      <c r="F4" s="581"/>
      <c r="G4" s="572"/>
      <c r="H4" s="572"/>
    </row>
    <row r="5" spans="1:8">
      <c r="A5" s="423">
        <v>1</v>
      </c>
      <c r="B5" s="424" t="s">
        <v>632</v>
      </c>
      <c r="C5" s="425">
        <v>1</v>
      </c>
      <c r="D5" s="425" t="s">
        <v>633</v>
      </c>
      <c r="E5" s="476"/>
      <c r="F5" s="426">
        <f>C5*E5</f>
        <v>0</v>
      </c>
      <c r="G5" s="174" t="s">
        <v>115</v>
      </c>
      <c r="H5" s="175" t="s">
        <v>103</v>
      </c>
    </row>
    <row r="6" spans="1:8">
      <c r="A6" s="427">
        <v>2</v>
      </c>
      <c r="B6" s="428" t="s">
        <v>634</v>
      </c>
      <c r="C6" s="429">
        <v>1</v>
      </c>
      <c r="D6" s="429" t="s">
        <v>127</v>
      </c>
      <c r="E6" s="477"/>
      <c r="F6" s="430">
        <f t="shared" ref="F6:F11" si="0">C6*E6</f>
        <v>0</v>
      </c>
      <c r="G6" s="174" t="s">
        <v>115</v>
      </c>
      <c r="H6" s="175" t="s">
        <v>103</v>
      </c>
    </row>
    <row r="7" spans="1:8">
      <c r="A7" s="427"/>
      <c r="B7" s="428" t="s">
        <v>635</v>
      </c>
      <c r="C7" s="429">
        <v>1</v>
      </c>
      <c r="D7" s="429" t="s">
        <v>127</v>
      </c>
      <c r="E7" s="477"/>
      <c r="F7" s="430">
        <f t="shared" si="0"/>
        <v>0</v>
      </c>
      <c r="G7" s="174" t="s">
        <v>115</v>
      </c>
      <c r="H7" s="175" t="s">
        <v>103</v>
      </c>
    </row>
    <row r="8" spans="1:8">
      <c r="A8" s="427"/>
      <c r="B8" s="428" t="s">
        <v>636</v>
      </c>
      <c r="C8" s="429">
        <v>3</v>
      </c>
      <c r="D8" s="429" t="s">
        <v>127</v>
      </c>
      <c r="E8" s="477"/>
      <c r="F8" s="430">
        <f t="shared" si="0"/>
        <v>0</v>
      </c>
      <c r="G8" s="174" t="s">
        <v>115</v>
      </c>
      <c r="H8" s="175" t="s">
        <v>103</v>
      </c>
    </row>
    <row r="9" spans="1:8">
      <c r="A9" s="427"/>
      <c r="B9" s="428" t="s">
        <v>637</v>
      </c>
      <c r="C9" s="429">
        <v>1</v>
      </c>
      <c r="D9" s="429" t="s">
        <v>633</v>
      </c>
      <c r="E9" s="477"/>
      <c r="F9" s="430">
        <f t="shared" si="0"/>
        <v>0</v>
      </c>
      <c r="G9" s="174" t="s">
        <v>115</v>
      </c>
      <c r="H9" s="175" t="s">
        <v>103</v>
      </c>
    </row>
    <row r="10" spans="1:8">
      <c r="A10" s="427">
        <v>3</v>
      </c>
      <c r="B10" s="431" t="s">
        <v>638</v>
      </c>
      <c r="C10" s="429">
        <v>1</v>
      </c>
      <c r="D10" s="429" t="s">
        <v>633</v>
      </c>
      <c r="E10" s="477"/>
      <c r="F10" s="430">
        <f t="shared" si="0"/>
        <v>0</v>
      </c>
      <c r="G10" s="174" t="s">
        <v>115</v>
      </c>
      <c r="H10" s="175" t="s">
        <v>103</v>
      </c>
    </row>
    <row r="11" spans="1:8">
      <c r="A11" s="427">
        <v>4</v>
      </c>
      <c r="B11" s="428" t="s">
        <v>639</v>
      </c>
      <c r="C11" s="429">
        <v>1</v>
      </c>
      <c r="D11" s="429" t="s">
        <v>633</v>
      </c>
      <c r="E11" s="477"/>
      <c r="F11" s="430">
        <f t="shared" si="0"/>
        <v>0</v>
      </c>
      <c r="G11" s="174" t="s">
        <v>115</v>
      </c>
      <c r="H11" s="175" t="s">
        <v>103</v>
      </c>
    </row>
    <row r="12" spans="1:8">
      <c r="A12" s="429"/>
      <c r="B12" s="432" t="s">
        <v>640</v>
      </c>
      <c r="C12" s="429"/>
      <c r="D12" s="429"/>
      <c r="E12" s="478"/>
      <c r="F12" s="433">
        <f>SUM(F5:F11)</f>
        <v>0</v>
      </c>
      <c r="G12" s="174" t="s">
        <v>115</v>
      </c>
      <c r="H12" s="175" t="s">
        <v>103</v>
      </c>
    </row>
    <row r="13" spans="1:8">
      <c r="A13" s="434">
        <v>5</v>
      </c>
      <c r="B13" s="435" t="s">
        <v>641</v>
      </c>
      <c r="C13" s="436">
        <v>4</v>
      </c>
      <c r="D13" s="436" t="s">
        <v>127</v>
      </c>
      <c r="E13" s="479"/>
      <c r="F13" s="437">
        <f>C13*E13</f>
        <v>0</v>
      </c>
      <c r="G13" s="174" t="s">
        <v>115</v>
      </c>
      <c r="H13" s="175" t="s">
        <v>103</v>
      </c>
    </row>
    <row r="14" spans="1:8">
      <c r="A14" s="434">
        <v>6</v>
      </c>
      <c r="B14" s="435" t="s">
        <v>642</v>
      </c>
      <c r="C14" s="436">
        <v>2</v>
      </c>
      <c r="D14" s="436" t="s">
        <v>127</v>
      </c>
      <c r="E14" s="479"/>
      <c r="F14" s="437">
        <f t="shared" ref="F14:F24" si="1">C14*E14</f>
        <v>0</v>
      </c>
      <c r="G14" s="174" t="s">
        <v>115</v>
      </c>
      <c r="H14" s="175" t="s">
        <v>103</v>
      </c>
    </row>
    <row r="15" spans="1:8">
      <c r="A15" s="434">
        <v>7</v>
      </c>
      <c r="B15" s="435" t="s">
        <v>643</v>
      </c>
      <c r="C15" s="436">
        <v>24</v>
      </c>
      <c r="D15" s="436" t="s">
        <v>127</v>
      </c>
      <c r="E15" s="479"/>
      <c r="F15" s="437">
        <f t="shared" si="1"/>
        <v>0</v>
      </c>
      <c r="G15" s="174" t="s">
        <v>115</v>
      </c>
      <c r="H15" s="175" t="s">
        <v>103</v>
      </c>
    </row>
    <row r="16" spans="1:8">
      <c r="A16" s="434">
        <v>8</v>
      </c>
      <c r="B16" s="435" t="s">
        <v>644</v>
      </c>
      <c r="C16" s="436">
        <v>8</v>
      </c>
      <c r="D16" s="436" t="s">
        <v>127</v>
      </c>
      <c r="E16" s="479"/>
      <c r="F16" s="437">
        <f t="shared" si="1"/>
        <v>0</v>
      </c>
      <c r="G16" s="174" t="s">
        <v>115</v>
      </c>
      <c r="H16" s="175" t="s">
        <v>103</v>
      </c>
    </row>
    <row r="17" spans="1:8">
      <c r="A17" s="434">
        <v>9</v>
      </c>
      <c r="B17" s="435" t="s">
        <v>645</v>
      </c>
      <c r="C17" s="436">
        <v>4</v>
      </c>
      <c r="D17" s="436" t="s">
        <v>127</v>
      </c>
      <c r="E17" s="479"/>
      <c r="F17" s="437">
        <f t="shared" si="1"/>
        <v>0</v>
      </c>
      <c r="G17" s="174" t="s">
        <v>115</v>
      </c>
      <c r="H17" s="175" t="s">
        <v>103</v>
      </c>
    </row>
    <row r="18" spans="1:8">
      <c r="A18" s="434">
        <v>10</v>
      </c>
      <c r="B18" s="435" t="s">
        <v>646</v>
      </c>
      <c r="C18" s="436">
        <v>9</v>
      </c>
      <c r="D18" s="436" t="s">
        <v>127</v>
      </c>
      <c r="E18" s="479"/>
      <c r="F18" s="437">
        <f t="shared" si="1"/>
        <v>0</v>
      </c>
      <c r="G18" s="174" t="s">
        <v>115</v>
      </c>
      <c r="H18" s="175" t="s">
        <v>103</v>
      </c>
    </row>
    <row r="19" spans="1:8">
      <c r="A19" s="434">
        <v>11</v>
      </c>
      <c r="B19" s="435" t="s">
        <v>647</v>
      </c>
      <c r="C19" s="436">
        <v>7</v>
      </c>
      <c r="D19" s="436" t="s">
        <v>127</v>
      </c>
      <c r="E19" s="479"/>
      <c r="F19" s="437">
        <f t="shared" si="1"/>
        <v>0</v>
      </c>
      <c r="G19" s="174" t="s">
        <v>115</v>
      </c>
      <c r="H19" s="175" t="s">
        <v>103</v>
      </c>
    </row>
    <row r="20" spans="1:8">
      <c r="A20" s="434">
        <v>12</v>
      </c>
      <c r="B20" s="435" t="s">
        <v>648</v>
      </c>
      <c r="C20" s="436">
        <v>1</v>
      </c>
      <c r="D20" s="436" t="s">
        <v>127</v>
      </c>
      <c r="E20" s="479"/>
      <c r="F20" s="437">
        <f t="shared" si="1"/>
        <v>0</v>
      </c>
      <c r="G20" s="174" t="s">
        <v>115</v>
      </c>
      <c r="H20" s="175" t="s">
        <v>103</v>
      </c>
    </row>
    <row r="21" spans="1:8">
      <c r="A21" s="434">
        <v>13</v>
      </c>
      <c r="B21" s="435" t="s">
        <v>649</v>
      </c>
      <c r="C21" s="436">
        <v>1</v>
      </c>
      <c r="D21" s="436" t="s">
        <v>127</v>
      </c>
      <c r="E21" s="479"/>
      <c r="F21" s="437">
        <f t="shared" si="1"/>
        <v>0</v>
      </c>
      <c r="G21" s="174" t="s">
        <v>115</v>
      </c>
      <c r="H21" s="175" t="s">
        <v>103</v>
      </c>
    </row>
    <row r="22" spans="1:8">
      <c r="A22" s="434">
        <v>14</v>
      </c>
      <c r="B22" s="435" t="s">
        <v>650</v>
      </c>
      <c r="C22" s="436">
        <v>3</v>
      </c>
      <c r="D22" s="436" t="s">
        <v>127</v>
      </c>
      <c r="E22" s="479"/>
      <c r="F22" s="437">
        <f t="shared" si="1"/>
        <v>0</v>
      </c>
      <c r="G22" s="174" t="s">
        <v>115</v>
      </c>
      <c r="H22" s="175" t="s">
        <v>103</v>
      </c>
    </row>
    <row r="23" spans="1:8">
      <c r="A23" s="434">
        <v>15</v>
      </c>
      <c r="B23" s="435" t="s">
        <v>651</v>
      </c>
      <c r="C23" s="436">
        <v>4</v>
      </c>
      <c r="D23" s="436" t="s">
        <v>127</v>
      </c>
      <c r="E23" s="479"/>
      <c r="F23" s="437">
        <f t="shared" si="1"/>
        <v>0</v>
      </c>
      <c r="G23" s="174" t="s">
        <v>115</v>
      </c>
      <c r="H23" s="175" t="s">
        <v>103</v>
      </c>
    </row>
    <row r="24" spans="1:8">
      <c r="A24" s="434">
        <v>16</v>
      </c>
      <c r="B24" s="435" t="s">
        <v>652</v>
      </c>
      <c r="C24" s="436">
        <v>4</v>
      </c>
      <c r="D24" s="436" t="s">
        <v>127</v>
      </c>
      <c r="E24" s="479"/>
      <c r="F24" s="437">
        <f t="shared" si="1"/>
        <v>0</v>
      </c>
      <c r="G24" s="174" t="s">
        <v>115</v>
      </c>
      <c r="H24" s="175" t="s">
        <v>103</v>
      </c>
    </row>
    <row r="25" spans="1:8">
      <c r="A25" s="436"/>
      <c r="B25" s="438" t="s">
        <v>653</v>
      </c>
      <c r="C25" s="436"/>
      <c r="D25" s="436"/>
      <c r="E25" s="480"/>
      <c r="F25" s="439">
        <f>SUM(F13:F24)</f>
        <v>0</v>
      </c>
      <c r="G25" s="174" t="s">
        <v>115</v>
      </c>
      <c r="H25" s="175" t="s">
        <v>103</v>
      </c>
    </row>
    <row r="26" spans="1:8">
      <c r="A26" s="434">
        <v>17</v>
      </c>
      <c r="B26" s="435" t="s">
        <v>654</v>
      </c>
      <c r="C26" s="436">
        <v>4</v>
      </c>
      <c r="D26" s="436" t="s">
        <v>127</v>
      </c>
      <c r="E26" s="479"/>
      <c r="F26" s="437">
        <f>C26*E26</f>
        <v>0</v>
      </c>
      <c r="G26" s="174" t="s">
        <v>115</v>
      </c>
      <c r="H26" s="175" t="s">
        <v>103</v>
      </c>
    </row>
    <row r="27" spans="1:8">
      <c r="A27" s="434">
        <v>18</v>
      </c>
      <c r="B27" s="435" t="s">
        <v>655</v>
      </c>
      <c r="C27" s="436">
        <v>2</v>
      </c>
      <c r="D27" s="436" t="s">
        <v>127</v>
      </c>
      <c r="E27" s="479"/>
      <c r="F27" s="437">
        <f t="shared" ref="F27:F35" si="2">C27*E27</f>
        <v>0</v>
      </c>
      <c r="G27" s="174" t="s">
        <v>115</v>
      </c>
      <c r="H27" s="175" t="s">
        <v>103</v>
      </c>
    </row>
    <row r="28" spans="1:8">
      <c r="A28" s="434">
        <v>19</v>
      </c>
      <c r="B28" s="435" t="s">
        <v>656</v>
      </c>
      <c r="C28" s="436">
        <v>24</v>
      </c>
      <c r="D28" s="436" t="s">
        <v>127</v>
      </c>
      <c r="E28" s="479"/>
      <c r="F28" s="437">
        <f t="shared" si="2"/>
        <v>0</v>
      </c>
      <c r="G28" s="174" t="s">
        <v>115</v>
      </c>
      <c r="H28" s="175" t="s">
        <v>103</v>
      </c>
    </row>
    <row r="29" spans="1:8">
      <c r="A29" s="434">
        <v>20</v>
      </c>
      <c r="B29" s="435" t="s">
        <v>657</v>
      </c>
      <c r="C29" s="436">
        <v>8</v>
      </c>
      <c r="D29" s="436" t="s">
        <v>127</v>
      </c>
      <c r="E29" s="479"/>
      <c r="F29" s="437">
        <f t="shared" si="2"/>
        <v>0</v>
      </c>
      <c r="G29" s="174" t="s">
        <v>115</v>
      </c>
      <c r="H29" s="175" t="s">
        <v>103</v>
      </c>
    </row>
    <row r="30" spans="1:8">
      <c r="A30" s="434">
        <v>21</v>
      </c>
      <c r="B30" s="435" t="s">
        <v>658</v>
      </c>
      <c r="C30" s="436">
        <v>8</v>
      </c>
      <c r="D30" s="436" t="s">
        <v>127</v>
      </c>
      <c r="E30" s="479"/>
      <c r="F30" s="437">
        <f t="shared" si="2"/>
        <v>0</v>
      </c>
      <c r="G30" s="174" t="s">
        <v>115</v>
      </c>
      <c r="H30" s="175" t="s">
        <v>103</v>
      </c>
    </row>
    <row r="31" spans="1:8">
      <c r="A31" s="434">
        <v>22</v>
      </c>
      <c r="B31" s="435" t="s">
        <v>659</v>
      </c>
      <c r="C31" s="436">
        <v>4</v>
      </c>
      <c r="D31" s="436" t="s">
        <v>127</v>
      </c>
      <c r="E31" s="479"/>
      <c r="F31" s="437">
        <f t="shared" si="2"/>
        <v>0</v>
      </c>
      <c r="G31" s="174" t="s">
        <v>115</v>
      </c>
      <c r="H31" s="175" t="s">
        <v>103</v>
      </c>
    </row>
    <row r="32" spans="1:8">
      <c r="A32" s="434">
        <v>23</v>
      </c>
      <c r="B32" s="435" t="s">
        <v>660</v>
      </c>
      <c r="C32" s="436">
        <v>9</v>
      </c>
      <c r="D32" s="436" t="s">
        <v>127</v>
      </c>
      <c r="E32" s="479"/>
      <c r="F32" s="437">
        <f t="shared" si="2"/>
        <v>0</v>
      </c>
      <c r="G32" s="174" t="s">
        <v>115</v>
      </c>
      <c r="H32" s="175" t="s">
        <v>103</v>
      </c>
    </row>
    <row r="33" spans="1:8">
      <c r="A33" s="434">
        <v>24</v>
      </c>
      <c r="B33" s="435" t="s">
        <v>661</v>
      </c>
      <c r="C33" s="436">
        <v>3</v>
      </c>
      <c r="D33" s="436" t="s">
        <v>127</v>
      </c>
      <c r="E33" s="479"/>
      <c r="F33" s="437">
        <f t="shared" si="2"/>
        <v>0</v>
      </c>
      <c r="G33" s="174" t="s">
        <v>115</v>
      </c>
      <c r="H33" s="175" t="s">
        <v>103</v>
      </c>
    </row>
    <row r="34" spans="1:8">
      <c r="A34" s="434">
        <v>25</v>
      </c>
      <c r="B34" s="435" t="s">
        <v>662</v>
      </c>
      <c r="C34" s="436">
        <v>4</v>
      </c>
      <c r="D34" s="436" t="s">
        <v>127</v>
      </c>
      <c r="E34" s="479"/>
      <c r="F34" s="437">
        <f t="shared" si="2"/>
        <v>0</v>
      </c>
      <c r="G34" s="174" t="s">
        <v>115</v>
      </c>
      <c r="H34" s="175" t="s">
        <v>103</v>
      </c>
    </row>
    <row r="35" spans="1:8">
      <c r="A35" s="434">
        <v>26</v>
      </c>
      <c r="B35" s="435" t="s">
        <v>663</v>
      </c>
      <c r="C35" s="436">
        <v>4</v>
      </c>
      <c r="D35" s="436" t="s">
        <v>127</v>
      </c>
      <c r="E35" s="479"/>
      <c r="F35" s="437">
        <f t="shared" si="2"/>
        <v>0</v>
      </c>
      <c r="G35" s="174" t="s">
        <v>115</v>
      </c>
      <c r="H35" s="175" t="s">
        <v>103</v>
      </c>
    </row>
    <row r="36" spans="1:8">
      <c r="A36" s="436"/>
      <c r="B36" s="438" t="s">
        <v>664</v>
      </c>
      <c r="C36" s="436"/>
      <c r="D36" s="436"/>
      <c r="E36" s="480"/>
      <c r="F36" s="439">
        <f>SUM(F26:F35)</f>
        <v>0</v>
      </c>
      <c r="G36" s="174" t="s">
        <v>115</v>
      </c>
      <c r="H36" s="175" t="s">
        <v>103</v>
      </c>
    </row>
    <row r="37" spans="1:8">
      <c r="A37" s="434">
        <v>27</v>
      </c>
      <c r="B37" s="435" t="s">
        <v>665</v>
      </c>
      <c r="C37" s="436">
        <v>1</v>
      </c>
      <c r="D37" s="436" t="s">
        <v>127</v>
      </c>
      <c r="E37" s="479"/>
      <c r="F37" s="437">
        <f>C37*E37</f>
        <v>0</v>
      </c>
      <c r="G37" s="174" t="s">
        <v>115</v>
      </c>
      <c r="H37" s="175" t="s">
        <v>103</v>
      </c>
    </row>
    <row r="38" spans="1:8">
      <c r="A38" s="434">
        <v>28</v>
      </c>
      <c r="B38" s="435" t="s">
        <v>666</v>
      </c>
      <c r="C38" s="436">
        <v>44</v>
      </c>
      <c r="D38" s="436" t="s">
        <v>127</v>
      </c>
      <c r="E38" s="479"/>
      <c r="F38" s="437">
        <f t="shared" ref="F38:F41" si="3">C38*E38</f>
        <v>0</v>
      </c>
      <c r="G38" s="174" t="s">
        <v>115</v>
      </c>
      <c r="H38" s="175" t="s">
        <v>103</v>
      </c>
    </row>
    <row r="39" spans="1:8">
      <c r="A39" s="434">
        <v>29</v>
      </c>
      <c r="B39" s="435" t="s">
        <v>667</v>
      </c>
      <c r="C39" s="436">
        <v>9</v>
      </c>
      <c r="D39" s="436" t="s">
        <v>127</v>
      </c>
      <c r="E39" s="479"/>
      <c r="F39" s="437">
        <f t="shared" si="3"/>
        <v>0</v>
      </c>
      <c r="G39" s="174" t="s">
        <v>115</v>
      </c>
      <c r="H39" s="175" t="s">
        <v>103</v>
      </c>
    </row>
    <row r="40" spans="1:8">
      <c r="A40" s="434">
        <v>30</v>
      </c>
      <c r="B40" s="435" t="s">
        <v>668</v>
      </c>
      <c r="C40" s="436">
        <v>4</v>
      </c>
      <c r="D40" s="436" t="s">
        <v>127</v>
      </c>
      <c r="E40" s="479"/>
      <c r="F40" s="437">
        <f t="shared" si="3"/>
        <v>0</v>
      </c>
      <c r="G40" s="174" t="s">
        <v>115</v>
      </c>
      <c r="H40" s="175" t="s">
        <v>103</v>
      </c>
    </row>
    <row r="41" spans="1:8">
      <c r="A41" s="434">
        <v>31</v>
      </c>
      <c r="B41" s="435" t="s">
        <v>669</v>
      </c>
      <c r="C41" s="436">
        <v>57</v>
      </c>
      <c r="D41" s="436" t="s">
        <v>670</v>
      </c>
      <c r="E41" s="479"/>
      <c r="F41" s="437">
        <f t="shared" si="3"/>
        <v>0</v>
      </c>
      <c r="G41" s="174" t="s">
        <v>115</v>
      </c>
      <c r="H41" s="175" t="s">
        <v>103</v>
      </c>
    </row>
    <row r="42" spans="1:8">
      <c r="A42" s="436"/>
      <c r="B42" s="438" t="s">
        <v>671</v>
      </c>
      <c r="C42" s="436"/>
      <c r="D42" s="436"/>
      <c r="E42" s="480"/>
      <c r="F42" s="439">
        <f>SUM(F37:F41)</f>
        <v>0</v>
      </c>
      <c r="G42" s="174" t="s">
        <v>115</v>
      </c>
      <c r="H42" s="175" t="s">
        <v>103</v>
      </c>
    </row>
    <row r="43" spans="1:8" s="444" customFormat="1">
      <c r="A43" s="440">
        <v>32</v>
      </c>
      <c r="B43" s="441" t="s">
        <v>672</v>
      </c>
      <c r="C43" s="442">
        <v>1</v>
      </c>
      <c r="D43" s="442" t="s">
        <v>633</v>
      </c>
      <c r="E43" s="481"/>
      <c r="F43" s="443">
        <f>C43*E43</f>
        <v>0</v>
      </c>
      <c r="G43" s="174" t="s">
        <v>115</v>
      </c>
      <c r="H43" s="175" t="s">
        <v>103</v>
      </c>
    </row>
    <row r="44" spans="1:8" s="444" customFormat="1">
      <c r="A44" s="442"/>
      <c r="B44" s="445" t="s">
        <v>673</v>
      </c>
      <c r="C44" s="442"/>
      <c r="D44" s="442"/>
      <c r="E44" s="482"/>
      <c r="F44" s="446">
        <f>SUM(F43)</f>
        <v>0</v>
      </c>
      <c r="G44" s="174" t="s">
        <v>115</v>
      </c>
      <c r="H44" s="175" t="s">
        <v>103</v>
      </c>
    </row>
    <row r="45" spans="1:8">
      <c r="A45" s="434">
        <v>33</v>
      </c>
      <c r="B45" s="435" t="s">
        <v>674</v>
      </c>
      <c r="C45" s="436">
        <v>1</v>
      </c>
      <c r="D45" s="436" t="s">
        <v>127</v>
      </c>
      <c r="E45" s="479"/>
      <c r="F45" s="437">
        <f t="shared" ref="F45" si="4">C45*E45</f>
        <v>0</v>
      </c>
      <c r="G45" s="174" t="s">
        <v>115</v>
      </c>
      <c r="H45" s="175" t="s">
        <v>103</v>
      </c>
    </row>
    <row r="46" spans="1:8" s="444" customFormat="1">
      <c r="A46" s="442"/>
      <c r="B46" s="445" t="s">
        <v>675</v>
      </c>
      <c r="C46" s="442"/>
      <c r="D46" s="442"/>
      <c r="E46" s="482"/>
      <c r="F46" s="446">
        <f>SUM(F45:F45)</f>
        <v>0</v>
      </c>
      <c r="G46" s="174" t="s">
        <v>115</v>
      </c>
      <c r="H46" s="175" t="s">
        <v>103</v>
      </c>
    </row>
    <row r="47" spans="1:8">
      <c r="A47" s="434">
        <v>34</v>
      </c>
      <c r="B47" s="435" t="s">
        <v>676</v>
      </c>
      <c r="C47" s="436">
        <v>1</v>
      </c>
      <c r="D47" s="436" t="s">
        <v>127</v>
      </c>
      <c r="E47" s="479"/>
      <c r="F47" s="437">
        <f>C47*E47</f>
        <v>0</v>
      </c>
      <c r="G47" s="174" t="s">
        <v>115</v>
      </c>
      <c r="H47" s="175" t="s">
        <v>103</v>
      </c>
    </row>
    <row r="48" spans="1:8">
      <c r="A48" s="434">
        <v>35</v>
      </c>
      <c r="B48" s="435" t="s">
        <v>677</v>
      </c>
      <c r="C48" s="436">
        <v>1</v>
      </c>
      <c r="D48" s="436" t="s">
        <v>127</v>
      </c>
      <c r="E48" s="479"/>
      <c r="F48" s="437">
        <f t="shared" ref="F48:F51" si="5">C48*E48</f>
        <v>0</v>
      </c>
      <c r="G48" s="174" t="s">
        <v>115</v>
      </c>
      <c r="H48" s="175" t="s">
        <v>103</v>
      </c>
    </row>
    <row r="49" spans="1:8">
      <c r="A49" s="434">
        <v>36</v>
      </c>
      <c r="B49" s="435" t="s">
        <v>678</v>
      </c>
      <c r="C49" s="436">
        <v>1</v>
      </c>
      <c r="D49" s="436" t="s">
        <v>127</v>
      </c>
      <c r="E49" s="479"/>
      <c r="F49" s="437">
        <f t="shared" si="5"/>
        <v>0</v>
      </c>
      <c r="G49" s="174" t="s">
        <v>115</v>
      </c>
      <c r="H49" s="175" t="s">
        <v>103</v>
      </c>
    </row>
    <row r="50" spans="1:8">
      <c r="A50" s="434">
        <v>37</v>
      </c>
      <c r="B50" s="435" t="s">
        <v>679</v>
      </c>
      <c r="C50" s="436">
        <v>1</v>
      </c>
      <c r="D50" s="436" t="s">
        <v>127</v>
      </c>
      <c r="E50" s="479"/>
      <c r="F50" s="437">
        <f t="shared" si="5"/>
        <v>0</v>
      </c>
      <c r="G50" s="174" t="s">
        <v>115</v>
      </c>
      <c r="H50" s="175" t="s">
        <v>103</v>
      </c>
    </row>
    <row r="51" spans="1:8">
      <c r="A51" s="434">
        <v>38</v>
      </c>
      <c r="B51" s="435" t="s">
        <v>680</v>
      </c>
      <c r="C51" s="436">
        <v>1</v>
      </c>
      <c r="D51" s="436" t="s">
        <v>127</v>
      </c>
      <c r="E51" s="479"/>
      <c r="F51" s="437">
        <f t="shared" si="5"/>
        <v>0</v>
      </c>
      <c r="G51" s="174" t="s">
        <v>115</v>
      </c>
      <c r="H51" s="175" t="s">
        <v>103</v>
      </c>
    </row>
    <row r="52" spans="1:8">
      <c r="A52" s="438"/>
      <c r="B52" s="438" t="s">
        <v>681</v>
      </c>
      <c r="C52" s="438"/>
      <c r="D52" s="438"/>
      <c r="E52" s="480"/>
      <c r="F52" s="439">
        <f>SUM(F47:F51)</f>
        <v>0</v>
      </c>
      <c r="G52" s="174" t="s">
        <v>115</v>
      </c>
      <c r="H52" s="175" t="s">
        <v>103</v>
      </c>
    </row>
    <row r="53" spans="1:8" ht="15.75" thickBot="1">
      <c r="A53" s="447"/>
      <c r="B53" s="448"/>
      <c r="C53" s="573" t="s">
        <v>682</v>
      </c>
      <c r="D53" s="574"/>
      <c r="E53" s="574"/>
      <c r="F53" s="449">
        <f>F12+F25+F36+F42+F44+F46+F52</f>
        <v>0</v>
      </c>
    </row>
    <row r="55" spans="1:8">
      <c r="B55" s="450" t="s">
        <v>683</v>
      </c>
      <c r="C55" s="450"/>
      <c r="D55" s="450"/>
      <c r="E55" s="450"/>
      <c r="F55" s="450"/>
    </row>
    <row r="56" spans="1:8">
      <c r="B56" s="450"/>
      <c r="C56" s="450"/>
      <c r="D56" s="450"/>
      <c r="E56" s="450"/>
      <c r="F56" s="450"/>
    </row>
    <row r="57" spans="1:8">
      <c r="B57" s="450" t="s">
        <v>684</v>
      </c>
      <c r="C57" s="450"/>
      <c r="D57" s="450"/>
      <c r="E57" s="450"/>
      <c r="F57" s="450"/>
    </row>
    <row r="58" spans="1:8">
      <c r="B58" s="575" t="s">
        <v>685</v>
      </c>
      <c r="C58" s="575"/>
      <c r="D58" s="575"/>
      <c r="E58" s="575"/>
      <c r="F58" s="575"/>
    </row>
    <row r="59" spans="1:8" ht="21" customHeight="1">
      <c r="B59" s="576" t="s">
        <v>686</v>
      </c>
      <c r="C59" s="577"/>
      <c r="D59" s="577"/>
      <c r="E59" s="577"/>
      <c r="F59" s="577"/>
    </row>
    <row r="60" spans="1:8" ht="15.6" customHeight="1">
      <c r="B60" s="576" t="s">
        <v>687</v>
      </c>
      <c r="C60" s="577"/>
      <c r="D60" s="577"/>
      <c r="E60" s="577"/>
      <c r="F60" s="577"/>
    </row>
  </sheetData>
  <sheetProtection algorithmName="SHA-512" hashValue="AkmJuO+IZlNOQjV2FMrLzmUVrE/R1u5LmL4olBdGmkUBhS2+c8xjb8gzWfy+KUC3WoZKPulsGtmc6edTwj0O0Q==" saltValue="AtdbJLXRGslph/XkkYVU1Q==" spinCount="100000" sheet="1" objects="1" scenarios="1"/>
  <mergeCells count="11">
    <mergeCell ref="A3:A4"/>
    <mergeCell ref="B3:B4"/>
    <mergeCell ref="C3:C4"/>
    <mergeCell ref="E3:E4"/>
    <mergeCell ref="F3:F4"/>
    <mergeCell ref="H3:H4"/>
    <mergeCell ref="C53:E53"/>
    <mergeCell ref="B58:F58"/>
    <mergeCell ref="B59:F59"/>
    <mergeCell ref="B60:F60"/>
    <mergeCell ref="G3:G4"/>
  </mergeCells>
  <pageMargins left="0.70866141732283472" right="0.70866141732283472" top="1.3779527559055118" bottom="0.78740157480314965" header="0.31496062992125984" footer="0.31496062992125984"/>
  <pageSetup paperSize="9" scale="88" orientation="landscape" verticalDpi="0" r:id="rId1"/>
  <headerFooter>
    <oddHeader>&amp;LZákladní škola Generála Janouška
Stravovací provoz
Dygrýnova 1006
Praha 9
&amp;CRozpočet&amp;RZavedení systému HACCP
Monitoring HACCP
8. 10. 2024</oddHeader>
  </headerFooter>
  <rowBreaks count="1" manualBreakCount="1">
    <brk id="2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Stavba</vt:lpstr>
      <vt:lpstr>VzorPolozky</vt:lpstr>
      <vt:lpstr>01 01 Pol</vt:lpstr>
      <vt:lpstr>02 02 Pol</vt:lpstr>
      <vt:lpstr>Gastro</vt:lpstr>
      <vt:lpstr>HACCP</vt:lpstr>
      <vt:lpstr>Gastro!_Hlk99094068</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'02 02 Pol'!Názvy_tisku</vt:lpstr>
      <vt:lpstr>Gastro!Názvy_tisku</vt:lpstr>
      <vt:lpstr>oadresa</vt:lpstr>
      <vt:lpstr>Stavba!Objednatel</vt:lpstr>
      <vt:lpstr>Stavba!Objekt</vt:lpstr>
      <vt:lpstr>'01 01 Pol'!Oblast_tisku</vt:lpstr>
      <vt:lpstr>'02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 Beran</dc:creator>
  <cp:lastModifiedBy>Zdenek Beran</cp:lastModifiedBy>
  <cp:lastPrinted>2024-11-24T09:47:18Z</cp:lastPrinted>
  <dcterms:created xsi:type="dcterms:W3CDTF">2009-04-08T07:15:50Z</dcterms:created>
  <dcterms:modified xsi:type="dcterms:W3CDTF">2024-11-24T09:47:24Z</dcterms:modified>
</cp:coreProperties>
</file>