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Zdenek\Documents\Nová složka\"/>
    </mc:Choice>
  </mc:AlternateContent>
  <xr:revisionPtr revIDLastSave="0" documentId="13_ncr:1_{42B95FAC-B024-48F7-B851-6C22146F78C8}"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0 00 Pol" sheetId="12" r:id="rId3"/>
    <sheet name="01 01 Pol" sheetId="13" r:id="rId4"/>
    <sheet name="ZTI" sheetId="14" r:id="rId5"/>
    <sheet name="ÚT" sheetId="15" r:id="rId6"/>
    <sheet name="Silnoproud" sheetId="16" r:id="rId7"/>
    <sheet name="Říz.gastro" sheetId="17" r:id="rId8"/>
    <sheet name="EPS" sheetId="18" r:id="rId9"/>
    <sheet name="kabeláž HACCP" sheetId="19" r:id="rId10"/>
    <sheet name="VZT" sheetId="20" r:id="rId11"/>
  </sheets>
  <externalReferences>
    <externalReference r:id="rId12"/>
  </externalReferences>
  <definedNames>
    <definedName name="_CAS1">#REF!</definedName>
    <definedName name="_CAS2">#REF!</definedName>
    <definedName name="_CAS3">#REF!</definedName>
    <definedName name="_CAS4">#REF!</definedName>
    <definedName name="_CAS5">#REF!</definedName>
    <definedName name="_DAT1">#REF!</definedName>
    <definedName name="_DAT2">#REF!</definedName>
    <definedName name="_DAT3">#REF!</definedName>
    <definedName name="_DAT4">#REF!</definedName>
    <definedName name="_Fill" hidden="1">#REF!</definedName>
    <definedName name="_xlnm._FilterDatabase" localSheetId="8" hidden="1">EPS!$A$1:$T$3</definedName>
    <definedName name="_xlnm._FilterDatabase" localSheetId="10" hidden="1">VZT!$A$1:$F$6319</definedName>
    <definedName name="_FMA4">#REF!</definedName>
    <definedName name="_IO168" hidden="1">{"'List1'!$A$1:$J$73"}</definedName>
    <definedName name="_NA1">#REF!</definedName>
    <definedName name="_NA2">#REF!</definedName>
    <definedName name="_NA3">#REF!</definedName>
    <definedName name="_NA4">#REF!</definedName>
    <definedName name="_NA5">#REF!</definedName>
    <definedName name="_Order1" hidden="1">0</definedName>
    <definedName name="_Order2" hidden="1">0</definedName>
    <definedName name="_POP1">#REF!</definedName>
    <definedName name="_POP2">#REF!</definedName>
    <definedName name="_POP3">#REF!</definedName>
    <definedName name="_POP4">#REF!</definedName>
    <definedName name="_REV1">#REF!</definedName>
    <definedName name="_REV2">#REF!</definedName>
    <definedName name="_REV3">#REF!</definedName>
    <definedName name="_REV4">#REF!</definedName>
    <definedName name="_ROZ1">#REF!</definedName>
    <definedName name="_ROZ10">#REF!</definedName>
    <definedName name="_ROZ11">#REF!</definedName>
    <definedName name="_ROZ2">#REF!</definedName>
    <definedName name="_ROZ3">#REF!</definedName>
    <definedName name="_ROZ4">#REF!</definedName>
    <definedName name="_ROZ5">#REF!</definedName>
    <definedName name="_ROZ6">#REF!</definedName>
    <definedName name="_ROZ7">#REF!</definedName>
    <definedName name="_ROZ8">#REF!</definedName>
    <definedName name="_ROZ9">#REF!</definedName>
    <definedName name="_Toc400728082" localSheetId="6">Silnoproud!#REF!</definedName>
    <definedName name="_Toc400728083" localSheetId="6">Silnoproud!#REF!</definedName>
    <definedName name="_Toc431412196" localSheetId="6">Silnoproud!#REF!</definedName>
    <definedName name="_Toc431412197" localSheetId="6">Silnoproud!#REF!</definedName>
    <definedName name="_Toc431412199" localSheetId="6">Silnoproud!#REF!</definedName>
    <definedName name="_Toc431412200" localSheetId="6">Silnoproud!$D$337</definedName>
    <definedName name="a" localSheetId="8" hidden="1">{"'List1'!$A$1:$J$73"}</definedName>
    <definedName name="A">#REF!</definedName>
    <definedName name="AKCE">#REF!</definedName>
    <definedName name="B">#REF!</definedName>
    <definedName name="BEZNE_PRACE">#REF!</definedName>
    <definedName name="BOURANI">#REF!</definedName>
    <definedName name="C_">#REF!</definedName>
    <definedName name="CDOK">#REF!</definedName>
    <definedName name="CDOK1">#REF!</definedName>
    <definedName name="CDOK2">#REF!</definedName>
    <definedName name="CEKEJ">#REF!</definedName>
    <definedName name="CelkemDPHVypocet" localSheetId="0">Stavba!$H$44</definedName>
    <definedName name="CenaCelkem">Stavba!$G$29</definedName>
    <definedName name="CenaCelkemBezDPH">Stavba!$G$28</definedName>
    <definedName name="CenaCelkemVypocet" localSheetId="0">Stavba!$I$44</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8" hidden="1">{"'List1'!$A$1:$J$73"}</definedName>
    <definedName name="D">#REF!</definedName>
    <definedName name="dadresa">Stavba!$D$12:$G$12</definedName>
    <definedName name="DAT">#REF!</definedName>
    <definedName name="_xlnm.Database">#REF!</definedName>
    <definedName name="Databáze_MI">#REF!</definedName>
    <definedName name="dd">#REF!</definedName>
    <definedName name="dddddddd">#REF!</definedName>
    <definedName name="DIČ" localSheetId="0">Stavba!$I$12</definedName>
    <definedName name="dmisto">Stavba!$E$13:$G$13</definedName>
    <definedName name="DPHSni">Stavba!$G$24</definedName>
    <definedName name="DPHZakl">Stavba!$G$26</definedName>
    <definedName name="dpsc" localSheetId="0">Stavba!$D$13</definedName>
    <definedName name="E">#REF!</definedName>
    <definedName name="ee">#REF!</definedName>
    <definedName name="Excel_BuiltIn_Print_Area" localSheetId="9">'kabeláž HACCP'!$A$1:$I$11</definedName>
    <definedName name="Excel_BuiltIn_Print_Area" localSheetId="6">(Silnoproud!$B$1:$J$59,Silnoproud!$B$61:$J$349)</definedName>
    <definedName name="F">#REF!</definedName>
    <definedName name="ffgfggfgf">#REF!</definedName>
    <definedName name="G">#REF!</definedName>
    <definedName name="H">#REF!</definedName>
    <definedName name="hg">#REF!</definedName>
    <definedName name="hhhhhhhh">#REF!</definedName>
    <definedName name="hhhhhhhhhhhh">#REF!</definedName>
    <definedName name="HLAVICKA">#REF!</definedName>
    <definedName name="HTML_CodePage" hidden="1">1250</definedName>
    <definedName name="HTML_Control" localSheetId="8"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VEZDY">#REF!</definedName>
    <definedName name="I">#REF!</definedName>
    <definedName name="IČO" localSheetId="0">Stavba!$I$11</definedName>
    <definedName name="IZOLACE">#REF!</definedName>
    <definedName name="J">#REF!</definedName>
    <definedName name="K">#REF!</definedName>
    <definedName name="KAN_DEMONT">#REF!</definedName>
    <definedName name="KAN_OPRAVY">#REF!</definedName>
    <definedName name="KANALIZACE">#REF!</definedName>
    <definedName name="kk" localSheetId="8" hidden="1">{"'List1'!$A$1:$J$73"}</definedName>
    <definedName name="kk" hidden="1">{"'List1'!$A$1:$J$73"}</definedName>
    <definedName name="komp" localSheetId="4">ZTI!#REF!</definedName>
    <definedName name="KOMUNIKACE">#REF!</definedName>
    <definedName name="KONTROL1">#REF!</definedName>
    <definedName name="KONTROL2">#REF!</definedName>
    <definedName name="KONTROL3">#REF!</definedName>
    <definedName name="KONTROL4">#REF!</definedName>
    <definedName name="L">#REF!</definedName>
    <definedName name="M">#REF!</definedName>
    <definedName name="Mena">Stavba!$J$29</definedName>
    <definedName name="MenaStavby">#REF!</definedName>
    <definedName name="MistoStavby" localSheetId="4">#REF!</definedName>
    <definedName name="MistoStavby">Stavba!$D$4</definedName>
    <definedName name="N">#REF!</definedName>
    <definedName name="NATERY">#REF!</definedName>
    <definedName name="NAZEV">#REF!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Pol'!$1:$7</definedName>
    <definedName name="_xlnm.Print_Titles" localSheetId="3">'01 01 Pol'!$1:$7</definedName>
    <definedName name="_xlnm.Print_Titles" localSheetId="8">EPS!$1:$1</definedName>
    <definedName name="_xlnm.Print_Titles" localSheetId="9">'kabeláž HACCP'!$1:$2</definedName>
    <definedName name="_xlnm.Print_Titles" localSheetId="6">Silnoproud!$81:$81</definedName>
    <definedName name="_xlnm.Print_Titles" localSheetId="5">ÚT!$1:$4</definedName>
    <definedName name="_xlnm.Print_Titles" localSheetId="10">VZT!$1:$6</definedName>
    <definedName name="_xlnm.Print_Titles" localSheetId="4">ZTI!$1:$5</definedName>
    <definedName name="O">#REF!</definedName>
    <definedName name="oadresa">Stavba!$D$6</definedName>
    <definedName name="Objednatel" localSheetId="0">Stavba!$D$5</definedName>
    <definedName name="Objekt" localSheetId="0">Stavba!$B$38</definedName>
    <definedName name="_xlnm.Print_Area" localSheetId="2">'00 00 Pol'!$A$1:$T$31</definedName>
    <definedName name="_xlnm.Print_Area" localSheetId="3">'01 01 Pol'!$A$1:$T$2416</definedName>
    <definedName name="_xlnm.Print_Area" localSheetId="9">'kabeláž HACCP'!$A$1:$K$16</definedName>
    <definedName name="_xlnm.Print_Area" localSheetId="7">Říz.gastro!$A$1:$H$24</definedName>
    <definedName name="_xlnm.Print_Area" localSheetId="6">Silnoproud!$B$1:$S$59,Silnoproud!$B$61:$S$354</definedName>
    <definedName name="_xlnm.Print_Area" localSheetId="0">Stavba!$A$1:$J$92</definedName>
    <definedName name="_xlnm.Print_Area" localSheetId="5">ÚT!$A$1:$H$209</definedName>
    <definedName name="_xlnm.Print_Area" localSheetId="10">VZT!$A$1:$H$1052</definedName>
    <definedName name="_xlnm.Print_Area" localSheetId="4">ZTI!$A$1:$K$197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#REF!</definedName>
    <definedName name="padresa" localSheetId="4">#REF!</definedName>
    <definedName name="padresa">Stavba!$D$9</definedName>
    <definedName name="pdic">Stavba!$I$9</definedName>
    <definedName name="pico">Stavba!$I$8</definedName>
    <definedName name="PLYN_DEMONT">#REF!</definedName>
    <definedName name="PLYN_OPRAVY">#REF!</definedName>
    <definedName name="PLYNOVOD">#REF!</definedName>
    <definedName name="pmisto" localSheetId="4">#REF!</definedName>
    <definedName name="pmisto">Stavba!$E$10</definedName>
    <definedName name="PocetMJ" localSheetId="4">#REF!</definedName>
    <definedName name="PocetMJ">#REF!</definedName>
    <definedName name="PODZEMNI_VEDENI">#REF!</definedName>
    <definedName name="PoptavkaID">Stavba!$A$1</definedName>
    <definedName name="POR_CISLO">#REF!</definedName>
    <definedName name="POTR" localSheetId="8" hidden="1">{"'List1'!$A$1:$J$73"}</definedName>
    <definedName name="POTR" hidden="1">{"'List1'!$A$1:$J$73"}</definedName>
    <definedName name="potr.větve" localSheetId="8" hidden="1">{"'List1'!$A$1:$J$73"}</definedName>
    <definedName name="potr.větve" hidden="1">{"'List1'!$A$1:$J$73"}</definedName>
    <definedName name="ppsc" localSheetId="4">#REF!</definedName>
    <definedName name="pPSC">Stavba!$D$10</definedName>
    <definedName name="PROJEKT">#REF!</definedName>
    <definedName name="Projektant" localSheetId="4">#REF!</definedName>
    <definedName name="Projektant">Stavba!$D$8</definedName>
    <definedName name="RADKA">#REF!</definedName>
    <definedName name="REV">#REF!</definedName>
    <definedName name="rr">#REF!</definedName>
    <definedName name="SazbaDPH1" localSheetId="0">Stavba!$E$23</definedName>
    <definedName name="SazbaDPH1">'[1]Krycí list'!$C$30</definedName>
    <definedName name="SazbaDPH2" localSheetId="0">Stavba!$E$25</definedName>
    <definedName name="SazbaDPH2">'[1]Krycí list'!$C$32</definedName>
    <definedName name="SE" localSheetId="8" hidden="1">{"'List1'!$A$1:$J$73"}</definedName>
    <definedName name="SE" hidden="1">{"'List1'!$A$1:$J$73"}</definedName>
    <definedName name="SCHVALIL1">#REF!</definedName>
    <definedName name="SCHVALIL2">#REF!</definedName>
    <definedName name="SCHVALIL3">#REF!</definedName>
    <definedName name="SCHVALIL4">#REF!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pis1" localSheetId="8" hidden="1">{"'List1'!$A$1:$J$73"}</definedName>
    <definedName name="soupis1" hidden="1">{"'List1'!$A$1:$J$73"}</definedName>
    <definedName name="SPD">#REF!</definedName>
    <definedName name="ss">#REF!</definedName>
    <definedName name="STR.VYBAVENI">#REF!</definedName>
    <definedName name="TISK">#REF!</definedName>
    <definedName name="TISKBLOK">#REF!</definedName>
    <definedName name="TISKBLOK_A">#REF!</definedName>
    <definedName name="tt">#REF!</definedName>
    <definedName name="UKOL">#REF!</definedName>
    <definedName name="UT_ARMATURY">#REF!</definedName>
    <definedName name="UT_STROJOVNY">#REF!</definedName>
    <definedName name="V.Č.30103" localSheetId="8" hidden="1">{"'List1'!$A$1:$J$73"}</definedName>
    <definedName name="V.Č.30103" hidden="1">{"'List1'!$A$1:$J$73"}</definedName>
    <definedName name="VOD_DEMONT">#REF!</definedName>
    <definedName name="VOD_OPRAVY">#REF!</definedName>
    <definedName name="VODOVOD">#REF!</definedName>
    <definedName name="VYMAZ">#REF!</definedName>
    <definedName name="Vypracoval">Stavba!$D$14</definedName>
    <definedName name="X">#REF!</definedName>
    <definedName name="Z_17D51EB2_0027_4D89_A3C8_1B15D8DC1C49_.wvu.FilterData" localSheetId="8" hidden="1">EPS!$A$1:$T$3</definedName>
    <definedName name="Z_84C55DD1_26C8_4820_85C6_912422584B5D_.wvu.Cols" localSheetId="8" hidden="1">EPS!$L:$U</definedName>
    <definedName name="Z_84C55DD1_26C8_4820_85C6_912422584B5D_.wvu.FilterData" localSheetId="8" hidden="1">EPS!$A$1:$T$3</definedName>
    <definedName name="Z_883FF9A8_63E9_4211_9C10_461E7441634B_.wvu.FilterData" localSheetId="8" hidden="1">EPS!$A$1:$T$3</definedName>
    <definedName name="Z_883FF9A8_63E9_4211_9C10_461E7441634B_.wvu.PrintTitles" localSheetId="8" hidden="1">EPS!$1:$1</definedName>
    <definedName name="Z_B08064FB_6621_48D4_953A_1142AD759841_.wvu.Cols" localSheetId="8" hidden="1">EPS!$L:$T</definedName>
    <definedName name="Z_B08064FB_6621_48D4_953A_1142AD759841_.wvu.FilterData" localSheetId="8" hidden="1">EPS!$A$1:$T$3</definedName>
    <definedName name="Z_B08064FB_6621_48D4_953A_1142AD759841_.wvu.Rows" localSheetId="8" hidden="1">EPS!#REF!</definedName>
    <definedName name="Z_B7E7C763_C459_487D_8ABA_5CFDDFBD5A84_.wvu.Cols" localSheetId="0" hidden="1">Stavba!$A:$A</definedName>
    <definedName name="Z_B7E7C763_C459_487D_8ABA_5CFDDFBD5A84_.wvu.PrintArea" localSheetId="0" hidden="1">Stavba!$B$1:$J$36</definedName>
    <definedName name="Z_E200479D_60BC_43F1_B597_371429EB68A4_.wvu.Cols" localSheetId="8" hidden="1">EPS!$L:$T</definedName>
    <definedName name="Z_E200479D_60BC_43F1_B597_371429EB68A4_.wvu.FilterData" localSheetId="8" hidden="1">EPS!$A$1:$T$3</definedName>
    <definedName name="Z_E200479D_60BC_43F1_B597_371429EB68A4_.wvu.Rows" localSheetId="8" hidden="1">EPS!#REF!</definedName>
    <definedName name="Z_E292AEFE_9DB2_4B0E_8B80_6F8E9764BCFA_.wvu.Cols" localSheetId="8" hidden="1">EPS!$L:$U</definedName>
    <definedName name="Z_E292AEFE_9DB2_4B0E_8B80_6F8E9764BCFA_.wvu.FilterData" localSheetId="8" hidden="1">EPS!$A$1:$T$3</definedName>
    <definedName name="Z_E3F5FEBC_2D90_4D89_9221_FBD22F126E48_.wvu.Cols" localSheetId="8" hidden="1">EPS!$L:$T</definedName>
    <definedName name="Z_E3F5FEBC_2D90_4D89_9221_FBD22F126E48_.wvu.FilterData" localSheetId="8" hidden="1">EPS!$A$1:$T$3</definedName>
    <definedName name="Z_E3F5FEBC_2D90_4D89_9221_FBD22F126E48_.wvu.Rows" localSheetId="8" hidden="1">EPS!#REF!</definedName>
    <definedName name="Z_FE7E74A8_97F5_444B_B7AD_80E70B929004_.wvu.Cols" localSheetId="8" hidden="1">EPS!$L:$T</definedName>
    <definedName name="Z_FE7E74A8_97F5_444B_B7AD_80E70B929004_.wvu.FilterData" localSheetId="8" hidden="1">EPS!$A$1:$T$3</definedName>
    <definedName name="ZAKAZKA">#REF!</definedName>
    <definedName name="ZAKAZNIK">#REF!</definedName>
    <definedName name="ZakladDPHSni">Stavba!$G$23</definedName>
    <definedName name="ZakladDPHSniVypocet" localSheetId="0">Stavba!$F$44</definedName>
    <definedName name="ZakladDPHZakl">Stavba!$G$25</definedName>
    <definedName name="ZakladDPHZaklVypocet" localSheetId="0">Stavba!$G$44</definedName>
    <definedName name="ZaObjednatele">Stavba!$G$34</definedName>
    <definedName name="Zaokrouhleni">Stavba!$G$27</definedName>
    <definedName name="ZAR.PREDMETY">#REF!</definedName>
    <definedName name="ZAR_DEMONT">#REF!</definedName>
    <definedName name="ZAR_KANALIZACE">#REF!</definedName>
    <definedName name="ZAR_VODOVODU">#REF!</definedName>
    <definedName name="ZaZhotovitele">Stavba!$D$34</definedName>
    <definedName name="ZEMNI_PRACE">#REF!</definedName>
    <definedName name="Zhotovitel">Stavba!$D$11:$G$11</definedName>
    <definedName name="ZPRAC1">#REF!</definedName>
    <definedName name="ZPRAC2">#REF!</definedName>
    <definedName name="ZPRAC3">#REF!</definedName>
    <definedName name="ZPRAC4">#REF!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9" i="20" l="1"/>
  <c r="F1048" i="20"/>
  <c r="F1046" i="20"/>
  <c r="F1045" i="20"/>
  <c r="F1044" i="20"/>
  <c r="F1043" i="20"/>
  <c r="F1042" i="20"/>
  <c r="F1041" i="20"/>
  <c r="F1040" i="20"/>
  <c r="F1039" i="20"/>
  <c r="F1037" i="20"/>
  <c r="F1028" i="20"/>
  <c r="F1021" i="20"/>
  <c r="F1020" i="20"/>
  <c r="F1015" i="20"/>
  <c r="F1010" i="20"/>
  <c r="F1009" i="20"/>
  <c r="F1008" i="20"/>
  <c r="F1005" i="20"/>
  <c r="F1003" i="20"/>
  <c r="F1002" i="20"/>
  <c r="F1001" i="20"/>
  <c r="F999" i="20"/>
  <c r="F996" i="20"/>
  <c r="F994" i="20"/>
  <c r="F991" i="20"/>
  <c r="F989" i="20"/>
  <c r="F987" i="20"/>
  <c r="F985" i="20"/>
  <c r="F983" i="20"/>
  <c r="F981" i="20"/>
  <c r="F975" i="20"/>
  <c r="F973" i="20"/>
  <c r="F971" i="20"/>
  <c r="F969" i="20"/>
  <c r="F967" i="20"/>
  <c r="F960" i="20"/>
  <c r="F959" i="20"/>
  <c r="F958" i="20"/>
  <c r="F955" i="20"/>
  <c r="F954" i="20"/>
  <c r="F953" i="20"/>
  <c r="F952" i="20"/>
  <c r="F951" i="20"/>
  <c r="F950" i="20"/>
  <c r="F948" i="20"/>
  <c r="F947" i="20"/>
  <c r="F946" i="20"/>
  <c r="F944" i="20"/>
  <c r="F941" i="20"/>
  <c r="F938" i="20"/>
  <c r="F929" i="20"/>
  <c r="F927" i="20"/>
  <c r="F925" i="20"/>
  <c r="F923" i="20"/>
  <c r="F921" i="20"/>
  <c r="F919" i="20"/>
  <c r="F917" i="20"/>
  <c r="F915" i="20"/>
  <c r="F913" i="20"/>
  <c r="F911" i="20"/>
  <c r="F909" i="20"/>
  <c r="F907" i="20"/>
  <c r="F904" i="20"/>
  <c r="F902" i="20"/>
  <c r="F900" i="20"/>
  <c r="F892" i="20"/>
  <c r="F890" i="20"/>
  <c r="F888" i="20"/>
  <c r="F886" i="20"/>
  <c r="F884" i="20"/>
  <c r="F882" i="20"/>
  <c r="F880" i="20"/>
  <c r="F878" i="20"/>
  <c r="F876" i="20"/>
  <c r="F874" i="20"/>
  <c r="F872" i="20"/>
  <c r="F870" i="20"/>
  <c r="F867" i="20"/>
  <c r="F865" i="20"/>
  <c r="F863" i="20"/>
  <c r="F855" i="20"/>
  <c r="F853" i="20"/>
  <c r="F850" i="20"/>
  <c r="F848" i="20"/>
  <c r="F846" i="20"/>
  <c r="F844" i="20"/>
  <c r="F842" i="20"/>
  <c r="F840" i="20"/>
  <c r="F838" i="20"/>
  <c r="F836" i="20"/>
  <c r="F834" i="20"/>
  <c r="F832" i="20"/>
  <c r="F826" i="20"/>
  <c r="F824" i="20"/>
  <c r="F821" i="20"/>
  <c r="F818" i="20"/>
  <c r="F816" i="20"/>
  <c r="F811" i="20"/>
  <c r="F809" i="20"/>
  <c r="F806" i="20"/>
  <c r="F804" i="20"/>
  <c r="F802" i="20"/>
  <c r="F800" i="20"/>
  <c r="F798" i="20"/>
  <c r="F796" i="20"/>
  <c r="F794" i="20"/>
  <c r="F792" i="20"/>
  <c r="F785" i="20"/>
  <c r="F778" i="20"/>
  <c r="F776" i="20"/>
  <c r="F773" i="20"/>
  <c r="F771" i="20"/>
  <c r="F769" i="20"/>
  <c r="F768" i="20"/>
  <c r="F767" i="20"/>
  <c r="F766" i="20"/>
  <c r="F751" i="20"/>
  <c r="F749" i="20"/>
  <c r="F748" i="20"/>
  <c r="F747" i="20"/>
  <c r="F746" i="20"/>
  <c r="F742" i="20"/>
  <c r="F741" i="20"/>
  <c r="F731" i="20"/>
  <c r="F723" i="20"/>
  <c r="F721" i="20"/>
  <c r="F718" i="20"/>
  <c r="F716" i="20"/>
  <c r="F714" i="20"/>
  <c r="F712" i="20"/>
  <c r="F710" i="20"/>
  <c r="F704" i="20"/>
  <c r="F702" i="20"/>
  <c r="F699" i="20"/>
  <c r="F697" i="20"/>
  <c r="F692" i="20"/>
  <c r="F690" i="20"/>
  <c r="F687" i="20"/>
  <c r="F685" i="20"/>
  <c r="F683" i="20"/>
  <c r="F681" i="20"/>
  <c r="F679" i="20"/>
  <c r="F672" i="20"/>
  <c r="F670" i="20"/>
  <c r="F668" i="20"/>
  <c r="F666" i="20"/>
  <c r="F663" i="20"/>
  <c r="F661" i="20"/>
  <c r="F659" i="20"/>
  <c r="F658" i="20"/>
  <c r="F657" i="20"/>
  <c r="F656" i="20"/>
  <c r="F641" i="20"/>
  <c r="F639" i="20"/>
  <c r="F638" i="20"/>
  <c r="F637" i="20"/>
  <c r="F636" i="20"/>
  <c r="F632" i="20"/>
  <c r="F631" i="20"/>
  <c r="F621" i="20"/>
  <c r="F614" i="20"/>
  <c r="F613" i="20"/>
  <c r="F612" i="20"/>
  <c r="F609" i="20"/>
  <c r="F608" i="20"/>
  <c r="F607" i="20"/>
  <c r="F606" i="20"/>
  <c r="F605" i="20"/>
  <c r="F604" i="20"/>
  <c r="F601" i="20"/>
  <c r="F599" i="20"/>
  <c r="F598" i="20"/>
  <c r="F594" i="20"/>
  <c r="F593" i="20"/>
  <c r="F592" i="20"/>
  <c r="F590" i="20"/>
  <c r="F584" i="20"/>
  <c r="F582" i="20"/>
  <c r="F579" i="20"/>
  <c r="F577" i="20"/>
  <c r="F575" i="20"/>
  <c r="F571" i="20"/>
  <c r="F565" i="20"/>
  <c r="F562" i="20"/>
  <c r="F560" i="20"/>
  <c r="F557" i="20"/>
  <c r="F555" i="20"/>
  <c r="F552" i="20"/>
  <c r="F550" i="20"/>
  <c r="F547" i="20"/>
  <c r="F545" i="20"/>
  <c r="F543" i="20"/>
  <c r="F541" i="20"/>
  <c r="F539" i="20"/>
  <c r="F537" i="20"/>
  <c r="F535" i="20"/>
  <c r="F532" i="20"/>
  <c r="F530" i="20"/>
  <c r="F525" i="20"/>
  <c r="F523" i="20"/>
  <c r="F520" i="20"/>
  <c r="F518" i="20"/>
  <c r="F516" i="20"/>
  <c r="F514" i="20"/>
  <c r="F512" i="20"/>
  <c r="F505" i="20"/>
  <c r="F503" i="20"/>
  <c r="F500" i="20"/>
  <c r="F498" i="20"/>
  <c r="F496" i="20"/>
  <c r="F495" i="20"/>
  <c r="F494" i="20"/>
  <c r="F493" i="20"/>
  <c r="F477" i="20"/>
  <c r="F475" i="20"/>
  <c r="F474" i="20"/>
  <c r="F473" i="20"/>
  <c r="F472" i="20"/>
  <c r="F468" i="20"/>
  <c r="F467" i="20"/>
  <c r="F456" i="20"/>
  <c r="F450" i="20"/>
  <c r="F449" i="20"/>
  <c r="F448" i="20"/>
  <c r="F445" i="20"/>
  <c r="F444" i="20"/>
  <c r="F443" i="20"/>
  <c r="F442" i="20"/>
  <c r="F441" i="20"/>
  <c r="F440" i="20"/>
  <c r="F437" i="20"/>
  <c r="F435" i="20"/>
  <c r="F434" i="20"/>
  <c r="F430" i="20"/>
  <c r="F429" i="20"/>
  <c r="F428" i="20"/>
  <c r="F426" i="20"/>
  <c r="F420" i="20"/>
  <c r="F418" i="20"/>
  <c r="F415" i="20"/>
  <c r="F413" i="20"/>
  <c r="F411" i="20"/>
  <c r="F409" i="20"/>
  <c r="F407" i="20"/>
  <c r="F405" i="20"/>
  <c r="F403" i="20"/>
  <c r="F399" i="20"/>
  <c r="F397" i="20"/>
  <c r="F395" i="20"/>
  <c r="F393" i="20"/>
  <c r="F387" i="20"/>
  <c r="F384" i="20"/>
  <c r="F382" i="20"/>
  <c r="F379" i="20"/>
  <c r="F377" i="20"/>
  <c r="F375" i="20"/>
  <c r="F373" i="20"/>
  <c r="F371" i="20"/>
  <c r="F369" i="20"/>
  <c r="F367" i="20"/>
  <c r="F364" i="20"/>
  <c r="F361" i="20"/>
  <c r="F358" i="20"/>
  <c r="F355" i="20"/>
  <c r="F352" i="20"/>
  <c r="F350" i="20"/>
  <c r="F345" i="20"/>
  <c r="F343" i="20"/>
  <c r="F340" i="20"/>
  <c r="F338" i="20"/>
  <c r="F336" i="20"/>
  <c r="F334" i="20"/>
  <c r="F327" i="20"/>
  <c r="F320" i="20"/>
  <c r="F318" i="20"/>
  <c r="F316" i="20"/>
  <c r="F314" i="20"/>
  <c r="F311" i="20"/>
  <c r="F309" i="20"/>
  <c r="F308" i="20"/>
  <c r="F306" i="20"/>
  <c r="F305" i="20"/>
  <c r="F304" i="20"/>
  <c r="F303" i="20"/>
  <c r="F287" i="20"/>
  <c r="F285" i="20"/>
  <c r="F284" i="20"/>
  <c r="F283" i="20"/>
  <c r="F282" i="20"/>
  <c r="F278" i="20"/>
  <c r="F277" i="20"/>
  <c r="F266" i="20"/>
  <c r="F259" i="20"/>
  <c r="F258" i="20"/>
  <c r="F257" i="20"/>
  <c r="F254" i="20"/>
  <c r="F253" i="20"/>
  <c r="F252" i="20"/>
  <c r="F251" i="20"/>
  <c r="F250" i="20"/>
  <c r="F249" i="20"/>
  <c r="F246" i="20"/>
  <c r="F244" i="20"/>
  <c r="F243" i="20"/>
  <c r="F239" i="20"/>
  <c r="F238" i="20"/>
  <c r="F237" i="20"/>
  <c r="F235" i="20"/>
  <c r="F229" i="20"/>
  <c r="F227" i="20"/>
  <c r="F224" i="20"/>
  <c r="F222" i="20"/>
  <c r="F218" i="20"/>
  <c r="F212" i="20"/>
  <c r="F209" i="20"/>
  <c r="F207" i="20"/>
  <c r="F204" i="20"/>
  <c r="F202" i="20"/>
  <c r="F199" i="20"/>
  <c r="F197" i="20"/>
  <c r="F194" i="20"/>
  <c r="F192" i="20"/>
  <c r="F189" i="20"/>
  <c r="F187" i="20"/>
  <c r="F185" i="20"/>
  <c r="F183" i="20"/>
  <c r="F181" i="20"/>
  <c r="F179" i="20"/>
  <c r="F177" i="20"/>
  <c r="F175" i="20"/>
  <c r="F172" i="20"/>
  <c r="F170" i="20"/>
  <c r="F169" i="20"/>
  <c r="F164" i="20"/>
  <c r="F162" i="20"/>
  <c r="F160" i="20"/>
  <c r="F157" i="20"/>
  <c r="F155" i="20"/>
  <c r="F152" i="20"/>
  <c r="F150" i="20"/>
  <c r="F148" i="20"/>
  <c r="F146" i="20"/>
  <c r="F144" i="20"/>
  <c r="F142" i="20"/>
  <c r="F140" i="20"/>
  <c r="F138" i="20"/>
  <c r="F136" i="20"/>
  <c r="F134" i="20"/>
  <c r="F132" i="20"/>
  <c r="F130" i="20"/>
  <c r="F128" i="20"/>
  <c r="F121" i="20"/>
  <c r="F114" i="20"/>
  <c r="F107" i="20"/>
  <c r="F100" i="20"/>
  <c r="F98" i="20"/>
  <c r="F96" i="20"/>
  <c r="F94" i="20"/>
  <c r="F92" i="20"/>
  <c r="F90" i="20"/>
  <c r="F87" i="20"/>
  <c r="F84" i="20"/>
  <c r="F82" i="20"/>
  <c r="F81" i="20"/>
  <c r="F79" i="20"/>
  <c r="F78" i="20"/>
  <c r="F77" i="20"/>
  <c r="F76" i="20"/>
  <c r="F60" i="20"/>
  <c r="F58" i="20"/>
  <c r="F57" i="20"/>
  <c r="F56" i="20"/>
  <c r="F55" i="20"/>
  <c r="F51" i="20"/>
  <c r="F50" i="20"/>
  <c r="F39" i="20"/>
  <c r="F31" i="20"/>
  <c r="F27" i="20"/>
  <c r="F22" i="20"/>
  <c r="F20" i="20"/>
  <c r="F16" i="20"/>
  <c r="F11" i="20"/>
  <c r="H15" i="19"/>
  <c r="G15" i="19"/>
  <c r="I15" i="19" s="1"/>
  <c r="H14" i="19"/>
  <c r="G14" i="19"/>
  <c r="H13" i="19"/>
  <c r="G13" i="19"/>
  <c r="I13" i="19" s="1"/>
  <c r="H12" i="19"/>
  <c r="G12" i="19"/>
  <c r="H11" i="19"/>
  <c r="G11" i="19"/>
  <c r="H10" i="19"/>
  <c r="G10" i="19"/>
  <c r="H9" i="19"/>
  <c r="I9" i="19" s="1"/>
  <c r="G9" i="19"/>
  <c r="H8" i="19"/>
  <c r="G8" i="19"/>
  <c r="H7" i="19"/>
  <c r="G7" i="19"/>
  <c r="H6" i="19"/>
  <c r="G6" i="19"/>
  <c r="I6" i="19" s="1"/>
  <c r="I5" i="19"/>
  <c r="H5" i="19"/>
  <c r="G5" i="19"/>
  <c r="H4" i="19"/>
  <c r="G4" i="19"/>
  <c r="J39" i="18"/>
  <c r="H39" i="18"/>
  <c r="J38" i="18"/>
  <c r="H38" i="18"/>
  <c r="K38" i="18" s="1"/>
  <c r="J37" i="18"/>
  <c r="H37" i="18"/>
  <c r="K37" i="18" s="1"/>
  <c r="J36" i="18"/>
  <c r="H36" i="18"/>
  <c r="J35" i="18"/>
  <c r="H35" i="18"/>
  <c r="J34" i="18"/>
  <c r="H34" i="18"/>
  <c r="J33" i="18"/>
  <c r="H33" i="18"/>
  <c r="J32" i="18"/>
  <c r="H32" i="18"/>
  <c r="J29" i="18"/>
  <c r="H29" i="18"/>
  <c r="J28" i="18"/>
  <c r="F28" i="18"/>
  <c r="H28" i="18" s="1"/>
  <c r="J27" i="18"/>
  <c r="H27" i="18"/>
  <c r="F27" i="18"/>
  <c r="J26" i="18"/>
  <c r="F26" i="18"/>
  <c r="H26" i="18" s="1"/>
  <c r="J25" i="18"/>
  <c r="H25" i="18"/>
  <c r="J24" i="18"/>
  <c r="H24" i="18"/>
  <c r="J23" i="18"/>
  <c r="K23" i="18" s="1"/>
  <c r="H23" i="18"/>
  <c r="J22" i="18"/>
  <c r="H22" i="18"/>
  <c r="J21" i="18"/>
  <c r="H21" i="18"/>
  <c r="J20" i="18"/>
  <c r="H20" i="18"/>
  <c r="J17" i="18"/>
  <c r="H17" i="18"/>
  <c r="J16" i="18"/>
  <c r="H16" i="18"/>
  <c r="J15" i="18"/>
  <c r="H15" i="18"/>
  <c r="J14" i="18"/>
  <c r="H14" i="18"/>
  <c r="J13" i="18"/>
  <c r="H13" i="18"/>
  <c r="J12" i="18"/>
  <c r="H12" i="18"/>
  <c r="J11" i="18"/>
  <c r="H11" i="18"/>
  <c r="J10" i="18"/>
  <c r="H10" i="18"/>
  <c r="J9" i="18"/>
  <c r="H9" i="18"/>
  <c r="J8" i="18"/>
  <c r="H8" i="18"/>
  <c r="J7" i="18"/>
  <c r="H7" i="18"/>
  <c r="J6" i="18"/>
  <c r="H6" i="18"/>
  <c r="J5" i="18"/>
  <c r="H5" i="18"/>
  <c r="J4" i="18"/>
  <c r="H4" i="18"/>
  <c r="A4" i="18"/>
  <c r="A5" i="18" s="1"/>
  <c r="A6" i="18" s="1"/>
  <c r="A7" i="18" s="1"/>
  <c r="A8" i="18" s="1"/>
  <c r="A9" i="18" s="1"/>
  <c r="A10" i="18" s="1"/>
  <c r="A11" i="18" s="1"/>
  <c r="A12" i="18" s="1"/>
  <c r="A13" i="18" s="1"/>
  <c r="A14" i="18" s="1"/>
  <c r="A15" i="18" s="1"/>
  <c r="A16" i="18" s="1"/>
  <c r="A17" i="18" s="1"/>
  <c r="A20" i="18" s="1"/>
  <c r="A21" i="18" s="1"/>
  <c r="A22" i="18" s="1"/>
  <c r="A23" i="18" s="1"/>
  <c r="A24" i="18" s="1"/>
  <c r="A25" i="18" s="1"/>
  <c r="A26" i="18" s="1"/>
  <c r="A27" i="18" s="1"/>
  <c r="A28" i="18" s="1"/>
  <c r="A29" i="18" s="1"/>
  <c r="A32" i="18" s="1"/>
  <c r="A33" i="18" s="1"/>
  <c r="A34" i="18" s="1"/>
  <c r="A35" i="18" s="1"/>
  <c r="A36" i="18" s="1"/>
  <c r="A37" i="18" s="1"/>
  <c r="A38" i="18" s="1"/>
  <c r="A39" i="18" s="1"/>
  <c r="J3" i="18"/>
  <c r="H3" i="18"/>
  <c r="E17" i="17"/>
  <c r="F17" i="17" s="1"/>
  <c r="E16" i="17"/>
  <c r="F16" i="17" s="1"/>
  <c r="E15" i="17"/>
  <c r="F15" i="17" s="1"/>
  <c r="E14" i="17"/>
  <c r="F14" i="17" s="1"/>
  <c r="E13" i="17"/>
  <c r="F13" i="17" s="1"/>
  <c r="E12" i="17"/>
  <c r="F12" i="17" s="1"/>
  <c r="E8" i="17"/>
  <c r="F8" i="17" s="1"/>
  <c r="E7" i="17"/>
  <c r="F7" i="17" s="1"/>
  <c r="E6" i="17"/>
  <c r="F6" i="17" s="1"/>
  <c r="E5" i="17"/>
  <c r="E4" i="17"/>
  <c r="F4" i="17" s="1"/>
  <c r="J348" i="16"/>
  <c r="J347" i="16"/>
  <c r="J346" i="16"/>
  <c r="J344" i="16"/>
  <c r="J343" i="16"/>
  <c r="J342" i="16"/>
  <c r="J340" i="16"/>
  <c r="K340" i="16" s="1"/>
  <c r="J339" i="16"/>
  <c r="J338" i="16"/>
  <c r="J337" i="16"/>
  <c r="J336" i="16"/>
  <c r="J335" i="16"/>
  <c r="J334" i="16"/>
  <c r="J333" i="16"/>
  <c r="J332" i="16"/>
  <c r="J331" i="16"/>
  <c r="BA330" i="16"/>
  <c r="P330" i="16"/>
  <c r="N330" i="16"/>
  <c r="J329" i="16"/>
  <c r="J328" i="16"/>
  <c r="J327" i="16"/>
  <c r="J326" i="16"/>
  <c r="J325" i="16"/>
  <c r="J324" i="16"/>
  <c r="J323" i="16"/>
  <c r="BA322" i="16"/>
  <c r="P322" i="16"/>
  <c r="N322" i="16"/>
  <c r="J321" i="16"/>
  <c r="J320" i="16"/>
  <c r="J319" i="16"/>
  <c r="J318" i="16"/>
  <c r="J317" i="16"/>
  <c r="BA316" i="16"/>
  <c r="P316" i="16"/>
  <c r="N316" i="16"/>
  <c r="J315" i="16"/>
  <c r="J314" i="16"/>
  <c r="J313" i="16"/>
  <c r="J312" i="16"/>
  <c r="J311" i="16"/>
  <c r="J310" i="16" s="1"/>
  <c r="J56" i="16" s="1"/>
  <c r="BA310" i="16"/>
  <c r="P310" i="16"/>
  <c r="N310" i="16"/>
  <c r="J309" i="16"/>
  <c r="J308" i="16"/>
  <c r="J307" i="16"/>
  <c r="J306" i="16"/>
  <c r="J305" i="16"/>
  <c r="J304" i="16"/>
  <c r="J303" i="16"/>
  <c r="J302" i="16"/>
  <c r="J301" i="16"/>
  <c r="J300" i="16"/>
  <c r="J299" i="16"/>
  <c r="J298" i="16"/>
  <c r="J297" i="16"/>
  <c r="J296" i="16"/>
  <c r="J295" i="16"/>
  <c r="BA294" i="16"/>
  <c r="P294" i="16"/>
  <c r="N294" i="16"/>
  <c r="J293" i="16"/>
  <c r="J292" i="16"/>
  <c r="J291" i="16"/>
  <c r="J290" i="16"/>
  <c r="J289" i="16"/>
  <c r="J288" i="16"/>
  <c r="J287" i="16"/>
  <c r="J286" i="16"/>
  <c r="J285" i="16"/>
  <c r="J284" i="16"/>
  <c r="J283" i="16"/>
  <c r="BA282" i="16"/>
  <c r="P282" i="16"/>
  <c r="N282" i="16"/>
  <c r="J281" i="16"/>
  <c r="J280" i="16"/>
  <c r="J279" i="16"/>
  <c r="J278" i="16"/>
  <c r="J277" i="16"/>
  <c r="J276" i="16"/>
  <c r="J275" i="16"/>
  <c r="J274" i="16"/>
  <c r="J273" i="16"/>
  <c r="BA272" i="16"/>
  <c r="P272" i="16"/>
  <c r="N272" i="16"/>
  <c r="J271" i="16"/>
  <c r="J270" i="16"/>
  <c r="J269" i="16"/>
  <c r="J268" i="16"/>
  <c r="J267" i="16"/>
  <c r="J266" i="16"/>
  <c r="J265" i="16"/>
  <c r="J264" i="16"/>
  <c r="J263" i="16"/>
  <c r="J262" i="16"/>
  <c r="J261" i="16"/>
  <c r="J260" i="16"/>
  <c r="J259" i="16"/>
  <c r="J258" i="16"/>
  <c r="J257" i="16"/>
  <c r="J254" i="16"/>
  <c r="J253" i="16"/>
  <c r="J252" i="16"/>
  <c r="J251" i="16"/>
  <c r="J250" i="16"/>
  <c r="J249" i="16"/>
  <c r="J248" i="16"/>
  <c r="J247" i="16"/>
  <c r="J246" i="16"/>
  <c r="J245" i="16"/>
  <c r="J244" i="16"/>
  <c r="J243" i="16"/>
  <c r="J241" i="16" s="1"/>
  <c r="J51" i="16" s="1"/>
  <c r="J240" i="16"/>
  <c r="J239" i="16"/>
  <c r="J238" i="16"/>
  <c r="J237" i="16"/>
  <c r="J236" i="16"/>
  <c r="J235" i="16"/>
  <c r="J234" i="16"/>
  <c r="J233" i="16"/>
  <c r="J232" i="16"/>
  <c r="J231" i="16"/>
  <c r="J228" i="16"/>
  <c r="J227" i="16"/>
  <c r="J226" i="16"/>
  <c r="J224" i="16" s="1"/>
  <c r="J49" i="16" s="1"/>
  <c r="J225" i="16"/>
  <c r="BA224" i="16"/>
  <c r="P224" i="16"/>
  <c r="N224" i="16"/>
  <c r="J223" i="16"/>
  <c r="J222" i="16"/>
  <c r="J221" i="16"/>
  <c r="J220" i="16"/>
  <c r="J219" i="16"/>
  <c r="J218" i="16"/>
  <c r="P217" i="16"/>
  <c r="N217" i="16"/>
  <c r="J216" i="16"/>
  <c r="K216" i="16" s="1"/>
  <c r="J215" i="16"/>
  <c r="K215" i="16" s="1"/>
  <c r="J214" i="16"/>
  <c r="K214" i="16" s="1"/>
  <c r="J213" i="16"/>
  <c r="K213" i="16" s="1"/>
  <c r="J212" i="16"/>
  <c r="J211" i="16"/>
  <c r="J210" i="16"/>
  <c r="J209" i="16"/>
  <c r="J208" i="16"/>
  <c r="K208" i="16" s="1"/>
  <c r="J207" i="16"/>
  <c r="K207" i="16" s="1"/>
  <c r="J206" i="16"/>
  <c r="K206" i="16" s="1"/>
  <c r="J205" i="16"/>
  <c r="J203" i="16" s="1"/>
  <c r="J47" i="16" s="1"/>
  <c r="J204" i="16"/>
  <c r="K204" i="16" s="1"/>
  <c r="BA203" i="16"/>
  <c r="P203" i="16"/>
  <c r="N203" i="16"/>
  <c r="J202" i="16"/>
  <c r="K202" i="16" s="1"/>
  <c r="J201" i="16"/>
  <c r="K201" i="16" s="1"/>
  <c r="J200" i="16"/>
  <c r="K200" i="16" s="1"/>
  <c r="J199" i="16"/>
  <c r="K199" i="16" s="1"/>
  <c r="J198" i="16"/>
  <c r="J197" i="16"/>
  <c r="J196" i="16"/>
  <c r="J195" i="16"/>
  <c r="J194" i="16"/>
  <c r="K193" i="16"/>
  <c r="J193" i="16"/>
  <c r="J192" i="16"/>
  <c r="K192" i="16" s="1"/>
  <c r="K191" i="16"/>
  <c r="J191" i="16"/>
  <c r="J190" i="16"/>
  <c r="J189" i="16"/>
  <c r="K188" i="16"/>
  <c r="J188" i="16"/>
  <c r="J187" i="16"/>
  <c r="J186" i="16"/>
  <c r="BA185" i="16"/>
  <c r="P185" i="16"/>
  <c r="N185" i="16"/>
  <c r="J184" i="16"/>
  <c r="J176" i="16" s="1"/>
  <c r="J45" i="16" s="1"/>
  <c r="J183" i="16"/>
  <c r="J182" i="16"/>
  <c r="J181" i="16"/>
  <c r="K180" i="16"/>
  <c r="J180" i="16"/>
  <c r="J179" i="16"/>
  <c r="K179" i="16" s="1"/>
  <c r="J178" i="16"/>
  <c r="K178" i="16" s="1"/>
  <c r="J177" i="16"/>
  <c r="K177" i="16" s="1"/>
  <c r="BA176" i="16"/>
  <c r="P176" i="16"/>
  <c r="N176" i="16"/>
  <c r="J175" i="16"/>
  <c r="J172" i="16"/>
  <c r="J171" i="16"/>
  <c r="J168" i="16"/>
  <c r="J166" i="16"/>
  <c r="J164" i="16"/>
  <c r="J162" i="16"/>
  <c r="J160" i="16"/>
  <c r="BA159" i="16"/>
  <c r="P159" i="16"/>
  <c r="N159" i="16"/>
  <c r="J158" i="16"/>
  <c r="J156" i="16" s="1"/>
  <c r="J43" i="16" s="1"/>
  <c r="J157" i="16"/>
  <c r="BA156" i="16"/>
  <c r="P156" i="16"/>
  <c r="N156" i="16"/>
  <c r="J155" i="16"/>
  <c r="J154" i="16"/>
  <c r="J153" i="16"/>
  <c r="J152" i="16"/>
  <c r="J151" i="16"/>
  <c r="J150" i="16"/>
  <c r="J149" i="16"/>
  <c r="BA148" i="16"/>
  <c r="P148" i="16"/>
  <c r="N148" i="16"/>
  <c r="J147" i="16"/>
  <c r="J146" i="16"/>
  <c r="J145" i="16"/>
  <c r="J144" i="16"/>
  <c r="J143" i="16"/>
  <c r="J142" i="16"/>
  <c r="J141" i="16"/>
  <c r="J140" i="16"/>
  <c r="J139" i="16"/>
  <c r="J138" i="16"/>
  <c r="J137" i="16"/>
  <c r="J136" i="16"/>
  <c r="J135" i="16"/>
  <c r="J134" i="16"/>
  <c r="BA133" i="16"/>
  <c r="P133" i="16"/>
  <c r="N133" i="16"/>
  <c r="J132" i="16"/>
  <c r="J131" i="16"/>
  <c r="J130" i="16"/>
  <c r="J129" i="16"/>
  <c r="J128" i="16"/>
  <c r="J127" i="16"/>
  <c r="J126" i="16"/>
  <c r="J125" i="16"/>
  <c r="J124" i="16"/>
  <c r="J123" i="16"/>
  <c r="J122" i="16"/>
  <c r="J121" i="16"/>
  <c r="J120" i="16"/>
  <c r="J119" i="16"/>
  <c r="BA118" i="16"/>
  <c r="P118" i="16"/>
  <c r="N118" i="16"/>
  <c r="J117" i="16"/>
  <c r="J116" i="16"/>
  <c r="J115" i="16"/>
  <c r="J114" i="16"/>
  <c r="J113" i="16"/>
  <c r="J112" i="16"/>
  <c r="J111" i="16"/>
  <c r="J110" i="16"/>
  <c r="J109" i="16" s="1"/>
  <c r="J39" i="16" s="1"/>
  <c r="BA109" i="16"/>
  <c r="P109" i="16"/>
  <c r="N109" i="16"/>
  <c r="J108" i="16"/>
  <c r="J107" i="16"/>
  <c r="J106" i="16"/>
  <c r="J105" i="16"/>
  <c r="J104" i="16"/>
  <c r="J103" i="16"/>
  <c r="J102" i="16"/>
  <c r="J101" i="16"/>
  <c r="J100" i="16"/>
  <c r="J99" i="16"/>
  <c r="J98" i="16"/>
  <c r="J97" i="16"/>
  <c r="J96" i="16"/>
  <c r="J95" i="16"/>
  <c r="BA94" i="16"/>
  <c r="P94" i="16"/>
  <c r="N94" i="16"/>
  <c r="J93" i="16"/>
  <c r="J92" i="16"/>
  <c r="J91" i="16"/>
  <c r="J90" i="16"/>
  <c r="J89" i="16"/>
  <c r="J88" i="16"/>
  <c r="J87" i="16"/>
  <c r="J86" i="16"/>
  <c r="J85" i="16"/>
  <c r="J84" i="16"/>
  <c r="BA82" i="16"/>
  <c r="P82" i="16"/>
  <c r="N82" i="16"/>
  <c r="BA79" i="16"/>
  <c r="P79" i="16"/>
  <c r="N79" i="16"/>
  <c r="C59" i="16"/>
  <c r="C58" i="16"/>
  <c r="C57" i="16"/>
  <c r="C56" i="16"/>
  <c r="C55" i="16"/>
  <c r="C54" i="16"/>
  <c r="C53" i="16"/>
  <c r="C52" i="16"/>
  <c r="C51" i="16"/>
  <c r="C50" i="16"/>
  <c r="C49" i="16"/>
  <c r="C48" i="16"/>
  <c r="C47" i="16"/>
  <c r="C46" i="16"/>
  <c r="C45" i="16"/>
  <c r="C44" i="16"/>
  <c r="C43" i="16"/>
  <c r="C42" i="16"/>
  <c r="C41" i="16"/>
  <c r="C40" i="16"/>
  <c r="C39" i="16"/>
  <c r="C38" i="16"/>
  <c r="C37" i="16"/>
  <c r="E32" i="16"/>
  <c r="E68" i="16" s="1"/>
  <c r="E31" i="16"/>
  <c r="E67" i="16" s="1"/>
  <c r="E30" i="16"/>
  <c r="E66" i="16" s="1"/>
  <c r="E29" i="16"/>
  <c r="E65" i="16" s="1"/>
  <c r="E27" i="16"/>
  <c r="E64" i="16" s="1"/>
  <c r="F207" i="15"/>
  <c r="F205" i="15"/>
  <c r="F203" i="15"/>
  <c r="F201" i="15"/>
  <c r="F199" i="15"/>
  <c r="F197" i="15"/>
  <c r="F195" i="15"/>
  <c r="F192" i="15"/>
  <c r="F190" i="15"/>
  <c r="F188" i="15"/>
  <c r="F186" i="15"/>
  <c r="F184" i="15"/>
  <c r="F182" i="15"/>
  <c r="F179" i="15"/>
  <c r="F176" i="15"/>
  <c r="F173" i="15"/>
  <c r="F172" i="15"/>
  <c r="F171" i="15"/>
  <c r="F170" i="15"/>
  <c r="F169" i="15"/>
  <c r="F168" i="15"/>
  <c r="F167" i="15"/>
  <c r="F166" i="15"/>
  <c r="F165" i="15"/>
  <c r="F164" i="15"/>
  <c r="F163" i="15"/>
  <c r="F159" i="15"/>
  <c r="F157" i="15"/>
  <c r="F154" i="15"/>
  <c r="F152" i="15"/>
  <c r="F150" i="15"/>
  <c r="F149" i="15"/>
  <c r="F148" i="15"/>
  <c r="F147" i="15"/>
  <c r="F146" i="15"/>
  <c r="F143" i="15"/>
  <c r="F141" i="15"/>
  <c r="F138" i="15"/>
  <c r="F137" i="15"/>
  <c r="F136" i="15"/>
  <c r="F135" i="15"/>
  <c r="F134" i="15"/>
  <c r="F130" i="15"/>
  <c r="F128" i="15"/>
  <c r="F125" i="15"/>
  <c r="F123" i="15"/>
  <c r="F120" i="15"/>
  <c r="F119" i="15"/>
  <c r="F116" i="15"/>
  <c r="F115" i="15"/>
  <c r="F111" i="15"/>
  <c r="F110" i="15"/>
  <c r="F106" i="15"/>
  <c r="F105" i="15"/>
  <c r="F101" i="15"/>
  <c r="F100" i="15"/>
  <c r="F99" i="15"/>
  <c r="F98" i="15"/>
  <c r="F97" i="15"/>
  <c r="F96" i="15"/>
  <c r="F95" i="15"/>
  <c r="F94" i="15"/>
  <c r="F93" i="15"/>
  <c r="F92" i="15"/>
  <c r="F91" i="15"/>
  <c r="F90" i="15"/>
  <c r="F89" i="15"/>
  <c r="F88" i="15"/>
  <c r="F87" i="15"/>
  <c r="F86" i="15"/>
  <c r="F85" i="15"/>
  <c r="F84" i="15"/>
  <c r="F83" i="15"/>
  <c r="F78" i="15"/>
  <c r="F76" i="15"/>
  <c r="F73" i="15"/>
  <c r="F70" i="15"/>
  <c r="F67" i="15"/>
  <c r="F66" i="15"/>
  <c r="F65" i="15"/>
  <c r="F64" i="15"/>
  <c r="F61" i="15"/>
  <c r="F58" i="15"/>
  <c r="F55" i="15"/>
  <c r="F52" i="15"/>
  <c r="F51" i="15"/>
  <c r="F50" i="15"/>
  <c r="F49" i="15"/>
  <c r="F46" i="15"/>
  <c r="F45" i="15"/>
  <c r="F44" i="15"/>
  <c r="F43" i="15"/>
  <c r="F42" i="15"/>
  <c r="F41" i="15"/>
  <c r="F38" i="15"/>
  <c r="F35" i="15"/>
  <c r="F34" i="15"/>
  <c r="F33" i="15"/>
  <c r="F32" i="15"/>
  <c r="F29" i="15"/>
  <c r="F28" i="15"/>
  <c r="F27" i="15"/>
  <c r="F26" i="15"/>
  <c r="F23" i="15"/>
  <c r="F19" i="15"/>
  <c r="F18" i="15"/>
  <c r="F17" i="15"/>
  <c r="F15" i="15"/>
  <c r="F14" i="15"/>
  <c r="F10" i="15"/>
  <c r="F9" i="15"/>
  <c r="G197" i="14"/>
  <c r="G196" i="14"/>
  <c r="G195" i="14"/>
  <c r="G194" i="14"/>
  <c r="G193" i="14"/>
  <c r="G192" i="14"/>
  <c r="G190" i="14"/>
  <c r="G189" i="14"/>
  <c r="G188" i="14"/>
  <c r="G187" i="14"/>
  <c r="G186" i="14"/>
  <c r="G185" i="14"/>
  <c r="G184" i="14"/>
  <c r="G183" i="14"/>
  <c r="G182" i="14"/>
  <c r="G181" i="14"/>
  <c r="G180" i="14"/>
  <c r="G179" i="14"/>
  <c r="G178" i="14"/>
  <c r="G177" i="14"/>
  <c r="G176" i="14"/>
  <c r="G175" i="14"/>
  <c r="G174" i="14"/>
  <c r="G173" i="14"/>
  <c r="G171" i="14"/>
  <c r="F1564" i="13" s="1"/>
  <c r="G1564" i="13" s="1"/>
  <c r="M1564" i="13" s="1"/>
  <c r="G170" i="14"/>
  <c r="G169" i="14"/>
  <c r="G168" i="14"/>
  <c r="G167" i="14"/>
  <c r="G166" i="14"/>
  <c r="G165" i="14"/>
  <c r="G164" i="14"/>
  <c r="G163" i="14"/>
  <c r="F1562" i="13" s="1"/>
  <c r="G1562" i="13" s="1"/>
  <c r="M1562" i="13" s="1"/>
  <c r="G162" i="14"/>
  <c r="G161" i="14"/>
  <c r="G160" i="14"/>
  <c r="G159" i="14"/>
  <c r="G158" i="14"/>
  <c r="G157" i="14"/>
  <c r="G156" i="14"/>
  <c r="G155" i="14"/>
  <c r="G154" i="14"/>
  <c r="G153" i="14"/>
  <c r="G152" i="14"/>
  <c r="G151" i="14"/>
  <c r="F1559" i="13" s="1"/>
  <c r="G1559" i="13" s="1"/>
  <c r="M1559" i="13" s="1"/>
  <c r="G150" i="14"/>
  <c r="G149" i="14"/>
  <c r="G148" i="14"/>
  <c r="G147" i="14"/>
  <c r="G143" i="14" s="1"/>
  <c r="F1561" i="13" s="1"/>
  <c r="G1561" i="13" s="1"/>
  <c r="M1561" i="13" s="1"/>
  <c r="G146" i="14"/>
  <c r="G145" i="14"/>
  <c r="G142" i="14"/>
  <c r="G141" i="14"/>
  <c r="G140" i="14"/>
  <c r="G137" i="14" s="1"/>
  <c r="F1558" i="13" s="1"/>
  <c r="G1558" i="13" s="1"/>
  <c r="M1558" i="13" s="1"/>
  <c r="G139"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I91" i="1"/>
  <c r="I90" i="1"/>
  <c r="G41" i="1"/>
  <c r="F41" i="1"/>
  <c r="G40" i="1"/>
  <c r="F40" i="1"/>
  <c r="H40" i="1" s="1"/>
  <c r="I40" i="1" s="1"/>
  <c r="G9" i="13"/>
  <c r="I9" i="13"/>
  <c r="K9" i="13"/>
  <c r="O9" i="13"/>
  <c r="Q9" i="13"/>
  <c r="V9" i="13"/>
  <c r="G12" i="13"/>
  <c r="M12" i="13" s="1"/>
  <c r="I12" i="13"/>
  <c r="K12" i="13"/>
  <c r="O12" i="13"/>
  <c r="Q12" i="13"/>
  <c r="V12" i="13"/>
  <c r="G15" i="13"/>
  <c r="M15" i="13" s="1"/>
  <c r="I15" i="13"/>
  <c r="K15" i="13"/>
  <c r="O15" i="13"/>
  <c r="Q15" i="13"/>
  <c r="V15" i="13"/>
  <c r="G16" i="13"/>
  <c r="I16" i="13"/>
  <c r="K16" i="13"/>
  <c r="M16" i="13"/>
  <c r="O16" i="13"/>
  <c r="Q16" i="13"/>
  <c r="V16" i="13"/>
  <c r="G18" i="13"/>
  <c r="M18" i="13" s="1"/>
  <c r="I18" i="13"/>
  <c r="K18" i="13"/>
  <c r="O18" i="13"/>
  <c r="Q18" i="13"/>
  <c r="V18" i="13"/>
  <c r="G21" i="13"/>
  <c r="I21" i="13"/>
  <c r="K21" i="13"/>
  <c r="M21" i="13"/>
  <c r="O21" i="13"/>
  <c r="Q21" i="13"/>
  <c r="V21" i="13"/>
  <c r="G24" i="13"/>
  <c r="I24" i="13"/>
  <c r="K24" i="13"/>
  <c r="M24" i="13"/>
  <c r="O24" i="13"/>
  <c r="Q24" i="13"/>
  <c r="V24" i="13"/>
  <c r="G25" i="13"/>
  <c r="M25" i="13" s="1"/>
  <c r="I25" i="13"/>
  <c r="K25" i="13"/>
  <c r="O25" i="13"/>
  <c r="Q25" i="13"/>
  <c r="V25" i="13"/>
  <c r="G26" i="13"/>
  <c r="M26" i="13" s="1"/>
  <c r="I26" i="13"/>
  <c r="K26" i="13"/>
  <c r="O26" i="13"/>
  <c r="Q26" i="13"/>
  <c r="V26" i="13"/>
  <c r="G29" i="13"/>
  <c r="I29" i="13"/>
  <c r="K29" i="13"/>
  <c r="M29" i="13"/>
  <c r="O29" i="13"/>
  <c r="Q29" i="13"/>
  <c r="V29" i="13"/>
  <c r="G30" i="13"/>
  <c r="M30" i="13" s="1"/>
  <c r="I30" i="13"/>
  <c r="K30" i="13"/>
  <c r="O30" i="13"/>
  <c r="Q30" i="13"/>
  <c r="V30" i="13"/>
  <c r="G34" i="13"/>
  <c r="I34" i="13"/>
  <c r="K34" i="13"/>
  <c r="O34" i="13"/>
  <c r="Q34" i="13"/>
  <c r="V34" i="13"/>
  <c r="G38" i="13"/>
  <c r="I38" i="13"/>
  <c r="K38" i="13"/>
  <c r="M38" i="13"/>
  <c r="O38" i="13"/>
  <c r="Q38" i="13"/>
  <c r="V38" i="13"/>
  <c r="G41" i="13"/>
  <c r="M41" i="13" s="1"/>
  <c r="I41" i="13"/>
  <c r="K41" i="13"/>
  <c r="O41" i="13"/>
  <c r="Q41" i="13"/>
  <c r="V41" i="13"/>
  <c r="G45" i="13"/>
  <c r="M45" i="13" s="1"/>
  <c r="I45" i="13"/>
  <c r="K45" i="13"/>
  <c r="O45" i="13"/>
  <c r="Q45" i="13"/>
  <c r="V45" i="13"/>
  <c r="G48" i="13"/>
  <c r="M48" i="13" s="1"/>
  <c r="I48" i="13"/>
  <c r="K48" i="13"/>
  <c r="O48" i="13"/>
  <c r="Q48" i="13"/>
  <c r="V48" i="13"/>
  <c r="G53" i="13"/>
  <c r="I53" i="13"/>
  <c r="K53" i="13"/>
  <c r="M53" i="13"/>
  <c r="O53" i="13"/>
  <c r="Q53" i="13"/>
  <c r="V53" i="13"/>
  <c r="G58" i="13"/>
  <c r="M58" i="13" s="1"/>
  <c r="I58" i="13"/>
  <c r="K58" i="13"/>
  <c r="O58" i="13"/>
  <c r="Q58" i="13"/>
  <c r="V58" i="13"/>
  <c r="G63" i="13"/>
  <c r="I63" i="13"/>
  <c r="K63" i="13"/>
  <c r="M63" i="13"/>
  <c r="O63" i="13"/>
  <c r="Q63" i="13"/>
  <c r="V63" i="13"/>
  <c r="G66" i="13"/>
  <c r="M66" i="13" s="1"/>
  <c r="I66" i="13"/>
  <c r="K66" i="13"/>
  <c r="O66" i="13"/>
  <c r="Q66" i="13"/>
  <c r="V66" i="13"/>
  <c r="G73" i="13"/>
  <c r="M73" i="13" s="1"/>
  <c r="I73" i="13"/>
  <c r="K73" i="13"/>
  <c r="O73" i="13"/>
  <c r="Q73" i="13"/>
  <c r="V73" i="13"/>
  <c r="G77" i="13"/>
  <c r="I77" i="13"/>
  <c r="K77" i="13"/>
  <c r="M77" i="13"/>
  <c r="O77" i="13"/>
  <c r="Q77" i="13"/>
  <c r="V77" i="13"/>
  <c r="G85" i="13"/>
  <c r="I85" i="13"/>
  <c r="K85" i="13"/>
  <c r="M85" i="13"/>
  <c r="O85" i="13"/>
  <c r="Q85" i="13"/>
  <c r="V85" i="13"/>
  <c r="G105" i="13"/>
  <c r="M105" i="13" s="1"/>
  <c r="I105" i="13"/>
  <c r="K105" i="13"/>
  <c r="O105" i="13"/>
  <c r="Q105" i="13"/>
  <c r="V105" i="13"/>
  <c r="G108" i="13"/>
  <c r="I108" i="13"/>
  <c r="K108" i="13"/>
  <c r="M108" i="13"/>
  <c r="O108" i="13"/>
  <c r="Q108" i="13"/>
  <c r="V108" i="13"/>
  <c r="G116" i="13"/>
  <c r="I116" i="13"/>
  <c r="K116" i="13"/>
  <c r="M116" i="13"/>
  <c r="O116" i="13"/>
  <c r="Q116" i="13"/>
  <c r="V116" i="13"/>
  <c r="G122" i="13"/>
  <c r="M122" i="13" s="1"/>
  <c r="I122" i="13"/>
  <c r="K122" i="13"/>
  <c r="O122" i="13"/>
  <c r="Q122" i="13"/>
  <c r="V122" i="13"/>
  <c r="G124" i="13"/>
  <c r="M124" i="13" s="1"/>
  <c r="I124" i="13"/>
  <c r="K124" i="13"/>
  <c r="O124" i="13"/>
  <c r="Q124" i="13"/>
  <c r="V124" i="13"/>
  <c r="G127" i="13"/>
  <c r="I127" i="13"/>
  <c r="K127" i="13"/>
  <c r="M127" i="13"/>
  <c r="O127" i="13"/>
  <c r="Q127" i="13"/>
  <c r="V127" i="13"/>
  <c r="G128" i="13"/>
  <c r="M128" i="13" s="1"/>
  <c r="I128" i="13"/>
  <c r="K128" i="13"/>
  <c r="O128" i="13"/>
  <c r="Q128" i="13"/>
  <c r="V128" i="13"/>
  <c r="G131" i="13"/>
  <c r="M131" i="13" s="1"/>
  <c r="I131" i="13"/>
  <c r="K131" i="13"/>
  <c r="O131" i="13"/>
  <c r="Q131" i="13"/>
  <c r="V131" i="13"/>
  <c r="G134" i="13"/>
  <c r="M134" i="13" s="1"/>
  <c r="I134" i="13"/>
  <c r="K134" i="13"/>
  <c r="O134" i="13"/>
  <c r="Q134" i="13"/>
  <c r="V134" i="13"/>
  <c r="G138" i="13"/>
  <c r="M138" i="13" s="1"/>
  <c r="I138" i="13"/>
  <c r="K138" i="13"/>
  <c r="O138" i="13"/>
  <c r="Q138" i="13"/>
  <c r="V138" i="13"/>
  <c r="G144" i="13"/>
  <c r="I144" i="13"/>
  <c r="K144" i="13"/>
  <c r="O144" i="13"/>
  <c r="Q144" i="13"/>
  <c r="V144" i="13"/>
  <c r="G147" i="13"/>
  <c r="M147" i="13" s="1"/>
  <c r="I147" i="13"/>
  <c r="K147" i="13"/>
  <c r="O147" i="13"/>
  <c r="Q147" i="13"/>
  <c r="V147" i="13"/>
  <c r="G152" i="13"/>
  <c r="M152" i="13" s="1"/>
  <c r="I152" i="13"/>
  <c r="K152" i="13"/>
  <c r="O152" i="13"/>
  <c r="Q152" i="13"/>
  <c r="Q137" i="13" s="1"/>
  <c r="V152" i="13"/>
  <c r="G159" i="13"/>
  <c r="G158" i="13" s="1"/>
  <c r="I54" i="1" s="1"/>
  <c r="I159" i="13"/>
  <c r="K159" i="13"/>
  <c r="O159" i="13"/>
  <c r="O158" i="13" s="1"/>
  <c r="Q159" i="13"/>
  <c r="V159" i="13"/>
  <c r="G160" i="13"/>
  <c r="M160" i="13" s="1"/>
  <c r="I160" i="13"/>
  <c r="K160" i="13"/>
  <c r="O160" i="13"/>
  <c r="Q160" i="13"/>
  <c r="V160" i="13"/>
  <c r="V158" i="13" s="1"/>
  <c r="G163" i="13"/>
  <c r="I163" i="13"/>
  <c r="K163" i="13"/>
  <c r="M163" i="13"/>
  <c r="O163" i="13"/>
  <c r="Q163" i="13"/>
  <c r="V163" i="13"/>
  <c r="G167" i="13"/>
  <c r="M167" i="13" s="1"/>
  <c r="I167" i="13"/>
  <c r="K167" i="13"/>
  <c r="O167" i="13"/>
  <c r="Q167" i="13"/>
  <c r="V167" i="13"/>
  <c r="G172" i="13"/>
  <c r="M172" i="13" s="1"/>
  <c r="I172" i="13"/>
  <c r="K172" i="13"/>
  <c r="O172" i="13"/>
  <c r="Q172" i="13"/>
  <c r="V172" i="13"/>
  <c r="G173" i="13"/>
  <c r="I173" i="13"/>
  <c r="K173" i="13"/>
  <c r="M173" i="13"/>
  <c r="O173" i="13"/>
  <c r="Q173" i="13"/>
  <c r="V173" i="13"/>
  <c r="G178" i="13"/>
  <c r="M178" i="13" s="1"/>
  <c r="I178" i="13"/>
  <c r="K178" i="13"/>
  <c r="O178" i="13"/>
  <c r="Q178" i="13"/>
  <c r="V178" i="13"/>
  <c r="G182" i="13"/>
  <c r="M182" i="13" s="1"/>
  <c r="I182" i="13"/>
  <c r="K182" i="13"/>
  <c r="O182" i="13"/>
  <c r="Q182" i="13"/>
  <c r="V182" i="13"/>
  <c r="G186" i="13"/>
  <c r="M186" i="13" s="1"/>
  <c r="I186" i="13"/>
  <c r="K186" i="13"/>
  <c r="O186" i="13"/>
  <c r="Q186" i="13"/>
  <c r="V186" i="13"/>
  <c r="G191" i="13"/>
  <c r="M191" i="13" s="1"/>
  <c r="I191" i="13"/>
  <c r="K191" i="13"/>
  <c r="O191" i="13"/>
  <c r="Q191" i="13"/>
  <c r="V191" i="13"/>
  <c r="G194" i="13"/>
  <c r="M194" i="13" s="1"/>
  <c r="I194" i="13"/>
  <c r="K194" i="13"/>
  <c r="O194" i="13"/>
  <c r="Q194" i="13"/>
  <c r="V194" i="13"/>
  <c r="G198" i="13"/>
  <c r="M198" i="13" s="1"/>
  <c r="I198" i="13"/>
  <c r="K198" i="13"/>
  <c r="O198" i="13"/>
  <c r="Q198" i="13"/>
  <c r="V198" i="13"/>
  <c r="G203" i="13"/>
  <c r="I203" i="13"/>
  <c r="K203" i="13"/>
  <c r="O203" i="13"/>
  <c r="Q203" i="13"/>
  <c r="V203" i="13"/>
  <c r="G207" i="13"/>
  <c r="I207" i="13"/>
  <c r="K207" i="13"/>
  <c r="M207" i="13"/>
  <c r="O207" i="13"/>
  <c r="Q207" i="13"/>
  <c r="V207" i="13"/>
  <c r="G214" i="13"/>
  <c r="I214" i="13"/>
  <c r="K214" i="13"/>
  <c r="M214" i="13"/>
  <c r="O214" i="13"/>
  <c r="Q214" i="13"/>
  <c r="V214" i="13"/>
  <c r="G250" i="13"/>
  <c r="M250" i="13" s="1"/>
  <c r="I250" i="13"/>
  <c r="K250" i="13"/>
  <c r="O250" i="13"/>
  <c r="Q250" i="13"/>
  <c r="V250" i="13"/>
  <c r="G297" i="13"/>
  <c r="I297" i="13"/>
  <c r="K297" i="13"/>
  <c r="M297" i="13"/>
  <c r="O297" i="13"/>
  <c r="Q297" i="13"/>
  <c r="V297" i="13"/>
  <c r="G363" i="13"/>
  <c r="I363" i="13"/>
  <c r="K363" i="13"/>
  <c r="M363" i="13"/>
  <c r="O363" i="13"/>
  <c r="Q363" i="13"/>
  <c r="V363" i="13"/>
  <c r="G365" i="13"/>
  <c r="I365" i="13"/>
  <c r="K365" i="13"/>
  <c r="O365" i="13"/>
  <c r="Q365" i="13"/>
  <c r="Q364" i="13" s="1"/>
  <c r="V365" i="13"/>
  <c r="G369" i="13"/>
  <c r="I369" i="13"/>
  <c r="K369" i="13"/>
  <c r="M369" i="13"/>
  <c r="O369" i="13"/>
  <c r="Q369" i="13"/>
  <c r="V369" i="13"/>
  <c r="G371" i="13"/>
  <c r="I371" i="13"/>
  <c r="K371" i="13"/>
  <c r="M371" i="13"/>
  <c r="O371" i="13"/>
  <c r="Q371" i="13"/>
  <c r="V371" i="13"/>
  <c r="G372" i="13"/>
  <c r="M372" i="13" s="1"/>
  <c r="I372" i="13"/>
  <c r="K372" i="13"/>
  <c r="O372" i="13"/>
  <c r="Q372" i="13"/>
  <c r="V372" i="13"/>
  <c r="G374" i="13"/>
  <c r="M374" i="13" s="1"/>
  <c r="I374" i="13"/>
  <c r="K374" i="13"/>
  <c r="O374" i="13"/>
  <c r="Q374" i="13"/>
  <c r="V374" i="13"/>
  <c r="G395" i="13"/>
  <c r="I395" i="13"/>
  <c r="K395" i="13"/>
  <c r="M395" i="13"/>
  <c r="O395" i="13"/>
  <c r="Q395" i="13"/>
  <c r="V395" i="13"/>
  <c r="G398" i="13"/>
  <c r="I398" i="13"/>
  <c r="K398" i="13"/>
  <c r="M398" i="13"/>
  <c r="O398" i="13"/>
  <c r="Q398" i="13"/>
  <c r="V398" i="13"/>
  <c r="G401" i="13"/>
  <c r="M401" i="13" s="1"/>
  <c r="I401" i="13"/>
  <c r="K401" i="13"/>
  <c r="O401" i="13"/>
  <c r="Q401" i="13"/>
  <c r="V401" i="13"/>
  <c r="G404" i="13"/>
  <c r="I404" i="13"/>
  <c r="K404" i="13"/>
  <c r="M404" i="13"/>
  <c r="O404" i="13"/>
  <c r="Q404" i="13"/>
  <c r="V404" i="13"/>
  <c r="G407" i="13"/>
  <c r="I407" i="13"/>
  <c r="K407" i="13"/>
  <c r="M407" i="13"/>
  <c r="O407" i="13"/>
  <c r="Q407" i="13"/>
  <c r="V407" i="13"/>
  <c r="G424" i="13"/>
  <c r="I424" i="13"/>
  <c r="K424" i="13"/>
  <c r="M424" i="13"/>
  <c r="O424" i="13"/>
  <c r="Q424" i="13"/>
  <c r="V424" i="13"/>
  <c r="G427" i="13"/>
  <c r="I427" i="13"/>
  <c r="K427" i="13"/>
  <c r="O427" i="13"/>
  <c r="Q427" i="13"/>
  <c r="V427" i="13"/>
  <c r="G432" i="13"/>
  <c r="I432" i="13"/>
  <c r="K432" i="13"/>
  <c r="M432" i="13"/>
  <c r="O432" i="13"/>
  <c r="Q432" i="13"/>
  <c r="V432" i="13"/>
  <c r="G435" i="13"/>
  <c r="I435" i="13"/>
  <c r="K435" i="13"/>
  <c r="M435" i="13"/>
  <c r="O435" i="13"/>
  <c r="Q435" i="13"/>
  <c r="V435" i="13"/>
  <c r="G438" i="13"/>
  <c r="M438" i="13" s="1"/>
  <c r="I438" i="13"/>
  <c r="K438" i="13"/>
  <c r="O438" i="13"/>
  <c r="Q438" i="13"/>
  <c r="V438" i="13"/>
  <c r="G453" i="13"/>
  <c r="M453" i="13" s="1"/>
  <c r="I453" i="13"/>
  <c r="K453" i="13"/>
  <c r="O453" i="13"/>
  <c r="Q453" i="13"/>
  <c r="V453" i="13"/>
  <c r="G472" i="13"/>
  <c r="M472" i="13" s="1"/>
  <c r="I472" i="13"/>
  <c r="K472" i="13"/>
  <c r="O472" i="13"/>
  <c r="Q472" i="13"/>
  <c r="V472" i="13"/>
  <c r="G479" i="13"/>
  <c r="M479" i="13" s="1"/>
  <c r="I479" i="13"/>
  <c r="K479" i="13"/>
  <c r="O479" i="13"/>
  <c r="Q479" i="13"/>
  <c r="V479" i="13"/>
  <c r="G494" i="13"/>
  <c r="I494" i="13"/>
  <c r="K494" i="13"/>
  <c r="M494" i="13"/>
  <c r="O494" i="13"/>
  <c r="Q494" i="13"/>
  <c r="V494" i="13"/>
  <c r="G499" i="13"/>
  <c r="M499" i="13" s="1"/>
  <c r="I499" i="13"/>
  <c r="K499" i="13"/>
  <c r="O499" i="13"/>
  <c r="Q499" i="13"/>
  <c r="V499" i="13"/>
  <c r="G501" i="13"/>
  <c r="M501" i="13" s="1"/>
  <c r="I501" i="13"/>
  <c r="K501" i="13"/>
  <c r="O501" i="13"/>
  <c r="Q501" i="13"/>
  <c r="V501" i="13"/>
  <c r="G557" i="13"/>
  <c r="M557" i="13" s="1"/>
  <c r="I557" i="13"/>
  <c r="I500" i="13" s="1"/>
  <c r="K557" i="13"/>
  <c r="O557" i="13"/>
  <c r="Q557" i="13"/>
  <c r="V557" i="13"/>
  <c r="G561" i="13"/>
  <c r="I561" i="13"/>
  <c r="K561" i="13"/>
  <c r="O561" i="13"/>
  <c r="Q561" i="13"/>
  <c r="V561" i="13"/>
  <c r="G569" i="13"/>
  <c r="M569" i="13" s="1"/>
  <c r="I569" i="13"/>
  <c r="K569" i="13"/>
  <c r="O569" i="13"/>
  <c r="Q569" i="13"/>
  <c r="V569" i="13"/>
  <c r="G573" i="13"/>
  <c r="I573" i="13"/>
  <c r="K573" i="13"/>
  <c r="M573" i="13"/>
  <c r="O573" i="13"/>
  <c r="Q573" i="13"/>
  <c r="V573" i="13"/>
  <c r="G599" i="13"/>
  <c r="I599" i="13"/>
  <c r="K599" i="13"/>
  <c r="M599" i="13"/>
  <c r="O599" i="13"/>
  <c r="Q599" i="13"/>
  <c r="V599" i="13"/>
  <c r="G621" i="13"/>
  <c r="M621" i="13" s="1"/>
  <c r="I621" i="13"/>
  <c r="K621" i="13"/>
  <c r="O621" i="13"/>
  <c r="Q621" i="13"/>
  <c r="V621" i="13"/>
  <c r="G625" i="13"/>
  <c r="M625" i="13" s="1"/>
  <c r="I625" i="13"/>
  <c r="K625" i="13"/>
  <c r="O625" i="13"/>
  <c r="Q625" i="13"/>
  <c r="V625" i="13"/>
  <c r="G630" i="13"/>
  <c r="I630" i="13"/>
  <c r="K630" i="13"/>
  <c r="M630" i="13"/>
  <c r="O630" i="13"/>
  <c r="Q630" i="13"/>
  <c r="V630" i="13"/>
  <c r="G636" i="13"/>
  <c r="I636" i="13"/>
  <c r="K636" i="13"/>
  <c r="O636" i="13"/>
  <c r="Q636" i="13"/>
  <c r="V636" i="13"/>
  <c r="G642" i="13"/>
  <c r="M642" i="13" s="1"/>
  <c r="I642" i="13"/>
  <c r="K642" i="13"/>
  <c r="O642" i="13"/>
  <c r="Q642" i="13"/>
  <c r="V642" i="13"/>
  <c r="G646" i="13"/>
  <c r="M646" i="13" s="1"/>
  <c r="I646" i="13"/>
  <c r="K646" i="13"/>
  <c r="O646" i="13"/>
  <c r="Q646" i="13"/>
  <c r="V646" i="13"/>
  <c r="G651" i="13"/>
  <c r="I651" i="13"/>
  <c r="K651" i="13"/>
  <c r="O651" i="13"/>
  <c r="Q651" i="13"/>
  <c r="V651" i="13"/>
  <c r="G653" i="13"/>
  <c r="M653" i="13" s="1"/>
  <c r="I653" i="13"/>
  <c r="K653" i="13"/>
  <c r="O653" i="13"/>
  <c r="Q653" i="13"/>
  <c r="V653" i="13"/>
  <c r="G654" i="13"/>
  <c r="I654" i="13"/>
  <c r="K654" i="13"/>
  <c r="M654" i="13"/>
  <c r="O654" i="13"/>
  <c r="Q654" i="13"/>
  <c r="V654" i="13"/>
  <c r="G655" i="13"/>
  <c r="I655" i="13"/>
  <c r="K655" i="13"/>
  <c r="M655" i="13"/>
  <c r="O655" i="13"/>
  <c r="Q655" i="13"/>
  <c r="V655" i="13"/>
  <c r="G663" i="13"/>
  <c r="M663" i="13" s="1"/>
  <c r="I663" i="13"/>
  <c r="K663" i="13"/>
  <c r="O663" i="13"/>
  <c r="Q663" i="13"/>
  <c r="V663" i="13"/>
  <c r="G670" i="13"/>
  <c r="I670" i="13"/>
  <c r="K670" i="13"/>
  <c r="M670" i="13"/>
  <c r="O670" i="13"/>
  <c r="Q670" i="13"/>
  <c r="V670" i="13"/>
  <c r="G674" i="13"/>
  <c r="I674" i="13"/>
  <c r="K674" i="13"/>
  <c r="M674" i="13"/>
  <c r="O674" i="13"/>
  <c r="Q674" i="13"/>
  <c r="V674" i="13"/>
  <c r="G675" i="13"/>
  <c r="M675" i="13" s="1"/>
  <c r="I675" i="13"/>
  <c r="K675" i="13"/>
  <c r="O675" i="13"/>
  <c r="Q675" i="13"/>
  <c r="V675" i="13"/>
  <c r="G678" i="13"/>
  <c r="M678" i="13" s="1"/>
  <c r="I678" i="13"/>
  <c r="K678" i="13"/>
  <c r="O678" i="13"/>
  <c r="Q678" i="13"/>
  <c r="V678" i="13"/>
  <c r="G679" i="13"/>
  <c r="I679" i="13"/>
  <c r="K679" i="13"/>
  <c r="M679" i="13"/>
  <c r="O679" i="13"/>
  <c r="Q679" i="13"/>
  <c r="V679" i="13"/>
  <c r="G680" i="13"/>
  <c r="M680" i="13" s="1"/>
  <c r="I680" i="13"/>
  <c r="K680" i="13"/>
  <c r="O680" i="13"/>
  <c r="Q680" i="13"/>
  <c r="V680" i="13"/>
  <c r="G681" i="13"/>
  <c r="M681" i="13" s="1"/>
  <c r="I681" i="13"/>
  <c r="K681" i="13"/>
  <c r="O681" i="13"/>
  <c r="Q681" i="13"/>
  <c r="V681" i="13"/>
  <c r="G682" i="13"/>
  <c r="M682" i="13" s="1"/>
  <c r="I682" i="13"/>
  <c r="K682" i="13"/>
  <c r="O682" i="13"/>
  <c r="Q682" i="13"/>
  <c r="V682" i="13"/>
  <c r="G683" i="13"/>
  <c r="I683" i="13"/>
  <c r="K683" i="13"/>
  <c r="M683" i="13"/>
  <c r="O683" i="13"/>
  <c r="Q683" i="13"/>
  <c r="V683" i="13"/>
  <c r="G684" i="13"/>
  <c r="I684" i="13"/>
  <c r="K684" i="13"/>
  <c r="M684" i="13"/>
  <c r="O684" i="13"/>
  <c r="Q684" i="13"/>
  <c r="V684" i="13"/>
  <c r="G685" i="13"/>
  <c r="M685" i="13" s="1"/>
  <c r="I685" i="13"/>
  <c r="K685" i="13"/>
  <c r="O685" i="13"/>
  <c r="Q685" i="13"/>
  <c r="V685" i="13"/>
  <c r="G688" i="13"/>
  <c r="M688" i="13" s="1"/>
  <c r="I688" i="13"/>
  <c r="K688" i="13"/>
  <c r="O688" i="13"/>
  <c r="Q688" i="13"/>
  <c r="V688" i="13"/>
  <c r="G689" i="13"/>
  <c r="M689" i="13" s="1"/>
  <c r="I689" i="13"/>
  <c r="K689" i="13"/>
  <c r="O689" i="13"/>
  <c r="Q689" i="13"/>
  <c r="V689" i="13"/>
  <c r="G690" i="13"/>
  <c r="M690" i="13" s="1"/>
  <c r="I690" i="13"/>
  <c r="K690" i="13"/>
  <c r="O690" i="13"/>
  <c r="Q690" i="13"/>
  <c r="V690" i="13"/>
  <c r="G691" i="13"/>
  <c r="M691" i="13" s="1"/>
  <c r="I691" i="13"/>
  <c r="K691" i="13"/>
  <c r="O691" i="13"/>
  <c r="Q691" i="13"/>
  <c r="V691" i="13"/>
  <c r="G692" i="13"/>
  <c r="M692" i="13" s="1"/>
  <c r="I692" i="13"/>
  <c r="K692" i="13"/>
  <c r="O692" i="13"/>
  <c r="Q692" i="13"/>
  <c r="V692" i="13"/>
  <c r="G694" i="13"/>
  <c r="I694" i="13"/>
  <c r="K694" i="13"/>
  <c r="M694" i="13"/>
  <c r="O694" i="13"/>
  <c r="Q694" i="13"/>
  <c r="V694" i="13"/>
  <c r="G695" i="13"/>
  <c r="I695" i="13"/>
  <c r="K695" i="13"/>
  <c r="M695" i="13"/>
  <c r="O695" i="13"/>
  <c r="Q695" i="13"/>
  <c r="V695" i="13"/>
  <c r="G696" i="13"/>
  <c r="I63" i="1" s="1"/>
  <c r="G697" i="13"/>
  <c r="M697" i="13" s="1"/>
  <c r="I697" i="13"/>
  <c r="I696" i="13" s="1"/>
  <c r="K697" i="13"/>
  <c r="O697" i="13"/>
  <c r="O696" i="13" s="1"/>
  <c r="Q697" i="13"/>
  <c r="V697" i="13"/>
  <c r="G700" i="13"/>
  <c r="I700" i="13"/>
  <c r="K700" i="13"/>
  <c r="M700" i="13"/>
  <c r="O700" i="13"/>
  <c r="Q700" i="13"/>
  <c r="V700" i="13"/>
  <c r="G702" i="13"/>
  <c r="I702" i="13"/>
  <c r="K702" i="13"/>
  <c r="O702" i="13"/>
  <c r="Q702" i="13"/>
  <c r="V702" i="13"/>
  <c r="G710" i="13"/>
  <c r="M710" i="13" s="1"/>
  <c r="I710" i="13"/>
  <c r="K710" i="13"/>
  <c r="O710" i="13"/>
  <c r="Q710" i="13"/>
  <c r="V710" i="13"/>
  <c r="G736" i="13"/>
  <c r="M736" i="13" s="1"/>
  <c r="I736" i="13"/>
  <c r="K736" i="13"/>
  <c r="O736" i="13"/>
  <c r="Q736" i="13"/>
  <c r="V736" i="13"/>
  <c r="G754" i="13"/>
  <c r="I754" i="13"/>
  <c r="K754" i="13"/>
  <c r="M754" i="13"/>
  <c r="O754" i="13"/>
  <c r="Q754" i="13"/>
  <c r="V754" i="13"/>
  <c r="G761" i="13"/>
  <c r="M761" i="13" s="1"/>
  <c r="I761" i="13"/>
  <c r="K761" i="13"/>
  <c r="O761" i="13"/>
  <c r="Q761" i="13"/>
  <c r="V761" i="13"/>
  <c r="G764" i="13"/>
  <c r="M764" i="13" s="1"/>
  <c r="I764" i="13"/>
  <c r="K764" i="13"/>
  <c r="O764" i="13"/>
  <c r="Q764" i="13"/>
  <c r="V764" i="13"/>
  <c r="G767" i="13"/>
  <c r="I767" i="13"/>
  <c r="K767" i="13"/>
  <c r="M767" i="13"/>
  <c r="O767" i="13"/>
  <c r="Q767" i="13"/>
  <c r="V767" i="13"/>
  <c r="G778" i="13"/>
  <c r="I778" i="13"/>
  <c r="K778" i="13"/>
  <c r="M778" i="13"/>
  <c r="O778" i="13"/>
  <c r="Q778" i="13"/>
  <c r="V778" i="13"/>
  <c r="G787" i="13"/>
  <c r="M787" i="13" s="1"/>
  <c r="I787" i="13"/>
  <c r="K787" i="13"/>
  <c r="O787" i="13"/>
  <c r="Q787" i="13"/>
  <c r="V787" i="13"/>
  <c r="G798" i="13"/>
  <c r="M798" i="13" s="1"/>
  <c r="I798" i="13"/>
  <c r="K798" i="13"/>
  <c r="O798" i="13"/>
  <c r="Q798" i="13"/>
  <c r="V798" i="13"/>
  <c r="G812" i="13"/>
  <c r="M812" i="13" s="1"/>
  <c r="I812" i="13"/>
  <c r="K812" i="13"/>
  <c r="O812" i="13"/>
  <c r="Q812" i="13"/>
  <c r="V812" i="13"/>
  <c r="G818" i="13"/>
  <c r="I818" i="13"/>
  <c r="K818" i="13"/>
  <c r="M818" i="13"/>
  <c r="O818" i="13"/>
  <c r="Q818" i="13"/>
  <c r="V818" i="13"/>
  <c r="G835" i="13"/>
  <c r="M835" i="13" s="1"/>
  <c r="I835" i="13"/>
  <c r="K835" i="13"/>
  <c r="O835" i="13"/>
  <c r="Q835" i="13"/>
  <c r="V835" i="13"/>
  <c r="G839" i="13"/>
  <c r="M839" i="13" s="1"/>
  <c r="I839" i="13"/>
  <c r="K839" i="13"/>
  <c r="O839" i="13"/>
  <c r="Q839" i="13"/>
  <c r="V839" i="13"/>
  <c r="G859" i="13"/>
  <c r="M859" i="13" s="1"/>
  <c r="I859" i="13"/>
  <c r="K859" i="13"/>
  <c r="O859" i="13"/>
  <c r="Q859" i="13"/>
  <c r="V859" i="13"/>
  <c r="G869" i="13"/>
  <c r="M869" i="13" s="1"/>
  <c r="I869" i="13"/>
  <c r="K869" i="13"/>
  <c r="O869" i="13"/>
  <c r="Q869" i="13"/>
  <c r="V869" i="13"/>
  <c r="G881" i="13"/>
  <c r="M881" i="13" s="1"/>
  <c r="I881" i="13"/>
  <c r="K881" i="13"/>
  <c r="O881" i="13"/>
  <c r="Q881" i="13"/>
  <c r="V881" i="13"/>
  <c r="G884" i="13"/>
  <c r="M884" i="13" s="1"/>
  <c r="I884" i="13"/>
  <c r="K884" i="13"/>
  <c r="O884" i="13"/>
  <c r="Q884" i="13"/>
  <c r="V884" i="13"/>
  <c r="G886" i="13"/>
  <c r="I886" i="13"/>
  <c r="K886" i="13"/>
  <c r="M886" i="13"/>
  <c r="O886" i="13"/>
  <c r="Q886" i="13"/>
  <c r="V886" i="13"/>
  <c r="G889" i="13"/>
  <c r="I889" i="13"/>
  <c r="K889" i="13"/>
  <c r="M889" i="13"/>
  <c r="O889" i="13"/>
  <c r="Q889" i="13"/>
  <c r="V889" i="13"/>
  <c r="G892" i="13"/>
  <c r="M892" i="13" s="1"/>
  <c r="I892" i="13"/>
  <c r="K892" i="13"/>
  <c r="O892" i="13"/>
  <c r="Q892" i="13"/>
  <c r="V892" i="13"/>
  <c r="G893" i="13"/>
  <c r="M893" i="13" s="1"/>
  <c r="I893" i="13"/>
  <c r="K893" i="13"/>
  <c r="O893" i="13"/>
  <c r="Q893" i="13"/>
  <c r="V893" i="13"/>
  <c r="G896" i="13"/>
  <c r="M896" i="13" s="1"/>
  <c r="I896" i="13"/>
  <c r="K896" i="13"/>
  <c r="O896" i="13"/>
  <c r="Q896" i="13"/>
  <c r="V896" i="13"/>
  <c r="G899" i="13"/>
  <c r="M899" i="13" s="1"/>
  <c r="I899" i="13"/>
  <c r="K899" i="13"/>
  <c r="O899" i="13"/>
  <c r="Q899" i="13"/>
  <c r="V899" i="13"/>
  <c r="G902" i="13"/>
  <c r="M902" i="13" s="1"/>
  <c r="I902" i="13"/>
  <c r="K902" i="13"/>
  <c r="O902" i="13"/>
  <c r="Q902" i="13"/>
  <c r="V902" i="13"/>
  <c r="G903" i="13"/>
  <c r="M903" i="13" s="1"/>
  <c r="I903" i="13"/>
  <c r="K903" i="13"/>
  <c r="O903" i="13"/>
  <c r="Q903" i="13"/>
  <c r="V903" i="13"/>
  <c r="G904" i="13"/>
  <c r="I904" i="13"/>
  <c r="K904" i="13"/>
  <c r="M904" i="13"/>
  <c r="O904" i="13"/>
  <c r="Q904" i="13"/>
  <c r="V904" i="13"/>
  <c r="G905" i="13"/>
  <c r="I905" i="13"/>
  <c r="K905" i="13"/>
  <c r="M905" i="13"/>
  <c r="O905" i="13"/>
  <c r="Q905" i="13"/>
  <c r="V905" i="13"/>
  <c r="G909" i="13"/>
  <c r="M909" i="13" s="1"/>
  <c r="I909" i="13"/>
  <c r="K909" i="13"/>
  <c r="O909" i="13"/>
  <c r="Q909" i="13"/>
  <c r="V909" i="13"/>
  <c r="G912" i="13"/>
  <c r="M912" i="13" s="1"/>
  <c r="I912" i="13"/>
  <c r="K912" i="13"/>
  <c r="O912" i="13"/>
  <c r="Q912" i="13"/>
  <c r="V912" i="13"/>
  <c r="G915" i="13"/>
  <c r="I915" i="13"/>
  <c r="K915" i="13"/>
  <c r="M915" i="13"/>
  <c r="O915" i="13"/>
  <c r="Q915" i="13"/>
  <c r="V915" i="13"/>
  <c r="G918" i="13"/>
  <c r="M918" i="13" s="1"/>
  <c r="I918" i="13"/>
  <c r="K918" i="13"/>
  <c r="O918" i="13"/>
  <c r="Q918" i="13"/>
  <c r="V918" i="13"/>
  <c r="G923" i="13"/>
  <c r="M923" i="13" s="1"/>
  <c r="I923" i="13"/>
  <c r="K923" i="13"/>
  <c r="O923" i="13"/>
  <c r="Q923" i="13"/>
  <c r="V923" i="13"/>
  <c r="G928" i="13"/>
  <c r="M928" i="13" s="1"/>
  <c r="I928" i="13"/>
  <c r="K928" i="13"/>
  <c r="O928" i="13"/>
  <c r="Q928" i="13"/>
  <c r="V928" i="13"/>
  <c r="G931" i="13"/>
  <c r="I931" i="13"/>
  <c r="K931" i="13"/>
  <c r="M931" i="13"/>
  <c r="O931" i="13"/>
  <c r="Q931" i="13"/>
  <c r="V931" i="13"/>
  <c r="G936" i="13"/>
  <c r="I936" i="13"/>
  <c r="K936" i="13"/>
  <c r="M936" i="13"/>
  <c r="O936" i="13"/>
  <c r="Q936" i="13"/>
  <c r="V936" i="13"/>
  <c r="G939" i="13"/>
  <c r="M939" i="13" s="1"/>
  <c r="I939" i="13"/>
  <c r="K939" i="13"/>
  <c r="O939" i="13"/>
  <c r="Q939" i="13"/>
  <c r="V939" i="13"/>
  <c r="G942" i="13"/>
  <c r="M942" i="13" s="1"/>
  <c r="I942" i="13"/>
  <c r="K942" i="13"/>
  <c r="O942" i="13"/>
  <c r="Q942" i="13"/>
  <c r="V942" i="13"/>
  <c r="G945" i="13"/>
  <c r="I945" i="13"/>
  <c r="K945" i="13"/>
  <c r="M945" i="13"/>
  <c r="O945" i="13"/>
  <c r="Q945" i="13"/>
  <c r="V945" i="13"/>
  <c r="G954" i="13"/>
  <c r="M954" i="13" s="1"/>
  <c r="I954" i="13"/>
  <c r="K954" i="13"/>
  <c r="O954" i="13"/>
  <c r="Q954" i="13"/>
  <c r="V954" i="13"/>
  <c r="G962" i="13"/>
  <c r="M962" i="13" s="1"/>
  <c r="I962" i="13"/>
  <c r="K962" i="13"/>
  <c r="O962" i="13"/>
  <c r="Q962" i="13"/>
  <c r="V962" i="13"/>
  <c r="G969" i="13"/>
  <c r="M969" i="13" s="1"/>
  <c r="I969" i="13"/>
  <c r="K969" i="13"/>
  <c r="O969" i="13"/>
  <c r="Q969" i="13"/>
  <c r="V969" i="13"/>
  <c r="G1016" i="13"/>
  <c r="I1016" i="13"/>
  <c r="K1016" i="13"/>
  <c r="M1016" i="13"/>
  <c r="O1016" i="13"/>
  <c r="Q1016" i="13"/>
  <c r="V1016" i="13"/>
  <c r="G1080" i="13"/>
  <c r="I1080" i="13"/>
  <c r="K1080" i="13"/>
  <c r="M1080" i="13"/>
  <c r="O1080" i="13"/>
  <c r="Q1080" i="13"/>
  <c r="V1080" i="13"/>
  <c r="G1082" i="13"/>
  <c r="M1082" i="13" s="1"/>
  <c r="I1082" i="13"/>
  <c r="K1082" i="13"/>
  <c r="O1082" i="13"/>
  <c r="Q1082" i="13"/>
  <c r="V1082" i="13"/>
  <c r="G1141" i="13"/>
  <c r="M1141" i="13" s="1"/>
  <c r="I1141" i="13"/>
  <c r="K1141" i="13"/>
  <c r="O1141" i="13"/>
  <c r="Q1141" i="13"/>
  <c r="V1141" i="13"/>
  <c r="G1142" i="13"/>
  <c r="M1142" i="13" s="1"/>
  <c r="I1142" i="13"/>
  <c r="K1142" i="13"/>
  <c r="O1142" i="13"/>
  <c r="Q1142" i="13"/>
  <c r="V1142" i="13"/>
  <c r="G1145" i="13"/>
  <c r="M1145" i="13" s="1"/>
  <c r="I1145" i="13"/>
  <c r="K1145" i="13"/>
  <c r="O1145" i="13"/>
  <c r="Q1145" i="13"/>
  <c r="V1145" i="13"/>
  <c r="G1151" i="13"/>
  <c r="M1151" i="13" s="1"/>
  <c r="I1151" i="13"/>
  <c r="K1151" i="13"/>
  <c r="O1151" i="13"/>
  <c r="Q1151" i="13"/>
  <c r="V1151" i="13"/>
  <c r="G1152" i="13"/>
  <c r="M1152" i="13" s="1"/>
  <c r="I1152" i="13"/>
  <c r="K1152" i="13"/>
  <c r="O1152" i="13"/>
  <c r="Q1152" i="13"/>
  <c r="V1152" i="13"/>
  <c r="G1153" i="13"/>
  <c r="I1153" i="13"/>
  <c r="K1153" i="13"/>
  <c r="M1153" i="13"/>
  <c r="O1153" i="13"/>
  <c r="Q1153" i="13"/>
  <c r="V1153" i="13"/>
  <c r="G1156" i="13"/>
  <c r="I1156" i="13"/>
  <c r="K1156" i="13"/>
  <c r="M1156" i="13"/>
  <c r="O1156" i="13"/>
  <c r="Q1156" i="13"/>
  <c r="V1156" i="13"/>
  <c r="G1160" i="13"/>
  <c r="M1160" i="13" s="1"/>
  <c r="I1160" i="13"/>
  <c r="K1160" i="13"/>
  <c r="O1160" i="13"/>
  <c r="Q1160" i="13"/>
  <c r="V1160" i="13"/>
  <c r="G1173" i="13"/>
  <c r="M1173" i="13" s="1"/>
  <c r="I1173" i="13"/>
  <c r="K1173" i="13"/>
  <c r="O1173" i="13"/>
  <c r="Q1173" i="13"/>
  <c r="V1173" i="13"/>
  <c r="G1174" i="13"/>
  <c r="M1174" i="13" s="1"/>
  <c r="I1174" i="13"/>
  <c r="K1174" i="13"/>
  <c r="O1174" i="13"/>
  <c r="Q1174" i="13"/>
  <c r="V1174" i="13"/>
  <c r="G1175" i="13"/>
  <c r="M1175" i="13" s="1"/>
  <c r="I1175" i="13"/>
  <c r="K1175" i="13"/>
  <c r="O1175" i="13"/>
  <c r="Q1175" i="13"/>
  <c r="V1175" i="13"/>
  <c r="G1176" i="13"/>
  <c r="M1176" i="13" s="1"/>
  <c r="I1176" i="13"/>
  <c r="K1176" i="13"/>
  <c r="O1176" i="13"/>
  <c r="Q1176" i="13"/>
  <c r="V1176" i="13"/>
  <c r="G1177" i="13"/>
  <c r="M1177" i="13" s="1"/>
  <c r="I1177" i="13"/>
  <c r="K1177" i="13"/>
  <c r="O1177" i="13"/>
  <c r="Q1177" i="13"/>
  <c r="V1177" i="13"/>
  <c r="G1178" i="13"/>
  <c r="I1178" i="13"/>
  <c r="K1178" i="13"/>
  <c r="M1178" i="13"/>
  <c r="O1178" i="13"/>
  <c r="Q1178" i="13"/>
  <c r="V1178" i="13"/>
  <c r="G1179" i="13"/>
  <c r="I1179" i="13"/>
  <c r="K1179" i="13"/>
  <c r="M1179" i="13"/>
  <c r="O1179" i="13"/>
  <c r="Q1179" i="13"/>
  <c r="V1179" i="13"/>
  <c r="G1180" i="13"/>
  <c r="M1180" i="13" s="1"/>
  <c r="I1180" i="13"/>
  <c r="K1180" i="13"/>
  <c r="O1180" i="13"/>
  <c r="Q1180" i="13"/>
  <c r="V1180" i="13"/>
  <c r="G1181" i="13"/>
  <c r="M1181" i="13" s="1"/>
  <c r="I1181" i="13"/>
  <c r="K1181" i="13"/>
  <c r="O1181" i="13"/>
  <c r="Q1181" i="13"/>
  <c r="V1181" i="13"/>
  <c r="G1182" i="13"/>
  <c r="I65" i="1" s="1"/>
  <c r="K1182" i="13"/>
  <c r="V1182" i="13"/>
  <c r="G1183" i="13"/>
  <c r="I1183" i="13"/>
  <c r="I1182" i="13" s="1"/>
  <c r="K1183" i="13"/>
  <c r="M1183" i="13"/>
  <c r="M1182" i="13" s="1"/>
  <c r="O1183" i="13"/>
  <c r="O1182" i="13" s="1"/>
  <c r="Q1183" i="13"/>
  <c r="Q1182" i="13" s="1"/>
  <c r="V1183" i="13"/>
  <c r="G1185" i="13"/>
  <c r="M1185" i="13" s="1"/>
  <c r="I1185" i="13"/>
  <c r="K1185" i="13"/>
  <c r="O1185" i="13"/>
  <c r="Q1185" i="13"/>
  <c r="V1185" i="13"/>
  <c r="G1206" i="13"/>
  <c r="M1206" i="13" s="1"/>
  <c r="I1206" i="13"/>
  <c r="K1206" i="13"/>
  <c r="O1206" i="13"/>
  <c r="Q1206" i="13"/>
  <c r="V1206" i="13"/>
  <c r="G1225" i="13"/>
  <c r="M1225" i="13" s="1"/>
  <c r="I1225" i="13"/>
  <c r="K1225" i="13"/>
  <c r="O1225" i="13"/>
  <c r="Q1225" i="13"/>
  <c r="V1225" i="13"/>
  <c r="G1238" i="13"/>
  <c r="M1238" i="13" s="1"/>
  <c r="I1238" i="13"/>
  <c r="K1238" i="13"/>
  <c r="O1238" i="13"/>
  <c r="Q1238" i="13"/>
  <c r="V1238" i="13"/>
  <c r="G1257" i="13"/>
  <c r="I1257" i="13"/>
  <c r="K1257" i="13"/>
  <c r="M1257" i="13"/>
  <c r="O1257" i="13"/>
  <c r="Q1257" i="13"/>
  <c r="V1257" i="13"/>
  <c r="G1276" i="13"/>
  <c r="M1276" i="13" s="1"/>
  <c r="I1276" i="13"/>
  <c r="K1276" i="13"/>
  <c r="O1276" i="13"/>
  <c r="Q1276" i="13"/>
  <c r="V1276" i="13"/>
  <c r="G1280" i="13"/>
  <c r="I1280" i="13"/>
  <c r="K1280" i="13"/>
  <c r="M1280" i="13"/>
  <c r="O1280" i="13"/>
  <c r="Q1280" i="13"/>
  <c r="V1280" i="13"/>
  <c r="G1304" i="13"/>
  <c r="M1304" i="13" s="1"/>
  <c r="I1304" i="13"/>
  <c r="K1304" i="13"/>
  <c r="O1304" i="13"/>
  <c r="Q1304" i="13"/>
  <c r="V1304" i="13"/>
  <c r="G1324" i="13"/>
  <c r="M1324" i="13" s="1"/>
  <c r="I1324" i="13"/>
  <c r="K1324" i="13"/>
  <c r="O1324" i="13"/>
  <c r="Q1324" i="13"/>
  <c r="V1324" i="13"/>
  <c r="G1341" i="13"/>
  <c r="M1341" i="13" s="1"/>
  <c r="I1341" i="13"/>
  <c r="K1341" i="13"/>
  <c r="O1341" i="13"/>
  <c r="Q1341" i="13"/>
  <c r="V1341" i="13"/>
  <c r="G1358" i="13"/>
  <c r="M1358" i="13" s="1"/>
  <c r="I1358" i="13"/>
  <c r="K1358" i="13"/>
  <c r="O1358" i="13"/>
  <c r="Q1358" i="13"/>
  <c r="V1358" i="13"/>
  <c r="G1361" i="13"/>
  <c r="M1361" i="13" s="1"/>
  <c r="I1361" i="13"/>
  <c r="K1361" i="13"/>
  <c r="O1361" i="13"/>
  <c r="Q1361" i="13"/>
  <c r="V1361" i="13"/>
  <c r="G1364" i="13"/>
  <c r="I1364" i="13"/>
  <c r="K1364" i="13"/>
  <c r="M1364" i="13"/>
  <c r="O1364" i="13"/>
  <c r="Q1364" i="13"/>
  <c r="V1364" i="13"/>
  <c r="G1368" i="13"/>
  <c r="M1368" i="13" s="1"/>
  <c r="I1368" i="13"/>
  <c r="K1368" i="13"/>
  <c r="O1368" i="13"/>
  <c r="Q1368" i="13"/>
  <c r="V1368" i="13"/>
  <c r="G1374" i="13"/>
  <c r="I1374" i="13"/>
  <c r="K1374" i="13"/>
  <c r="M1374" i="13"/>
  <c r="O1374" i="13"/>
  <c r="Q1374" i="13"/>
  <c r="V1374" i="13"/>
  <c r="G1401" i="13"/>
  <c r="M1401" i="13" s="1"/>
  <c r="I1401" i="13"/>
  <c r="K1401" i="13"/>
  <c r="O1401" i="13"/>
  <c r="Q1401" i="13"/>
  <c r="V1401" i="13"/>
  <c r="G1403" i="13"/>
  <c r="M1403" i="13" s="1"/>
  <c r="I1403" i="13"/>
  <c r="K1403" i="13"/>
  <c r="O1403" i="13"/>
  <c r="Q1403" i="13"/>
  <c r="V1403" i="13"/>
  <c r="G1406" i="13"/>
  <c r="I1406" i="13"/>
  <c r="K1406" i="13"/>
  <c r="M1406" i="13"/>
  <c r="O1406" i="13"/>
  <c r="Q1406" i="13"/>
  <c r="V1406" i="13"/>
  <c r="G1409" i="13"/>
  <c r="M1409" i="13" s="1"/>
  <c r="I1409" i="13"/>
  <c r="K1409" i="13"/>
  <c r="O1409" i="13"/>
  <c r="Q1409" i="13"/>
  <c r="V1409" i="13"/>
  <c r="G1412" i="13"/>
  <c r="M1412" i="13" s="1"/>
  <c r="I1412" i="13"/>
  <c r="K1412" i="13"/>
  <c r="O1412" i="13"/>
  <c r="Q1412" i="13"/>
  <c r="V1412" i="13"/>
  <c r="G1415" i="13"/>
  <c r="M1415" i="13" s="1"/>
  <c r="I1415" i="13"/>
  <c r="K1415" i="13"/>
  <c r="O1415" i="13"/>
  <c r="Q1415" i="13"/>
  <c r="V1415" i="13"/>
  <c r="G1418" i="13"/>
  <c r="I1418" i="13"/>
  <c r="K1418" i="13"/>
  <c r="M1418" i="13"/>
  <c r="O1418" i="13"/>
  <c r="Q1418" i="13"/>
  <c r="V1418" i="13"/>
  <c r="G1419" i="13"/>
  <c r="M1419" i="13" s="1"/>
  <c r="I1419" i="13"/>
  <c r="K1419" i="13"/>
  <c r="O1419" i="13"/>
  <c r="Q1419" i="13"/>
  <c r="V1419" i="13"/>
  <c r="G1422" i="13"/>
  <c r="M1422" i="13" s="1"/>
  <c r="I1422" i="13"/>
  <c r="K1422" i="13"/>
  <c r="O1422" i="13"/>
  <c r="Q1422" i="13"/>
  <c r="V1422" i="13"/>
  <c r="G1425" i="13"/>
  <c r="M1425" i="13" s="1"/>
  <c r="I1425" i="13"/>
  <c r="K1425" i="13"/>
  <c r="O1425" i="13"/>
  <c r="Q1425" i="13"/>
  <c r="V1425" i="13"/>
  <c r="G1428" i="13"/>
  <c r="M1428" i="13" s="1"/>
  <c r="I1428" i="13"/>
  <c r="K1428" i="13"/>
  <c r="O1428" i="13"/>
  <c r="Q1428" i="13"/>
  <c r="V1428" i="13"/>
  <c r="G1431" i="13"/>
  <c r="M1431" i="13" s="1"/>
  <c r="I1431" i="13"/>
  <c r="K1431" i="13"/>
  <c r="O1431" i="13"/>
  <c r="Q1431" i="13"/>
  <c r="V1431" i="13"/>
  <c r="G1434" i="13"/>
  <c r="M1434" i="13" s="1"/>
  <c r="I1434" i="13"/>
  <c r="K1434" i="13"/>
  <c r="O1434" i="13"/>
  <c r="Q1434" i="13"/>
  <c r="V1434" i="13"/>
  <c r="G1437" i="13"/>
  <c r="I1437" i="13"/>
  <c r="K1437" i="13"/>
  <c r="M1437" i="13"/>
  <c r="O1437" i="13"/>
  <c r="Q1437" i="13"/>
  <c r="V1437" i="13"/>
  <c r="G1439" i="13"/>
  <c r="I1439" i="13"/>
  <c r="K1439" i="13"/>
  <c r="O1439" i="13"/>
  <c r="Q1439" i="13"/>
  <c r="V1439" i="13"/>
  <c r="G1450" i="13"/>
  <c r="M1450" i="13" s="1"/>
  <c r="I1450" i="13"/>
  <c r="K1450" i="13"/>
  <c r="O1450" i="13"/>
  <c r="Q1450" i="13"/>
  <c r="V1450" i="13"/>
  <c r="G1454" i="13"/>
  <c r="I1454" i="13"/>
  <c r="K1454" i="13"/>
  <c r="M1454" i="13"/>
  <c r="O1454" i="13"/>
  <c r="Q1454" i="13"/>
  <c r="V1454" i="13"/>
  <c r="G1458" i="13"/>
  <c r="M1458" i="13" s="1"/>
  <c r="I1458" i="13"/>
  <c r="K1458" i="13"/>
  <c r="O1458" i="13"/>
  <c r="Q1458" i="13"/>
  <c r="V1458" i="13"/>
  <c r="G1471" i="13"/>
  <c r="M1471" i="13" s="1"/>
  <c r="I1471" i="13"/>
  <c r="K1471" i="13"/>
  <c r="O1471" i="13"/>
  <c r="Q1471" i="13"/>
  <c r="V1471" i="13"/>
  <c r="G1490" i="13"/>
  <c r="M1490" i="13" s="1"/>
  <c r="I1490" i="13"/>
  <c r="K1490" i="13"/>
  <c r="O1490" i="13"/>
  <c r="Q1490" i="13"/>
  <c r="V1490" i="13"/>
  <c r="G1509" i="13"/>
  <c r="M1509" i="13" s="1"/>
  <c r="I1509" i="13"/>
  <c r="K1509" i="13"/>
  <c r="O1509" i="13"/>
  <c r="Q1509" i="13"/>
  <c r="V1509" i="13"/>
  <c r="G1513" i="13"/>
  <c r="I1513" i="13"/>
  <c r="K1513" i="13"/>
  <c r="M1513" i="13"/>
  <c r="O1513" i="13"/>
  <c r="Q1513" i="13"/>
  <c r="V1513" i="13"/>
  <c r="G1532" i="13"/>
  <c r="M1532" i="13" s="1"/>
  <c r="I1532" i="13"/>
  <c r="K1532" i="13"/>
  <c r="O1532" i="13"/>
  <c r="Q1532" i="13"/>
  <c r="V1532" i="13"/>
  <c r="G1551" i="13"/>
  <c r="M1551" i="13" s="1"/>
  <c r="I1551" i="13"/>
  <c r="K1551" i="13"/>
  <c r="O1551" i="13"/>
  <c r="Q1551" i="13"/>
  <c r="V1551" i="13"/>
  <c r="G1555" i="13"/>
  <c r="I1555" i="13"/>
  <c r="K1555" i="13"/>
  <c r="M1555" i="13"/>
  <c r="O1555" i="13"/>
  <c r="Q1555" i="13"/>
  <c r="V1555" i="13"/>
  <c r="I1557" i="13"/>
  <c r="K1557" i="13"/>
  <c r="O1557" i="13"/>
  <c r="Q1557" i="13"/>
  <c r="V1557" i="13"/>
  <c r="I1558" i="13"/>
  <c r="K1558" i="13"/>
  <c r="O1558" i="13"/>
  <c r="Q1558" i="13"/>
  <c r="V1558" i="13"/>
  <c r="I1559" i="13"/>
  <c r="K1559" i="13"/>
  <c r="O1559" i="13"/>
  <c r="Q1559" i="13"/>
  <c r="V1559" i="13"/>
  <c r="I1560" i="13"/>
  <c r="K1560" i="13"/>
  <c r="O1560" i="13"/>
  <c r="Q1560" i="13"/>
  <c r="V1560" i="13"/>
  <c r="I1561" i="13"/>
  <c r="K1561" i="13"/>
  <c r="O1561" i="13"/>
  <c r="Q1561" i="13"/>
  <c r="V1561" i="13"/>
  <c r="I1562" i="13"/>
  <c r="K1562" i="13"/>
  <c r="O1562" i="13"/>
  <c r="Q1562" i="13"/>
  <c r="V1562" i="13"/>
  <c r="I1563" i="13"/>
  <c r="K1563" i="13"/>
  <c r="O1563" i="13"/>
  <c r="Q1563" i="13"/>
  <c r="V1563" i="13"/>
  <c r="I1564" i="13"/>
  <c r="K1564" i="13"/>
  <c r="O1564" i="13"/>
  <c r="Q1564" i="13"/>
  <c r="V1564" i="13"/>
  <c r="I1565" i="13"/>
  <c r="K1565" i="13"/>
  <c r="O1565" i="13"/>
  <c r="Q1565" i="13"/>
  <c r="V1565" i="13"/>
  <c r="G1566" i="13"/>
  <c r="M1566" i="13" s="1"/>
  <c r="I1566" i="13"/>
  <c r="K1566" i="13"/>
  <c r="O1566" i="13"/>
  <c r="Q1566" i="13"/>
  <c r="V1566" i="13"/>
  <c r="G1568" i="13"/>
  <c r="I1568" i="13"/>
  <c r="K1568" i="13"/>
  <c r="O1568" i="13"/>
  <c r="Q1568" i="13"/>
  <c r="V1568" i="13"/>
  <c r="G1571" i="13"/>
  <c r="M1571" i="13" s="1"/>
  <c r="I1571" i="13"/>
  <c r="K1571" i="13"/>
  <c r="O1571" i="13"/>
  <c r="Q1571" i="13"/>
  <c r="V1571" i="13"/>
  <c r="G1574" i="13"/>
  <c r="M1574" i="13" s="1"/>
  <c r="I1574" i="13"/>
  <c r="K1574" i="13"/>
  <c r="O1574" i="13"/>
  <c r="Q1574" i="13"/>
  <c r="V1574" i="13"/>
  <c r="G1577" i="13"/>
  <c r="I1577" i="13"/>
  <c r="K1577" i="13"/>
  <c r="M1577" i="13"/>
  <c r="O1577" i="13"/>
  <c r="Q1577" i="13"/>
  <c r="V1577" i="13"/>
  <c r="G1580" i="13"/>
  <c r="M1580" i="13" s="1"/>
  <c r="I1580" i="13"/>
  <c r="K1580" i="13"/>
  <c r="O1580" i="13"/>
  <c r="Q1580" i="13"/>
  <c r="V1580" i="13"/>
  <c r="G1583" i="13"/>
  <c r="M1583" i="13" s="1"/>
  <c r="I1583" i="13"/>
  <c r="K1583" i="13"/>
  <c r="O1583" i="13"/>
  <c r="Q1583" i="13"/>
  <c r="V1583" i="13"/>
  <c r="G1585" i="13"/>
  <c r="I1585" i="13"/>
  <c r="K1585" i="13"/>
  <c r="M1585" i="13"/>
  <c r="O1585" i="13"/>
  <c r="Q1585" i="13"/>
  <c r="V1585" i="13"/>
  <c r="V1584" i="13" s="1"/>
  <c r="G1591" i="13"/>
  <c r="I1591" i="13"/>
  <c r="K1591" i="13"/>
  <c r="O1591" i="13"/>
  <c r="Q1591" i="13"/>
  <c r="V1591" i="13"/>
  <c r="G1595" i="13"/>
  <c r="M1595" i="13" s="1"/>
  <c r="I1595" i="13"/>
  <c r="I1584" i="13" s="1"/>
  <c r="K1595" i="13"/>
  <c r="O1595" i="13"/>
  <c r="Q1595" i="13"/>
  <c r="V1595" i="13"/>
  <c r="G1599" i="13"/>
  <c r="M1599" i="13" s="1"/>
  <c r="I1599" i="13"/>
  <c r="K1599" i="13"/>
  <c r="O1599" i="13"/>
  <c r="Q1599" i="13"/>
  <c r="V1599" i="13"/>
  <c r="I1601" i="13"/>
  <c r="K1601" i="13"/>
  <c r="K1600" i="13" s="1"/>
  <c r="O1601" i="13"/>
  <c r="Q1601" i="13"/>
  <c r="V1601" i="13"/>
  <c r="G1602" i="13"/>
  <c r="M1602" i="13" s="1"/>
  <c r="I1602" i="13"/>
  <c r="K1602" i="13"/>
  <c r="O1602" i="13"/>
  <c r="Q1602" i="13"/>
  <c r="Q1600" i="13" s="1"/>
  <c r="V1602" i="13"/>
  <c r="Q1603" i="13"/>
  <c r="G1604" i="13"/>
  <c r="I1604" i="13"/>
  <c r="I1603" i="13" s="1"/>
  <c r="K1604" i="13"/>
  <c r="K1603" i="13" s="1"/>
  <c r="M1604" i="13"/>
  <c r="O1604" i="13"/>
  <c r="Q1604" i="13"/>
  <c r="V1604" i="13"/>
  <c r="V1603" i="13" s="1"/>
  <c r="G1608" i="13"/>
  <c r="I1608" i="13"/>
  <c r="K1608" i="13"/>
  <c r="O1608" i="13"/>
  <c r="O1603" i="13" s="1"/>
  <c r="Q1608" i="13"/>
  <c r="V1608" i="13"/>
  <c r="G1610" i="13"/>
  <c r="M1610" i="13" s="1"/>
  <c r="I1610" i="13"/>
  <c r="K1610" i="13"/>
  <c r="O1610" i="13"/>
  <c r="Q1610" i="13"/>
  <c r="V1610" i="13"/>
  <c r="G1613" i="13"/>
  <c r="M1613" i="13" s="1"/>
  <c r="I1613" i="13"/>
  <c r="I1609" i="13" s="1"/>
  <c r="K1613" i="13"/>
  <c r="O1613" i="13"/>
  <c r="Q1613" i="13"/>
  <c r="Q1609" i="13" s="1"/>
  <c r="V1613" i="13"/>
  <c r="G1616" i="13"/>
  <c r="I1616" i="13"/>
  <c r="K1616" i="13"/>
  <c r="O1616" i="13"/>
  <c r="Q1616" i="13"/>
  <c r="V1616" i="13"/>
  <c r="G1618" i="13"/>
  <c r="M1618" i="13" s="1"/>
  <c r="I1618" i="13"/>
  <c r="K1618" i="13"/>
  <c r="O1618" i="13"/>
  <c r="Q1618" i="13"/>
  <c r="V1618" i="13"/>
  <c r="G1621" i="13"/>
  <c r="I1621" i="13"/>
  <c r="K1621" i="13"/>
  <c r="M1621" i="13"/>
  <c r="O1621" i="13"/>
  <c r="Q1621" i="13"/>
  <c r="V1621" i="13"/>
  <c r="G1626" i="13"/>
  <c r="I1626" i="13"/>
  <c r="K1626" i="13"/>
  <c r="O1626" i="13"/>
  <c r="Q1626" i="13"/>
  <c r="V1626" i="13"/>
  <c r="G1629" i="13"/>
  <c r="M1629" i="13" s="1"/>
  <c r="I1629" i="13"/>
  <c r="K1629" i="13"/>
  <c r="O1629" i="13"/>
  <c r="Q1629" i="13"/>
  <c r="V1629" i="13"/>
  <c r="G1632" i="13"/>
  <c r="M1632" i="13" s="1"/>
  <c r="I1632" i="13"/>
  <c r="K1632" i="13"/>
  <c r="O1632" i="13"/>
  <c r="Q1632" i="13"/>
  <c r="V1632" i="13"/>
  <c r="G1641" i="13"/>
  <c r="M1641" i="13" s="1"/>
  <c r="I1641" i="13"/>
  <c r="K1641" i="13"/>
  <c r="O1641" i="13"/>
  <c r="Q1641" i="13"/>
  <c r="V1641" i="13"/>
  <c r="G1644" i="13"/>
  <c r="M1644" i="13" s="1"/>
  <c r="I1644" i="13"/>
  <c r="K1644" i="13"/>
  <c r="O1644" i="13"/>
  <c r="Q1644" i="13"/>
  <c r="V1644" i="13"/>
  <c r="G1645" i="13"/>
  <c r="M1645" i="13" s="1"/>
  <c r="I1645" i="13"/>
  <c r="K1645" i="13"/>
  <c r="O1645" i="13"/>
  <c r="Q1645" i="13"/>
  <c r="V1645" i="13"/>
  <c r="G1647" i="13"/>
  <c r="M1647" i="13" s="1"/>
  <c r="I1647" i="13"/>
  <c r="K1647" i="13"/>
  <c r="O1647" i="13"/>
  <c r="Q1647" i="13"/>
  <c r="V1647" i="13"/>
  <c r="G1649" i="13"/>
  <c r="M1649" i="13" s="1"/>
  <c r="I1649" i="13"/>
  <c r="K1649" i="13"/>
  <c r="O1649" i="13"/>
  <c r="Q1649" i="13"/>
  <c r="V1649" i="13"/>
  <c r="G1651" i="13"/>
  <c r="M1651" i="13" s="1"/>
  <c r="I1651" i="13"/>
  <c r="K1651" i="13"/>
  <c r="O1651" i="13"/>
  <c r="Q1651" i="13"/>
  <c r="V1651" i="13"/>
  <c r="G1676" i="13"/>
  <c r="M1676" i="13" s="1"/>
  <c r="I1676" i="13"/>
  <c r="K1676" i="13"/>
  <c r="O1676" i="13"/>
  <c r="Q1676" i="13"/>
  <c r="V1676" i="13"/>
  <c r="G1689" i="13"/>
  <c r="M1689" i="13" s="1"/>
  <c r="I1689" i="13"/>
  <c r="K1689" i="13"/>
  <c r="O1689" i="13"/>
  <c r="Q1689" i="13"/>
  <c r="V1689" i="13"/>
  <c r="G1692" i="13"/>
  <c r="M1692" i="13" s="1"/>
  <c r="I1692" i="13"/>
  <c r="K1692" i="13"/>
  <c r="O1692" i="13"/>
  <c r="Q1692" i="13"/>
  <c r="V1692" i="13"/>
  <c r="G1703" i="13"/>
  <c r="M1703" i="13" s="1"/>
  <c r="I1703" i="13"/>
  <c r="K1703" i="13"/>
  <c r="O1703" i="13"/>
  <c r="Q1703" i="13"/>
  <c r="V1703" i="13"/>
  <c r="G1710" i="13"/>
  <c r="M1710" i="13" s="1"/>
  <c r="I1710" i="13"/>
  <c r="K1710" i="13"/>
  <c r="O1710" i="13"/>
  <c r="Q1710" i="13"/>
  <c r="V1710" i="13"/>
  <c r="G1713" i="13"/>
  <c r="M1713" i="13" s="1"/>
  <c r="I1713" i="13"/>
  <c r="K1713" i="13"/>
  <c r="O1713" i="13"/>
  <c r="Q1713" i="13"/>
  <c r="V1713" i="13"/>
  <c r="G1740" i="13"/>
  <c r="M1740" i="13" s="1"/>
  <c r="I1740" i="13"/>
  <c r="K1740" i="13"/>
  <c r="O1740" i="13"/>
  <c r="Q1740" i="13"/>
  <c r="V1740" i="13"/>
  <c r="G1753" i="13"/>
  <c r="M1753" i="13" s="1"/>
  <c r="I1753" i="13"/>
  <c r="K1753" i="13"/>
  <c r="O1753" i="13"/>
  <c r="Q1753" i="13"/>
  <c r="V1753" i="13"/>
  <c r="G1756" i="13"/>
  <c r="M1756" i="13" s="1"/>
  <c r="I1756" i="13"/>
  <c r="K1756" i="13"/>
  <c r="O1756" i="13"/>
  <c r="Q1756" i="13"/>
  <c r="V1756" i="13"/>
  <c r="G1757" i="13"/>
  <c r="M1757" i="13" s="1"/>
  <c r="I1757" i="13"/>
  <c r="K1757" i="13"/>
  <c r="O1757" i="13"/>
  <c r="Q1757" i="13"/>
  <c r="V1757" i="13"/>
  <c r="G1758" i="13"/>
  <c r="M1758" i="13" s="1"/>
  <c r="I1758" i="13"/>
  <c r="K1758" i="13"/>
  <c r="O1758" i="13"/>
  <c r="Q1758" i="13"/>
  <c r="V1758" i="13"/>
  <c r="G1763" i="13"/>
  <c r="M1763" i="13" s="1"/>
  <c r="I1763" i="13"/>
  <c r="K1763" i="13"/>
  <c r="O1763" i="13"/>
  <c r="Q1763" i="13"/>
  <c r="V1763" i="13"/>
  <c r="G1765" i="13"/>
  <c r="M1765" i="13" s="1"/>
  <c r="I1765" i="13"/>
  <c r="K1765" i="13"/>
  <c r="O1765" i="13"/>
  <c r="Q1765" i="13"/>
  <c r="V1765" i="13"/>
  <c r="G1768" i="13"/>
  <c r="I1768" i="13"/>
  <c r="K1768" i="13"/>
  <c r="M1768" i="13"/>
  <c r="O1768" i="13"/>
  <c r="Q1768" i="13"/>
  <c r="V1768" i="13"/>
  <c r="G1773" i="13"/>
  <c r="M1773" i="13" s="1"/>
  <c r="I1773" i="13"/>
  <c r="K1773" i="13"/>
  <c r="O1773" i="13"/>
  <c r="Q1773" i="13"/>
  <c r="V1773" i="13"/>
  <c r="G1774" i="13"/>
  <c r="M1774" i="13" s="1"/>
  <c r="I1774" i="13"/>
  <c r="K1774" i="13"/>
  <c r="O1774" i="13"/>
  <c r="Q1774" i="13"/>
  <c r="V1774" i="13"/>
  <c r="G1775" i="13"/>
  <c r="M1775" i="13" s="1"/>
  <c r="I1775" i="13"/>
  <c r="K1775" i="13"/>
  <c r="O1775" i="13"/>
  <c r="Q1775" i="13"/>
  <c r="V1775" i="13"/>
  <c r="G1776" i="13"/>
  <c r="M1776" i="13" s="1"/>
  <c r="I1776" i="13"/>
  <c r="K1776" i="13"/>
  <c r="O1776" i="13"/>
  <c r="Q1776" i="13"/>
  <c r="V1776" i="13"/>
  <c r="G1777" i="13"/>
  <c r="M1777" i="13" s="1"/>
  <c r="I1777" i="13"/>
  <c r="K1777" i="13"/>
  <c r="O1777" i="13"/>
  <c r="Q1777" i="13"/>
  <c r="V1777" i="13"/>
  <c r="G1778" i="13"/>
  <c r="M1778" i="13" s="1"/>
  <c r="I1778" i="13"/>
  <c r="K1778" i="13"/>
  <c r="O1778" i="13"/>
  <c r="Q1778" i="13"/>
  <c r="V1778" i="13"/>
  <c r="G1779" i="13"/>
  <c r="M1779" i="13" s="1"/>
  <c r="I1779" i="13"/>
  <c r="K1779" i="13"/>
  <c r="O1779" i="13"/>
  <c r="Q1779" i="13"/>
  <c r="V1779" i="13"/>
  <c r="G1806" i="13"/>
  <c r="M1806" i="13" s="1"/>
  <c r="I1806" i="13"/>
  <c r="K1806" i="13"/>
  <c r="O1806" i="13"/>
  <c r="Q1806" i="13"/>
  <c r="V1806" i="13"/>
  <c r="G1807" i="13"/>
  <c r="M1807" i="13" s="1"/>
  <c r="I1807" i="13"/>
  <c r="K1807" i="13"/>
  <c r="O1807" i="13"/>
  <c r="Q1807" i="13"/>
  <c r="V1807" i="13"/>
  <c r="G1808" i="13"/>
  <c r="M1808" i="13" s="1"/>
  <c r="I1808" i="13"/>
  <c r="K1808" i="13"/>
  <c r="O1808" i="13"/>
  <c r="Q1808" i="13"/>
  <c r="V1808" i="13"/>
  <c r="G1809" i="13"/>
  <c r="M1809" i="13" s="1"/>
  <c r="I1809" i="13"/>
  <c r="K1809" i="13"/>
  <c r="O1809" i="13"/>
  <c r="Q1809" i="13"/>
  <c r="V1809" i="13"/>
  <c r="G1813" i="13"/>
  <c r="I1813" i="13"/>
  <c r="K1813" i="13"/>
  <c r="M1813" i="13"/>
  <c r="O1813" i="13"/>
  <c r="Q1813" i="13"/>
  <c r="V1813" i="13"/>
  <c r="G1817" i="13"/>
  <c r="M1817" i="13" s="1"/>
  <c r="I1817" i="13"/>
  <c r="K1817" i="13"/>
  <c r="O1817" i="13"/>
  <c r="Q1817" i="13"/>
  <c r="V1817" i="13"/>
  <c r="G1821" i="13"/>
  <c r="M1821" i="13" s="1"/>
  <c r="I1821" i="13"/>
  <c r="K1821" i="13"/>
  <c r="O1821" i="13"/>
  <c r="Q1821" i="13"/>
  <c r="V1821" i="13"/>
  <c r="G1825" i="13"/>
  <c r="M1825" i="13" s="1"/>
  <c r="I1825" i="13"/>
  <c r="K1825" i="13"/>
  <c r="O1825" i="13"/>
  <c r="Q1825" i="13"/>
  <c r="V1825" i="13"/>
  <c r="G1829" i="13"/>
  <c r="M1829" i="13" s="1"/>
  <c r="I1829" i="13"/>
  <c r="K1829" i="13"/>
  <c r="O1829" i="13"/>
  <c r="Q1829" i="13"/>
  <c r="V1829" i="13"/>
  <c r="G1851" i="13"/>
  <c r="M1851" i="13" s="1"/>
  <c r="I1851" i="13"/>
  <c r="K1851" i="13"/>
  <c r="O1851" i="13"/>
  <c r="Q1851" i="13"/>
  <c r="V1851" i="13"/>
  <c r="G1865" i="13"/>
  <c r="M1865" i="13" s="1"/>
  <c r="I1865" i="13"/>
  <c r="K1865" i="13"/>
  <c r="O1865" i="13"/>
  <c r="Q1865" i="13"/>
  <c r="V1865" i="13"/>
  <c r="G1869" i="13"/>
  <c r="M1869" i="13" s="1"/>
  <c r="I1869" i="13"/>
  <c r="K1869" i="13"/>
  <c r="O1869" i="13"/>
  <c r="Q1869" i="13"/>
  <c r="V1869" i="13"/>
  <c r="G1879" i="13"/>
  <c r="M1879" i="13" s="1"/>
  <c r="I1879" i="13"/>
  <c r="K1879" i="13"/>
  <c r="O1879" i="13"/>
  <c r="Q1879" i="13"/>
  <c r="V1879" i="13"/>
  <c r="G1885" i="13"/>
  <c r="M1885" i="13" s="1"/>
  <c r="I1885" i="13"/>
  <c r="K1885" i="13"/>
  <c r="O1885" i="13"/>
  <c r="Q1885" i="13"/>
  <c r="V1885" i="13"/>
  <c r="G1887" i="13"/>
  <c r="M1887" i="13" s="1"/>
  <c r="I1887" i="13"/>
  <c r="K1887" i="13"/>
  <c r="O1887" i="13"/>
  <c r="Q1887" i="13"/>
  <c r="V1887" i="13"/>
  <c r="G1891" i="13"/>
  <c r="I1891" i="13"/>
  <c r="K1891" i="13"/>
  <c r="M1891" i="13"/>
  <c r="O1891" i="13"/>
  <c r="Q1891" i="13"/>
  <c r="V1891" i="13"/>
  <c r="G1896" i="13"/>
  <c r="I1896" i="13"/>
  <c r="K1896" i="13"/>
  <c r="O1896" i="13"/>
  <c r="Q1896" i="13"/>
  <c r="V1896" i="13"/>
  <c r="G1897" i="13"/>
  <c r="M1897" i="13" s="1"/>
  <c r="I1897" i="13"/>
  <c r="K1897" i="13"/>
  <c r="O1897" i="13"/>
  <c r="Q1897" i="13"/>
  <c r="V1897" i="13"/>
  <c r="G1903" i="13"/>
  <c r="M1903" i="13" s="1"/>
  <c r="I1903" i="13"/>
  <c r="K1903" i="13"/>
  <c r="O1903" i="13"/>
  <c r="Q1903" i="13"/>
  <c r="V1903" i="13"/>
  <c r="G1909" i="13"/>
  <c r="M1909" i="13" s="1"/>
  <c r="I1909" i="13"/>
  <c r="K1909" i="13"/>
  <c r="O1909" i="13"/>
  <c r="Q1909" i="13"/>
  <c r="V1909" i="13"/>
  <c r="G1912" i="13"/>
  <c r="M1912" i="13" s="1"/>
  <c r="I1912" i="13"/>
  <c r="K1912" i="13"/>
  <c r="O1912" i="13"/>
  <c r="Q1912" i="13"/>
  <c r="V1912" i="13"/>
  <c r="G1913" i="13"/>
  <c r="M1913" i="13" s="1"/>
  <c r="I1913" i="13"/>
  <c r="K1913" i="13"/>
  <c r="O1913" i="13"/>
  <c r="Q1913" i="13"/>
  <c r="V1913" i="13"/>
  <c r="G1914" i="13"/>
  <c r="M1914" i="13" s="1"/>
  <c r="I1914" i="13"/>
  <c r="K1914" i="13"/>
  <c r="O1914" i="13"/>
  <c r="Q1914" i="13"/>
  <c r="V1914" i="13"/>
  <c r="G1915" i="13"/>
  <c r="M1915" i="13" s="1"/>
  <c r="I1915" i="13"/>
  <c r="K1915" i="13"/>
  <c r="O1915" i="13"/>
  <c r="Q1915" i="13"/>
  <c r="V1915" i="13"/>
  <c r="G1916" i="13"/>
  <c r="M1916" i="13" s="1"/>
  <c r="I1916" i="13"/>
  <c r="K1916" i="13"/>
  <c r="O1916" i="13"/>
  <c r="Q1916" i="13"/>
  <c r="V1916" i="13"/>
  <c r="G1917" i="13"/>
  <c r="M1917" i="13" s="1"/>
  <c r="I1917" i="13"/>
  <c r="K1917" i="13"/>
  <c r="O1917" i="13"/>
  <c r="Q1917" i="13"/>
  <c r="V1917" i="13"/>
  <c r="G1918" i="13"/>
  <c r="M1918" i="13" s="1"/>
  <c r="I1918" i="13"/>
  <c r="K1918" i="13"/>
  <c r="O1918" i="13"/>
  <c r="Q1918" i="13"/>
  <c r="V1918" i="13"/>
  <c r="G1919" i="13"/>
  <c r="I1919" i="13"/>
  <c r="K1919" i="13"/>
  <c r="M1919" i="13"/>
  <c r="O1919" i="13"/>
  <c r="Q1919" i="13"/>
  <c r="V1919" i="13"/>
  <c r="G1920" i="13"/>
  <c r="M1920" i="13" s="1"/>
  <c r="I1920" i="13"/>
  <c r="K1920" i="13"/>
  <c r="O1920" i="13"/>
  <c r="Q1920" i="13"/>
  <c r="V1920" i="13"/>
  <c r="G1921" i="13"/>
  <c r="M1921" i="13" s="1"/>
  <c r="I1921" i="13"/>
  <c r="K1921" i="13"/>
  <c r="O1921" i="13"/>
  <c r="Q1921" i="13"/>
  <c r="V1921" i="13"/>
  <c r="G1922" i="13"/>
  <c r="M1922" i="13" s="1"/>
  <c r="I1922" i="13"/>
  <c r="K1922" i="13"/>
  <c r="O1922" i="13"/>
  <c r="Q1922" i="13"/>
  <c r="V1922" i="13"/>
  <c r="G1923" i="13"/>
  <c r="I1923" i="13"/>
  <c r="K1923" i="13"/>
  <c r="M1923" i="13"/>
  <c r="O1923" i="13"/>
  <c r="Q1923" i="13"/>
  <c r="V1923" i="13"/>
  <c r="G1924" i="13"/>
  <c r="I1924" i="13"/>
  <c r="K1924" i="13"/>
  <c r="M1924" i="13"/>
  <c r="O1924" i="13"/>
  <c r="Q1924" i="13"/>
  <c r="V1924" i="13"/>
  <c r="G1925" i="13"/>
  <c r="M1925" i="13" s="1"/>
  <c r="I1925" i="13"/>
  <c r="K1925" i="13"/>
  <c r="O1925" i="13"/>
  <c r="Q1925" i="13"/>
  <c r="V1925" i="13"/>
  <c r="G1926" i="13"/>
  <c r="M1926" i="13" s="1"/>
  <c r="I1926" i="13"/>
  <c r="K1926" i="13"/>
  <c r="O1926" i="13"/>
  <c r="Q1926" i="13"/>
  <c r="V1926" i="13"/>
  <c r="G1927" i="13"/>
  <c r="I1927" i="13"/>
  <c r="K1927" i="13"/>
  <c r="M1927" i="13"/>
  <c r="O1927" i="13"/>
  <c r="Q1927" i="13"/>
  <c r="V1927" i="13"/>
  <c r="G1928" i="13"/>
  <c r="M1928" i="13" s="1"/>
  <c r="I1928" i="13"/>
  <c r="K1928" i="13"/>
  <c r="O1928" i="13"/>
  <c r="Q1928" i="13"/>
  <c r="V1928" i="13"/>
  <c r="G1929" i="13"/>
  <c r="M1929" i="13" s="1"/>
  <c r="I1929" i="13"/>
  <c r="K1929" i="13"/>
  <c r="O1929" i="13"/>
  <c r="Q1929" i="13"/>
  <c r="V1929" i="13"/>
  <c r="G1930" i="13"/>
  <c r="M1930" i="13" s="1"/>
  <c r="I1930" i="13"/>
  <c r="K1930" i="13"/>
  <c r="O1930" i="13"/>
  <c r="Q1930" i="13"/>
  <c r="V1930" i="13"/>
  <c r="G1931" i="13"/>
  <c r="M1931" i="13" s="1"/>
  <c r="I1931" i="13"/>
  <c r="K1931" i="13"/>
  <c r="O1931" i="13"/>
  <c r="Q1931" i="13"/>
  <c r="V1931" i="13"/>
  <c r="G1934" i="13"/>
  <c r="I1934" i="13"/>
  <c r="K1934" i="13"/>
  <c r="M1934" i="13"/>
  <c r="O1934" i="13"/>
  <c r="Q1934" i="13"/>
  <c r="V1934" i="13"/>
  <c r="G1937" i="13"/>
  <c r="M1937" i="13" s="1"/>
  <c r="I1937" i="13"/>
  <c r="K1937" i="13"/>
  <c r="O1937" i="13"/>
  <c r="Q1937" i="13"/>
  <c r="V1937" i="13"/>
  <c r="G1940" i="13"/>
  <c r="M1940" i="13" s="1"/>
  <c r="I1940" i="13"/>
  <c r="K1940" i="13"/>
  <c r="O1940" i="13"/>
  <c r="Q1940" i="13"/>
  <c r="V1940" i="13"/>
  <c r="G1943" i="13"/>
  <c r="M1943" i="13" s="1"/>
  <c r="I1943" i="13"/>
  <c r="K1943" i="13"/>
  <c r="O1943" i="13"/>
  <c r="Q1943" i="13"/>
  <c r="V1943" i="13"/>
  <c r="G1945" i="13"/>
  <c r="M1945" i="13" s="1"/>
  <c r="I1945" i="13"/>
  <c r="K1945" i="13"/>
  <c r="O1945" i="13"/>
  <c r="Q1945" i="13"/>
  <c r="V1945" i="13"/>
  <c r="G1993" i="13"/>
  <c r="M1993" i="13" s="1"/>
  <c r="I1993" i="13"/>
  <c r="K1993" i="13"/>
  <c r="O1993" i="13"/>
  <c r="Q1993" i="13"/>
  <c r="V1993" i="13"/>
  <c r="G2008" i="13"/>
  <c r="M2008" i="13" s="1"/>
  <c r="I2008" i="13"/>
  <c r="K2008" i="13"/>
  <c r="O2008" i="13"/>
  <c r="Q2008" i="13"/>
  <c r="V2008" i="13"/>
  <c r="G2023" i="13"/>
  <c r="M2023" i="13" s="1"/>
  <c r="I2023" i="13"/>
  <c r="K2023" i="13"/>
  <c r="O2023" i="13"/>
  <c r="Q2023" i="13"/>
  <c r="V2023" i="13"/>
  <c r="G2041" i="13"/>
  <c r="M2041" i="13" s="1"/>
  <c r="I2041" i="13"/>
  <c r="K2041" i="13"/>
  <c r="O2041" i="13"/>
  <c r="Q2041" i="13"/>
  <c r="V2041" i="13"/>
  <c r="G2062" i="13"/>
  <c r="M2062" i="13" s="1"/>
  <c r="I2062" i="13"/>
  <c r="K2062" i="13"/>
  <c r="O2062" i="13"/>
  <c r="Q2062" i="13"/>
  <c r="V2062" i="13"/>
  <c r="G2067" i="13"/>
  <c r="I2067" i="13"/>
  <c r="K2067" i="13"/>
  <c r="M2067" i="13"/>
  <c r="O2067" i="13"/>
  <c r="Q2067" i="13"/>
  <c r="V2067" i="13"/>
  <c r="G2072" i="13"/>
  <c r="I2072" i="13"/>
  <c r="K2072" i="13"/>
  <c r="M2072" i="13"/>
  <c r="O2072" i="13"/>
  <c r="Q2072" i="13"/>
  <c r="V2072" i="13"/>
  <c r="G2074" i="13"/>
  <c r="M2074" i="13" s="1"/>
  <c r="I2074" i="13"/>
  <c r="K2074" i="13"/>
  <c r="O2074" i="13"/>
  <c r="Q2074" i="13"/>
  <c r="V2074" i="13"/>
  <c r="G2077" i="13"/>
  <c r="M2077" i="13" s="1"/>
  <c r="I2077" i="13"/>
  <c r="K2077" i="13"/>
  <c r="O2077" i="13"/>
  <c r="Q2077" i="13"/>
  <c r="V2077" i="13"/>
  <c r="G2095" i="13"/>
  <c r="M2095" i="13" s="1"/>
  <c r="I2095" i="13"/>
  <c r="K2095" i="13"/>
  <c r="O2095" i="13"/>
  <c r="Q2095" i="13"/>
  <c r="V2095" i="13"/>
  <c r="G2107" i="13"/>
  <c r="M2107" i="13" s="1"/>
  <c r="I2107" i="13"/>
  <c r="K2107" i="13"/>
  <c r="O2107" i="13"/>
  <c r="Q2107" i="13"/>
  <c r="V2107" i="13"/>
  <c r="G2109" i="13"/>
  <c r="I2109" i="13"/>
  <c r="K2109" i="13"/>
  <c r="O2109" i="13"/>
  <c r="Q2109" i="13"/>
  <c r="V2109" i="13"/>
  <c r="G2113" i="13"/>
  <c r="I2113" i="13"/>
  <c r="K2113" i="13"/>
  <c r="M2113" i="13"/>
  <c r="O2113" i="13"/>
  <c r="Q2113" i="13"/>
  <c r="V2113" i="13"/>
  <c r="G2124" i="13"/>
  <c r="I2124" i="13"/>
  <c r="K2124" i="13"/>
  <c r="M2124" i="13"/>
  <c r="O2124" i="13"/>
  <c r="Q2124" i="13"/>
  <c r="V2124" i="13"/>
  <c r="G2134" i="13"/>
  <c r="M2134" i="13" s="1"/>
  <c r="I2134" i="13"/>
  <c r="K2134" i="13"/>
  <c r="O2134" i="13"/>
  <c r="Q2134" i="13"/>
  <c r="V2134" i="13"/>
  <c r="G2145" i="13"/>
  <c r="M2145" i="13" s="1"/>
  <c r="I2145" i="13"/>
  <c r="K2145" i="13"/>
  <c r="O2145" i="13"/>
  <c r="Q2145" i="13"/>
  <c r="V2145" i="13"/>
  <c r="G2152" i="13"/>
  <c r="M2152" i="13" s="1"/>
  <c r="I2152" i="13"/>
  <c r="K2152" i="13"/>
  <c r="O2152" i="13"/>
  <c r="Q2152" i="13"/>
  <c r="V2152" i="13"/>
  <c r="G2156" i="13"/>
  <c r="I2156" i="13"/>
  <c r="K2156" i="13"/>
  <c r="M2156" i="13"/>
  <c r="O2156" i="13"/>
  <c r="Q2156" i="13"/>
  <c r="V2156" i="13"/>
  <c r="G2160" i="13"/>
  <c r="M2160" i="13" s="1"/>
  <c r="I2160" i="13"/>
  <c r="K2160" i="13"/>
  <c r="O2160" i="13"/>
  <c r="Q2160" i="13"/>
  <c r="V2160" i="13"/>
  <c r="I2161" i="13"/>
  <c r="Q2161" i="13"/>
  <c r="G2162" i="13"/>
  <c r="I2162" i="13"/>
  <c r="K2162" i="13"/>
  <c r="K2161" i="13" s="1"/>
  <c r="M2162" i="13"/>
  <c r="O2162" i="13"/>
  <c r="Q2162" i="13"/>
  <c r="V2162" i="13"/>
  <c r="V2161" i="13" s="1"/>
  <c r="G2165" i="13"/>
  <c r="G2161" i="13" s="1"/>
  <c r="I80" i="1" s="1"/>
  <c r="I2165" i="13"/>
  <c r="K2165" i="13"/>
  <c r="O2165" i="13"/>
  <c r="O2161" i="13" s="1"/>
  <c r="Q2165" i="13"/>
  <c r="V2165" i="13"/>
  <c r="G2167" i="13"/>
  <c r="M2167" i="13" s="1"/>
  <c r="I2167" i="13"/>
  <c r="K2167" i="13"/>
  <c r="O2167" i="13"/>
  <c r="O2166" i="13" s="1"/>
  <c r="Q2167" i="13"/>
  <c r="V2167" i="13"/>
  <c r="G2233" i="13"/>
  <c r="I2233" i="13"/>
  <c r="K2233" i="13"/>
  <c r="M2233" i="13"/>
  <c r="O2233" i="13"/>
  <c r="Q2233" i="13"/>
  <c r="V2233" i="13"/>
  <c r="G2234" i="13"/>
  <c r="I2234" i="13"/>
  <c r="K2234" i="13"/>
  <c r="M2234" i="13"/>
  <c r="O2234" i="13"/>
  <c r="Q2234" i="13"/>
  <c r="V2234" i="13"/>
  <c r="G2236" i="13"/>
  <c r="M2236" i="13" s="1"/>
  <c r="I2236" i="13"/>
  <c r="K2236" i="13"/>
  <c r="O2236" i="13"/>
  <c r="Q2236" i="13"/>
  <c r="V2236" i="13"/>
  <c r="G2238" i="13"/>
  <c r="M2238" i="13" s="1"/>
  <c r="I2238" i="13"/>
  <c r="I2237" i="13" s="1"/>
  <c r="K2238" i="13"/>
  <c r="O2238" i="13"/>
  <c r="O2237" i="13" s="1"/>
  <c r="Q2238" i="13"/>
  <c r="V2238" i="13"/>
  <c r="G2247" i="13"/>
  <c r="I2247" i="13"/>
  <c r="K2247" i="13"/>
  <c r="O2247" i="13"/>
  <c r="Q2247" i="13"/>
  <c r="V2247" i="13"/>
  <c r="G2250" i="13"/>
  <c r="I2250" i="13"/>
  <c r="K2250" i="13"/>
  <c r="M2250" i="13"/>
  <c r="O2250" i="13"/>
  <c r="Q2250" i="13"/>
  <c r="V2250" i="13"/>
  <c r="G2255" i="13"/>
  <c r="M2255" i="13" s="1"/>
  <c r="I2255" i="13"/>
  <c r="K2255" i="13"/>
  <c r="O2255" i="13"/>
  <c r="Q2255" i="13"/>
  <c r="V2255" i="13"/>
  <c r="G2261" i="13"/>
  <c r="I2261" i="13"/>
  <c r="K2261" i="13"/>
  <c r="M2261" i="13"/>
  <c r="O2261" i="13"/>
  <c r="Q2261" i="13"/>
  <c r="V2261" i="13"/>
  <c r="G2262" i="13"/>
  <c r="I2262" i="13"/>
  <c r="K2262" i="13"/>
  <c r="M2262" i="13"/>
  <c r="O2262" i="13"/>
  <c r="Q2262" i="13"/>
  <c r="V2262" i="13"/>
  <c r="G2264" i="13"/>
  <c r="M2264" i="13" s="1"/>
  <c r="I2264" i="13"/>
  <c r="K2264" i="13"/>
  <c r="O2264" i="13"/>
  <c r="Q2264" i="13"/>
  <c r="V2264" i="13"/>
  <c r="G2265" i="13"/>
  <c r="I2265" i="13"/>
  <c r="K2265" i="13"/>
  <c r="M2265" i="13"/>
  <c r="O2265" i="13"/>
  <c r="Q2265" i="13"/>
  <c r="V2265" i="13"/>
  <c r="G2266" i="13"/>
  <c r="M2266" i="13" s="1"/>
  <c r="I2266" i="13"/>
  <c r="K2266" i="13"/>
  <c r="O2266" i="13"/>
  <c r="Q2266" i="13"/>
  <c r="V2266" i="13"/>
  <c r="G2275" i="13"/>
  <c r="I2275" i="13"/>
  <c r="K2275" i="13"/>
  <c r="M2275" i="13"/>
  <c r="O2275" i="13"/>
  <c r="Q2275" i="13"/>
  <c r="V2275" i="13"/>
  <c r="G2276" i="13"/>
  <c r="M2276" i="13" s="1"/>
  <c r="I2276" i="13"/>
  <c r="K2276" i="13"/>
  <c r="O2276" i="13"/>
  <c r="Q2276" i="13"/>
  <c r="V2276" i="13"/>
  <c r="G2277" i="13"/>
  <c r="M2277" i="13" s="1"/>
  <c r="I2277" i="13"/>
  <c r="K2277" i="13"/>
  <c r="O2277" i="13"/>
  <c r="Q2277" i="13"/>
  <c r="V2277" i="13"/>
  <c r="G2279" i="13"/>
  <c r="I2279" i="13"/>
  <c r="K2279" i="13"/>
  <c r="M2279" i="13"/>
  <c r="O2279" i="13"/>
  <c r="Q2279" i="13"/>
  <c r="V2279" i="13"/>
  <c r="G2290" i="13"/>
  <c r="M2290" i="13" s="1"/>
  <c r="I2290" i="13"/>
  <c r="K2290" i="13"/>
  <c r="O2290" i="13"/>
  <c r="Q2290" i="13"/>
  <c r="V2290" i="13"/>
  <c r="G2294" i="13"/>
  <c r="G2289" i="13" s="1"/>
  <c r="I84" i="1" s="1"/>
  <c r="I2294" i="13"/>
  <c r="K2294" i="13"/>
  <c r="O2294" i="13"/>
  <c r="Q2294" i="13"/>
  <c r="V2294" i="13"/>
  <c r="G2298" i="13"/>
  <c r="M2298" i="13" s="1"/>
  <c r="I2298" i="13"/>
  <c r="K2298" i="13"/>
  <c r="O2298" i="13"/>
  <c r="Q2298" i="13"/>
  <c r="V2298" i="13"/>
  <c r="G2299" i="13"/>
  <c r="I2299" i="13"/>
  <c r="K2299" i="13"/>
  <c r="M2299" i="13"/>
  <c r="O2299" i="13"/>
  <c r="Q2299" i="13"/>
  <c r="V2299" i="13"/>
  <c r="I2301" i="13"/>
  <c r="K2301" i="13"/>
  <c r="O2301" i="13"/>
  <c r="Q2301" i="13"/>
  <c r="V2301" i="13"/>
  <c r="G2302" i="13"/>
  <c r="M2302" i="13" s="1"/>
  <c r="I2302" i="13"/>
  <c r="K2302" i="13"/>
  <c r="O2302" i="13"/>
  <c r="Q2302" i="13"/>
  <c r="V2302" i="13"/>
  <c r="I2304" i="13"/>
  <c r="K2304" i="13"/>
  <c r="O2304" i="13"/>
  <c r="Q2304" i="13"/>
  <c r="V2304" i="13"/>
  <c r="I2305" i="13"/>
  <c r="K2305" i="13"/>
  <c r="O2305" i="13"/>
  <c r="Q2305" i="13"/>
  <c r="V2305" i="13"/>
  <c r="I2306" i="13"/>
  <c r="K2306" i="13"/>
  <c r="O2306" i="13"/>
  <c r="Q2306" i="13"/>
  <c r="V2306" i="13"/>
  <c r="G2307" i="13"/>
  <c r="M2307" i="13" s="1"/>
  <c r="I2307" i="13"/>
  <c r="K2307" i="13"/>
  <c r="O2307" i="13"/>
  <c r="Q2307" i="13"/>
  <c r="V2307" i="13"/>
  <c r="I2309" i="13"/>
  <c r="K2309" i="13"/>
  <c r="O2309" i="13"/>
  <c r="Q2309" i="13"/>
  <c r="V2309" i="13"/>
  <c r="V2308" i="13" s="1"/>
  <c r="G2310" i="13"/>
  <c r="I2310" i="13"/>
  <c r="K2310" i="13"/>
  <c r="M2310" i="13"/>
  <c r="O2310" i="13"/>
  <c r="Q2310" i="13"/>
  <c r="V2310" i="13"/>
  <c r="G2311" i="13"/>
  <c r="I88" i="1" s="1"/>
  <c r="G2312" i="13"/>
  <c r="I2312" i="13"/>
  <c r="K2312" i="13"/>
  <c r="M2312" i="13"/>
  <c r="O2312" i="13"/>
  <c r="Q2312" i="13"/>
  <c r="V2312" i="13"/>
  <c r="G2313" i="13"/>
  <c r="M2313" i="13" s="1"/>
  <c r="I2313" i="13"/>
  <c r="K2313" i="13"/>
  <c r="O2313" i="13"/>
  <c r="Q2313" i="13"/>
  <c r="V2313" i="13"/>
  <c r="G2314" i="13"/>
  <c r="I2314" i="13"/>
  <c r="K2314" i="13"/>
  <c r="M2314" i="13"/>
  <c r="O2314" i="13"/>
  <c r="Q2314" i="13"/>
  <c r="V2314" i="13"/>
  <c r="G2315" i="13"/>
  <c r="M2315" i="13" s="1"/>
  <c r="I2315" i="13"/>
  <c r="K2315" i="13"/>
  <c r="O2315" i="13"/>
  <c r="O2311" i="13" s="1"/>
  <c r="Q2315" i="13"/>
  <c r="V2315" i="13"/>
  <c r="G2317" i="13"/>
  <c r="M2317" i="13" s="1"/>
  <c r="I2317" i="13"/>
  <c r="K2317" i="13"/>
  <c r="O2317" i="13"/>
  <c r="Q2317" i="13"/>
  <c r="V2317" i="13"/>
  <c r="G2332" i="13"/>
  <c r="I2332" i="13"/>
  <c r="K2332" i="13"/>
  <c r="M2332" i="13"/>
  <c r="O2332" i="13"/>
  <c r="Q2332" i="13"/>
  <c r="V2332" i="13"/>
  <c r="G2349" i="13"/>
  <c r="M2349" i="13" s="1"/>
  <c r="I2349" i="13"/>
  <c r="K2349" i="13"/>
  <c r="O2349" i="13"/>
  <c r="Q2349" i="13"/>
  <c r="V2349" i="13"/>
  <c r="G2364" i="13"/>
  <c r="I2364" i="13"/>
  <c r="K2364" i="13"/>
  <c r="M2364" i="13"/>
  <c r="O2364" i="13"/>
  <c r="Q2364" i="13"/>
  <c r="V2364" i="13"/>
  <c r="G2366" i="13"/>
  <c r="M2366" i="13" s="1"/>
  <c r="I2366" i="13"/>
  <c r="K2366" i="13"/>
  <c r="O2366" i="13"/>
  <c r="Q2366" i="13"/>
  <c r="V2366" i="13"/>
  <c r="G2372" i="13"/>
  <c r="M2372" i="13" s="1"/>
  <c r="I2372" i="13"/>
  <c r="K2372" i="13"/>
  <c r="O2372" i="13"/>
  <c r="Q2372" i="13"/>
  <c r="V2372" i="13"/>
  <c r="G2375" i="13"/>
  <c r="M2375" i="13" s="1"/>
  <c r="I2375" i="13"/>
  <c r="K2375" i="13"/>
  <c r="O2375" i="13"/>
  <c r="Q2375" i="13"/>
  <c r="V2375" i="13"/>
  <c r="G2377" i="13"/>
  <c r="M2377" i="13" s="1"/>
  <c r="I2377" i="13"/>
  <c r="K2377" i="13"/>
  <c r="O2377" i="13"/>
  <c r="Q2377" i="13"/>
  <c r="V2377" i="13"/>
  <c r="G2382" i="13"/>
  <c r="M2382" i="13" s="1"/>
  <c r="I2382" i="13"/>
  <c r="K2382" i="13"/>
  <c r="O2382" i="13"/>
  <c r="Q2382" i="13"/>
  <c r="V2382" i="13"/>
  <c r="G2385" i="13"/>
  <c r="I2385" i="13"/>
  <c r="K2385" i="13"/>
  <c r="M2385" i="13"/>
  <c r="O2385" i="13"/>
  <c r="Q2385" i="13"/>
  <c r="V2385" i="13"/>
  <c r="G2390" i="13"/>
  <c r="M2390" i="13" s="1"/>
  <c r="I2390" i="13"/>
  <c r="K2390" i="13"/>
  <c r="O2390" i="13"/>
  <c r="Q2390" i="13"/>
  <c r="V2390" i="13"/>
  <c r="G2393" i="13"/>
  <c r="I2393" i="13"/>
  <c r="K2393" i="13"/>
  <c r="M2393" i="13"/>
  <c r="O2393" i="13"/>
  <c r="Q2393" i="13"/>
  <c r="V2393" i="13"/>
  <c r="G2397" i="13"/>
  <c r="M2397" i="13" s="1"/>
  <c r="I2397" i="13"/>
  <c r="K2397" i="13"/>
  <c r="O2397" i="13"/>
  <c r="Q2397" i="13"/>
  <c r="V2397" i="13"/>
  <c r="G2398" i="13"/>
  <c r="M2398" i="13" s="1"/>
  <c r="I2398" i="13"/>
  <c r="K2398" i="13"/>
  <c r="O2398" i="13"/>
  <c r="Q2398" i="13"/>
  <c r="V2398" i="13"/>
  <c r="G2399" i="13"/>
  <c r="M2399" i="13" s="1"/>
  <c r="I2399" i="13"/>
  <c r="K2399" i="13"/>
  <c r="O2399" i="13"/>
  <c r="Q2399" i="13"/>
  <c r="V2399" i="13"/>
  <c r="G2400" i="13"/>
  <c r="I2400" i="13"/>
  <c r="K2400" i="13"/>
  <c r="M2400" i="13"/>
  <c r="O2400" i="13"/>
  <c r="Q2400" i="13"/>
  <c r="V2400" i="13"/>
  <c r="G2401" i="13"/>
  <c r="M2401" i="13" s="1"/>
  <c r="I2401" i="13"/>
  <c r="K2401" i="13"/>
  <c r="O2401" i="13"/>
  <c r="Q2401" i="13"/>
  <c r="V2401" i="13"/>
  <c r="G2402" i="13"/>
  <c r="M2402" i="13" s="1"/>
  <c r="I2402" i="13"/>
  <c r="K2402" i="13"/>
  <c r="O2402" i="13"/>
  <c r="Q2402" i="13"/>
  <c r="V2402" i="13"/>
  <c r="G2403" i="13"/>
  <c r="M2403" i="13" s="1"/>
  <c r="I2403" i="13"/>
  <c r="K2403" i="13"/>
  <c r="O2403" i="13"/>
  <c r="Q2403" i="13"/>
  <c r="V2403" i="13"/>
  <c r="G2404" i="13"/>
  <c r="I2404" i="13"/>
  <c r="K2404" i="13"/>
  <c r="M2404" i="13"/>
  <c r="O2404" i="13"/>
  <c r="Q2404" i="13"/>
  <c r="V2404" i="13"/>
  <c r="AE2406" i="13"/>
  <c r="F43" i="1" s="1"/>
  <c r="G21" i="12"/>
  <c r="G8" i="12"/>
  <c r="O8" i="12"/>
  <c r="G9" i="12"/>
  <c r="M9" i="12" s="1"/>
  <c r="M8" i="12" s="1"/>
  <c r="I9" i="12"/>
  <c r="I8" i="12" s="1"/>
  <c r="K9" i="12"/>
  <c r="K8" i="12" s="1"/>
  <c r="O9" i="12"/>
  <c r="Q9" i="12"/>
  <c r="Q8" i="12" s="1"/>
  <c r="V9" i="12"/>
  <c r="V8" i="12" s="1"/>
  <c r="G10" i="12"/>
  <c r="I10" i="12"/>
  <c r="K10" i="12"/>
  <c r="M10" i="12"/>
  <c r="O10" i="12"/>
  <c r="Q10" i="12"/>
  <c r="V10" i="12"/>
  <c r="G11" i="12"/>
  <c r="G12" i="12"/>
  <c r="M12" i="12" s="1"/>
  <c r="I12" i="12"/>
  <c r="I11" i="12" s="1"/>
  <c r="K12" i="12"/>
  <c r="K11" i="12" s="1"/>
  <c r="O12" i="12"/>
  <c r="Q12" i="12"/>
  <c r="Q11" i="12" s="1"/>
  <c r="V12" i="12"/>
  <c r="V11" i="12" s="1"/>
  <c r="G13" i="12"/>
  <c r="M13" i="12" s="1"/>
  <c r="I13" i="12"/>
  <c r="K13" i="12"/>
  <c r="O13" i="12"/>
  <c r="Q13" i="12"/>
  <c r="V13" i="12"/>
  <c r="G14" i="12"/>
  <c r="I14" i="12"/>
  <c r="K14" i="12"/>
  <c r="M14" i="12"/>
  <c r="O14" i="12"/>
  <c r="Q14" i="12"/>
  <c r="V14" i="12"/>
  <c r="G15" i="12"/>
  <c r="M15" i="12" s="1"/>
  <c r="I15" i="12"/>
  <c r="K15" i="12"/>
  <c r="O15" i="12"/>
  <c r="O11" i="12" s="1"/>
  <c r="Q15" i="12"/>
  <c r="V15" i="12"/>
  <c r="G16" i="12"/>
  <c r="M16" i="12" s="1"/>
  <c r="I16" i="12"/>
  <c r="K16" i="12"/>
  <c r="O16" i="12"/>
  <c r="Q16" i="12"/>
  <c r="V16" i="12"/>
  <c r="G17" i="12"/>
  <c r="M17" i="12" s="1"/>
  <c r="I17" i="12"/>
  <c r="K17" i="12"/>
  <c r="O17" i="12"/>
  <c r="Q17" i="12"/>
  <c r="V17" i="12"/>
  <c r="G18" i="12"/>
  <c r="I18" i="12"/>
  <c r="K18" i="12"/>
  <c r="M18" i="12"/>
  <c r="O18" i="12"/>
  <c r="Q18" i="12"/>
  <c r="V18" i="12"/>
  <c r="G19" i="12"/>
  <c r="M19" i="12" s="1"/>
  <c r="I19" i="12"/>
  <c r="K19" i="12"/>
  <c r="O19" i="12"/>
  <c r="Q19" i="12"/>
  <c r="V19" i="12"/>
  <c r="AE21" i="12"/>
  <c r="AF21" i="12"/>
  <c r="I20" i="1"/>
  <c r="I19" i="1"/>
  <c r="H41" i="1"/>
  <c r="I41" i="1" s="1"/>
  <c r="J28" i="1"/>
  <c r="J26" i="1"/>
  <c r="G38" i="1"/>
  <c r="F38" i="1"/>
  <c r="J23" i="1"/>
  <c r="J24" i="1"/>
  <c r="J25" i="1"/>
  <c r="J27" i="1"/>
  <c r="E24" i="1"/>
  <c r="E26" i="1"/>
  <c r="V2316" i="13" l="1"/>
  <c r="M2109" i="13"/>
  <c r="G2108" i="13"/>
  <c r="I79" i="1" s="1"/>
  <c r="Q1617" i="13"/>
  <c r="O373" i="13"/>
  <c r="I2316" i="13"/>
  <c r="I2289" i="13"/>
  <c r="M2165" i="13"/>
  <c r="M2161" i="13" s="1"/>
  <c r="O2108" i="13"/>
  <c r="M159" i="13"/>
  <c r="I2263" i="13"/>
  <c r="Q2237" i="13"/>
  <c r="I1402" i="13"/>
  <c r="I635" i="13"/>
  <c r="G202" i="13"/>
  <c r="I56" i="1" s="1"/>
  <c r="M203" i="13"/>
  <c r="M202" i="13" s="1"/>
  <c r="K158" i="13"/>
  <c r="Q2166" i="13"/>
  <c r="Q2108" i="13"/>
  <c r="O1584" i="13"/>
  <c r="O662" i="13"/>
  <c r="I650" i="13"/>
  <c r="Q2316" i="13"/>
  <c r="M2294" i="13"/>
  <c r="M2289" i="13" s="1"/>
  <c r="I1886" i="13"/>
  <c r="V2237" i="13"/>
  <c r="I2108" i="13"/>
  <c r="K1609" i="13"/>
  <c r="V1567" i="13"/>
  <c r="V650" i="13"/>
  <c r="K650" i="13"/>
  <c r="O364" i="13"/>
  <c r="O202" i="13"/>
  <c r="G137" i="13"/>
  <c r="I53" i="1" s="1"/>
  <c r="M144" i="13"/>
  <c r="O2316" i="13"/>
  <c r="Q2308" i="13"/>
  <c r="I2308" i="13"/>
  <c r="O2308" i="13"/>
  <c r="Q2303" i="13"/>
  <c r="I2300" i="13"/>
  <c r="O2300" i="13"/>
  <c r="Q2263" i="13"/>
  <c r="O2263" i="13"/>
  <c r="G2237" i="13"/>
  <c r="I82" i="1" s="1"/>
  <c r="K2166" i="13"/>
  <c r="O1944" i="13"/>
  <c r="Q1886" i="13"/>
  <c r="K1617" i="13"/>
  <c r="V1609" i="13"/>
  <c r="K1584" i="13"/>
  <c r="Q1584" i="13"/>
  <c r="O1184" i="13"/>
  <c r="Q696" i="13"/>
  <c r="M696" i="13"/>
  <c r="O635" i="13"/>
  <c r="K364" i="13"/>
  <c r="V166" i="13"/>
  <c r="K166" i="13"/>
  <c r="V137" i="13"/>
  <c r="K137" i="13"/>
  <c r="K2316" i="13"/>
  <c r="O2303" i="13"/>
  <c r="K2303" i="13"/>
  <c r="Q2300" i="13"/>
  <c r="K2300" i="13"/>
  <c r="Q2289" i="13"/>
  <c r="O2289" i="13"/>
  <c r="K2237" i="13"/>
  <c r="I2166" i="13"/>
  <c r="M1944" i="13"/>
  <c r="I1617" i="13"/>
  <c r="V1617" i="13"/>
  <c r="O1609" i="13"/>
  <c r="V1600" i="13"/>
  <c r="I1600" i="13"/>
  <c r="K1567" i="13"/>
  <c r="Q1567" i="13"/>
  <c r="O650" i="13"/>
  <c r="V635" i="13"/>
  <c r="K635" i="13"/>
  <c r="O500" i="13"/>
  <c r="V364" i="13"/>
  <c r="I364" i="13"/>
  <c r="V202" i="13"/>
  <c r="K202" i="13"/>
  <c r="Q158" i="13"/>
  <c r="I158" i="13"/>
  <c r="I137" i="13"/>
  <c r="O1650" i="13"/>
  <c r="G110" i="14"/>
  <c r="F1563" i="13" s="1"/>
  <c r="G1563" i="13" s="1"/>
  <c r="M1563" i="13" s="1"/>
  <c r="G51" i="14"/>
  <c r="F1560" i="13" s="1"/>
  <c r="G1560" i="13" s="1"/>
  <c r="M1560" i="13" s="1"/>
  <c r="G6" i="14"/>
  <c r="F1557" i="13" s="1"/>
  <c r="G1557" i="13" s="1"/>
  <c r="G191" i="14"/>
  <c r="F1565" i="13" s="1"/>
  <c r="G1565" i="13" s="1"/>
  <c r="M1565" i="13" s="1"/>
  <c r="F209" i="15"/>
  <c r="F1601" i="13" s="1"/>
  <c r="G1601" i="13" s="1"/>
  <c r="J82" i="16"/>
  <c r="J37" i="16" s="1"/>
  <c r="J94" i="16"/>
  <c r="J38" i="16" s="1"/>
  <c r="J133" i="16"/>
  <c r="J41" i="16" s="1"/>
  <c r="J148" i="16"/>
  <c r="J42" i="16" s="1"/>
  <c r="J272" i="16"/>
  <c r="J53" i="16" s="1"/>
  <c r="J316" i="16"/>
  <c r="J57" i="16" s="1"/>
  <c r="J330" i="16"/>
  <c r="J59" i="16" s="1"/>
  <c r="J185" i="16"/>
  <c r="J46" i="16" s="1"/>
  <c r="J255" i="16"/>
  <c r="J52" i="16" s="1"/>
  <c r="J282" i="16"/>
  <c r="J54" i="16" s="1"/>
  <c r="J322" i="16"/>
  <c r="J58" i="16" s="1"/>
  <c r="J118" i="16"/>
  <c r="J40" i="16" s="1"/>
  <c r="J159" i="16"/>
  <c r="J44" i="16" s="1"/>
  <c r="J217" i="16"/>
  <c r="J48" i="16" s="1"/>
  <c r="J229" i="16"/>
  <c r="J50" i="16" s="1"/>
  <c r="J294" i="16"/>
  <c r="J55" i="16" s="1"/>
  <c r="E18" i="17"/>
  <c r="I11" i="19"/>
  <c r="K39" i="18"/>
  <c r="K11" i="18"/>
  <c r="K22" i="18"/>
  <c r="K12" i="18"/>
  <c r="K26" i="18"/>
  <c r="K32" i="18"/>
  <c r="K34" i="18"/>
  <c r="K8" i="18"/>
  <c r="K15" i="18"/>
  <c r="K33" i="18"/>
  <c r="K4" i="18"/>
  <c r="K7" i="18"/>
  <c r="K9" i="18"/>
  <c r="K20" i="18"/>
  <c r="K29" i="18"/>
  <c r="K6" i="18"/>
  <c r="K14" i="18"/>
  <c r="K16" i="18"/>
  <c r="K25" i="18"/>
  <c r="K28" i="18"/>
  <c r="I4" i="19"/>
  <c r="I8" i="19"/>
  <c r="I10" i="19"/>
  <c r="I12" i="19"/>
  <c r="I7" i="19"/>
  <c r="I14" i="19"/>
  <c r="F1051" i="20"/>
  <c r="F2309" i="13" s="1"/>
  <c r="G2309" i="13" s="1"/>
  <c r="M2309" i="13" s="1"/>
  <c r="M2308" i="13" s="1"/>
  <c r="K2311" i="13"/>
  <c r="Q2311" i="13"/>
  <c r="I2311" i="13"/>
  <c r="V2311" i="13"/>
  <c r="K2308" i="13"/>
  <c r="V2303" i="13"/>
  <c r="I2303" i="13"/>
  <c r="V2300" i="13"/>
  <c r="O1600" i="13"/>
  <c r="F42" i="1"/>
  <c r="V1556" i="13"/>
  <c r="F39" i="1"/>
  <c r="J19" i="18"/>
  <c r="K35" i="18"/>
  <c r="J31" i="18"/>
  <c r="J2" i="18"/>
  <c r="K3" i="18"/>
  <c r="K10" i="18"/>
  <c r="K17" i="18"/>
  <c r="K21" i="18"/>
  <c r="K36" i="18"/>
  <c r="K31" i="18" s="1"/>
  <c r="K5" i="18"/>
  <c r="K13" i="18"/>
  <c r="K24" i="18"/>
  <c r="K27" i="18"/>
  <c r="I16" i="19"/>
  <c r="F2306" i="13" s="1"/>
  <c r="G2306" i="13" s="1"/>
  <c r="M2306" i="13" s="1"/>
  <c r="K205" i="16"/>
  <c r="F5" i="17"/>
  <c r="H2" i="18"/>
  <c r="H19" i="18"/>
  <c r="H31" i="18"/>
  <c r="M2311" i="13"/>
  <c r="M2316" i="13"/>
  <c r="M2263" i="13"/>
  <c r="V1886" i="13"/>
  <c r="K1650" i="13"/>
  <c r="M1650" i="13"/>
  <c r="O1556" i="13"/>
  <c r="K1438" i="13"/>
  <c r="V701" i="13"/>
  <c r="G500" i="13"/>
  <c r="I59" i="1" s="1"/>
  <c r="M561" i="13"/>
  <c r="K500" i="13"/>
  <c r="G2316" i="13"/>
  <c r="I89" i="1" s="1"/>
  <c r="K2289" i="13"/>
  <c r="K2263" i="13"/>
  <c r="V2166" i="13"/>
  <c r="I1944" i="13"/>
  <c r="G1944" i="13"/>
  <c r="I78" i="1" s="1"/>
  <c r="O1886" i="13"/>
  <c r="V1650" i="13"/>
  <c r="O1617" i="13"/>
  <c r="M1617" i="13"/>
  <c r="G1609" i="13"/>
  <c r="I74" i="1" s="1"/>
  <c r="M1616" i="13"/>
  <c r="G1600" i="13"/>
  <c r="I72" i="1" s="1"/>
  <c r="M1601" i="13"/>
  <c r="M1600" i="13" s="1"/>
  <c r="I1567" i="13"/>
  <c r="O1567" i="13"/>
  <c r="Q1402" i="13"/>
  <c r="M1184" i="13"/>
  <c r="O33" i="13"/>
  <c r="K8" i="13"/>
  <c r="G2263" i="13"/>
  <c r="I83" i="1" s="1"/>
  <c r="M2108" i="13"/>
  <c r="G1886" i="13"/>
  <c r="I77" i="1" s="1"/>
  <c r="M1896" i="13"/>
  <c r="M1886" i="13" s="1"/>
  <c r="Q1650" i="13"/>
  <c r="G1617" i="13"/>
  <c r="I75" i="1" s="1"/>
  <c r="M1626" i="13"/>
  <c r="G1567" i="13"/>
  <c r="I70" i="1" s="1"/>
  <c r="M1568" i="13"/>
  <c r="M1567" i="13" s="1"/>
  <c r="K701" i="13"/>
  <c r="V500" i="13"/>
  <c r="V2289" i="13"/>
  <c r="V2263" i="13"/>
  <c r="M2166" i="13"/>
  <c r="G2166" i="13"/>
  <c r="I81" i="1" s="1"/>
  <c r="K2108" i="13"/>
  <c r="K1944" i="13"/>
  <c r="Q1944" i="13"/>
  <c r="G1650" i="13"/>
  <c r="I76" i="1" s="1"/>
  <c r="M1609" i="13"/>
  <c r="G1603" i="13"/>
  <c r="I73" i="1" s="1"/>
  <c r="M1608" i="13"/>
  <c r="M1603" i="13" s="1"/>
  <c r="G1584" i="13"/>
  <c r="I71" i="1" s="1"/>
  <c r="M1591" i="13"/>
  <c r="M1584" i="13" s="1"/>
  <c r="G662" i="13"/>
  <c r="I62" i="1" s="1"/>
  <c r="Q500" i="13"/>
  <c r="M2247" i="13"/>
  <c r="M2237" i="13" s="1"/>
  <c r="V2108" i="13"/>
  <c r="V1944" i="13"/>
  <c r="K1886" i="13"/>
  <c r="I1650" i="13"/>
  <c r="M1557" i="13"/>
  <c r="M1556" i="13" s="1"/>
  <c r="V1402" i="13"/>
  <c r="K662" i="13"/>
  <c r="M427" i="13"/>
  <c r="G373" i="13"/>
  <c r="I58" i="1" s="1"/>
  <c r="V1438" i="13"/>
  <c r="I1438" i="13"/>
  <c r="M1402" i="13"/>
  <c r="G1184" i="13"/>
  <c r="I66" i="1" s="1"/>
  <c r="I701" i="13"/>
  <c r="V662" i="13"/>
  <c r="I662" i="13"/>
  <c r="M373" i="13"/>
  <c r="G364" i="13"/>
  <c r="I57" i="1" s="1"/>
  <c r="M365" i="13"/>
  <c r="M364" i="13" s="1"/>
  <c r="Q166" i="13"/>
  <c r="I166" i="13"/>
  <c r="M158" i="13"/>
  <c r="O137" i="13"/>
  <c r="M137" i="13"/>
  <c r="K33" i="13"/>
  <c r="V8" i="13"/>
  <c r="I8" i="13"/>
  <c r="K1556" i="13"/>
  <c r="Q1438" i="13"/>
  <c r="G1438" i="13"/>
  <c r="I68" i="1" s="1"/>
  <c r="M1439" i="13"/>
  <c r="M1438" i="13" s="1"/>
  <c r="O1402" i="13"/>
  <c r="K1184" i="13"/>
  <c r="Q1184" i="13"/>
  <c r="I1184" i="13"/>
  <c r="Q701" i="13"/>
  <c r="G701" i="13"/>
  <c r="I64" i="1" s="1"/>
  <c r="M702" i="13"/>
  <c r="M701" i="13" s="1"/>
  <c r="K696" i="13"/>
  <c r="Q662" i="13"/>
  <c r="M662" i="13"/>
  <c r="Q650" i="13"/>
  <c r="G650" i="13"/>
  <c r="I61" i="1" s="1"/>
  <c r="M651" i="13"/>
  <c r="M650" i="13" s="1"/>
  <c r="Q635" i="13"/>
  <c r="G635" i="13"/>
  <c r="I60" i="1" s="1"/>
  <c r="M636" i="13"/>
  <c r="M635" i="13" s="1"/>
  <c r="V373" i="13"/>
  <c r="K373" i="13"/>
  <c r="Q202" i="13"/>
  <c r="I202" i="13"/>
  <c r="O166" i="13"/>
  <c r="G166" i="13"/>
  <c r="I55" i="1" s="1"/>
  <c r="V33" i="13"/>
  <c r="I33" i="13"/>
  <c r="Q8" i="13"/>
  <c r="G8" i="13"/>
  <c r="I51" i="1" s="1"/>
  <c r="M9" i="13"/>
  <c r="M8" i="13" s="1"/>
  <c r="Q1556" i="13"/>
  <c r="I1556" i="13"/>
  <c r="O1438" i="13"/>
  <c r="K1402" i="13"/>
  <c r="V1184" i="13"/>
  <c r="O701" i="13"/>
  <c r="V696" i="13"/>
  <c r="M500" i="13"/>
  <c r="Q373" i="13"/>
  <c r="I373" i="13"/>
  <c r="M166" i="13"/>
  <c r="Q33" i="13"/>
  <c r="G33" i="13"/>
  <c r="I52" i="1" s="1"/>
  <c r="M34" i="13"/>
  <c r="M33" i="13" s="1"/>
  <c r="O8" i="13"/>
  <c r="G1402" i="13"/>
  <c r="I67" i="1" s="1"/>
  <c r="M11" i="12"/>
  <c r="I16" i="1" l="1"/>
  <c r="G1556" i="13"/>
  <c r="I69" i="1" s="1"/>
  <c r="J79" i="16"/>
  <c r="J36" i="16"/>
  <c r="E19" i="16" s="1"/>
  <c r="F2301" i="13"/>
  <c r="G2301" i="13" s="1"/>
  <c r="F18" i="17"/>
  <c r="F2304" i="13"/>
  <c r="G2304" i="13" s="1"/>
  <c r="M2304" i="13" s="1"/>
  <c r="G2308" i="13"/>
  <c r="I87" i="1" s="1"/>
  <c r="K19" i="18"/>
  <c r="J41" i="18"/>
  <c r="F44" i="1"/>
  <c r="H41" i="18"/>
  <c r="K2" i="18"/>
  <c r="M2301" i="13" l="1"/>
  <c r="M2300" i="13" s="1"/>
  <c r="G2300" i="13"/>
  <c r="I85" i="1" s="1"/>
  <c r="K41" i="18"/>
  <c r="F2305" i="13" s="1"/>
  <c r="G2305" i="13" s="1"/>
  <c r="M2305" i="13" s="1"/>
  <c r="M2303" i="13" s="1"/>
  <c r="AF2406" i="13"/>
  <c r="G23" i="1"/>
  <c r="A23" i="1" s="1"/>
  <c r="I17" i="1"/>
  <c r="G2303" i="13" l="1"/>
  <c r="I86" i="1" s="1"/>
  <c r="G39" i="1"/>
  <c r="G42" i="1"/>
  <c r="H42" i="1" s="1"/>
  <c r="I42" i="1" s="1"/>
  <c r="G43" i="1"/>
  <c r="H43" i="1" s="1"/>
  <c r="I43" i="1" s="1"/>
  <c r="A24" i="1"/>
  <c r="G24" i="1"/>
  <c r="G2406" i="13" l="1"/>
  <c r="G44" i="1"/>
  <c r="H39" i="1"/>
  <c r="H44" i="1" s="1"/>
  <c r="I18" i="1"/>
  <c r="I21" i="1" s="1"/>
  <c r="I92" i="1"/>
  <c r="I39" i="1" l="1"/>
  <c r="I44" i="1" s="1"/>
  <c r="J40" i="1" s="1"/>
  <c r="J67" i="1"/>
  <c r="J80" i="1"/>
  <c r="J77" i="1"/>
  <c r="J65" i="1"/>
  <c r="J78" i="1"/>
  <c r="J75" i="1"/>
  <c r="J74" i="1"/>
  <c r="J55" i="1"/>
  <c r="J53" i="1"/>
  <c r="J56" i="1"/>
  <c r="J68" i="1"/>
  <c r="J81" i="1"/>
  <c r="J71" i="1"/>
  <c r="J86" i="1"/>
  <c r="J58" i="1"/>
  <c r="J64" i="1"/>
  <c r="J73" i="1"/>
  <c r="J59" i="1"/>
  <c r="J82" i="1"/>
  <c r="J90" i="1"/>
  <c r="J91" i="1"/>
  <c r="J76" i="1"/>
  <c r="J89" i="1"/>
  <c r="J62" i="1"/>
  <c r="J69" i="1"/>
  <c r="J51" i="1"/>
  <c r="J72" i="1"/>
  <c r="J85" i="1"/>
  <c r="J79" i="1"/>
  <c r="J63" i="1"/>
  <c r="J52" i="1"/>
  <c r="J84" i="1"/>
  <c r="J60" i="1"/>
  <c r="J70" i="1"/>
  <c r="J83" i="1"/>
  <c r="J57" i="1"/>
  <c r="J61" i="1"/>
  <c r="J66" i="1"/>
  <c r="J54" i="1"/>
  <c r="J88" i="1"/>
  <c r="J87" i="1"/>
  <c r="G25" i="1"/>
  <c r="G28" i="1"/>
  <c r="J39" i="1" l="1"/>
  <c r="J44" i="1" s="1"/>
  <c r="J42" i="1"/>
  <c r="J41" i="1"/>
  <c r="J43" i="1"/>
  <c r="J92" i="1"/>
  <c r="A25"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89923AE6-517D-4493-A52B-38DEC5A663C4}">
      <text>
        <r>
          <rPr>
            <sz val="9"/>
            <color indexed="81"/>
            <rFont val="Tahoma"/>
            <family val="2"/>
            <charset val="238"/>
          </rPr>
          <t>Jedná se o informaci, zda se jedná o položku, která je do rozpočtu zadána z cenové soustavy RTS, nebo vlastní.</t>
        </r>
      </text>
    </comment>
    <comment ref="T6" authorId="0" shapeId="0" xr:uid="{364DAAA0-1DAA-45B7-95EE-96CF41D8E4C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25647D04-6C0B-4CC4-9342-491B2E8A2046}">
      <text>
        <r>
          <rPr>
            <sz val="9"/>
            <color indexed="81"/>
            <rFont val="Tahoma"/>
            <family val="2"/>
            <charset val="238"/>
          </rPr>
          <t>Jedná se o informaci, zda se jedná o položku, která je do rozpočtu zadána z cenové soustavy RTS, nebo vlastní.</t>
        </r>
      </text>
    </comment>
    <comment ref="T6" authorId="0" shapeId="0" xr:uid="{A36AB878-2AD1-4DC7-BCBA-2AFBB65BFE7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5" authorId="0" shapeId="0" xr:uid="{1E3D6031-0889-4891-A325-AC44836D9480}">
      <text>
        <r>
          <rPr>
            <sz val="9"/>
            <color indexed="81"/>
            <rFont val="Tahoma"/>
            <family val="2"/>
            <charset val="238"/>
          </rPr>
          <t>Jedná se o informaci, zda se jedná o položku, která je do rozpočtu zadána z cenové soustavy RTS, nebo vlastní.</t>
        </r>
      </text>
    </comment>
    <comment ref="K5" authorId="0" shapeId="0" xr:uid="{BCC052AC-D657-43B4-AC68-907A7386BAC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931FB1CB-1452-4CC0-B31A-F5D236143448}">
      <text>
        <r>
          <rPr>
            <sz val="9"/>
            <color indexed="81"/>
            <rFont val="Tahoma"/>
            <family val="2"/>
            <charset val="238"/>
          </rPr>
          <t>Jedná se o informaci, zda se jedná o položku, která je do rozpočtu zadána z cenové soustavy RTS, nebo vlastní.</t>
        </r>
      </text>
    </comment>
    <comment ref="H5" authorId="0" shapeId="0" xr:uid="{2F268E44-10F2-4441-998A-BC137B58850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Zdenek</author>
    <author xml:space="preserve"> </author>
  </authors>
  <commentList>
    <comment ref="R82" authorId="0" shapeId="0" xr:uid="{50778F47-F068-40D1-A2CA-60D9518E0B95}">
      <text>
        <r>
          <rPr>
            <sz val="9"/>
            <color indexed="81"/>
            <rFont val="Tahoma"/>
            <family val="2"/>
            <charset val="238"/>
          </rPr>
          <t>Jedná se o informaci, zda se jedná o položku, která je do rozpočtu zadána z cenové soustavy RTS, nebo vlastní.</t>
        </r>
      </text>
    </comment>
    <comment ref="S82" authorId="0" shapeId="0" xr:uid="{E679CBAD-A32F-44D6-9ADC-81558B5FF85C}">
      <text>
        <r>
          <rPr>
            <sz val="9"/>
            <color indexed="81"/>
            <rFont val="Tahoma"/>
            <family val="2"/>
            <charset val="238"/>
          </rPr>
          <t>Jedná se o název CÚ, která je zadána u položky rozpočtu</t>
        </r>
      </text>
    </comment>
    <comment ref="G114" authorId="1" shapeId="0" xr:uid="{34A1084B-4948-47DD-8516-4936202C8A83}">
      <text>
        <r>
          <rPr>
            <sz val="8"/>
            <rFont val="Trebuchet MS"/>
            <family val="2"/>
            <charset val="238"/>
          </rPr>
          <t xml:space="preserve">PŮVODNĚ 430
</t>
        </r>
      </text>
    </comment>
    <comment ref="G115" authorId="1" shapeId="0" xr:uid="{97A63D13-2705-424B-9E38-A93B7EB3A79D}">
      <text>
        <r>
          <rPr>
            <sz val="8"/>
            <rFont val="Trebuchet MS"/>
            <family val="2"/>
            <charset val="238"/>
          </rPr>
          <t xml:space="preserve">PŮVODNĚ 945
</t>
        </r>
      </text>
    </comment>
    <comment ref="G186" authorId="1" shapeId="0" xr:uid="{2A4A2FC4-611D-4A1D-9048-175BFB107D50}">
      <text>
        <r>
          <rPr>
            <sz val="8"/>
            <rFont val="Trebuchet MS"/>
            <family val="2"/>
            <charset val="238"/>
          </rPr>
          <t xml:space="preserve">PŮVODNĚ 35
</t>
        </r>
      </text>
    </comment>
    <comment ref="G189" authorId="1" shapeId="0" xr:uid="{94767957-8390-46D6-85C7-56F5CB7C890D}">
      <text>
        <r>
          <rPr>
            <sz val="8"/>
            <rFont val="Trebuchet MS"/>
            <family val="2"/>
            <charset val="238"/>
          </rPr>
          <t xml:space="preserve">PŮVODNĚ 8
</t>
        </r>
      </text>
    </comment>
    <comment ref="G191" authorId="1" shapeId="0" xr:uid="{3B951EB5-1D00-4B12-83BE-69AF87C2CFFF}">
      <text>
        <r>
          <rPr>
            <sz val="8"/>
            <rFont val="Trebuchet MS"/>
            <family val="2"/>
            <charset val="238"/>
          </rPr>
          <t xml:space="preserve">PŮVODNĚ 45
</t>
        </r>
      </text>
    </comment>
    <comment ref="G243" authorId="1" shapeId="0" xr:uid="{CE47DB28-94DF-469F-B445-8E6BAA153EF9}">
      <text>
        <r>
          <rPr>
            <sz val="8"/>
            <rFont val="Trebuchet MS"/>
            <family val="2"/>
            <charset val="238"/>
          </rPr>
          <t>PŮVODNĚ 48</t>
        </r>
      </text>
    </comment>
    <comment ref="G244" authorId="1" shapeId="0" xr:uid="{72F3C422-BCD1-4AB4-95B2-09C308B7DF3A}">
      <text>
        <r>
          <rPr>
            <sz val="8"/>
            <rFont val="Trebuchet MS"/>
            <family val="2"/>
            <charset val="238"/>
          </rPr>
          <t xml:space="preserve">PŮVODNĚ 4
</t>
        </r>
      </text>
    </comment>
    <comment ref="G248" authorId="1" shapeId="0" xr:uid="{9826E8BF-A34A-45FB-B0A1-37C420BCC81A}">
      <text>
        <r>
          <rPr>
            <sz val="8"/>
            <rFont val="Trebuchet MS"/>
            <family val="2"/>
            <charset val="238"/>
          </rPr>
          <t xml:space="preserve">PŮVODNĚ 19
</t>
        </r>
      </text>
    </comment>
    <comment ref="G251" authorId="1" shapeId="0" xr:uid="{842D6D7B-F117-4E9F-BD6E-3B7C3BFAA70C}">
      <text>
        <r>
          <rPr>
            <sz val="8"/>
            <rFont val="Trebuchet MS"/>
            <family val="2"/>
            <charset val="238"/>
          </rPr>
          <t xml:space="preserve">PŮVODNĚ 34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2" authorId="0" shapeId="0" xr:uid="{BAA1BE2C-8BCA-46E5-AE01-C3B2E1A52075}">
      <text>
        <r>
          <rPr>
            <sz val="9"/>
            <color indexed="81"/>
            <rFont val="Tahoma"/>
            <family val="2"/>
            <charset val="238"/>
          </rPr>
          <t>Jedná se o informaci, zda se jedná o položku, která je do rozpočtu zadána z cenové soustavy RTS, nebo vlastní.</t>
        </r>
      </text>
    </comment>
    <comment ref="H2" authorId="0" shapeId="0" xr:uid="{F5C100D3-72E1-44BA-9C86-C24CD85B503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U1" authorId="0" shapeId="0" xr:uid="{F8B07DD3-9190-44FB-8B83-B71BF6C130A0}">
      <text>
        <r>
          <rPr>
            <sz val="9"/>
            <color indexed="81"/>
            <rFont val="Tahoma"/>
            <family val="2"/>
            <charset val="238"/>
          </rPr>
          <t>Jedná se o informaci, zda se jedná o položku, která je do rozpočtu zadána z cenové soustavy RTS, nebo vlastní.</t>
        </r>
      </text>
    </comment>
    <comment ref="V1" authorId="0" shapeId="0" xr:uid="{2DCDBE01-D1B8-48AD-8BA1-55DA24D010C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1" authorId="0" shapeId="0" xr:uid="{115B79B3-FC03-40CE-8732-3792471804A2}">
      <text>
        <r>
          <rPr>
            <sz val="9"/>
            <color indexed="81"/>
            <rFont val="Tahoma"/>
            <family val="2"/>
            <charset val="238"/>
          </rPr>
          <t>Jedná se o informaci, zda se jedná o položku, která je do rozpočtu zadána z cenové soustavy RTS, nebo vlastní.</t>
        </r>
      </text>
    </comment>
    <comment ref="K1" authorId="0" shapeId="0" xr:uid="{E95F8642-62E3-4545-9A29-F79C811421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2290EEB9-77A0-40C7-B08A-16B3A9DB0F59}">
      <text>
        <r>
          <rPr>
            <sz val="9"/>
            <color indexed="81"/>
            <rFont val="Tahoma"/>
            <family val="2"/>
            <charset val="238"/>
          </rPr>
          <t>Jedná se o informaci, zda se jedná o položku, která je do rozpočtu zadána z cenové soustavy RTS, nebo vlastní.</t>
        </r>
      </text>
    </comment>
    <comment ref="H5" authorId="0" shapeId="0" xr:uid="{3786FAAD-2939-456E-B817-F1791B3DD65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<sst xmlns="http://schemas.openxmlformats.org/spreadsheetml/2006/main" count="14272" uniqueCount="2937">
  <si>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</si>
  <si>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</si>
  <si>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</si>
  <si>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</si>
  <si>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</si>
  <si>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</si>
  <si>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</si>
  <si>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</si>
  <si>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</si>
  <si>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</si>
  <si>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</si>
  <si>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</si>
  <si>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</si>
  <si>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</si>
  <si>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</si>
  <si>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</si>
  <si>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</si>
  <si>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</si>
  <si>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</si>
  <si>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</si>
  <si>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</si>
  <si>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</si>
  <si>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</si>
  <si>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</si>
  <si>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</si>
  <si>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</si>
  <si>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</si>
  <si>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</si>
  <si>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</si>
  <si>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</si>
  <si>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</si>
  <si>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</si>
  <si>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</si>
  <si>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</si>
  <si>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</si>
  <si>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</si>
  <si>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</si>
  <si>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</si>
  <si>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</si>
  <si>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</si>
  <si>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</si>
  <si>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RProj2419</t>
  </si>
  <si>
    <t>Rekonstrukce kuchyně ZŠ Gen.Janouška Dygrýnova 1060/21, Praha 14</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</si>
  <si>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</si>
  <si>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</si>
  <si>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</si>
  <si>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</si>
  <si>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</si>
  <si>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</si>
  <si>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</si>
  <si>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</si>
  <si>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</si>
  <si>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</si>
  <si>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</si>
  <si>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</si>
  <si>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</si>
  <si>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</si>
  <si>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00</t>
  </si>
  <si>
    <t>VRN</t>
  </si>
  <si>
    <t>01</t>
  </si>
  <si>
    <t xml:space="preserve">Rekonstrukce kuchyně ZŠ Gen.Janouška Dygrýnova 1060/21, Praha 14 </t>
  </si>
  <si>
    <t>Rekonstrukce kuchyně ZŠ Gen.Janouška Dygrýnova 1060/21, Praha 14  20240801</t>
  </si>
  <si>
    <t>Celkem za stavbu</t>
  </si>
  <si>
    <t>CZK</t>
  </si>
  <si>
    <t>Rekapitulace dílů</t>
  </si>
  <si>
    <t>Typ dílu</t>
  </si>
  <si>
    <t>1</t>
  </si>
  <si>
    <t>Zemní práce</t>
  </si>
  <si>
    <t>3</t>
  </si>
  <si>
    <t>Svislé a kompletní konstrukce</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</si>
  <si>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</si>
  <si>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</si>
  <si>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</si>
  <si>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</si>
  <si>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</si>
  <si>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</si>
  <si>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</si>
  <si>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</si>
  <si>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</si>
  <si>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</si>
  <si>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</si>
  <si>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</si>
  <si>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</si>
  <si>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</si>
  <si>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</si>
  <si>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</si>
  <si>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</si>
  <si>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</si>
  <si>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</si>
  <si>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</si>
  <si>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</si>
  <si>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</si>
  <si>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</si>
  <si>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</si>
  <si>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</si>
  <si>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</si>
  <si>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</si>
  <si>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</si>
  <si>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</si>
  <si>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</si>
  <si>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</si>
  <si>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</si>
  <si>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720</t>
  </si>
  <si>
    <t>Zdravotechnická instalace</t>
  </si>
  <si>
    <t>725</t>
  </si>
  <si>
    <t>Zařizovací předměty</t>
  </si>
  <si>
    <t>728</t>
  </si>
  <si>
    <t>Vzduchotechnika</t>
  </si>
  <si>
    <t>730</t>
  </si>
  <si>
    <t>Ústřední vytápění</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</si>
  <si>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</si>
  <si>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</si>
  <si>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</si>
  <si>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</si>
  <si>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</si>
  <si>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</si>
  <si>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</si>
  <si>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</si>
  <si>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</si>
  <si>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</si>
  <si>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</si>
  <si>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</si>
  <si>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</si>
  <si>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</si>
  <si>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</si>
  <si>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</si>
  <si>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</si>
  <si>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</si>
  <si>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</si>
  <si>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</si>
  <si>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</si>
  <si>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</si>
  <si>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</si>
  <si>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</si>
  <si>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</si>
  <si>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</si>
  <si>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</si>
  <si>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</si>
  <si>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</si>
  <si>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</si>
  <si>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</si>
  <si>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</si>
  <si>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</si>
  <si>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</si>
  <si>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</si>
  <si>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</si>
  <si>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</si>
  <si>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</si>
  <si>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</si>
  <si>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</si>
  <si>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</si>
  <si>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</si>
  <si>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</si>
  <si>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</si>
  <si>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</si>
  <si>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</si>
  <si>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</si>
  <si>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</si>
  <si>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</si>
  <si>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</si>
  <si>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</si>
  <si>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</si>
  <si>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</si>
  <si>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</si>
  <si>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</si>
  <si>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</si>
  <si>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</si>
  <si>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</si>
  <si>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</si>
  <si>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</si>
  <si>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</si>
  <si>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</si>
  <si>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</si>
  <si>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</si>
  <si>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</si>
  <si>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</si>
  <si>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</si>
  <si>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</si>
  <si>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</si>
  <si>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</si>
  <si>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</si>
  <si>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POL99_8</t>
  </si>
  <si>
    <t>005124010R</t>
  </si>
  <si>
    <t>Koordinační činnost</t>
  </si>
  <si>
    <t>950 03</t>
  </si>
  <si>
    <t>Autorizované měření hluku pro hygienu ke kolaudaci</t>
  </si>
  <si>
    <t>kompl</t>
  </si>
  <si>
    <t>Vlastní</t>
  </si>
  <si>
    <t>Práce</t>
  </si>
  <si>
    <t>POL1_</t>
  </si>
  <si>
    <t>950 05</t>
  </si>
  <si>
    <t xml:space="preserve">Vypracování dokumentace skutečného provedení stavby </t>
  </si>
  <si>
    <t>950 06</t>
  </si>
  <si>
    <t>Koordinace se správci instalací v ZŠ</t>
  </si>
  <si>
    <t>950 07</t>
  </si>
  <si>
    <t>Koordinace se správci sítí – PRE, PVK, PT</t>
  </si>
  <si>
    <t>950 08</t>
  </si>
  <si>
    <t>Kordinace prací se správcem pultu centrální ochrany HZS Praha a zajištění napojení EPS na tento pult</t>
  </si>
  <si>
    <t>950 10</t>
  </si>
  <si>
    <t xml:space="preserve">Fotografická pasportizace prostor </t>
  </si>
  <si>
    <t>950 12</t>
  </si>
  <si>
    <t>Spolupráce zhotovitele pro zajištění kolaudace</t>
  </si>
  <si>
    <t>950 23</t>
  </si>
  <si>
    <t>Koordinace s dodavatelem kuchyňské technologie gastro</t>
  </si>
  <si>
    <t>SUM</t>
  </si>
  <si>
    <t>Poznámky uchazeče k zadání</t>
  </si>
  <si>
    <t>POPUZIV</t>
  </si>
  <si>
    <t>END</t>
  </si>
  <si>
    <t>139711101</t>
  </si>
  <si>
    <t>Vykopávka v uzavřených prostorách v hor.1-4 hornina 3</t>
  </si>
  <si>
    <t>m3</t>
  </si>
  <si>
    <t xml:space="preserve">1PP : </t>
  </si>
  <si>
    <t>VV</t>
  </si>
  <si>
    <t>(2,0*2,0+5,0*1,6+2,5*1,5+1,5*1,5+0,5*1,5+2,5*1,1+1,6*2,2+3,0*2,3+5,0*0,5)</t>
  </si>
  <si>
    <t>161101501</t>
  </si>
  <si>
    <t>Svislé přemístění výkopku z hor. 1-4 ruční</t>
  </si>
  <si>
    <t>162701105</t>
  </si>
  <si>
    <t>Vodorovné přemístění výkopku z hor.1-4 do 10000 m</t>
  </si>
  <si>
    <t>162701109</t>
  </si>
  <si>
    <t>Příplatek k vod. přemístění hor.1-4 za další 1 km</t>
  </si>
  <si>
    <t>34,42*10</t>
  </si>
  <si>
    <t>162201203</t>
  </si>
  <si>
    <t>Vodorovné přemíst.výkopku, kolečko hor.1-4, do 10m</t>
  </si>
  <si>
    <t>162201210</t>
  </si>
  <si>
    <t>Příplatek za dalš.10 m, kolečko, výkop. z hor.1- 4</t>
  </si>
  <si>
    <t>(2,0*2,0+5,0*1,6+2,5*1,5+1,5*1,5+0,5*1,5+2,5*1,1+1,6*2,2+3,0*2,3+5,0*0,5)*2</t>
  </si>
  <si>
    <t>167101201</t>
  </si>
  <si>
    <t>Nakládání výkopku z hor. 1 ÷ 4 - ručně</t>
  </si>
  <si>
    <t>171201201</t>
  </si>
  <si>
    <t>Uložení sypaniny na skl.-sypanina na výšku přes 2m</t>
  </si>
  <si>
    <t>174101102</t>
  </si>
  <si>
    <t>Zásyp ruční se zhutněním</t>
  </si>
  <si>
    <t>199000002</t>
  </si>
  <si>
    <t>Poplatek za skládku horniny 1- 4, č. dle katal. odpadů 17 05 04</t>
  </si>
  <si>
    <t>58330002.A</t>
  </si>
  <si>
    <t>Štěrkopísek k zásypu</t>
  </si>
  <si>
    <t>t</t>
  </si>
  <si>
    <t>SPCM</t>
  </si>
  <si>
    <t>Specifikace</t>
  </si>
  <si>
    <t>POL3_</t>
  </si>
  <si>
    <t>(2,0*2,0+5,0*1,6+2,5*1,5+1,5*1,5+0,5*1,5+2,5*1,1+1,6*2,2+3,0*2,3+5,0*0,5)*1,7</t>
  </si>
  <si>
    <t>310238211</t>
  </si>
  <si>
    <t>Zazdívka otvorů plochy do 1 m2 cihlami na MVC</t>
  </si>
  <si>
    <t xml:space="preserve">2PP : </t>
  </si>
  <si>
    <t xml:space="preserve">dozdění stávajících prostupů do KŠ : </t>
  </si>
  <si>
    <t>0,8</t>
  </si>
  <si>
    <t>310271420</t>
  </si>
  <si>
    <t>Zazdívka otvorů do 0,25 m2, pórobet.tvár., tl.20cm</t>
  </si>
  <si>
    <t>kus</t>
  </si>
  <si>
    <t xml:space="preserve">Dozdívky z přířezů plynosilikátu okolo konzol přístřešků : </t>
  </si>
  <si>
    <t>11</t>
  </si>
  <si>
    <t>311271176</t>
  </si>
  <si>
    <t>Zdivo z tvárnic hladkých tl. 250 mm</t>
  </si>
  <si>
    <t>m2</t>
  </si>
  <si>
    <t xml:space="preserve">meziokenní pilíř : </t>
  </si>
  <si>
    <t>0,6*1,5</t>
  </si>
  <si>
    <t>311271177</t>
  </si>
  <si>
    <t>Zdivo z tvárnic hladkých tl. 300 mm</t>
  </si>
  <si>
    <t xml:space="preserve">1NP : </t>
  </si>
  <si>
    <t>2*0,9*3,75+4,8*1,1</t>
  </si>
  <si>
    <t>317121047</t>
  </si>
  <si>
    <t>Překlad nenosný pórobetonový, světlost otvoru do 1050 mm překlad nenosný, 124 x 24,9 x 10 cm</t>
  </si>
  <si>
    <t>2</t>
  </si>
  <si>
    <t>Překlad nenosný pórobetonový, světlost otvoru do 1050 mm překlad nenosný, 124 x 24,9 x 15 cm</t>
  </si>
  <si>
    <t>9</t>
  </si>
  <si>
    <t>317145335</t>
  </si>
  <si>
    <t>Překlad pórobetonový plochý 150 x 124 x 2000 mm, světlá šířka otvoru 1500 mm</t>
  </si>
  <si>
    <t>317234410</t>
  </si>
  <si>
    <t>Vyzdívka mezi nosníky cihlami pálenými na MC</t>
  </si>
  <si>
    <t xml:space="preserve">R 2 : </t>
  </si>
  <si>
    <t>3*0,8*0,08*0,3</t>
  </si>
  <si>
    <t>317941121</t>
  </si>
  <si>
    <t>Osazení ocelových válcovaných nosníků do č. 12</t>
  </si>
  <si>
    <t xml:space="preserve">R 1 : </t>
  </si>
  <si>
    <t>0,0267</t>
  </si>
  <si>
    <t>0,0428</t>
  </si>
  <si>
    <t xml:space="preserve">R 3 : </t>
  </si>
  <si>
    <t>0,0094</t>
  </si>
  <si>
    <t>340271615</t>
  </si>
  <si>
    <t>Zazdívka otvorů pl.do 4 m2, pórobet.tvár.,tl.15 cm</t>
  </si>
  <si>
    <t>(0,9*2,0+1,05*2,0*2)*0,15</t>
  </si>
  <si>
    <t>0,725*2,0*0,15</t>
  </si>
  <si>
    <t>342255024</t>
  </si>
  <si>
    <t>Příčky z desek tl. 100 mm</t>
  </si>
  <si>
    <t>(0,5+2*0,1)*4,0*2</t>
  </si>
  <si>
    <t>(0,7+1,65)*4,0</t>
  </si>
  <si>
    <t>0,7*4,0</t>
  </si>
  <si>
    <t>(1,3+0,2)*4,0</t>
  </si>
  <si>
    <t>(1,3+0,2)*3,35</t>
  </si>
  <si>
    <t>342255028</t>
  </si>
  <si>
    <t>Příčky z desek tl. 150 mm</t>
  </si>
  <si>
    <t>5,7*4,0</t>
  </si>
  <si>
    <t>1,95*4,0</t>
  </si>
  <si>
    <t>(5,6+1,6+2,3)*0,96*2</t>
  </si>
  <si>
    <t>1,5*3,35-0,8*1,97</t>
  </si>
  <si>
    <t>3,45*3,35</t>
  </si>
  <si>
    <t>(5,65+0,65)*3,35</t>
  </si>
  <si>
    <t>4,2*3,35-0,9*1,97</t>
  </si>
  <si>
    <t>2,1*3,35*2</t>
  </si>
  <si>
    <t>(4,025+1,23)*3,35-0,8*1,97</t>
  </si>
  <si>
    <t>2*2,25*3,35-0,8*1,97</t>
  </si>
  <si>
    <t>3,1*3,35</t>
  </si>
  <si>
    <t>(0,45+1,53+0,2)*3,35</t>
  </si>
  <si>
    <t>6,0*3,35</t>
  </si>
  <si>
    <t>1,8*3,35</t>
  </si>
  <si>
    <t>(1,5+0,75)*0,35</t>
  </si>
  <si>
    <t>(2,15+1,15)*3,25-1,35*2,6-0,7*1,97</t>
  </si>
  <si>
    <t>346244381</t>
  </si>
  <si>
    <t>Plentování ocelových nosníků výšky do 20 cm</t>
  </si>
  <si>
    <t>3*0,8*0,08*2</t>
  </si>
  <si>
    <t>346275113</t>
  </si>
  <si>
    <t>Přizdívky z desek tl. 100 mm</t>
  </si>
  <si>
    <t>0,4*4,0*4</t>
  </si>
  <si>
    <t>4,5*3,55</t>
  </si>
  <si>
    <t>6,25*3,35</t>
  </si>
  <si>
    <t>3,9*3,35</t>
  </si>
  <si>
    <t>5,6*3,35</t>
  </si>
  <si>
    <t>346275115</t>
  </si>
  <si>
    <t>Přizdívky z desek tl. 150 mm</t>
  </si>
  <si>
    <t>3,1*4,0*2</t>
  </si>
  <si>
    <t>2,9*3,35</t>
  </si>
  <si>
    <t>4,45*3,35</t>
  </si>
  <si>
    <t>348361114</t>
  </si>
  <si>
    <t>Výztuž z oceli B500B (10 505)</t>
  </si>
  <si>
    <t>0,1644*1,1</t>
  </si>
  <si>
    <t>348922221</t>
  </si>
  <si>
    <t>Zdivo tl.200mm z tvar.1str.štíp.přír. vč. probetonování</t>
  </si>
  <si>
    <t>(2,8+1,2)*2*2,5</t>
  </si>
  <si>
    <t>311 36</t>
  </si>
  <si>
    <t xml:space="preserve">Výztužné nerezové pruty prům 10 mm </t>
  </si>
  <si>
    <t xml:space="preserve">m     </t>
  </si>
  <si>
    <t>13331714</t>
  </si>
  <si>
    <t>Tyč ocelová L rovnoramenná S235JR, rozměr 50 x 50 x 6 mm</t>
  </si>
  <si>
    <t>0,0094*1,08</t>
  </si>
  <si>
    <t>13380510</t>
  </si>
  <si>
    <t>Tyč ocelová I 80, S235JR</t>
  </si>
  <si>
    <t>0,0428*1,08</t>
  </si>
  <si>
    <t>13380515</t>
  </si>
  <si>
    <t>Tyč ocelová I 100, S235JR</t>
  </si>
  <si>
    <t>0,0267*1,08</t>
  </si>
  <si>
    <t>342261212</t>
  </si>
  <si>
    <t>Příčka sádrokarton. ocel.kce, 2x oplášť. tl.125 mm desky standard impreg.tl.12,5 mm, minerál tl. 7,5 cm</t>
  </si>
  <si>
    <t>(1,2+2,175+2*3,125+1,25+2,375+0,9)*3,2-(0,7*1,97*3+0,6*1,97)</t>
  </si>
  <si>
    <t>3,95*3,2</t>
  </si>
  <si>
    <t>(2,15+1,225)*3,2-0,6*1,97</t>
  </si>
  <si>
    <t>(1,2+2*3,25+2*0,9)*3,2-(0,7*1,97*2+0,8*1,97)</t>
  </si>
  <si>
    <t>342090212</t>
  </si>
  <si>
    <t>Úprava SDK příčky pro zřízení dveří 1kř do 50 kg, profily UA 50, 2x opláštěné</t>
  </si>
  <si>
    <t>342266111</t>
  </si>
  <si>
    <t>Obklad stěn sádrokartonem na ocelovou konstrukci desky standard tl. 12,5 mm, bez izolace</t>
  </si>
  <si>
    <t>1,2*3,2</t>
  </si>
  <si>
    <t>12,65*(3,85-2,15)*2</t>
  </si>
  <si>
    <t>Obklad stěn sádrokartonem na ocelovou konstrukci desky standard impreg. tl. 12,5 mm, bez izolace</t>
  </si>
  <si>
    <t>(0,9+1,1+0,925+0,9)*3,2</t>
  </si>
  <si>
    <t>12,45*1,5+7,5</t>
  </si>
  <si>
    <t>11,35*1,5+7,0</t>
  </si>
  <si>
    <t>411387531</t>
  </si>
  <si>
    <t>Zabetonování otvorů 0,25 m2 ve stropech a klenbách</t>
  </si>
  <si>
    <t>411388531</t>
  </si>
  <si>
    <t>Zabetonování otvorů o ploše do 1 m2 ve stropech</t>
  </si>
  <si>
    <t xml:space="preserve">VZT kanál : </t>
  </si>
  <si>
    <t>0,6*0,9*0,2</t>
  </si>
  <si>
    <t>413232211</t>
  </si>
  <si>
    <t>Zazdívka zhlaví válcovaných nosníků výšky do 15cm</t>
  </si>
  <si>
    <t>342264051</t>
  </si>
  <si>
    <t>Podhled sádrokartonový na zavěšenou ocel. konstr. desky standard tl. 12,5 mm, bez izolace</t>
  </si>
  <si>
    <t>3,34+6,84+12,24</t>
  </si>
  <si>
    <t>2,4+15,67+13,81+8,98+10,35+4,73+4,73+11,89+10,45+37,8+11,76+16,6+36,76+17,58+46,9+2,03+12,75+2,77+3,87+12,22+5,13+32,88+2,88+2,68</t>
  </si>
  <si>
    <t>Podhled sádrokartonový na zavěšenou ocel. konstr. desky protipožární tl. 12,5 mm, bez izolace</t>
  </si>
  <si>
    <t>Podhled sádrokartonový na zavěšenou ocel. konstr. desky standard impreg. tl. 12,5 mm, bez izolace</t>
  </si>
  <si>
    <t>75,29+47,5</t>
  </si>
  <si>
    <t>13,75+9,66+19,2+24,36+34,43+155,7+24,24+29,8+21,7+2,54+5,71+9,87+2,92</t>
  </si>
  <si>
    <t>342264101</t>
  </si>
  <si>
    <t>Osazení reviz. dvířek do SDK podhledu, do 0,25 m2</t>
  </si>
  <si>
    <t xml:space="preserve">Dle tabulky stavebních prvků : </t>
  </si>
  <si>
    <t xml:space="preserve">S 14 : </t>
  </si>
  <si>
    <t>32</t>
  </si>
  <si>
    <t>342264102</t>
  </si>
  <si>
    <t>Osazení reviz. dvířek do SDK podhledu, do 0,50 m2</t>
  </si>
  <si>
    <t xml:space="preserve">S 13 : </t>
  </si>
  <si>
    <t>6</t>
  </si>
  <si>
    <t>416093121</t>
  </si>
  <si>
    <t>Čelo podhledu SDK, v.do 500 mm, 1xCD, 1xRB 12,5 mm</t>
  </si>
  <si>
    <t>11,0*2</t>
  </si>
  <si>
    <t>(2,85+2,7+5,4+3,0)*0,3</t>
  </si>
  <si>
    <t>416093123</t>
  </si>
  <si>
    <t>Čelo podhledu SDK, v.do 500 mm, 1xCD,1xRBI 12,5 mm</t>
  </si>
  <si>
    <t>(3,35+3,1+7,75+5,6+5,85+17,5+5,1)*0,3</t>
  </si>
  <si>
    <t>553476598</t>
  </si>
  <si>
    <t>Dvířka revizní do SDK 600 x 600 mm, tl. 12,5 mm</t>
  </si>
  <si>
    <t>553476664</t>
  </si>
  <si>
    <t>Dvířka revizní do SDK RFS 600 x 600 x 25 mm, EI60</t>
  </si>
  <si>
    <t>610991111</t>
  </si>
  <si>
    <t>Zakrývání výplní vnitřních otvorů</t>
  </si>
  <si>
    <t>1,85*1,97+2,4*1,5*15+1,7*1,97*2+2,4*0,85*2+0,8*2,0*2+4,8*1,5</t>
  </si>
  <si>
    <t>1,45*1,97*2+2,4*1,5*4+4,8*2,7*8+1,1*2,5*2+4,8*2,5</t>
  </si>
  <si>
    <t>(0,7*1,97*2+0,8*1,97*13+0,9*1,97*18+1,45*1,97*2)*2</t>
  </si>
  <si>
    <t>611421231</t>
  </si>
  <si>
    <t>Oprava váp.omítek stropů do 10% plochy - štukových</t>
  </si>
  <si>
    <t>55,98+280,2+59,49+286,1+21,17+3,34+6,85+12,63+74,56+46,6</t>
  </si>
  <si>
    <t>1,8+15,67+13,81+13,75+8,98+5,84+2,19+6,89+2,16+34,44+16,46+17,45+16,89+16,26+163,5+24,95+16,57+17,05+13,3+9,03+8,34+10,45+24,44+12,05+5,8+4,38+6,45+16,6+2,54+32,58+17,58+47,29+2,03+12,75+9,97+23,76+6,21+6,33+5,2+33,55+12,49</t>
  </si>
  <si>
    <t>24,62+194,3+33,99+38,59</t>
  </si>
  <si>
    <t>612421637</t>
  </si>
  <si>
    <t>Omítka vnitřní zdiva, MVC, štuková</t>
  </si>
  <si>
    <t>((2,15+1,15)*3,25-1,35*2,6-0,7*1,97)*2</t>
  </si>
  <si>
    <t>1,0*2,1</t>
  </si>
  <si>
    <t>(1,3+0,2)*3,35*2</t>
  </si>
  <si>
    <t>(1,5*3,35-0,8*1,97)*2</t>
  </si>
  <si>
    <t>3,45*3,35*2</t>
  </si>
  <si>
    <t>(5,65+0,65)*3,35*2</t>
  </si>
  <si>
    <t>(4,2*3,35-0,9*1,97)*2</t>
  </si>
  <si>
    <t>2,1*3,35*2*2</t>
  </si>
  <si>
    <t>((4,025+1,23)*3,35-0,8*1,97)*2</t>
  </si>
  <si>
    <t>(2*2,25*3,35-0,8*1,97)*2</t>
  </si>
  <si>
    <t>3,1*3,35*2</t>
  </si>
  <si>
    <t>(0,45+1,53+0,2)*3,35*2</t>
  </si>
  <si>
    <t>6,0*3,35*2</t>
  </si>
  <si>
    <t>1,8*3,35*2</t>
  </si>
  <si>
    <t>(1,5+0,75)*0,35*2</t>
  </si>
  <si>
    <t>(2*0,9*3,75+4,8*1,1)*2</t>
  </si>
  <si>
    <t>(0,5+2*0,1)*4,0*2*2</t>
  </si>
  <si>
    <t>(0,7+1,65)*4,0*2</t>
  </si>
  <si>
    <t>0,7*4,0*2</t>
  </si>
  <si>
    <t>(1,3+0,2)*4,0*2</t>
  </si>
  <si>
    <t>5,7*4,0*2</t>
  </si>
  <si>
    <t>1,95*4,0*2</t>
  </si>
  <si>
    <t>(5,6+1,6+2,3)*0,96*2*2</t>
  </si>
  <si>
    <t>612421231</t>
  </si>
  <si>
    <t>Oprava vápen.omítek stěn do 10 % pl. - štukových</t>
  </si>
  <si>
    <t>(11,9+23,6)*2*3,85</t>
  </si>
  <si>
    <t>(6,3+8,6)*2*3,85</t>
  </si>
  <si>
    <t>(1,0+0,8)*2*3,85</t>
  </si>
  <si>
    <t>(6,4+12,45)*2*3,85</t>
  </si>
  <si>
    <t>(5,9+6,95)*2*3,85</t>
  </si>
  <si>
    <t>(3,3+4,15)*2*3,85</t>
  </si>
  <si>
    <t>(2,05+5,5)*2*3,85</t>
  </si>
  <si>
    <t>(5,5+3,9)*2*3,85</t>
  </si>
  <si>
    <t>(11,9+24,1)*2*3,85</t>
  </si>
  <si>
    <t>(6,0+6,45)*2*3,85</t>
  </si>
  <si>
    <t>(1,5+2*1,2)*3,35</t>
  </si>
  <si>
    <t>(18,5+5,7)*2*3,35</t>
  </si>
  <si>
    <t>(1,45+2*12,0)*3,35</t>
  </si>
  <si>
    <t>(4,35+3,35)*2*3,35</t>
  </si>
  <si>
    <t>(4,35+2,75)*2*3,35</t>
  </si>
  <si>
    <t>(1,5+22,15)*2*3,35</t>
  </si>
  <si>
    <t>(3,1+4,5)*2*3,35*2</t>
  </si>
  <si>
    <t>(3,0+2,1)*1,35</t>
  </si>
  <si>
    <t>(3,05+2,1)*1,35</t>
  </si>
  <si>
    <t>(6,15+2*4,0)*1,35</t>
  </si>
  <si>
    <t>(3,8+1,5+1,0)*1,35</t>
  </si>
  <si>
    <t>(2,9+16,45)*2*3,35</t>
  </si>
  <si>
    <t>(1,95+1,3)*2*1,35</t>
  </si>
  <si>
    <t>(1,95+2,9)*2*1,35</t>
  </si>
  <si>
    <t>(4,15+4,0)*2*1,35</t>
  </si>
  <si>
    <t>(7,45+2,05)*2*3,35</t>
  </si>
  <si>
    <t>(7,85+3,9)*2*3,35</t>
  </si>
  <si>
    <t>(2*2,25+3,8)*3,35</t>
  </si>
  <si>
    <t>(3,8+2,8)*2*1,35</t>
  </si>
  <si>
    <t>(2,35+4,2)*2*3,35</t>
  </si>
  <si>
    <t>(4,15+0,95+4,2+1,7)*3,35</t>
  </si>
  <si>
    <t>(5,65+6,1)*2*3,35</t>
  </si>
  <si>
    <t>(3,1+6,15)*2*1,35</t>
  </si>
  <si>
    <t>(5,85+3,0)*2*1,35</t>
  </si>
  <si>
    <t>11,0*1,35</t>
  </si>
  <si>
    <t>10,55*1,35</t>
  </si>
  <si>
    <t>68,25*1,35</t>
  </si>
  <si>
    <t>(12,2+18,2)*2*3,25</t>
  </si>
  <si>
    <t>2*0,65*2,4</t>
  </si>
  <si>
    <t>(2*8,45+1,2)*2,0</t>
  </si>
  <si>
    <t>(12,35+8,35)*2*3,25</t>
  </si>
  <si>
    <t>(5,4+5,9)*2*3,25</t>
  </si>
  <si>
    <t>(12,25+8,0)*2*3,25</t>
  </si>
  <si>
    <t>612451121</t>
  </si>
  <si>
    <t>Omítka vnitřní zdiva, cementová (MC), hladká</t>
  </si>
  <si>
    <t xml:space="preserve">002+003a+003b : </t>
  </si>
  <si>
    <t>73,89*2,0-(0,8*1,97*2+0,9*1,97*8+1,7*1,97*2+0,9*2,0+0,8*2,0+2,3*2,0+1,45*1,97)</t>
  </si>
  <si>
    <t xml:space="preserve">003 : </t>
  </si>
  <si>
    <t>(3,0+4,5)*2*2,0+0,1*2+2*0,23*2,0-0,9*1,97</t>
  </si>
  <si>
    <t xml:space="preserve">004 : </t>
  </si>
  <si>
    <t>(4,73+3,1)*2*2,0-0,9*1,97</t>
  </si>
  <si>
    <t xml:space="preserve">005 : </t>
  </si>
  <si>
    <t>(2,35+4,2+0,15)*2*2,0-0,9*1,97</t>
  </si>
  <si>
    <t xml:space="preserve">006 : </t>
  </si>
  <si>
    <t>(2,3+4,2)*2*2,0-0,9*1,97</t>
  </si>
  <si>
    <t xml:space="preserve">008 : </t>
  </si>
  <si>
    <t>(3,325+4,2+0,5)*2*2,0-(0,9*1,97*2+0,8*2,0)</t>
  </si>
  <si>
    <t xml:space="preserve">010 : </t>
  </si>
  <si>
    <t>(5,65+5,6)*2*2,0-(0,8*1,97*2+0,9*1,97+2*2,4*0,6)</t>
  </si>
  <si>
    <t xml:space="preserve">012 : </t>
  </si>
  <si>
    <t>(3,1+5,85)*2*2,0-2*2,4*0,6-0,9*2,0*2</t>
  </si>
  <si>
    <t>(3,1+2,15)*2*2,0-0,9*2,0-0,9*1,97+2*0,15*2,0</t>
  </si>
  <si>
    <t xml:space="preserve">014 : </t>
  </si>
  <si>
    <t>(6,28+6,17)*2*2,0+2*0,9*2,0+2*0,5*2,0-(4,75*2,0+2*2,4*0,6)</t>
  </si>
  <si>
    <t xml:space="preserve">015 : </t>
  </si>
  <si>
    <t>61,2*2,0+0,3*2,0-(1,45*1,97+0,9*1,97+3,95*2,0+4,75*2,0+4*2,4*0,6+4,8*0,6+1,2*2,0+2*1,2*2,0)</t>
  </si>
  <si>
    <t xml:space="preserve">016 : </t>
  </si>
  <si>
    <t>(7,5+3,9+0,5+0,15)*2*2,0-1,2*2,0</t>
  </si>
  <si>
    <t xml:space="preserve">018 : </t>
  </si>
  <si>
    <t>(8,5+3,95)*2*2,0-(2,8*2,0+3,95*2,0)</t>
  </si>
  <si>
    <t xml:space="preserve">021 : </t>
  </si>
  <si>
    <t>(3,75+3,25)*2*2,0-0,8*1,97</t>
  </si>
  <si>
    <t xml:space="preserve">022 : </t>
  </si>
  <si>
    <t>(3,75+2,8)*2*2,0-0,9*1,97</t>
  </si>
  <si>
    <t xml:space="preserve">023 : </t>
  </si>
  <si>
    <t>(6,2+6,15)*2*2,0-0,9*1,97</t>
  </si>
  <si>
    <t xml:space="preserve">024 : </t>
  </si>
  <si>
    <t>(6,2+3,5)*2*2,0-0,9*1,97</t>
  </si>
  <si>
    <t xml:space="preserve">028 : </t>
  </si>
  <si>
    <t>(4,15+4,0)*2*2,0-0,9*1,97</t>
  </si>
  <si>
    <t xml:space="preserve">029 : </t>
  </si>
  <si>
    <t>(1,95+1,3)*2*2,0-0,8*1,97</t>
  </si>
  <si>
    <t xml:space="preserve">031 : </t>
  </si>
  <si>
    <t>(16,7+8,8+0,9)*2*2,0-(0,95*1,97+0,9*1,97*4+0,8*1,97*3+1,45*1,97*3+0,9*2,0)</t>
  </si>
  <si>
    <t xml:space="preserve">034 : </t>
  </si>
  <si>
    <t>(1,4+1,5)*2*2,0-0,8*1,97-0,85*2,0</t>
  </si>
  <si>
    <t xml:space="preserve">036 : </t>
  </si>
  <si>
    <t>4,0*2,0</t>
  </si>
  <si>
    <t xml:space="preserve">037a : </t>
  </si>
  <si>
    <t>0</t>
  </si>
  <si>
    <t xml:space="preserve">037b : </t>
  </si>
  <si>
    <t>8,0*2,0+1,0*2,0</t>
  </si>
  <si>
    <t xml:space="preserve">038 : </t>
  </si>
  <si>
    <t>(3,5+8,0)*2,0</t>
  </si>
  <si>
    <t xml:space="preserve">039 : </t>
  </si>
  <si>
    <t>(2,7+4,0)*2,0</t>
  </si>
  <si>
    <t xml:space="preserve">045 : </t>
  </si>
  <si>
    <t>(1,8+2,9)*2*2,0-0,8*1,97</t>
  </si>
  <si>
    <t xml:space="preserve">102 : </t>
  </si>
  <si>
    <t>23,6*2,0+0,23*2,0+2*0,3*1,2-(0,9*2,0+5,6*1,2+1,6*1,2+0,8*2,0+2,3*1,2)</t>
  </si>
  <si>
    <t xml:space="preserve">104 : </t>
  </si>
  <si>
    <t>24,1*2,0+0,23*2,0+2*0,3*1,2-(0,9*2,0+5,6*1,2+1,6*1,2+0,8*2,0+2,3*1,2)</t>
  </si>
  <si>
    <t xml:space="preserve">106 + 107 : </t>
  </si>
  <si>
    <t>18,35*2,0+4*0,24*2,0-(0,9*1,97+2*1,2*2,0)</t>
  </si>
  <si>
    <t xml:space="preserve">110 : </t>
  </si>
  <si>
    <t>(6,6+12,45)*2*2,0+8*0,4*2,0+(1,95+0,15)*2*2,0+2*0,15*1,2+2*0,15*2,0-(0,8*1,97+0,8*2,0*2+2*1,6*1,2+2*5,6*1,2+2*0,9*2,0+0,9*1,97)</t>
  </si>
  <si>
    <t xml:space="preserve">111 : </t>
  </si>
  <si>
    <t>(6,0+8,6)*2*2,0+(1,3+1,5+0,35+0,2+2*0,3+2*0,2*2,0+2*0,25*1,2+4*0,3*1,2)-(2,3*1,2*2+4,8*1,0)</t>
  </si>
  <si>
    <t>612481211</t>
  </si>
  <si>
    <t>Montáž výztužné sítě(perlinky)do stěrky-vnit.stěny včetně výztužné sítě a stěrkového tmelu</t>
  </si>
  <si>
    <t>620991121</t>
  </si>
  <si>
    <t>Zakrývání výplní vnějších otvorů z lešení</t>
  </si>
  <si>
    <t>0,8*2,0+2,4*0,85*2+1,7*1,97*2+0,8*2,0</t>
  </si>
  <si>
    <t>1,1*2,5*2+4,8*2,5</t>
  </si>
  <si>
    <t>5,4*1,5</t>
  </si>
  <si>
    <t>622311133</t>
  </si>
  <si>
    <t>Zateplovací systém, fasáda, EPS F tl.120 mm s omítkou</t>
  </si>
  <si>
    <t>5,0+4,0+22,0+3,0+4,0</t>
  </si>
  <si>
    <t>622474110</t>
  </si>
  <si>
    <t>Reprofilace beton.povrchů sanační maltou, tl.10 mm</t>
  </si>
  <si>
    <t>622471317</t>
  </si>
  <si>
    <t>Nátěr nebo nástřik stěn vnějších, složitost 1 - 2</t>
  </si>
  <si>
    <t>631312611</t>
  </si>
  <si>
    <t>Mazanina betonová tl. 5 - 8 cm C 16/20</t>
  </si>
  <si>
    <t xml:space="preserve">P2.2 : </t>
  </si>
  <si>
    <t>(40,15+38,33+3,34+12,24)*0,065</t>
  </si>
  <si>
    <t xml:space="preserve">P2.2H : </t>
  </si>
  <si>
    <t>(15,69+21,17)*0,065</t>
  </si>
  <si>
    <t xml:space="preserve">P2.3H : </t>
  </si>
  <si>
    <t>75,29*0,065</t>
  </si>
  <si>
    <t xml:space="preserve">P2.5 : </t>
  </si>
  <si>
    <t>8,35*(0,02+0,05)*0,5</t>
  </si>
  <si>
    <t xml:space="preserve">P1.4 : </t>
  </si>
  <si>
    <t>(10,35+4,73+4,73+11,89+37,8+11,76+17,58)*0,075</t>
  </si>
  <si>
    <t xml:space="preserve">P1.4H : </t>
  </si>
  <si>
    <t>(19,2+21,7)*0,075</t>
  </si>
  <si>
    <t xml:space="preserve">P1.5H : </t>
  </si>
  <si>
    <t>(9,66+24,36+34,43+155,7+24,24+29,8)*0,075</t>
  </si>
  <si>
    <t xml:space="preserve">P1.6 : </t>
  </si>
  <si>
    <t>(10,32+9,29+19,38)*0,047</t>
  </si>
  <si>
    <t xml:space="preserve">P1.7 : </t>
  </si>
  <si>
    <t>(30,62+5,85)*(0,04+0,05)*0,5</t>
  </si>
  <si>
    <t>631313611</t>
  </si>
  <si>
    <t>Mazanina betonová tl. 8 - 12 cm C 16/20</t>
  </si>
  <si>
    <t xml:space="preserve">P2.4H : </t>
  </si>
  <si>
    <t>47,5*(0,065+0,115)*0,5</t>
  </si>
  <si>
    <t>631317110</t>
  </si>
  <si>
    <t>Řezání dilatační spáry hl. 0-100 mm, beton prostý</t>
  </si>
  <si>
    <t>m</t>
  </si>
  <si>
    <t>0,8*7+0,9*12+1,45*2+1,5*4+1,52+1,6*2+1,8+2,0*3+4,0+5,25+5,6*4</t>
  </si>
  <si>
    <t>631312131</t>
  </si>
  <si>
    <t>Doplnění mazanin betonem do 4 m2, nad tl. 8 cm</t>
  </si>
  <si>
    <t>(2,0+5,0+2,5+1,5+0,5+2,5+1,6+3,0+5,0)*0,15</t>
  </si>
  <si>
    <t>631312141</t>
  </si>
  <si>
    <t>Doplnění rýh betonem v dosavadních mazaninách</t>
  </si>
  <si>
    <t>10,05*0,25*0,1</t>
  </si>
  <si>
    <t>631319171</t>
  </si>
  <si>
    <t>Příplatek za stržení povrchu mazaniny tl. 8 cm</t>
  </si>
  <si>
    <t>631319173</t>
  </si>
  <si>
    <t>Příplatek za stržení povrchu mazaniny tl. 12 cm</t>
  </si>
  <si>
    <t>631319181</t>
  </si>
  <si>
    <t>Příplatek za sklon mazaniny 15°-35°  tl. 5 - 8 cm</t>
  </si>
  <si>
    <t>631319183</t>
  </si>
  <si>
    <t>Příplatek za sklon mazaniny 15°-35°  tl. 8 - 12 cm</t>
  </si>
  <si>
    <t>631345824</t>
  </si>
  <si>
    <t>Mazanina z polystyrenbetonu tl. 24 cm, 0,9 MPa</t>
  </si>
  <si>
    <t xml:space="preserve">doplnění střešního pláště : </t>
  </si>
  <si>
    <t>6*1,0*(0,05+0,2)*0,5</t>
  </si>
  <si>
    <t>631343891</t>
  </si>
  <si>
    <t>Penetrace hloubková</t>
  </si>
  <si>
    <t xml:space="preserve">P2.1 : </t>
  </si>
  <si>
    <t>(280,4+286,3+21,17)</t>
  </si>
  <si>
    <t xml:space="preserve">P1.1 : </t>
  </si>
  <si>
    <t>(2,4+15,67+13,81+8,98+10,45+16,6+36,76+46,9+2,03+32,88+12,49)</t>
  </si>
  <si>
    <t xml:space="preserve">P1.1H : </t>
  </si>
  <si>
    <t>(3,87+5,71+5,13)</t>
  </si>
  <si>
    <t xml:space="preserve">P1.2H : </t>
  </si>
  <si>
    <t>(13,75+2,54)</t>
  </si>
  <si>
    <t xml:space="preserve">P1.3 : </t>
  </si>
  <si>
    <t>(12,75+23,38)</t>
  </si>
  <si>
    <t>(30,62+5,85)</t>
  </si>
  <si>
    <t>631361921</t>
  </si>
  <si>
    <t>Výztuž mazanin svařovanou sítí KH 20, drát d 6,0 mm, oko 150 x 150 mm</t>
  </si>
  <si>
    <t>(40,15+38,33+3,34+12,24)*0,003301*1,2</t>
  </si>
  <si>
    <t>(15,69+21,17)*0,003301*1,2</t>
  </si>
  <si>
    <t>75,29*0,003301*1,2</t>
  </si>
  <si>
    <t>47,5*0,003301*1,2</t>
  </si>
  <si>
    <t>(10,35+4,73+4,73+11,89+37,8+11,76+17,58)*0,003301*1,2</t>
  </si>
  <si>
    <t>(19,2+21,7)*0,003301*1,2</t>
  </si>
  <si>
    <t>(9,66+24,36+34,43+155,7+24,24+29,8)*0,003301*1,2</t>
  </si>
  <si>
    <t>(10,32+9,29+19,38)*0,003301*1,2</t>
  </si>
  <si>
    <t>632411105</t>
  </si>
  <si>
    <t>Samonivelační stěrka, ruční zpracování tl. 5 mm</t>
  </si>
  <si>
    <t>632415104</t>
  </si>
  <si>
    <t>Potěr samonivelační ručně tl. 4 mm - vyrovnávací MFC Level 320 - vyrovnávací</t>
  </si>
  <si>
    <t xml:space="preserve">vyrovnání podkladu : </t>
  </si>
  <si>
    <t xml:space="preserve">X2.4 : </t>
  </si>
  <si>
    <t>(280,2+286,1+10,0)</t>
  </si>
  <si>
    <t xml:space="preserve">X2.5 : </t>
  </si>
  <si>
    <t>21,17</t>
  </si>
  <si>
    <t xml:space="preserve">X1.5 : </t>
  </si>
  <si>
    <t>(13,81+13,75+24,95+12,75+23,76+12,49)</t>
  </si>
  <si>
    <t xml:space="preserve">P0.1 : </t>
  </si>
  <si>
    <t>206,6</t>
  </si>
  <si>
    <t xml:space="preserve">P0.2 : </t>
  </si>
  <si>
    <t>13,1</t>
  </si>
  <si>
    <t>632451014</t>
  </si>
  <si>
    <t>Vyrovnávací potěr ze směsi, v pásu, tl.50 mm</t>
  </si>
  <si>
    <t>4,8*0,3</t>
  </si>
  <si>
    <t>(2,8+1,2)*2*0,2</t>
  </si>
  <si>
    <t>630 00</t>
  </si>
  <si>
    <t>Sešití trhlin v betonových mazaninách</t>
  </si>
  <si>
    <t>642944121</t>
  </si>
  <si>
    <t>Osazení ocelových zárubní dodatečně do 2,5 m2</t>
  </si>
  <si>
    <t xml:space="preserve">70/197 : </t>
  </si>
  <si>
    <t xml:space="preserve">D.0/4 : </t>
  </si>
  <si>
    <t>Mezisoučet</t>
  </si>
  <si>
    <t xml:space="preserve">80/197 : </t>
  </si>
  <si>
    <t xml:space="preserve">D.0/3 : </t>
  </si>
  <si>
    <t xml:space="preserve">D.1/2 : </t>
  </si>
  <si>
    <t xml:space="preserve">D.1/3 : </t>
  </si>
  <si>
    <t xml:space="preserve">D.1/4 : </t>
  </si>
  <si>
    <t xml:space="preserve">D.1/5 : </t>
  </si>
  <si>
    <t xml:space="preserve">D.1/6 : </t>
  </si>
  <si>
    <t xml:space="preserve">D.1/7 : </t>
  </si>
  <si>
    <t xml:space="preserve">D.1/11 : </t>
  </si>
  <si>
    <t xml:space="preserve">D.2/1 : </t>
  </si>
  <si>
    <t xml:space="preserve">D.2/2 : </t>
  </si>
  <si>
    <t xml:space="preserve">D.2/3 : </t>
  </si>
  <si>
    <t xml:space="preserve">90/197 : </t>
  </si>
  <si>
    <t xml:space="preserve">D.0/2 : </t>
  </si>
  <si>
    <t xml:space="preserve">D.1/10 : </t>
  </si>
  <si>
    <t>5</t>
  </si>
  <si>
    <t xml:space="preserve">D.1/12 : </t>
  </si>
  <si>
    <t xml:space="preserve">D.1/13 : </t>
  </si>
  <si>
    <t xml:space="preserve">D.1/14 : </t>
  </si>
  <si>
    <t xml:space="preserve">D.1/15 : </t>
  </si>
  <si>
    <t xml:space="preserve">D.1/10V : </t>
  </si>
  <si>
    <t xml:space="preserve">D.2/4 : </t>
  </si>
  <si>
    <t>642944221</t>
  </si>
  <si>
    <t>Osazení ocelových zárubní dodatečně nad 2,5 m2.</t>
  </si>
  <si>
    <t xml:space="preserve">D.0/1 : </t>
  </si>
  <si>
    <t>642942213</t>
  </si>
  <si>
    <t>Osazení zárubně do sádrokarton. příčky tl. 125 mm</t>
  </si>
  <si>
    <t>55330420</t>
  </si>
  <si>
    <t>Zárubeň ocelová rozměr 700 x 1970 x 150 L, P mm</t>
  </si>
  <si>
    <t>55330422</t>
  </si>
  <si>
    <t>Zárubeň ocelová rozměr 800 x 1970 x 150 L, P mm</t>
  </si>
  <si>
    <t>55330424</t>
  </si>
  <si>
    <t>Zárubeň ocelová rozměr 900 x 1970 x 150 L, P mm</t>
  </si>
  <si>
    <t>55330429</t>
  </si>
  <si>
    <t>Zárubeň ocelová rozměr1450 x 1970 x 150 mm</t>
  </si>
  <si>
    <t>553308210</t>
  </si>
  <si>
    <t>Zárubeň ocelová S125 DV rozměr 700 x 1970 x 125 mm</t>
  </si>
  <si>
    <t>553308220</t>
  </si>
  <si>
    <t>Zárubeň ocelová S125 DV rozměr 800 x 1970 x 125 mm</t>
  </si>
  <si>
    <t>899102111</t>
  </si>
  <si>
    <t>Osazení poklopu s rámem do 100 kg</t>
  </si>
  <si>
    <t xml:space="preserve">S 1 : </t>
  </si>
  <si>
    <t xml:space="preserve">S 2 : </t>
  </si>
  <si>
    <t>553400402</t>
  </si>
  <si>
    <t xml:space="preserve">Poklop ocelový, 600 x 600 </t>
  </si>
  <si>
    <t>55340314</t>
  </si>
  <si>
    <t>Poklop ocelový pro zadláždění, rozměr 600 x 600 mm</t>
  </si>
  <si>
    <t>941941031</t>
  </si>
  <si>
    <t>Montáž lešení leh.řad.s podlahami,š.do 1 m, H 10 m</t>
  </si>
  <si>
    <t>31,24*9,55+6,0*3,8</t>
  </si>
  <si>
    <t>941941191</t>
  </si>
  <si>
    <t>Příplatek za každý měsíc použití lešení k pol.1031</t>
  </si>
  <si>
    <t>941941831</t>
  </si>
  <si>
    <t>Demontáž lešení leh.řad.s podlahami,š.1 m, H 10 m</t>
  </si>
  <si>
    <t>941955001</t>
  </si>
  <si>
    <t>Lešení lehké pomocné, výška podlahy do 1,2 m</t>
  </si>
  <si>
    <t>894,2</t>
  </si>
  <si>
    <t>868,67</t>
  </si>
  <si>
    <t>431,04</t>
  </si>
  <si>
    <t>952901111</t>
  </si>
  <si>
    <t>Vyčištění budov o výšce podlaží do 4 m</t>
  </si>
  <si>
    <t>952901110</t>
  </si>
  <si>
    <t>Čištění mytím vnějších ploch oken a dveří</t>
  </si>
  <si>
    <t>953941312</t>
  </si>
  <si>
    <t>Osazení požárního hasicího přístroje na stěnu</t>
  </si>
  <si>
    <t>953981103</t>
  </si>
  <si>
    <t>Chemické kotvy do betonu, hl. 110 mm, M 12, ampule</t>
  </si>
  <si>
    <t xml:space="preserve">Z 5 : </t>
  </si>
  <si>
    <t>950 01</t>
  </si>
  <si>
    <t>Protiprachové stěny pro zabránění šíření prachu do prostor školy</t>
  </si>
  <si>
    <t xml:space="preserve">m2    </t>
  </si>
  <si>
    <t>950 02</t>
  </si>
  <si>
    <t>Vyklizení prostor kuchyně a jídelny do prostor v ZŠ</t>
  </si>
  <si>
    <t xml:space="preserve">hod   </t>
  </si>
  <si>
    <t>950 04</t>
  </si>
  <si>
    <t xml:space="preserve">Požární ucpávky </t>
  </si>
  <si>
    <t>950 09</t>
  </si>
  <si>
    <t>Demontáž a zpětná montáž objednávkového systému včetně zprovoznění</t>
  </si>
  <si>
    <t>950 11</t>
  </si>
  <si>
    <t>Revize plynu</t>
  </si>
  <si>
    <t>950 13</t>
  </si>
  <si>
    <t>Ochrana stávajícího obkladu v 1NP</t>
  </si>
  <si>
    <t>950 14</t>
  </si>
  <si>
    <t>Zakrývání stávajících podlah</t>
  </si>
  <si>
    <t>950 20</t>
  </si>
  <si>
    <t>Orientační systém</t>
  </si>
  <si>
    <t xml:space="preserve">popisy místností u všech dveří – 50 ks tabulek, tabulka HUV – 1 ks, HUP – 1ks, únikový východ - 10 ks, výtah nepoužívat při požáru 6 ks : </t>
  </si>
  <si>
    <t>950 21</t>
  </si>
  <si>
    <t>Vzorkování (podlahové krytiny, podhledy, kování, obklady)</t>
  </si>
  <si>
    <t>S 04</t>
  </si>
  <si>
    <t>Prahový můstek gumový Dle tabulky stavebních prvků</t>
  </si>
  <si>
    <t>S 07</t>
  </si>
  <si>
    <t>Odvětrávací komínek s integrovaným PVC límcem O120 Dle tabulky stavebních prvků</t>
  </si>
  <si>
    <t>S 08</t>
  </si>
  <si>
    <t>Systémový prostup pro kabely se zpětným ohybem PVC potrubí O150 se zpětným ohybem s manžetou Dle tabulky stavebních prvků</t>
  </si>
  <si>
    <t>S 09</t>
  </si>
  <si>
    <t>Lávka pro vedení chladiva plechová se záklopem - lakovaný pozink včetně podpor pro plochou střechu Dle tabulky stavebních prvků</t>
  </si>
  <si>
    <t>5,0+12,0</t>
  </si>
  <si>
    <t>S 10</t>
  </si>
  <si>
    <t>Výtahový kotevní bod / dle specifikace výtahu / Dle tabulky stavebních prvků</t>
  </si>
  <si>
    <t>44984114</t>
  </si>
  <si>
    <t>Přístroj hasicí práškový s hasicí schopností 21 A 113B</t>
  </si>
  <si>
    <t>RTS 24/ I</t>
  </si>
  <si>
    <t>342267112</t>
  </si>
  <si>
    <t>Obklad trámů sádrokartonem třístranný do 0,5/0,5 m desky protipožární tl. 12,5 mm</t>
  </si>
  <si>
    <t>2*3,95</t>
  </si>
  <si>
    <t>342 26</t>
  </si>
  <si>
    <t>Příplatek za desku tl. 15 mm</t>
  </si>
  <si>
    <t>961055111</t>
  </si>
  <si>
    <t>Bourání základů železobetonových</t>
  </si>
  <si>
    <t xml:space="preserve">odstranění soklu : </t>
  </si>
  <si>
    <t>1,05*0,95*0,16</t>
  </si>
  <si>
    <t>2,25*1,1*0,12</t>
  </si>
  <si>
    <t>1,1*0,8*0,07</t>
  </si>
  <si>
    <t>(2,65*1,55*2+1,95*1,55+1,85*0,95+1,6*2,0+2,5*0,6+2,3*1,6*2+1,6*1,5+1,6*1,75+1,5*0,95+1,0*1,0*3)*0,2</t>
  </si>
  <si>
    <t>962031113</t>
  </si>
  <si>
    <t>Bourání příček z cihel pálených plných tl. 65 mm</t>
  </si>
  <si>
    <t>1,65*4,0</t>
  </si>
  <si>
    <t>8,0*1,0*2</t>
  </si>
  <si>
    <t>0,6*4,0</t>
  </si>
  <si>
    <t>2,1*3,35</t>
  </si>
  <si>
    <t>6,15*3,35</t>
  </si>
  <si>
    <t>(2,8+0,65)*3,35</t>
  </si>
  <si>
    <t>2*(1,95*2,0-0,6*1,97)</t>
  </si>
  <si>
    <t>(5,6+0,65)*3,35</t>
  </si>
  <si>
    <t>(0,7+0,2)*3,35</t>
  </si>
  <si>
    <t>1,3*3,35-0,89*1,97</t>
  </si>
  <si>
    <t>(1,3+1,85)*3,35</t>
  </si>
  <si>
    <t>0,95*3,35-0,8*1,97</t>
  </si>
  <si>
    <t>0,2*3,35</t>
  </si>
  <si>
    <t>2*1,5*3,35</t>
  </si>
  <si>
    <t>2*0,9*3,35</t>
  </si>
  <si>
    <t>(1,95+2*0,3)*3,35-0,8*1,97</t>
  </si>
  <si>
    <t>0,25*3,35</t>
  </si>
  <si>
    <t>(1,2+0,9)*3,2-0,6*1,97</t>
  </si>
  <si>
    <t>2,15*3,2-0,6*2,0</t>
  </si>
  <si>
    <t>0,95*3,2-0,6*1,97</t>
  </si>
  <si>
    <t>962031116</t>
  </si>
  <si>
    <t>Bourání příček z cihel pálených plných tl. 140 mm</t>
  </si>
  <si>
    <t>4,35*1,5</t>
  </si>
  <si>
    <t>1,0*4,0*2</t>
  </si>
  <si>
    <t>3,35*3,35-1,2*1,97</t>
  </si>
  <si>
    <t>2,25*3,35*2</t>
  </si>
  <si>
    <t>(2,45+1,25)*3,35</t>
  </si>
  <si>
    <t>(2,3+3,25)*3,35-0,8*2,0</t>
  </si>
  <si>
    <t>(3,85+2*1,0+1,8)*3,35</t>
  </si>
  <si>
    <t>(2*3,25+0,9)*3,2-0,6*1,97</t>
  </si>
  <si>
    <t>(2*3,25+0,95+1,2)*3,2-(0,6*1,97+0,8*1,97)</t>
  </si>
  <si>
    <t>12,2*3,35-0,65*1,85</t>
  </si>
  <si>
    <t>962032231</t>
  </si>
  <si>
    <t>Bourání zdiva z cihel pálených na MVC</t>
  </si>
  <si>
    <t>(0,8*4,0-0,6*1,97)*0,3</t>
  </si>
  <si>
    <t>3,7*3,35*0,25</t>
  </si>
  <si>
    <t>0,6*3,35*0,3</t>
  </si>
  <si>
    <t>(3,95*3,2-0,8*1,97)*0,2</t>
  </si>
  <si>
    <t>962052211</t>
  </si>
  <si>
    <t>Bourání zdiva železobetonového nadzákladového</t>
  </si>
  <si>
    <t>(2*8,0+2,5+3,0)*0,3</t>
  </si>
  <si>
    <t>0,5*2,5*0,3*3</t>
  </si>
  <si>
    <t>963016151</t>
  </si>
  <si>
    <t>Demontáž podhledu SDK,2úrov.kříž.rošt,1xoplášť.12,5 mm</t>
  </si>
  <si>
    <t>24,95</t>
  </si>
  <si>
    <t>965042141</t>
  </si>
  <si>
    <t>Bourání mazanin betonových tl. 10 cm, nad 4 m2</t>
  </si>
  <si>
    <t xml:space="preserve">X2.1 : </t>
  </si>
  <si>
    <t>(3,34+12,63+74,56)*0,07</t>
  </si>
  <si>
    <t xml:space="preserve">X1.2 : </t>
  </si>
  <si>
    <t>(2,19+6,89+2,16+34,44+16,46+17,45+16,89+16,26+163,5+16,57+17,05+8,34+24,44+4,38+6,45+17,58)*(0,07+0,05)</t>
  </si>
  <si>
    <t xml:space="preserve">X1.3 : </t>
  </si>
  <si>
    <t>(5,84+13,3+9,03+12,05+5,8)*(0,06+0,05+0,05)</t>
  </si>
  <si>
    <t xml:space="preserve">X1.6 : </t>
  </si>
  <si>
    <t>(6,21+6,33)*(0,0765+0,05)</t>
  </si>
  <si>
    <t>965042231</t>
  </si>
  <si>
    <t>Bourání mazanin betonových tl. nad 10 cm, pl. 4 m2</t>
  </si>
  <si>
    <t xml:space="preserve">X2.2 : </t>
  </si>
  <si>
    <t>46,6*0,14</t>
  </si>
  <si>
    <t xml:space="preserve">podkladní beton : </t>
  </si>
  <si>
    <t xml:space="preserve">spádový beton : </t>
  </si>
  <si>
    <t>3,0*1,7*0,15</t>
  </si>
  <si>
    <t>965043341</t>
  </si>
  <si>
    <t>Bourání podkladů bet., potěr tl. 10 cm, nad 4 m2</t>
  </si>
  <si>
    <t xml:space="preserve">X2.3 : </t>
  </si>
  <si>
    <t>(55,98+59,49)*0,02</t>
  </si>
  <si>
    <t xml:space="preserve">X1.1 : </t>
  </si>
  <si>
    <t>(1,8+15,67+8,98+10,45+16,6+2,54+32,58+47,29+2,03+9,97+5,2+33,55)*0,02</t>
  </si>
  <si>
    <t>(5,84+13,3+9,03+12,05+5,8)*0,02</t>
  </si>
  <si>
    <t xml:space="preserve">X1.4 : </t>
  </si>
  <si>
    <t>(30,62+5,85)*0,02</t>
  </si>
  <si>
    <t>965048515</t>
  </si>
  <si>
    <t>Broušení betonových povrchů do tl. 5 mm</t>
  </si>
  <si>
    <t>965049112</t>
  </si>
  <si>
    <t>Příplatek, bourání mazanin se svař.síťí nad 10 cm jednostranná výztuž svařovanou sítí</t>
  </si>
  <si>
    <t>965081713</t>
  </si>
  <si>
    <t>Bourání dlažeb keramických tl.10 mm, nad 1 m2</t>
  </si>
  <si>
    <t>(3,34+12,63+74,56)</t>
  </si>
  <si>
    <t>46,6</t>
  </si>
  <si>
    <t>(55,98+59,49)</t>
  </si>
  <si>
    <t xml:space="preserve">X2.6 : </t>
  </si>
  <si>
    <t>8,35</t>
  </si>
  <si>
    <t>(1,8+15,67+8,98+10,45+16,6+2,54+32,58+47,29+2,03+9,97+5,2+33,55+2,77+9,87+2,92+12,22)</t>
  </si>
  <si>
    <t>(2,19+6,89+2,16+34,44+16,46+17,45+16,89+16,26+163,5+16,57+17,05+8,34+24,44+4,38+6,45+17,58)</t>
  </si>
  <si>
    <t>(5,84+13,3+9,03+12,05+5,8)</t>
  </si>
  <si>
    <t>965081813</t>
  </si>
  <si>
    <t>Bourání dlažeb terac.,čedič. tl.do 30 mm, nad 1 m2</t>
  </si>
  <si>
    <t>968061125</t>
  </si>
  <si>
    <t>Vyvěšení dřevěných a plastových dveřních křídel pl. do 2 m2</t>
  </si>
  <si>
    <t xml:space="preserve">B01 : </t>
  </si>
  <si>
    <t xml:space="preserve">B02 : </t>
  </si>
  <si>
    <t xml:space="preserve">B03 : </t>
  </si>
  <si>
    <t>16+5+1+1+4+2+6</t>
  </si>
  <si>
    <t>7+4-1</t>
  </si>
  <si>
    <t>968072455</t>
  </si>
  <si>
    <t>Vybourání kovových dveřních zárubní pl. do 2 m2</t>
  </si>
  <si>
    <t>0,6*1,97+0,8*1,97*2</t>
  </si>
  <si>
    <t>0,65*1,85+0,8*1,97+0,9*1,97</t>
  </si>
  <si>
    <t>968072456</t>
  </si>
  <si>
    <t>Vybourání kovových dveřních zárubní pl. nad 2 m2</t>
  </si>
  <si>
    <t>1,45*1,97*2</t>
  </si>
  <si>
    <t>1,2*1,97*2</t>
  </si>
  <si>
    <t>1,45*1,97</t>
  </si>
  <si>
    <t>968083001</t>
  </si>
  <si>
    <t>Vybourání plastových oken do 1 m2</t>
  </si>
  <si>
    <t xml:space="preserve">meziokenní vložka : </t>
  </si>
  <si>
    <t>0,6*1,45</t>
  </si>
  <si>
    <t>968083003</t>
  </si>
  <si>
    <t>Vybourání plastových oken do 4 m2</t>
  </si>
  <si>
    <t>2,4*0,85*2</t>
  </si>
  <si>
    <t>968083004</t>
  </si>
  <si>
    <t>Vybourání plastových oken nad 4 m2</t>
  </si>
  <si>
    <t>2,4*2,7</t>
  </si>
  <si>
    <t>5,5*1,5</t>
  </si>
  <si>
    <t>968083012</t>
  </si>
  <si>
    <t>Vybourání plastových prosklených dveří pl.nad 2 m2</t>
  </si>
  <si>
    <t>1,2*3,5*2</t>
  </si>
  <si>
    <t>0,9*2,55*2</t>
  </si>
  <si>
    <t>969011121</t>
  </si>
  <si>
    <t>Vybourání vodovod., plynového vedení DN do 52 mm</t>
  </si>
  <si>
    <t>970031020</t>
  </si>
  <si>
    <t>Vrtání jádrové do zdiva cihelného d 20 mm</t>
  </si>
  <si>
    <t xml:space="preserve">Z5 : </t>
  </si>
  <si>
    <t>12*0,3</t>
  </si>
  <si>
    <t>970051130</t>
  </si>
  <si>
    <t>Vrtání jádrové do ŽB do D 130 mm</t>
  </si>
  <si>
    <t xml:space="preserve">střecha : </t>
  </si>
  <si>
    <t>6*0,25</t>
  </si>
  <si>
    <t>970051160</t>
  </si>
  <si>
    <t>Vrtání jádrové do ŽB do D 160 mm</t>
  </si>
  <si>
    <t>0,35</t>
  </si>
  <si>
    <t>970053160</t>
  </si>
  <si>
    <t>Příp. za jádr. vrt. ve H nad 1,5 m ŽB do D 160 mm</t>
  </si>
  <si>
    <t>970054160</t>
  </si>
  <si>
    <t>Příp. za jádr. vrt. vodor. ve stěně ŽB do D 160 mm</t>
  </si>
  <si>
    <t>970056130</t>
  </si>
  <si>
    <t>Příplatek za jádr. vrt. stropu v ŽB do D 130 mm</t>
  </si>
  <si>
    <t>970251150</t>
  </si>
  <si>
    <t>Řezání železobetonu hl. řezu 150 mm</t>
  </si>
  <si>
    <t>(0,9+4,35+5,1+0,85+1,1+4,0+3,75+0,4+0,6+0,85+1,5+1,75+2*0,5+2,2+6,35+1,1+2,5+2,45+3,75)*2</t>
  </si>
  <si>
    <t>970251200</t>
  </si>
  <si>
    <t>Řezání železobetonu hl. řezu 200 mm</t>
  </si>
  <si>
    <t>4*0,3*11</t>
  </si>
  <si>
    <t>970251300</t>
  </si>
  <si>
    <t>Řezání železobetonu hl. řezu 300 mm</t>
  </si>
  <si>
    <t>(2*8,0+2,5+3,0)*6</t>
  </si>
  <si>
    <t>(0,5+2,5)*2*3</t>
  </si>
  <si>
    <t>971033431</t>
  </si>
  <si>
    <t>Vybourání otv. zeď cihel. pl.0,25 m2, tl.15cm, MVC</t>
  </si>
  <si>
    <t>971033521</t>
  </si>
  <si>
    <t>Vybourání otv. zeď cihel. pl.1 m2, tl.10 cm, MVC</t>
  </si>
  <si>
    <t xml:space="preserve">pro VZT : </t>
  </si>
  <si>
    <t>10</t>
  </si>
  <si>
    <t>0,85*0,85*3</t>
  </si>
  <si>
    <t>971033531</t>
  </si>
  <si>
    <t>Vybourání otv. zeď cihel. pl.1 m2, tl.15 cm, MVC</t>
  </si>
  <si>
    <t>0,4*2,02</t>
  </si>
  <si>
    <t>971033621</t>
  </si>
  <si>
    <t>Vybourání otv. zeď cihel. pl.4 m2, tl.10 cm, MVC</t>
  </si>
  <si>
    <t>1,0*2,02</t>
  </si>
  <si>
    <t>971033631</t>
  </si>
  <si>
    <t>Vybourání otv. zeď cihel. pl.4 m2, tl.15 cm, MVC</t>
  </si>
  <si>
    <t>1,2*2,02</t>
  </si>
  <si>
    <t>0,73*2,0</t>
  </si>
  <si>
    <t>971052341</t>
  </si>
  <si>
    <t>Vybourání otvorů zdi želbet. pl. 0,09 m2, tl. 30cm</t>
  </si>
  <si>
    <t>972054491</t>
  </si>
  <si>
    <t>Vybourání otv. stropy ŽB pl. 1 m2, tl. nad 8 cm</t>
  </si>
  <si>
    <t xml:space="preserve">střecha VZT : </t>
  </si>
  <si>
    <t>0,5</t>
  </si>
  <si>
    <t>973031334</t>
  </si>
  <si>
    <t>Vysekání kapes zeď cih, MVC pl. 0,16 m2, hl. 15 cm</t>
  </si>
  <si>
    <t>974031664</t>
  </si>
  <si>
    <t>Vysekání rýh zeď cihelná vtah. nosníků 15 x 15 cm</t>
  </si>
  <si>
    <t xml:space="preserve">pro R 2 : </t>
  </si>
  <si>
    <t>9*0,8</t>
  </si>
  <si>
    <t xml:space="preserve">pro R 3 : </t>
  </si>
  <si>
    <t>2*1,25</t>
  </si>
  <si>
    <t xml:space="preserve">pro NEP150-1250 : </t>
  </si>
  <si>
    <t>1,25</t>
  </si>
  <si>
    <t>976085311</t>
  </si>
  <si>
    <t>Vybourání kanal.rámů a poklopů plochy do 0,6 m2</t>
  </si>
  <si>
    <t xml:space="preserve">vnější poklop VZT kanál : </t>
  </si>
  <si>
    <t xml:space="preserve">vnitřní poklopy : </t>
  </si>
  <si>
    <t>978011121</t>
  </si>
  <si>
    <t>Otlučení omítek vnitřních vápenných stropů do 10 %</t>
  </si>
  <si>
    <t>978013121</t>
  </si>
  <si>
    <t>Otlučení omítek vnitřních stěn v rozsahu do 10 %</t>
  </si>
  <si>
    <t>978021191</t>
  </si>
  <si>
    <t>Otlučení cementových omítek vnitřních stěn do 100%</t>
  </si>
  <si>
    <t>(6,3+8,6)*2*2,0-(1,1*2,0*2+2,4*1,1+1,5*2,0*2+0,8*1,97+0,6*1,97+0,85*1,0)+2*0,35*2,0+(4,35+0,15)*2*1,5</t>
  </si>
  <si>
    <t>(6,4+12,45)*2*2,0-(8,0*1,0*2+0,8*1,97*3+0,9*1,97+1,0*2,0*2)+8*0,4*2,0</t>
  </si>
  <si>
    <t xml:space="preserve">B07 : </t>
  </si>
  <si>
    <t xml:space="preserve">F006 : </t>
  </si>
  <si>
    <t>(2,3+3,1)*2*3,35-0,8*2,02</t>
  </si>
  <si>
    <t>(2,0+2,8)*2*3,35-0,8*2,02</t>
  </si>
  <si>
    <t xml:space="preserve">F019 : </t>
  </si>
  <si>
    <t>(5,0+3,95)*2*3,35-(0,8*2,02+0,89*1,97)</t>
  </si>
  <si>
    <t>(4,6+3,7)*2*3,35-(0,8*2,02+0,89*1,97)</t>
  </si>
  <si>
    <t xml:space="preserve">F020 : </t>
  </si>
  <si>
    <t>(5,0+2,65)*2*3,35-0,8*1,97</t>
  </si>
  <si>
    <t>(4,6+2,25)*2*3,35-0,89*1,97</t>
  </si>
  <si>
    <t xml:space="preserve">F024 : </t>
  </si>
  <si>
    <t>(3,85+3,5)*2*3,35-(1,2*1,97+0,8*2,02)</t>
  </si>
  <si>
    <t>(3,65+3,3)*2*3,35-(1,2*1,97+0,8*2,02)</t>
  </si>
  <si>
    <t xml:space="preserve">F025 : </t>
  </si>
  <si>
    <t>(2,2+3,5)*2*3,35-1,2*1,97</t>
  </si>
  <si>
    <t>(1,75+3,2)*2*3,35-1,2*1,97</t>
  </si>
  <si>
    <t xml:space="preserve">pod ostatní obklady : </t>
  </si>
  <si>
    <t xml:space="preserve">F009 : </t>
  </si>
  <si>
    <t>(1,2+1,85)*2*2,0-0,8*1,97</t>
  </si>
  <si>
    <t xml:space="preserve">F011 : </t>
  </si>
  <si>
    <t>(3,1+6,15)*2*2,0-(0,8*1,97+0,95*1,97)</t>
  </si>
  <si>
    <t xml:space="preserve">F012 : </t>
  </si>
  <si>
    <t>(5,85+3,0)*2*2,0-(0,8*1,97+0,95*2,0+0,95*1,97+2*2,4*0,6)</t>
  </si>
  <si>
    <t xml:space="preserve">F013 : </t>
  </si>
  <si>
    <t>(3,0+6,05)*2*2,0-(1,0*2,0+0,95*2,0+2*2,4*0,6)+2*0,1*2,0</t>
  </si>
  <si>
    <t xml:space="preserve">F014 : </t>
  </si>
  <si>
    <t>(3,1+5,75)*2*2,0-(1,7*2,0+0,8*1,97)+2*0,25*2,0</t>
  </si>
  <si>
    <t xml:space="preserve">F015 : </t>
  </si>
  <si>
    <t>68,25*2,0-(1,45*1,97+0,8*1,97+1,05*2,0+0,9*1,97+1,7*2,0+1,0*2,0+4*2,4*0,6+4,8*0,6+1,2*2,0+2*1,2*2,0)</t>
  </si>
  <si>
    <t xml:space="preserve">F017 : </t>
  </si>
  <si>
    <t>(2,8+5,9)*2*2,0-(0,9*1,97+0,8*2,02+1,0*2,0)+2*0,1*2,0</t>
  </si>
  <si>
    <t xml:space="preserve">F018 : </t>
  </si>
  <si>
    <t>(4,05+4,2)*2*2,0-(1,0*2,0+1,05*2,0)+2*0,1*2,0</t>
  </si>
  <si>
    <t xml:space="preserve">F022 : </t>
  </si>
  <si>
    <t>(3,8+2,8)*2*2,0-0,8*1,97</t>
  </si>
  <si>
    <t xml:space="preserve">F023 : </t>
  </si>
  <si>
    <t>(4,0+6,15)*2*2,0-0,9*1,97</t>
  </si>
  <si>
    <t xml:space="preserve">F027 : </t>
  </si>
  <si>
    <t>(3,8+2,25)*2*2,0-0,9*1,97</t>
  </si>
  <si>
    <t xml:space="preserve">F028 : </t>
  </si>
  <si>
    <t xml:space="preserve">F029 : </t>
  </si>
  <si>
    <t>(1,9+1,3)*2*2,0-0,8*1,97</t>
  </si>
  <si>
    <t xml:space="preserve">F036 : </t>
  </si>
  <si>
    <t>8,0*2,0</t>
  </si>
  <si>
    <t xml:space="preserve">F037 : </t>
  </si>
  <si>
    <t>(1,35+0,75+0,1)*1,5</t>
  </si>
  <si>
    <t xml:space="preserve">F038 : </t>
  </si>
  <si>
    <t>12,0*2,0</t>
  </si>
  <si>
    <t xml:space="preserve">F039 : </t>
  </si>
  <si>
    <t xml:space="preserve">F043 : </t>
  </si>
  <si>
    <t>(2,1+3,0)*2*2,0-0,8*1,97</t>
  </si>
  <si>
    <t xml:space="preserve">F044 : </t>
  </si>
  <si>
    <t>(2,1+3,05)*2*2,0-0,8*1,97</t>
  </si>
  <si>
    <t xml:space="preserve">F045 : </t>
  </si>
  <si>
    <t>(1,95+0,8)*2*2,0-0,6*1,97</t>
  </si>
  <si>
    <t>(1,95+1,1)*2*2,0-(0,6*1,97*2+0,8*1,97)</t>
  </si>
  <si>
    <t>(1,95+0,9)*2*2,0-0,6*1,97</t>
  </si>
  <si>
    <t>978041112</t>
  </si>
  <si>
    <t>Odstranění KZS EPS F tl. 120 mm s omítkou</t>
  </si>
  <si>
    <t>7,0+2,0+26,0+3,0+3,0</t>
  </si>
  <si>
    <t>978059531</t>
  </si>
  <si>
    <t>Odsekání vnitřních obkladů stěn nad 2 m2</t>
  </si>
  <si>
    <t>(2,0+2,8)*2*2,0-0,8*2,02</t>
  </si>
  <si>
    <t>(4,6+3,7)*2*2,0-(0,8*2,02+0,89*1,97)</t>
  </si>
  <si>
    <t>(4,6+2,25)*2*2,0-0,89*1,97</t>
  </si>
  <si>
    <t>(3,65+3,3)*2*2,0-(1,2*1,97+0,8*2,02)</t>
  </si>
  <si>
    <t>(1,75+3,2)*2*2,0-1,2*1,97</t>
  </si>
  <si>
    <t>960 01</t>
  </si>
  <si>
    <t>968 00</t>
  </si>
  <si>
    <t>Vybourání podlahové vpusti</t>
  </si>
  <si>
    <t>0,15*0,15*6+3,0*0,5*2+1,0*0,5+1,2*0,35+0,7*0,35*2+4,85*0,35*3</t>
  </si>
  <si>
    <t>968 01</t>
  </si>
  <si>
    <t>Odstranění VZT digestoří (ocel.rám + drátosklo)</t>
  </si>
  <si>
    <t>2,2*2,7+(2,2+2,7)*2*0,8</t>
  </si>
  <si>
    <t>1,5*2,6+(1,5+2,6)*2*0,8</t>
  </si>
  <si>
    <t>(2,0*4,0+(2,0+4,0)*2*0,8)*2</t>
  </si>
  <si>
    <t>(2,0*4,5+(2,0+4,5)*2*0,8)</t>
  </si>
  <si>
    <t>968 02</t>
  </si>
  <si>
    <t>Demontáž stávajících plechových VZT hlavic vč. odvozu a likvidace</t>
  </si>
  <si>
    <t>9767 00</t>
  </si>
  <si>
    <t>Odstranění nasávacího potrubí nad terénem v. 2,5 m vč.likvidace</t>
  </si>
  <si>
    <t>978 00</t>
  </si>
  <si>
    <t>Demontáž keramického obkladu (mozaiky) a jeho uschování pro další použití</t>
  </si>
  <si>
    <t>4,0*3,1*4</t>
  </si>
  <si>
    <t>978 01</t>
  </si>
  <si>
    <t>Otlučení cementových armovaných  omítek vnitřních stropů do 100%</t>
  </si>
  <si>
    <t>5,84+13,3+9,03+12,05+5,8</t>
  </si>
  <si>
    <t>978 02</t>
  </si>
  <si>
    <t>Příplatek za otlučení cementových armovaných  omítek vnitřních stěn</t>
  </si>
  <si>
    <t>B 06</t>
  </si>
  <si>
    <t>Demontáž lamelového nadpraží a rolety vydávacích oken vč. odvozu a likvidace</t>
  </si>
  <si>
    <t>B 09</t>
  </si>
  <si>
    <t>B 10</t>
  </si>
  <si>
    <t>B 12</t>
  </si>
  <si>
    <t>Demontáž kabiny výtahu / 1500x1300 / včetně šachetních dveří a technologie vč.odvozu a likvidace</t>
  </si>
  <si>
    <t>B 13</t>
  </si>
  <si>
    <t>B 14</t>
  </si>
  <si>
    <t>B 16</t>
  </si>
  <si>
    <t>Odstranění lamelového obkladu elektrického vedení  vč. odvozu a likvidace</t>
  </si>
  <si>
    <t>B 19</t>
  </si>
  <si>
    <t>Odstranění ocel.přístřešku trapéz.plech + ocel.konstrukce 48 m2  vč.likvidace</t>
  </si>
  <si>
    <t>B 20</t>
  </si>
  <si>
    <t>Odstranění ocel.schodiště vč.zábradlí vč.likvidace</t>
  </si>
  <si>
    <t>999281108</t>
  </si>
  <si>
    <t>Přesun hmot pro opravy a údržbu do výšky 12 m</t>
  </si>
  <si>
    <t>Přesun hmot</t>
  </si>
  <si>
    <t>POL7_</t>
  </si>
  <si>
    <t>711111001</t>
  </si>
  <si>
    <t xml:space="preserve">Provedení izolace proti vlhkosti na ploše vodorovné, 1x asfaltovým penetračním nátěrem včetně dodávky asfaltového penetračního laku </t>
  </si>
  <si>
    <t>(40,15+38,33+3,34+12,24)</t>
  </si>
  <si>
    <t>(15,69+21,17)</t>
  </si>
  <si>
    <t>75,29</t>
  </si>
  <si>
    <t>47,5</t>
  </si>
  <si>
    <t>(10,35+4,73+4,73+11,89+37,8+11,76+17,58)</t>
  </si>
  <si>
    <t>(19,2+21,7)</t>
  </si>
  <si>
    <t>(9,66+24,36+34,43+155,7+24,24+29,8)</t>
  </si>
  <si>
    <t>(10,32+9,29+19,38)</t>
  </si>
  <si>
    <t>711112001</t>
  </si>
  <si>
    <t>Provedení izolace proti vlhkosti na ploše svislé, 1x asfaltovým penetračním nátěr včetně dodávky asfaltového laku</t>
  </si>
  <si>
    <t>(40,15+38,33+3,34+12,24)*0,1</t>
  </si>
  <si>
    <t>(15,69+21,17)*0,1</t>
  </si>
  <si>
    <t>75,29*0,1</t>
  </si>
  <si>
    <t>47,5*0,1</t>
  </si>
  <si>
    <t>(10,35+4,73+4,73+11,89+37,8+11,76+17,58)*0,1</t>
  </si>
  <si>
    <t>(19,2+21,7)*0,1</t>
  </si>
  <si>
    <t>(9,66+24,36+34,43+155,7+24,24+29,8)*0,1</t>
  </si>
  <si>
    <t>(10,32+9,29+19,38)*0,1</t>
  </si>
  <si>
    <t>711130101</t>
  </si>
  <si>
    <t>Odstranění izolace proti vlhkosti na ploše vodorovné, asfaltové pásy na sucho, 1 vrstva</t>
  </si>
  <si>
    <t>(2,19+6,89+2,16+34,44+16,46+17,45+16,89+16,26+163,5+16,57+17,05+8,34+24,44+4,38+6,45+17,58)*2</t>
  </si>
  <si>
    <t>(5,84+13,3+9,03+12,05+5,8)*3</t>
  </si>
  <si>
    <t>(6,21+6,33)*2</t>
  </si>
  <si>
    <t>711141559</t>
  </si>
  <si>
    <t>Provedení izolace proti vlhkosti na ploše vodorovné, asfaltovými pásy přitavením 1 vrstva - pásy ve specifikaci</t>
  </si>
  <si>
    <t>711142559</t>
  </si>
  <si>
    <t>Provedení izolace proti vlhkosti na ploše svislé, asfaltovými pásy přitavením 1 vrstva - pásy ve specifikaci</t>
  </si>
  <si>
    <t>711140101</t>
  </si>
  <si>
    <t>Odstranění izolace proti vlhkosti na ploše vodorovné, asfaltové pásy přitavením, 1 vrstva</t>
  </si>
  <si>
    <t>(2,0+5,0+2,5+1,5+0,5+2,5+1,6+3,0+5,0)</t>
  </si>
  <si>
    <t>711212000</t>
  </si>
  <si>
    <t>Penetrace podkladu pod hydroizolační hmoty, včetně dodávky</t>
  </si>
  <si>
    <t>(2,88+6,11+9,47+2,68+5,13)</t>
  </si>
  <si>
    <t>(2,88+6,11+9,47+2,68+5,13)*0,1</t>
  </si>
  <si>
    <t>(13,75+2,54)*0,1</t>
  </si>
  <si>
    <t>711212001</t>
  </si>
  <si>
    <t>Nátěr hydroizolační, vč. dodávky HI hmoty</t>
  </si>
  <si>
    <t>(1,25+0,9)*2*1,9-0,6*2,0</t>
  </si>
  <si>
    <t>(1,1+1,1)*2*1,9-0,6*2,0</t>
  </si>
  <si>
    <t>(1,1+0,925)*2*1,9-0,6*2,0</t>
  </si>
  <si>
    <t>711212002</t>
  </si>
  <si>
    <t>Stěrka hydroizolační, vč. dodávky HI hmoty</t>
  </si>
  <si>
    <t>711212601</t>
  </si>
  <si>
    <t>Utěsnění detailů při stěrkových hydroizolacích, těsnicí pás do spoje podlaha - stěna</t>
  </si>
  <si>
    <t>711401111</t>
  </si>
  <si>
    <t>Izolace a dilatace rohoží - Hydroizolační membrána lepena mezi hydroizolační stěrky</t>
  </si>
  <si>
    <t>711401121</t>
  </si>
  <si>
    <t>Izolace vodotěsná pásy - Mikrodrenážní polyetylénová vrstva s filtrační tkaninou</t>
  </si>
  <si>
    <t>711 00</t>
  </si>
  <si>
    <t xml:space="preserve">Napojení nové a stávající izolace  </t>
  </si>
  <si>
    <t>711140016</t>
  </si>
  <si>
    <t>Izolace proti vodě vodorovná přitavená, 1x 1x ALP, 1x modif.pás</t>
  </si>
  <si>
    <t>Agregovaná položka</t>
  </si>
  <si>
    <t>POL2_</t>
  </si>
  <si>
    <t xml:space="preserve">nad výkopy : </t>
  </si>
  <si>
    <t xml:space="preserve">Opravy asfaltové hydroizolace vodorovné i svislé : </t>
  </si>
  <si>
    <t>50,0</t>
  </si>
  <si>
    <t>62852251</t>
  </si>
  <si>
    <t>Pás asfaltový modifikovaný, natavovací, kotvicí</t>
  </si>
  <si>
    <t>(40,15+38,33+3,34+12,24)*1,15</t>
  </si>
  <si>
    <t>(40,15+38,33+3,34+12,24)*0,1*1,2</t>
  </si>
  <si>
    <t>(15,69+21,17)*1,15</t>
  </si>
  <si>
    <t>(15,69+21,17)*0,1*1,2</t>
  </si>
  <si>
    <t>75,29*1,15</t>
  </si>
  <si>
    <t>75,29*0,1*1,2</t>
  </si>
  <si>
    <t>47,5*1,15</t>
  </si>
  <si>
    <t>47,5*0,1*1,2</t>
  </si>
  <si>
    <t>(10,35+4,73+4,73+11,89+37,8+11,76+17,58)*1,15</t>
  </si>
  <si>
    <t>(10,35+4,73+4,73+11,89+37,8+11,76+17,58)*0,1*1,2</t>
  </si>
  <si>
    <t>(19,2+21,7)*1,15</t>
  </si>
  <si>
    <t>(19,2+21,7)*0,1*1,2</t>
  </si>
  <si>
    <t>(9,66+24,36+34,43+155,7+24,24+29,8)*1,15</t>
  </si>
  <si>
    <t>(9,66+24,36+34,43+155,7+24,24+29,8)*0,1*1,2</t>
  </si>
  <si>
    <t>(10,32+9,29+19,38)*1,15</t>
  </si>
  <si>
    <t>(10,32+9,29+19,38)*0,1*1,2</t>
  </si>
  <si>
    <t>998711202</t>
  </si>
  <si>
    <t>Přesun hmot pro izolace proti vodě, výšky do 12 m</t>
  </si>
  <si>
    <t>712311101</t>
  </si>
  <si>
    <t>Provedení povlakové krytiny střech do 10°, asfaltovým penetračním nátěrem 1x nátěr - včetně dodávky asfaltového penetračního nátěru</t>
  </si>
  <si>
    <t>6*1,0</t>
  </si>
  <si>
    <t>712341559</t>
  </si>
  <si>
    <t>Provedení povlakové krytiny střech do 10°, asfaltovými pásy, přitavení celoplošně 1 vrstva - asfaltový pás ve specifikaci</t>
  </si>
  <si>
    <t>712371901</t>
  </si>
  <si>
    <t xml:space="preserve">Provedení povlakové krytiny střech do 10°, fólií PVC, lepené celoplošně 1 vrstva - včetně dodávky fólie </t>
  </si>
  <si>
    <t>712391171</t>
  </si>
  <si>
    <t>Provedení povlakové krytiny střech do 10°, podkladní textilií 1 vrstva - textilie ve specifikaci</t>
  </si>
  <si>
    <t>712391172</t>
  </si>
  <si>
    <t>Provedení povlakové krytiny střech do 10°, ochranná textilií 1 vrstva - textilie ve specifikaci</t>
  </si>
  <si>
    <t>6*1,0*2</t>
  </si>
  <si>
    <t>712 00</t>
  </si>
  <si>
    <t>Lokální rozebrání střešního pláště (6 x 1 m2)</t>
  </si>
  <si>
    <t>712 04</t>
  </si>
  <si>
    <t xml:space="preserve">D+M Substrát střešní extenzivní </t>
  </si>
  <si>
    <t xml:space="preserve">m3    </t>
  </si>
  <si>
    <t>6*1,0*0,08</t>
  </si>
  <si>
    <t>712 05</t>
  </si>
  <si>
    <t xml:space="preserve">D+M Rohož rozchodníková </t>
  </si>
  <si>
    <t>712 06</t>
  </si>
  <si>
    <t>D+M Kompozit vegetační Greendek 20</t>
  </si>
  <si>
    <t>712340010</t>
  </si>
  <si>
    <t>Povlaková krytina střech do 10°, přitavením, 1x 1x ALP, 1x modif.pás</t>
  </si>
  <si>
    <t xml:space="preserve">úprava komínu výdechu VZT : </t>
  </si>
  <si>
    <t>3,5</t>
  </si>
  <si>
    <t>62856000</t>
  </si>
  <si>
    <t>Pás asfaltový modifikovaný Al, natavovací, lepicí</t>
  </si>
  <si>
    <t>6*1,0*1,15</t>
  </si>
  <si>
    <t>69366055</t>
  </si>
  <si>
    <t>Geotextilie  300 g/m2 šíře do 8,8 m</t>
  </si>
  <si>
    <t>6*1,0*3*1,15</t>
  </si>
  <si>
    <t>998712202</t>
  </si>
  <si>
    <t>Přesun hmot pro povlakové krytiny, výšky do 12 m</t>
  </si>
  <si>
    <t>713101121</t>
  </si>
  <si>
    <t>Odstranění tepelné izolace stropů a podhledů, volně uložené, z desek minerálních, tl. do 100 mm</t>
  </si>
  <si>
    <t>(6,21+6,33)</t>
  </si>
  <si>
    <t>713101311</t>
  </si>
  <si>
    <t>Odstranění tepelné izolace stropů a podhledů, lepené, z desek EPS, tl. do 100 mm</t>
  </si>
  <si>
    <t>713102112</t>
  </si>
  <si>
    <t>Odstranění tepelné izolace podlah, volně uložené, z desek EPS, tl.100 - 200 mm</t>
  </si>
  <si>
    <t>713103312</t>
  </si>
  <si>
    <t>Odstranění tepelné izolace stěn, lepené, z desek EPS, tl. 100 - 200 mm</t>
  </si>
  <si>
    <t>713121111</t>
  </si>
  <si>
    <t>Montáž tepelné izolace podlah na sucho, jednovrstvá</t>
  </si>
  <si>
    <t>713121118</t>
  </si>
  <si>
    <t>Montáž dilatačního pásku podél stěn včetně dodávky pásku 15 x 100 x 1000 mm</t>
  </si>
  <si>
    <t>713131130</t>
  </si>
  <si>
    <t>Montáž tepelné izolace stěn vložením do nosné rámové konstrukce</t>
  </si>
  <si>
    <t>713191100</t>
  </si>
  <si>
    <t>Položení separační fólie včetně dodávky PE fólie</t>
  </si>
  <si>
    <t>28375705</t>
  </si>
  <si>
    <t>Deska izolační stabilizovaná EPS 150 1000 x 500 mm</t>
  </si>
  <si>
    <t>(40,15+38,33+3,34+12,24)*0,02*1,02</t>
  </si>
  <si>
    <t>(15,69+21,17)*0,02*1,02</t>
  </si>
  <si>
    <t>75,29*0,02*1,02</t>
  </si>
  <si>
    <t>47,5*0,02*1,02</t>
  </si>
  <si>
    <t>(10,35+4,73+4,73+11,89+37,8+11,76+17,58)*0,06*1,02</t>
  </si>
  <si>
    <t>(19,2+21,7)*0,06*1,02</t>
  </si>
  <si>
    <t>(9,66+24,36+34,43+155,7+24,24+29,8)*0,06*1,02</t>
  </si>
  <si>
    <t>(10,32+9,29+19,38)*0,02*1,02</t>
  </si>
  <si>
    <t>631514221</t>
  </si>
  <si>
    <t>Deska z minerální plsti tl. 70 mm</t>
  </si>
  <si>
    <t>1,2*3,2*1,02</t>
  </si>
  <si>
    <t>(0,9+1,1+0,925+0,9)*3,2*1,02</t>
  </si>
  <si>
    <t>998713202</t>
  </si>
  <si>
    <t>Přesun hmot pro izolace tepelné, výšky do 12 m</t>
  </si>
  <si>
    <t>721 00T00</t>
  </si>
  <si>
    <t>Provedení ZTI Kanalizace viz samostatná část PD</t>
  </si>
  <si>
    <t>kpl</t>
  </si>
  <si>
    <t>POL1_7</t>
  </si>
  <si>
    <t>721 01T00</t>
  </si>
  <si>
    <t>Provedení ZTI Kanalizace demontáže viz samostatná část PD</t>
  </si>
  <si>
    <t>721 02T00</t>
  </si>
  <si>
    <t>Provedení ZTI Kanalizace opravy viz samostatná část PD</t>
  </si>
  <si>
    <t>722 00T00</t>
  </si>
  <si>
    <t>Provedení ZTI Vodovod viz samostatná část PD</t>
  </si>
  <si>
    <t>722 01T00</t>
  </si>
  <si>
    <t>Provedení ZTI Vodovod demontáže viz samostatná část PD</t>
  </si>
  <si>
    <t>722 02T00</t>
  </si>
  <si>
    <t>Provedení ZTI Vodovod opravy viz samostatná část PD</t>
  </si>
  <si>
    <t>725 00T00</t>
  </si>
  <si>
    <t>Provedení ZTI Zařizovací předměty viz samostatná část PD</t>
  </si>
  <si>
    <t>728 00T00</t>
  </si>
  <si>
    <t>Provedení ZTI Izolace tepelné pro ZTI viz samostatná část PD</t>
  </si>
  <si>
    <t>728 01T00</t>
  </si>
  <si>
    <t>Provedení ZTI Ostatní - požární ucpávky viz samostatná část PD</t>
  </si>
  <si>
    <t>P 720T00</t>
  </si>
  <si>
    <t>Stavební přípomoci</t>
  </si>
  <si>
    <t>725110811</t>
  </si>
  <si>
    <t>Demontáž klozetů splachovacích</t>
  </si>
  <si>
    <t>soubor</t>
  </si>
  <si>
    <t>725210821</t>
  </si>
  <si>
    <t>Demontáž umyvadel bez výtokových armatur</t>
  </si>
  <si>
    <t>725330840</t>
  </si>
  <si>
    <t>Demontáž výlevky ocelové nebo litinové</t>
  </si>
  <si>
    <t>725820801</t>
  </si>
  <si>
    <t>Demontáž baterie nástěnné do G 3/4"</t>
  </si>
  <si>
    <t>725820802</t>
  </si>
  <si>
    <t>Demontáž baterie stojánkové do 1 otvoru</t>
  </si>
  <si>
    <t>998725202</t>
  </si>
  <si>
    <t>Přesun hmot pro zařizovací předměty, výšky do 12 m</t>
  </si>
  <si>
    <t>728415115</t>
  </si>
  <si>
    <t>Montáž mřížky větrací nebo ventilační nad 0,20 m2</t>
  </si>
  <si>
    <t xml:space="preserve">S 11 : </t>
  </si>
  <si>
    <t xml:space="preserve">S 12 : </t>
  </si>
  <si>
    <t>4295330141</t>
  </si>
  <si>
    <t>Žaluzie 725 x 650 mm</t>
  </si>
  <si>
    <t>4295330149</t>
  </si>
  <si>
    <t>Žaluzie 1150 x 650 mm</t>
  </si>
  <si>
    <t>998728202</t>
  </si>
  <si>
    <t>Přesun hmot pro vzduchotechniku, výšky do 12 m</t>
  </si>
  <si>
    <t>730 00T00</t>
  </si>
  <si>
    <t>Provedení ÚT viz samostatná část PD</t>
  </si>
  <si>
    <t>P 730T01</t>
  </si>
  <si>
    <t>735151821</t>
  </si>
  <si>
    <t>Demontáž otopných těles panelových dvouřadých, délky do 1500 mm</t>
  </si>
  <si>
    <t xml:space="preserve">B11 : </t>
  </si>
  <si>
    <t>16</t>
  </si>
  <si>
    <t>998735202</t>
  </si>
  <si>
    <t>Přesun hmot pro otopná tělesa, výšky do 12 m</t>
  </si>
  <si>
    <t>762341210</t>
  </si>
  <si>
    <t>Montáž bednění střech rovných, prkna hrubá na sraz včetně dodávky řeziva, prkna tl. 22 mm</t>
  </si>
  <si>
    <t xml:space="preserve">VZT šachta : </t>
  </si>
  <si>
    <t>5,0</t>
  </si>
  <si>
    <t>762342203</t>
  </si>
  <si>
    <t>Montáž laťování střech, vzdálenost latí 22 - 36 cm včetně dodávky řeziva, latě 4/6 cm</t>
  </si>
  <si>
    <t>998762202</t>
  </si>
  <si>
    <t>Přesun hmot pro tesařské konstrukce, výšky do 12 m</t>
  </si>
  <si>
    <t>764311241</t>
  </si>
  <si>
    <t>Krytina hladká z Pz , svitky š.670 mm do 30° Dle tabulky klempířských prvků</t>
  </si>
  <si>
    <t xml:space="preserve">K 06 : </t>
  </si>
  <si>
    <t>5,2</t>
  </si>
  <si>
    <t>764322220</t>
  </si>
  <si>
    <t>Oplechování okapů Pz, tvrdá krytina Dle tabulky klempířských prvků</t>
  </si>
  <si>
    <t xml:space="preserve">K 04 rš 100 : </t>
  </si>
  <si>
    <t>6,5</t>
  </si>
  <si>
    <t xml:space="preserve">K 05 rš 200 : </t>
  </si>
  <si>
    <t>8,8</t>
  </si>
  <si>
    <t>764331220</t>
  </si>
  <si>
    <t>Lemování z Pz plechu zdí, rš 250 mm Dle tabulky klempířských prvků</t>
  </si>
  <si>
    <t xml:space="preserve">K 07 : </t>
  </si>
  <si>
    <t>18,0+10,0</t>
  </si>
  <si>
    <t>764391210</t>
  </si>
  <si>
    <t xml:space="preserve">Závětrná lišta z Pz plechu, rš 250 mm Dle tabulky klempířských prvků </t>
  </si>
  <si>
    <t xml:space="preserve">K 08 : </t>
  </si>
  <si>
    <t>6,4+3,2</t>
  </si>
  <si>
    <t>764410230</t>
  </si>
  <si>
    <t>Oplechování parapetů včetně rohů Pz, rš 200 mm Dle tabulky klempířských prvků</t>
  </si>
  <si>
    <t>RTS 23/ II</t>
  </si>
  <si>
    <t>Kalkul</t>
  </si>
  <si>
    <t xml:space="preserve">K 01 : </t>
  </si>
  <si>
    <t>2*2,6</t>
  </si>
  <si>
    <t xml:space="preserve">K 02 : </t>
  </si>
  <si>
    <t>2*1,4</t>
  </si>
  <si>
    <t xml:space="preserve">K 03 : </t>
  </si>
  <si>
    <t xml:space="preserve">K 09 : </t>
  </si>
  <si>
    <t>2,6</t>
  </si>
  <si>
    <t>764410850</t>
  </si>
  <si>
    <t>Demontáž oplechování parapetů,rš od 100 do 330 mm</t>
  </si>
  <si>
    <t>5,5</t>
  </si>
  <si>
    <t>764 00</t>
  </si>
  <si>
    <t xml:space="preserve">Oplechování VZT kanálu FeZn tl. 0,9 </t>
  </si>
  <si>
    <t>K 10</t>
  </si>
  <si>
    <t>Zakrývací profil roletových vodítek kartáčovaný nerez rš 600 Dle tabulky klempířských prvků</t>
  </si>
  <si>
    <t>4*2,15</t>
  </si>
  <si>
    <t>K 11</t>
  </si>
  <si>
    <t>Zakrývací profil roletových vodítek kartáčovaný nerez rš 250 Dle tabulky klempířských prvků</t>
  </si>
  <si>
    <t>998764202</t>
  </si>
  <si>
    <t>Přesun hmot pro klempířské konstr., výšky do 12 m</t>
  </si>
  <si>
    <t>766661112</t>
  </si>
  <si>
    <t>Montáž dveří do zárubně,otevíravých 1kř.do 0,8 m Dle tabulky dveří</t>
  </si>
  <si>
    <t xml:space="preserve">D.1/8 : </t>
  </si>
  <si>
    <t xml:space="preserve">D.1/9 : </t>
  </si>
  <si>
    <t xml:space="preserve">D.1/8V : </t>
  </si>
  <si>
    <t>766661122</t>
  </si>
  <si>
    <t>Montáž dveří do zárubně,otevíravých 1kř.nad 0,8 m Dle tabulky dveří</t>
  </si>
  <si>
    <t>766661132</t>
  </si>
  <si>
    <t>Montáž dveří do zárubně,otevíravých 2kř.do 1,45 m Dle tabulky dveří</t>
  </si>
  <si>
    <t xml:space="preserve">D.1/16 : </t>
  </si>
  <si>
    <t>766661413</t>
  </si>
  <si>
    <t>Montáž dveří protipožár.1kř.do 80 cm, bez kukátka Dle tabulky dveří</t>
  </si>
  <si>
    <t>766661422</t>
  </si>
  <si>
    <t>Montáž dveří protipožárních 1kříd. nad 80 cm Dle tabulky dveří</t>
  </si>
  <si>
    <t>766661432</t>
  </si>
  <si>
    <t>Montáž dveří protipožárních 2kříd. š.145 cm Dle tabulky dveří</t>
  </si>
  <si>
    <t>766669113</t>
  </si>
  <si>
    <t>Dokování okopného plechu Dle tabulky dveří</t>
  </si>
  <si>
    <t>2*2</t>
  </si>
  <si>
    <t>1*2</t>
  </si>
  <si>
    <t>5*2</t>
  </si>
  <si>
    <t>2*4</t>
  </si>
  <si>
    <t>766669117</t>
  </si>
  <si>
    <t>Dokování samozavírače na ocelovou zárubeň Dle tabulky dveří</t>
  </si>
  <si>
    <t>7</t>
  </si>
  <si>
    <t>766669118</t>
  </si>
  <si>
    <t>Dokování stavěče křídla</t>
  </si>
  <si>
    <t>766669921</t>
  </si>
  <si>
    <t>Montáž zámku Dle tabulky dveří</t>
  </si>
  <si>
    <t>766670021</t>
  </si>
  <si>
    <t>Montáž kliky a štítku Dle tabulky dveří</t>
  </si>
  <si>
    <t>766 01</t>
  </si>
  <si>
    <t>Příplatek za systém centrálního klíče do zámků</t>
  </si>
  <si>
    <t xml:space="preserve">Centrální klíč bude mít 3 úrovně – 1. generální klíč, který umožní přístup do všech prostor kuchyně (počet klíčů - 6 ks), : </t>
  </si>
  <si>
    <t xml:space="preserve">2. nižší úroveň generálního klíče s přístupem do všech vstupních dveří do exteriéru, do prostor šaten, úklidových místností a kuchyně (počet klíčů – 14 ks), : </t>
  </si>
  <si>
    <t xml:space="preserve">3. nejnižší úroveň generálního klíče s přístupem do všech vstupních dveří do exteriéru (počet klíčů – 6 ks) : </t>
  </si>
  <si>
    <t>766 02</t>
  </si>
  <si>
    <t>D+M - Síť proti hmyzu v hliníkovém rámu pro osazení na okenní rám</t>
  </si>
  <si>
    <t>2,4*1,5*12</t>
  </si>
  <si>
    <t>766 03</t>
  </si>
  <si>
    <t>D+M obkladu výdejního pultu kompaktními deskami  tl. 8 mm, v barvě červené a modré, desky budou lepené na stěny</t>
  </si>
  <si>
    <t>2*34,5</t>
  </si>
  <si>
    <t>766 51</t>
  </si>
  <si>
    <t>Demontáž krytu otopných těles</t>
  </si>
  <si>
    <t xml:space="preserve">B08 : </t>
  </si>
  <si>
    <t>23,6-3*0,4-0,5</t>
  </si>
  <si>
    <t>24,1-3*0,4-0,5</t>
  </si>
  <si>
    <t>O 2</t>
  </si>
  <si>
    <t>D+M plastových dveří 900x2500 mm Dle tabulky oken</t>
  </si>
  <si>
    <t>O 3</t>
  </si>
  <si>
    <t>D+M plastového okna 4800x2500 mm Dle tabulky oken</t>
  </si>
  <si>
    <t>O 4</t>
  </si>
  <si>
    <t>D+M plastových dveří 1200x3500 mm Dle tabulky oken</t>
  </si>
  <si>
    <t>S 05</t>
  </si>
  <si>
    <t>D+M dělící příčky na WC 1200x2020 mm Dle tabulky stavebních prvků</t>
  </si>
  <si>
    <t>S 06</t>
  </si>
  <si>
    <t>D+M dělící příčky na WC 1800x2020 mm Dle tabulky stavebních prvků</t>
  </si>
  <si>
    <t>549 00</t>
  </si>
  <si>
    <t>Stavěč dveří</t>
  </si>
  <si>
    <t>549 01</t>
  </si>
  <si>
    <t xml:space="preserve">Okopový plech nerez </t>
  </si>
  <si>
    <t>2*2*0,3*0,8</t>
  </si>
  <si>
    <t>1*2*0,3*0,8</t>
  </si>
  <si>
    <t>5*2*0,3*0,9</t>
  </si>
  <si>
    <t>1*2*0,3*0,9</t>
  </si>
  <si>
    <t>2*1,45*0,3*2</t>
  </si>
  <si>
    <t>54914621</t>
  </si>
  <si>
    <t>Dveřní kování dle tabulky dveří</t>
  </si>
  <si>
    <t>54917020</t>
  </si>
  <si>
    <t>Zavírač dveří hydraulický s kluznou lištou dle tabulky dveří</t>
  </si>
  <si>
    <t>54926060</t>
  </si>
  <si>
    <t>Zámek dveřní dle tabulky dveří</t>
  </si>
  <si>
    <t>553407001</t>
  </si>
  <si>
    <t xml:space="preserve">Dveře  - 700 x 1970 mm L, P - celokovové vnitřní, rámová konstrukce </t>
  </si>
  <si>
    <t xml:space="preserve">Dle tabulky dveří : </t>
  </si>
  <si>
    <t>55345502</t>
  </si>
  <si>
    <t>Dveře požární 1kříd. 80x197 cm</t>
  </si>
  <si>
    <t>55345503</t>
  </si>
  <si>
    <t>Dveře požární 1kříd. 90x197 cm</t>
  </si>
  <si>
    <t>55345512</t>
  </si>
  <si>
    <t>Dveře požární 2kř. 145x197 cm</t>
  </si>
  <si>
    <t>61165002</t>
  </si>
  <si>
    <t>Dveře vnitřní hladké plné 1-křídlé 700 x 1970 mm</t>
  </si>
  <si>
    <t>61165003</t>
  </si>
  <si>
    <t>61165004</t>
  </si>
  <si>
    <t>Dveře vnitřní hladké plné 1-křídlé 900 x 1970 mm</t>
  </si>
  <si>
    <t>61165007</t>
  </si>
  <si>
    <t>Dveře vnitřní hladké plné 2-křídlé 1450 x 1970 mm</t>
  </si>
  <si>
    <t>61165642</t>
  </si>
  <si>
    <t xml:space="preserve">Dveře protipožární plné 1-křídlé 800 x 1970 mm </t>
  </si>
  <si>
    <t>61165643</t>
  </si>
  <si>
    <t>Dveře protipožární plné 1-křídlé 900 x 1970 mm</t>
  </si>
  <si>
    <t>998766202</t>
  </si>
  <si>
    <t>Přesun hmot pro truhlářské konstr., výšky do 12 m</t>
  </si>
  <si>
    <t>767112812</t>
  </si>
  <si>
    <t>Demontáž stěn pro zasklení svařovaných</t>
  </si>
  <si>
    <t xml:space="preserve">B04 : </t>
  </si>
  <si>
    <t>5,5*2,1*2</t>
  </si>
  <si>
    <t>767586101</t>
  </si>
  <si>
    <t>Nosný rošt podhledu kazetového modul 60 x 60 cm (kazety)</t>
  </si>
  <si>
    <t>40,15+15,69+280,4+38,33+21,17+286,3+21,17</t>
  </si>
  <si>
    <t>16,0</t>
  </si>
  <si>
    <t>767586201</t>
  </si>
  <si>
    <t>767581802</t>
  </si>
  <si>
    <t>Demontáž podhledů - lamel</t>
  </si>
  <si>
    <t>55,98+280,2+59,49+286,1+21,17</t>
  </si>
  <si>
    <t>16,0+3,0</t>
  </si>
  <si>
    <t>767582800</t>
  </si>
  <si>
    <t>Demontáž podhledů - roštů</t>
  </si>
  <si>
    <t>767995106</t>
  </si>
  <si>
    <t>Výroba a montáž kov. atypických konstr. do 250 kg Dle tabulky zámečnických výrobků</t>
  </si>
  <si>
    <t>kg</t>
  </si>
  <si>
    <t>327,1</t>
  </si>
  <si>
    <t>O 1</t>
  </si>
  <si>
    <t>D+M Al okna 2400x850 mm požární odolnost EI15 DP3 Dle tabulky oken</t>
  </si>
  <si>
    <t>O 5</t>
  </si>
  <si>
    <t>D+M Al prosklené stěny 5500x2100 mm Dle tabulky oken</t>
  </si>
  <si>
    <t>O 6</t>
  </si>
  <si>
    <t>D+M Al dveří 1550x2020 mm protipožární odolnost EW15 DP3-C,K  Dle tabulky oken</t>
  </si>
  <si>
    <t>O 7</t>
  </si>
  <si>
    <t>D+M Al okna 2400x1500 mm požární odolnost EI30 DP3 Dle tabulky oken</t>
  </si>
  <si>
    <t>O 8</t>
  </si>
  <si>
    <t>D+M Al okna 2400x1500 mm Dle tabulky oken</t>
  </si>
  <si>
    <t>R 1</t>
  </si>
  <si>
    <t>R 2</t>
  </si>
  <si>
    <t>R 3</t>
  </si>
  <si>
    <t>R 4</t>
  </si>
  <si>
    <t>Z 01</t>
  </si>
  <si>
    <t>D+M schodiště s podestou Dle tabulky zámečnických výrobků</t>
  </si>
  <si>
    <t>Z 02</t>
  </si>
  <si>
    <t>D+M stříšky nad horní podestou schodiště Dle tabulky zámečnických výrobků</t>
  </si>
  <si>
    <t>Z 03</t>
  </si>
  <si>
    <t>D+M zábradlí Dle tabulky zámečnických výrobků</t>
  </si>
  <si>
    <t>Z 04</t>
  </si>
  <si>
    <t>D+M konzolové stříšky Dle tabulky zámečnických výrobků</t>
  </si>
  <si>
    <t>Z 06</t>
  </si>
  <si>
    <t>D+M VZT nasávací hlavice - jackelová konstrukce Dle tabulky zámečnických výrobků</t>
  </si>
  <si>
    <t>Z 07</t>
  </si>
  <si>
    <t>D+M Rampy 1PP - okování hrany Dle tabulky zámečnických výrobků</t>
  </si>
  <si>
    <t>Z 08</t>
  </si>
  <si>
    <t>D+M Rampy 1PP - ocelový nárazník Dle tabulky zámečnických výrobků</t>
  </si>
  <si>
    <t>Z 09</t>
  </si>
  <si>
    <t>D+M Okování hrany podlahové váhy Dle tabulky zámečnických výrobků</t>
  </si>
  <si>
    <t>Z 10</t>
  </si>
  <si>
    <t>D+M Závěsného plechu pro výtahovou kotvu Dle tabulky zámečnických výrobků</t>
  </si>
  <si>
    <t>Z 11</t>
  </si>
  <si>
    <t>D+M Okování hrany VZT komínů Dle tabulky zámečnických výrobků</t>
  </si>
  <si>
    <t>13384430</t>
  </si>
  <si>
    <t>Tyč ocelová U 120, S235JR</t>
  </si>
  <si>
    <t xml:space="preserve">Z 05 : </t>
  </si>
  <si>
    <t>0,1968*1,15</t>
  </si>
  <si>
    <t>13611218</t>
  </si>
  <si>
    <t>Plech hladký S235JR 5,00 x 1000 x 2000 mm</t>
  </si>
  <si>
    <t>0,1162*1,15</t>
  </si>
  <si>
    <t>13611228</t>
  </si>
  <si>
    <t>Plech hladký S235JR 10,00 x 1000 x 2000 mm</t>
  </si>
  <si>
    <t>0,0082*1,15</t>
  </si>
  <si>
    <t>31179127</t>
  </si>
  <si>
    <t>Tyč závitová M12, DIN 975 pozinkovaná</t>
  </si>
  <si>
    <t>12</t>
  </si>
  <si>
    <t>998767202</t>
  </si>
  <si>
    <t>Přesun hmot pro zámečnické konstr., výšky do 12 m</t>
  </si>
  <si>
    <t>771101210</t>
  </si>
  <si>
    <t>Penetrace podkladu pod dlažby</t>
  </si>
  <si>
    <t xml:space="preserve">dlažba : </t>
  </si>
  <si>
    <t xml:space="preserve">sokl : </t>
  </si>
  <si>
    <t>(40,15+38,33+3,34+12,24)*0,15</t>
  </si>
  <si>
    <t>6,6*0,15</t>
  </si>
  <si>
    <t>(2,4+15,67+13,81+8,98+10,45+16,6+36,76+46,9+2,03+32,88+12,49+12,22)</t>
  </si>
  <si>
    <t>(2,4+2*(1,85+21,65)+7,9-(0,8+0,9+0,95+0,8+0,8+0,8+0,8+0,8+0,8+0,8+0,7))*0,15</t>
  </si>
  <si>
    <t>(4,73+4,73+11,76+17,58)*0,15</t>
  </si>
  <si>
    <t>771445014</t>
  </si>
  <si>
    <t>Obklad soklíků hutných, rovných,tmel,v.do 150 mm vč.úpravy podkladu a spárování specifikace v Souhrnné technické zprávě</t>
  </si>
  <si>
    <t>6,6</t>
  </si>
  <si>
    <t>(2,4+2*(1,85+21,65)+7,9-(0,8+0,9+0,95+0,8+0,8+0,8+0,8+0,8+0,8+0,8+0,7))</t>
  </si>
  <si>
    <t>(4,73+4,73+11,76+17,58)</t>
  </si>
  <si>
    <t>771479001</t>
  </si>
  <si>
    <t>Řezání dlaždic keramických pro soklíky</t>
  </si>
  <si>
    <t>771575107</t>
  </si>
  <si>
    <t>Montáž podlah keram.,režné hladké, tmel, vč.úpravy podkladu a spárování specifikace v Souhrnné technické zprávě</t>
  </si>
  <si>
    <t>771575206</t>
  </si>
  <si>
    <t>Montáž podlah keramických relief., tmel, vč.úpravy podkladu a spárování specifikace v Souhrnné technické zprávě</t>
  </si>
  <si>
    <t>771577843</t>
  </si>
  <si>
    <t xml:space="preserve">Podlahový profil dilatační </t>
  </si>
  <si>
    <t>23,6+24,1+11,5*6+1,15+1,35*2+1,8*2+5,5*2</t>
  </si>
  <si>
    <t>771577133</t>
  </si>
  <si>
    <t>Lišta přechodová</t>
  </si>
  <si>
    <t>0,8*6+0,9*3</t>
  </si>
  <si>
    <t>0,6+0,8*7+0,9*3+1,6*2</t>
  </si>
  <si>
    <t>771270011</t>
  </si>
  <si>
    <t>Obklad schodišťových stupňů včetně soklíku vč.dodávky dlažy a soklu</t>
  </si>
  <si>
    <t>10*0,95*4</t>
  </si>
  <si>
    <t>597623121</t>
  </si>
  <si>
    <t>Dlaždice specifikace v Souhrnné technické zprávě</t>
  </si>
  <si>
    <t>467,22*1,1</t>
  </si>
  <si>
    <t>187,81*0,15*1,2</t>
  </si>
  <si>
    <t>597623136</t>
  </si>
  <si>
    <t>Dlaždice protiskluzná specifikace v Souhrnné technické zprávě</t>
  </si>
  <si>
    <t xml:space="preserve">prořez 10% : </t>
  </si>
  <si>
    <t>417,27*0,1</t>
  </si>
  <si>
    <t>597643201</t>
  </si>
  <si>
    <t>Dlaždice protiskluzná vnější 10 mm  specifikace v Souhrnné technické zprávě</t>
  </si>
  <si>
    <t>44,82*0,1</t>
  </si>
  <si>
    <t>998771202</t>
  </si>
  <si>
    <t>Přesun hmot pro podlahy z dlaždic, výšky do 12 m</t>
  </si>
  <si>
    <t>776200810</t>
  </si>
  <si>
    <t>Odstranění PVC podlah lepen. bez podl. ze schodišť</t>
  </si>
  <si>
    <t>18*0,95</t>
  </si>
  <si>
    <t>776401800</t>
  </si>
  <si>
    <t>Demontáž soklíků nebo lišt, pryžových nebo z PVC</t>
  </si>
  <si>
    <t>776421100</t>
  </si>
  <si>
    <t>Lepení podlahových soklíků z PVC a vinylu včetně dodávky soklíku</t>
  </si>
  <si>
    <t>(11,9+23,6+4*0,4+0,3)*2-(1,8+0,9+0,8+1,1)</t>
  </si>
  <si>
    <t>(11,9+24,1+4*0,4+0,3)*2-(1,8+0,9+0,8+1,1)</t>
  </si>
  <si>
    <t>(5,5+3,9+0,3)*2-0,8*2</t>
  </si>
  <si>
    <t>(4,45+3,25)*2-0,8</t>
  </si>
  <si>
    <t>(4,4+5,4)*2-0,8</t>
  </si>
  <si>
    <t>776511810</t>
  </si>
  <si>
    <t>Odstranění PVC a koberců lepených bez podložky</t>
  </si>
  <si>
    <t>(280,2+286,1+1,25*2,05)</t>
  </si>
  <si>
    <t>776521200</t>
  </si>
  <si>
    <t>776972127</t>
  </si>
  <si>
    <t>Rohož  tl. 27 mm</t>
  </si>
  <si>
    <t xml:space="preserve">S 3 : </t>
  </si>
  <si>
    <t>0,6*0,4</t>
  </si>
  <si>
    <t>776976101</t>
  </si>
  <si>
    <t xml:space="preserve">Rám pro zapuštění </t>
  </si>
  <si>
    <t>(0,6+0,4)*2</t>
  </si>
  <si>
    <t>998776202</t>
  </si>
  <si>
    <t>Přesun hmot pro podlahy povlakové, výšky do 12 m</t>
  </si>
  <si>
    <t>777116041</t>
  </si>
  <si>
    <t>Podlahy lité epoxidové tl. 3 mm</t>
  </si>
  <si>
    <t>998777202</t>
  </si>
  <si>
    <t>Přesun hmot pro podlahy syntetické, výšky do 12 m</t>
  </si>
  <si>
    <t>781101210</t>
  </si>
  <si>
    <t>Penetrace podkladu pod obklady</t>
  </si>
  <si>
    <t>781415015</t>
  </si>
  <si>
    <t>Montáž obkladů stěn, porovin.,tmel, vč.úpravy podkladu a spárování specifikace v Souhrnné technické zprávě</t>
  </si>
  <si>
    <t>597813600</t>
  </si>
  <si>
    <t>Obkládačka specifikace v Souhrnné technické zprávě</t>
  </si>
  <si>
    <t>1109,635*1,1</t>
  </si>
  <si>
    <t>998781202</t>
  </si>
  <si>
    <t>Přesun hmot pro obklady keramické, výšky do 12 m</t>
  </si>
  <si>
    <t>783222120</t>
  </si>
  <si>
    <t xml:space="preserve">Nátěr syntetický kov.konstrukcí </t>
  </si>
  <si>
    <t xml:space="preserve">překlady : </t>
  </si>
  <si>
    <t>0,37*1,6*2</t>
  </si>
  <si>
    <t>0,304*0,8*9</t>
  </si>
  <si>
    <t>0,2*1,25*2</t>
  </si>
  <si>
    <t>4*3,7*0,434</t>
  </si>
  <si>
    <t>4*(0,2*0,13*2+(0,2+0,13)*2*0,01)</t>
  </si>
  <si>
    <t>4*(0,2*3,7*2+(3,7+0,2)*2*0,05)</t>
  </si>
  <si>
    <t>783881260</t>
  </si>
  <si>
    <t>Nátěr akrylátový betonových podlah Z + 2 x</t>
  </si>
  <si>
    <t>13,1+8,72</t>
  </si>
  <si>
    <t>783893112</t>
  </si>
  <si>
    <t>Nátěr betonových stropů dvojnásobný</t>
  </si>
  <si>
    <t>3,15+3,15+1,45</t>
  </si>
  <si>
    <t>783893122</t>
  </si>
  <si>
    <t>Nátěr betonových stěn dvojnásobný</t>
  </si>
  <si>
    <t>(12,15+18,2)*2*3,25</t>
  </si>
  <si>
    <t xml:space="preserve">šachty : </t>
  </si>
  <si>
    <t>(1,75+1,8)*2*11,15*2</t>
  </si>
  <si>
    <t>(1,45+1,0)*2*7,55</t>
  </si>
  <si>
    <t>783 00</t>
  </si>
  <si>
    <t>Nátěr zárubně dveří jednokřídlových</t>
  </si>
  <si>
    <t>783 01</t>
  </si>
  <si>
    <t>Nátěr zárubně dveří dvoukřídlových</t>
  </si>
  <si>
    <t>784402801</t>
  </si>
  <si>
    <t>Odstranění malby oškrábáním v místnosti H do 3,8 m</t>
  </si>
  <si>
    <t>784403801</t>
  </si>
  <si>
    <t>Odstranění maleb omytím v místnosti H do 3,8 m</t>
  </si>
  <si>
    <t>784191101</t>
  </si>
  <si>
    <t>Penetrace podkladu univerzální 1x</t>
  </si>
  <si>
    <t xml:space="preserve">omítky stávající : </t>
  </si>
  <si>
    <t>1856,2+3135,9625</t>
  </si>
  <si>
    <t xml:space="preserve">omítky nové : </t>
  </si>
  <si>
    <t>591,8445</t>
  </si>
  <si>
    <t xml:space="preserve">SDK : </t>
  </si>
  <si>
    <t>2*88,285+46,85+62,44+350,04+467,67+26,185+14,475</t>
  </si>
  <si>
    <t>784195412</t>
  </si>
  <si>
    <t>Malba na omítky 2 x</t>
  </si>
  <si>
    <t>784195612</t>
  </si>
  <si>
    <t>Malba na SDK 2 x</t>
  </si>
  <si>
    <t>784 00</t>
  </si>
  <si>
    <t>Příplatek za omyvatelný nátěr v jídelně do výšky 1,5 m v pastelové barvě</t>
  </si>
  <si>
    <t>(23,6+11,9+24,1+11,9)*2*1,5</t>
  </si>
  <si>
    <t>784 01</t>
  </si>
  <si>
    <t xml:space="preserve">Příplatek za omyvatelný nátěr do výšky 1,5 m </t>
  </si>
  <si>
    <t>(1,5+1,6)*2*1,5</t>
  </si>
  <si>
    <t>(5,3+2,8+2,5)*1,5</t>
  </si>
  <si>
    <t>(2,1+2,25)*2*1,5*2</t>
  </si>
  <si>
    <t>(6,2+2,25)*2*1,5</t>
  </si>
  <si>
    <t>62,52*1,5</t>
  </si>
  <si>
    <t>(16,7+8,8)*2*1,5+2*0,9*1,5</t>
  </si>
  <si>
    <t>(21,65+1,85)*2*1,5</t>
  </si>
  <si>
    <t>(7,45+2,05)*2*1,5</t>
  </si>
  <si>
    <t>787100802</t>
  </si>
  <si>
    <t>Vysklívání stěn - sklo ploché do 3 m2</t>
  </si>
  <si>
    <t>787101822</t>
  </si>
  <si>
    <t>Přípl.za konstr.s Al-lištami oboustrannými,stěny</t>
  </si>
  <si>
    <t>S 15</t>
  </si>
  <si>
    <t>Prosklené dveře do sprchového koutu 650x1900 mm  Dle tabulky stavebních prvků</t>
  </si>
  <si>
    <t>998787202</t>
  </si>
  <si>
    <t>Přesun hmot pro zasklívání, výšky do 12 m</t>
  </si>
  <si>
    <t>210 00T00</t>
  </si>
  <si>
    <t>Provedení silnoproudé elektroinstalace viz samostatná část PD</t>
  </si>
  <si>
    <t>POL1_9</t>
  </si>
  <si>
    <t>P 210T00</t>
  </si>
  <si>
    <t>220 00T00</t>
  </si>
  <si>
    <t>Provedení slaboproudé elektroinstalace - viz samostatná část PD systém řízení gastro</t>
  </si>
  <si>
    <t>220 01T00</t>
  </si>
  <si>
    <t>Provedení slaboproudé elektroinstalace - viz samostatná část PD EPS</t>
  </si>
  <si>
    <t>220 02T00</t>
  </si>
  <si>
    <t>Provedení slaboproudé elektroinstalace - viz samostatná část PD Kabelový rozvod pro monitoring HACCP</t>
  </si>
  <si>
    <t>P 220T00</t>
  </si>
  <si>
    <t>240 00T00</t>
  </si>
  <si>
    <t>Provedení VZT - viz samostatná část PD</t>
  </si>
  <si>
    <t>P 240T00</t>
  </si>
  <si>
    <t>330 00a</t>
  </si>
  <si>
    <t xml:space="preserve">Dodávka a montáž osobonákladního výtahu V1 včetně revize, napojení na GSM bránu  (specifikace viz Souhrnná technická zpráva) </t>
  </si>
  <si>
    <t>330 00b</t>
  </si>
  <si>
    <t xml:space="preserve">Dodávka a montáž osobonákladního výtahu V2 včetně revize, napojení na GSM bránu  (specifikace viz Souhrnná technická zpráva) </t>
  </si>
  <si>
    <t>330 00c</t>
  </si>
  <si>
    <t xml:space="preserve">Dodávka a montáž osobonákladního výtahu V3 včetně revize, napojení na GSM bránu  (specifikace viz Souhrnná technická zpráva) </t>
  </si>
  <si>
    <t>P 330</t>
  </si>
  <si>
    <t>979951111</t>
  </si>
  <si>
    <t>Výkup kovů - železný šrot tl. do 4 mm</t>
  </si>
  <si>
    <t>Odkaz na dem. hmot. položky pořadí 127 : 1,19766</t>
  </si>
  <si>
    <t>Odkaz na dem. hmot. položky pořadí 293 : 0,00000</t>
  </si>
  <si>
    <t>Odkaz na dem. hmot. položky pořadí 288 : 0,76230</t>
  </si>
  <si>
    <t>Odkaz na dem. hmot. položky pořadí 291 : 2,88776</t>
  </si>
  <si>
    <t>Odkaz na dem. hmot. položky pořadí 292 : 1,44388</t>
  </si>
  <si>
    <t>Odkaz na dem. hmot. položky pořadí 151 : 0,27000</t>
  </si>
  <si>
    <t>Odkaz na dem. hmot. položky pořadí 158 : 0,48188</t>
  </si>
  <si>
    <t>Odkaz na dem. hmot. položky pořadí 247 : 0,00743</t>
  </si>
  <si>
    <t>Odkaz na dem. hmot. položky pořadí 237 : 0,39888</t>
  </si>
  <si>
    <t>Odkaz na dem. hmot. položky pořadí 132 : 0,41600</t>
  </si>
  <si>
    <t>Odkaz na dem. hmot. položky pořadí 227 : 0,01880</t>
  </si>
  <si>
    <t>Odkaz na dem. hmot. položky pořadí 228 : 0,00156</t>
  </si>
  <si>
    <t>Odkaz na dem. hmot. položky pořadí 229 : 0,00688</t>
  </si>
  <si>
    <t>979990105</t>
  </si>
  <si>
    <t>Poplatek za uložení suti - cihelné výrobky, skupina odpadu 170102</t>
  </si>
  <si>
    <t>Odkaz na dem. hmot. položky pořadí 113 : 31,70747</t>
  </si>
  <si>
    <t>Odkaz na dem. hmot. položky pořadí 114 : 72,72674</t>
  </si>
  <si>
    <t>Odkaz na dem. hmot. položky pořadí 115 : 11,73591</t>
  </si>
  <si>
    <t>Odkaz na dem. hmot. položky pořadí 142 : 0,13800</t>
  </si>
  <si>
    <t>Odkaz na dem. hmot. položky pořadí 145 : 0,36360</t>
  </si>
  <si>
    <t>Odkaz na dem. hmot. položky pořadí 146 : 1,59408</t>
  </si>
  <si>
    <t>Odkaz na dem. hmot. položky pořadí 144 : 2,91816</t>
  </si>
  <si>
    <t>Odkaz na dem. hmot. položky pořadí 152 : 7,42480</t>
  </si>
  <si>
    <t>Odkaz na dem. hmot. položky pořadí 153 : 12,54385</t>
  </si>
  <si>
    <t>Odkaz na dem. hmot. položky pořadí 154 : 66,34510</t>
  </si>
  <si>
    <t>Odkaz na dem. hmot. položky pořadí 133 : 0,00202</t>
  </si>
  <si>
    <t>Odkaz na dem. hmot. položky pořadí 150 : 0,45990</t>
  </si>
  <si>
    <t>Odkaz na dem. hmot. položky pořadí 149 : 0,12400</t>
  </si>
  <si>
    <t>Odkaz na dem. hmot. položky pořadí 143 : 2,27532</t>
  </si>
  <si>
    <t>Odkaz na dem. hmot. položky pořadí 163 : 3,22140</t>
  </si>
  <si>
    <t>Odkaz na dem. hmot. položky pořadí 164 : 4,00625</t>
  </si>
  <si>
    <t>979990108</t>
  </si>
  <si>
    <t>Poplatek za uložení suti - železobeton, skupina odpadu 170101</t>
  </si>
  <si>
    <t>Odkaz na dem. hmot. položky pořadí 112 : 17,89008</t>
  </si>
  <si>
    <t>Odkaz na dem. hmot. položky pořadí 116 : 18,18000</t>
  </si>
  <si>
    <t>Odkaz na dem. hmot. položky pořadí 118 : 131,58774</t>
  </si>
  <si>
    <t>Odkaz na dem. hmot. položky pořadí 119 : 23,82380</t>
  </si>
  <si>
    <t>Odkaz na dem. hmot. položky pořadí 120 : 16,92328</t>
  </si>
  <si>
    <t>Odkaz na dem. hmot. položky pořadí 122 : 0,00000</t>
  </si>
  <si>
    <t>Odkaz na dem. hmot. položky pořadí 121 : 11,57537</t>
  </si>
  <si>
    <t>Odkaz na dem. hmot. položky pořadí 135 : 0,01758</t>
  </si>
  <si>
    <t>Odkaz na dem. hmot. položky pořadí 141 : 0,06762</t>
  </si>
  <si>
    <t>Odkaz na dem. hmot. položky pořadí 140 : 0,00607</t>
  </si>
  <si>
    <t>Odkaz na dem. hmot. položky pořadí 147 : 0,64900</t>
  </si>
  <si>
    <t>Odkaz na dem. hmot. položky pořadí 139 : 0,04094</t>
  </si>
  <si>
    <t>Odkaz na dem. hmot. položky pořadí 148 : 1,20000</t>
  </si>
  <si>
    <t>Odkaz na dem. hmot. položky pořadí 134 : 0,04976</t>
  </si>
  <si>
    <t>979990110</t>
  </si>
  <si>
    <t>Poplatek za uložení suti - sádrokartonové desky, skupina odpadu 170802</t>
  </si>
  <si>
    <t>Odkaz na dem. hmot. položky pořadí 117 : 0,30813</t>
  </si>
  <si>
    <t>979990111</t>
  </si>
  <si>
    <t>Poplatek za uložení suti - stavební keramika, skupina odpadu 170103</t>
  </si>
  <si>
    <t>Odkaz na dem. hmot. položky pořadí 123 : 17,84920</t>
  </si>
  <si>
    <t>Odkaz na dem. hmot. položky pořadí 124 : 3,17289</t>
  </si>
  <si>
    <t>Odkaz na dem. hmot. položky pořadí 156 : 53,01959</t>
  </si>
  <si>
    <t>Odkaz na dem. hmot. položky pořadí 225 : 0,07732</t>
  </si>
  <si>
    <t>Odkaz na dem. hmot. položky pořadí 226 : 0,15568</t>
  </si>
  <si>
    <t>979990121</t>
  </si>
  <si>
    <t>Poplatek za uložení suti - asfaltové pásy, skupina odpadu 170302</t>
  </si>
  <si>
    <t>Odkaz na dem. hmot. položky pořadí 177 : 1,19873</t>
  </si>
  <si>
    <t>Odkaz na dem. hmot. položky pořadí 180 : 0,11493</t>
  </si>
  <si>
    <t>979990141</t>
  </si>
  <si>
    <t>Poplatek za uložení suti - polystyren+omítka, skupina odpadu 170604</t>
  </si>
  <si>
    <t>Odkaz na dem. hmot. položky pořadí 155 : 0,54489</t>
  </si>
  <si>
    <t>979990146</t>
  </si>
  <si>
    <t>Poplatek za uložení lehkých izolačních materiálů - čistý polystyren, minerální a skelná vata</t>
  </si>
  <si>
    <t>Odkaz na dem. hmot. položky pořadí 204 : 2,08056</t>
  </si>
  <si>
    <t>Odkaz na dem. hmot. položky pořadí 205 : 0,14404</t>
  </si>
  <si>
    <t>Odkaz na dem. hmot. položky pořadí 206 : 0,18408</t>
  </si>
  <si>
    <t>Odkaz na dem. hmot. položky pořadí 207 : 1,20508</t>
  </si>
  <si>
    <t>979990161</t>
  </si>
  <si>
    <t>Poplatek za uložení - dřevo, skupina odpadu 170201</t>
  </si>
  <si>
    <t>Odkaz na dem. hmot. položky pořadí 125 : 1,30000</t>
  </si>
  <si>
    <t>Odkaz na dem. hmot. položky pořadí 266 : 0,44300</t>
  </si>
  <si>
    <t>979990163</t>
  </si>
  <si>
    <t>Poplatek za uložení suti - plast + sklo, skupina odpadu 170904</t>
  </si>
  <si>
    <t>Odkaz na dem. hmot. položky pořadí 128 : 0,00870</t>
  </si>
  <si>
    <t>Odkaz na dem. hmot. položky pořadí 129 : 0,16320</t>
  </si>
  <si>
    <t>Odkaz na dem. hmot. položky pořadí 130 : 0,81015</t>
  </si>
  <si>
    <t>Odkaz na dem. hmot. položky pořadí 131 : 0,53519</t>
  </si>
  <si>
    <t>979990168</t>
  </si>
  <si>
    <t>Poplatek za uložení suti - sklo, skupina odpadu 1702020</t>
  </si>
  <si>
    <t>Odkaz na dem. hmot. položky pořadí 357 : 0,32340</t>
  </si>
  <si>
    <t>Odkaz na dem. hmot. položky pořadí 159 : 7,88400</t>
  </si>
  <si>
    <t>979990181</t>
  </si>
  <si>
    <t>Poplatek za uložení suti - PVC podlahová krytina, skupina odpadu 200307</t>
  </si>
  <si>
    <t>Odkaz na dem. hmot. položky pořadí 330 : 0,00855</t>
  </si>
  <si>
    <t>Odkaz na dem. hmot. položky pořadí 331 : 0,05692</t>
  </si>
  <si>
    <t>Odkaz na dem. hmot. položky pořadí 333 : 0,70408</t>
  </si>
  <si>
    <t>979095312</t>
  </si>
  <si>
    <t>Naložení a složení suti</t>
  </si>
  <si>
    <t>Přesun suti</t>
  </si>
  <si>
    <t>POL8_</t>
  </si>
  <si>
    <t>979011111</t>
  </si>
  <si>
    <t>Svislá doprava suti a vybour. hmot za 2.NP a 1.PP</t>
  </si>
  <si>
    <t>979011121</t>
  </si>
  <si>
    <t>Příplatek za každé další podlaží</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</si>
  <si>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</si>
  <si>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</si>
  <si>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</si>
  <si>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</si>
  <si>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</si>
  <si>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</si>
  <si>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</si>
  <si>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</si>
  <si>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979093111</t>
  </si>
  <si>
    <t>Uložení suti na skládku bez zhutnění</t>
  </si>
  <si>
    <t xml:space="preserve">Akce      </t>
  </si>
  <si>
    <t>Rekonstrukce kuchyně ZŠ Gen. Janouška</t>
  </si>
  <si>
    <t>Objedna-vatel:</t>
  </si>
  <si>
    <t>MČ Praha 14, Bratří Venclíků 1073, 198 21 Praha 9</t>
  </si>
  <si>
    <t>Dygrýnova 1006/21, 198 00, Praha 14 – Černý Most</t>
  </si>
  <si>
    <t>zdravotně technické instalace</t>
  </si>
  <si>
    <t>Datum:</t>
  </si>
  <si>
    <t xml:space="preserve">Vyprac.: </t>
  </si>
  <si>
    <t>M. Tichý</t>
  </si>
  <si>
    <t>Poř.</t>
  </si>
  <si>
    <t>Zkrácený popis položky</t>
  </si>
  <si>
    <t>M.J.</t>
  </si>
  <si>
    <t>Počet</t>
  </si>
  <si>
    <t>Náklady Kč</t>
  </si>
  <si>
    <t>Hmotnost t</t>
  </si>
  <si>
    <t>čís.</t>
  </si>
  <si>
    <t>položky</t>
  </si>
  <si>
    <t>jedn. cena</t>
  </si>
  <si>
    <t>celkem</t>
  </si>
  <si>
    <t>jednotky</t>
  </si>
  <si>
    <t>800 - 721</t>
  </si>
  <si>
    <t>část A 01    Kanalizace</t>
  </si>
  <si>
    <t>Potrubí z kameninových trub hrdlových, pryžové těsnění</t>
  </si>
  <si>
    <t>DN 100</t>
  </si>
  <si>
    <t>DN 125</t>
  </si>
  <si>
    <t>DN 200</t>
  </si>
  <si>
    <t>Montáž kameninového potrubí     DN 100</t>
  </si>
  <si>
    <t>Montáž kameninového potrubí     DN 125</t>
  </si>
  <si>
    <t>Montáž kameninového potrubí     DN 200</t>
  </si>
  <si>
    <t>Potrubí z litinových trub - odpadní     DN 150</t>
  </si>
  <si>
    <t>Odpadní potrubí z polypropylenu, odolávající vysokým teplotám, vyráběné podle ČSN EN 1451-1. Plastové potrubí HT Plus - vnitřní systém odpadního potrubí.</t>
  </si>
  <si>
    <t>DN  32</t>
  </si>
  <si>
    <t>DN  40</t>
  </si>
  <si>
    <t>DN  50</t>
  </si>
  <si>
    <t>DN  75</t>
  </si>
  <si>
    <t>DN 110</t>
  </si>
  <si>
    <t>DN 160</t>
  </si>
  <si>
    <t xml:space="preserve">Protipožární manžeta pro PLASTOVÉ potrubí pro průchody potrubí v souladu s DIN 4102-11 nebo DIN EN 1366-3 </t>
  </si>
  <si>
    <t>DN 75</t>
  </si>
  <si>
    <t>ks</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</si>
  <si>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</si>
  <si>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Montáž plastového potrubí</t>
  </si>
  <si>
    <t>DN  32 - 50</t>
  </si>
  <si>
    <t>Vyvedení a upevnění odpadních výpustek        Ø  50x1,8</t>
  </si>
  <si>
    <t>Vyvedení a upevnění odpadních výpustek        Ø 110x2,2</t>
  </si>
  <si>
    <t>Odkapávač se zápach. uzávěrem s přídav. uzávěr. pro suchý stav.</t>
  </si>
  <si>
    <t>Podlahový žlab Flexible s okrajem pro perforovaný rošt a s nastavitelným límcem ke stěně, svislý odtok - délka 850</t>
  </si>
  <si>
    <t>Podlahový žlab Flexible s okrajem pro perforovaný rošt a s nastavitelným límcem ke stěně, svislý odtok - délka 1050</t>
  </si>
  <si>
    <t>Rošt pro liniový podlahový žlab, nerez-mat - délka 850</t>
  </si>
  <si>
    <t>Rošt pro liniový podlahový žlab, nerez-mat - délka 1050</t>
  </si>
  <si>
    <t>Vodní ZU pro odvod kondenzátu DN40 s připojením DN32 popř. d 12-18 mm, s přídavnou mechanickou uzávěrkou a čistící vložkou, s otáčivým ramenem odtoku.</t>
  </si>
  <si>
    <t>Podomítková vodní ZU DN32 pro odvod kondenzátu s přídavnou mechanickou uzávěrkou a čistí vložkou, pro klimatizační jednotky, Instalace možná pouze vertikálně!!</t>
  </si>
  <si>
    <t>Podlahová vpust DN50/75/110 se svislým odtokem, s pevnou izolační přírubou, se sifonovou vložkou proti vysychání, plastový výškově stavitelný nástavec.</t>
  </si>
  <si>
    <t>Podomítková předinstalační sada DN40/50 k pračkám-myčkám/umyvadlům.</t>
  </si>
  <si>
    <t>Zápachová uzávěrka pro dva spotřebiče (pračka, myčka, sušička, kondenzát) kryt nerez. ocel.</t>
  </si>
  <si>
    <t xml:space="preserve">Souprava větrací hlavice DN110, kompletní </t>
  </si>
  <si>
    <t>Zkouška těsnosti kanalizace - vodou do             DN 125</t>
  </si>
  <si>
    <t>Zkouška těsnosti kanalizace - vodou do             DN 200</t>
  </si>
  <si>
    <t>Přesun hmot pro vnitřní kanalizace v objektech H 6 - 12 m</t>
  </si>
  <si>
    <t xml:space="preserve">část A 02    Vodovod </t>
  </si>
  <si>
    <t>Potrubí z ocelových trubek závitových pozinkovaných</t>
  </si>
  <si>
    <t>DN  25</t>
  </si>
  <si>
    <t>Plastové potrubí  PP-typ 3 (PPR), S 3,2 (PN 16) - studená a teplá voda</t>
  </si>
  <si>
    <t>Ø 20x2,8</t>
  </si>
  <si>
    <t>Ø 25x3,5</t>
  </si>
  <si>
    <t>Ø 32x4,4</t>
  </si>
  <si>
    <t>Ø 40x5,5</t>
  </si>
  <si>
    <t>Ø 50x6,9</t>
  </si>
  <si>
    <t>Ø 63x8,6</t>
  </si>
  <si>
    <t>Přechodka PP-R, PN 20 s kovovým závitem vnějším D 20x1/2"</t>
  </si>
  <si>
    <t>Přechodka PP-R, PN 20 s kovovým závitem vnějším D 25x3/4"</t>
  </si>
  <si>
    <t>Přechodka PP-R, PN 20 s kovovým závitem vnějším D 32x1"</t>
  </si>
  <si>
    <t>Přechodka PP-R, PN 20 s kovovým závitem vnějším D 40x5/4"</t>
  </si>
  <si>
    <t>Přechodka PP-R, PN 20 s kovovým závitem vnějším D 50x6/4</t>
  </si>
  <si>
    <t>Přechodka PP-R, PN 20 s kovovým závitem vnějším D 63x2"</t>
  </si>
  <si>
    <t>Montáž rozvodů vody z plastů     Ø 20</t>
  </si>
  <si>
    <t>Montáž rozvodů vody z plastů     Ø 25</t>
  </si>
  <si>
    <t>Montáž rozvodů vody z plastů     Ø 32</t>
  </si>
  <si>
    <t>Montáž rozvodů vody z plastů     Ø 40</t>
  </si>
  <si>
    <t>Montáž rozvodů vody z plastů     Ø 50</t>
  </si>
  <si>
    <t>Montáž rozvodů vody z plastů     Ø 63</t>
  </si>
  <si>
    <t>Příchytka na potrubí z plastu D20 - D32, včetně upevňovacího materiálu</t>
  </si>
  <si>
    <t>Kovové objímky D40 - D110, včetně upevňovacího materiálu</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</si>
  <si>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</si>
  <si>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</si>
  <si>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</si>
  <si>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</si>
  <si>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Ochrana potr. z plastů izolačními trubkami z pěněného PE do D  50</t>
  </si>
  <si>
    <t>Ochrana potr. z plastů izolačními trubkami z pěněného PE do D  63</t>
  </si>
  <si>
    <t>Vyvedení a upevnění výpustek                       DN  15</t>
  </si>
  <si>
    <t>Vyvedení a upevnění výpustek                       DN  20</t>
  </si>
  <si>
    <t>Potrubní oddělovač BA295 pro ochranu rozvodů pitné vody proti kontaminaci až do rizikové třídy 4 dle ČSN EN1717 (75 5462).</t>
  </si>
  <si>
    <t>DN 32 - G 5/4"</t>
  </si>
  <si>
    <t>Kulový kohout, chromovaný max. 28 - 42 bar, max. 185°C, červená páčka.</t>
  </si>
  <si>
    <t xml:space="preserve">DN 15 - G 1/2" </t>
  </si>
  <si>
    <t>DN 25 - G 1"</t>
  </si>
  <si>
    <t>DN 50 - G 2"</t>
  </si>
  <si>
    <t>Kulový kohout s vypouštěním, chromovaný, max. 35-42 bar, max. 185°C, červená páčka.</t>
  </si>
  <si>
    <t>DN 15 - G 1/2"</t>
  </si>
  <si>
    <t>DN 20 - G 3/4"</t>
  </si>
  <si>
    <t>DN 40 - G 6/4"</t>
  </si>
  <si>
    <t>Vyvažovací ventil bez vypouštění, průtok  2,5 m3/h, PN 20, 120 °C - DN15</t>
  </si>
  <si>
    <t>Montáž vodovodních armatur se dvěma závity ostatních typů DN 15 - G 1/2"</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</si>
  <si>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</si>
  <si>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</si>
  <si>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</si>
  <si>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</si>
  <si>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Montáž vodovodních armatur se dvěma závity ostatních typů DN 50 - G  2"</t>
  </si>
  <si>
    <t>Hydrantové systémy s tvarově stálou hadicí D19 - 30 m (650x650x175)</t>
  </si>
  <si>
    <t>Montáž armatury požární - hydrant  G 1</t>
  </si>
  <si>
    <t>Tlakové zkoušky potrubí ocel. nebo plast.        do DN  50</t>
  </si>
  <si>
    <t>Proplach a desinfekce potrubí                   do DN  80</t>
  </si>
  <si>
    <t>Přesun hmot pro vnitřní vodovod v objektech H 6 - 12 m</t>
  </si>
  <si>
    <t xml:space="preserve">část A 05   Zařizovací předměty  </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</si>
  <si>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</si>
  <si>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</si>
  <si>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 pro závěsné WC a závěsný bidet</t>
  </si>
  <si>
    <t>Ovládací tlačítko pro 2 množství splachování nádržek pod omítku, provedení plast Alpská bílá.</t>
  </si>
  <si>
    <t>Umyvadlo (500x430x170) s 1 otvorem pro baterii + instalační sada</t>
  </si>
  <si>
    <t>Umyvadlová stojánková páková baterie chrom.</t>
  </si>
  <si>
    <t>Závěsný klozet s hlubokým splachováním (530x360x360)</t>
  </si>
  <si>
    <t>Duroplastové sedátko s poklopem, úchyty z nerezu</t>
  </si>
  <si>
    <t>Plastová nádržka s armaturou Dual Flush 3/6 l včetně plastového kolena.</t>
  </si>
  <si>
    <t xml:space="preserve">Umyvadlová nástěnná páková baterie s ramínkem 300 mm, chrom. </t>
  </si>
  <si>
    <t>Montáž splach. nádrží s roh. ventilem nízkopoložených</t>
  </si>
  <si>
    <t>Montáž klozetových mís běžných, kombinačních, závěsných a výlevek DN100</t>
  </si>
  <si>
    <t>Montáž umyvadel ostatních typů</t>
  </si>
  <si>
    <t xml:space="preserve">Montáž dřezů ostatních typů </t>
  </si>
  <si>
    <t>Dřezová zápachová uzávěrka DN50x6/4"</t>
  </si>
  <si>
    <t xml:space="preserve">Pračkový vřetýnkový ventil 1/2" x 3/4" </t>
  </si>
  <si>
    <t>Rohový ventil vřetenový  1/2" x 3/8" bez trubičky DN 15 [G 1/2"]</t>
  </si>
  <si>
    <t>Rohový ventil vřetenový  1/2" x 3/8" s trubičkou DN 15 [G 1/2"]</t>
  </si>
  <si>
    <t>Montáž ventilů nástěnných G 1/2</t>
  </si>
  <si>
    <t>Montáž baterií umyvadlových, dřez. a bidet. ostat. typů</t>
  </si>
  <si>
    <t>Umyvadlový sifon 1¼", kulatý, chrom</t>
  </si>
  <si>
    <t>Dřezová stojánková baterie s horním otáčivým ústím, výška 300, vyložení 210 mm</t>
  </si>
  <si>
    <t>Termostatická sprchová nástěnná baterie bez příslušenství, chrom-150 mm</t>
  </si>
  <si>
    <t>Sprchový komplet - posuvný držák, hadice, sprchová růžice, mýdlenka</t>
  </si>
  <si>
    <t>Dvířka T 3622 z PH         150/300</t>
  </si>
  <si>
    <t>Přesun hmot pro zařizovací předměty v objektech H 6 - 12 m</t>
  </si>
  <si>
    <t xml:space="preserve">část B 01   Kanalizace - demontáže  </t>
  </si>
  <si>
    <t>Demontáž potrubí z litinových trub - odpadní nebo dešťové</t>
  </si>
  <si>
    <t>Demontáž vpustí podlahových</t>
  </si>
  <si>
    <t>Vnitrostaveništní přemístění, vnitřní kanalizace v objektech H 6 - 12 m</t>
  </si>
  <si>
    <t>800 -722</t>
  </si>
  <si>
    <t>část B 02   Vodovod - demontáže</t>
  </si>
  <si>
    <t>Demontáž potrubí z ocelových trubek závitových</t>
  </si>
  <si>
    <t>do   DN  25</t>
  </si>
  <si>
    <t>do   DN  50</t>
  </si>
  <si>
    <t>do   DN  80</t>
  </si>
  <si>
    <t>Demontáž izolací do vnějšího průměru trub     Ø  50</t>
  </si>
  <si>
    <t>Demontáž izolací do vnějšího průměru trub     Ø 150</t>
  </si>
  <si>
    <t>Vnitrostaveništní přemístění, vnitřní vodovod v objektech H 6 - 12 m</t>
  </si>
  <si>
    <t>část C 01 Kanalizace - opravy</t>
  </si>
  <si>
    <t>Opravy potrubí kameninového - vsazení odbočky do potrubí DN 100</t>
  </si>
  <si>
    <t>Opravy potrubí kameninového - vsazení odbočky do potrubí DN 125</t>
  </si>
  <si>
    <t>Opravy potrubí kameninového - vsazení odbočky do potrubí DN 150</t>
  </si>
  <si>
    <t>Opravy potrubí kameninového - vsazení odbočky do potrubí DN 200</t>
  </si>
  <si>
    <t>Opravy odpadního potrubí litinového - vsazení odbočky do potrubí DN 150</t>
  </si>
  <si>
    <t>Opravy potrubí novodurového - propojení dosavadního potrubí   Ø 110</t>
  </si>
  <si>
    <t>Pročištění svislých odpadů v 1.podlaží do            DN 200</t>
  </si>
  <si>
    <t>Pročištění ležatých svodů do                        DN 300</t>
  </si>
  <si>
    <t>Pročištění dvorních vpustí                             DN 300</t>
  </si>
  <si>
    <t>Pročištění podlahových vpustí do                    DN 100</t>
  </si>
  <si>
    <t>800 - 722</t>
  </si>
  <si>
    <t>část C 02 Vodovod - opravy</t>
  </si>
  <si>
    <t>Opravy potrubí závitového - vsazení odbočky do potrubí   DN  25</t>
  </si>
  <si>
    <t>Opravy potrubí závitového - vsazení odbočky do potrubí   DN  32</t>
  </si>
  <si>
    <t>Opravy potrubí závitového - vsazení odbočky do potrubí   DN  40</t>
  </si>
  <si>
    <t>Opravy potrubí závitového - vsazení odbočky do potrubí   DN  50</t>
  </si>
  <si>
    <t>Opravy potrubí závitového - vsazení odbočky do potrubí   DN  80</t>
  </si>
  <si>
    <t>Uzavření nebo otevření vodovodního potrubí  při opravách včetně vypuštění a napuštění.</t>
  </si>
  <si>
    <t>800 - 713</t>
  </si>
  <si>
    <t xml:space="preserve">Tepelná izolace na bázi polyetylenu, tepelná vodivost λ 0,038 W/m.K při 10°C, stupeň hořlavosti C3 dle ČSN 73 0862 pro armatury a potrubí o vnějším průměru: </t>
  </si>
  <si>
    <t>Ø 22, tloušťka izolace 5 mm</t>
  </si>
  <si>
    <t>Ø 22,tloušťka izolace 20 mm</t>
  </si>
  <si>
    <t>Ø 25, tloušťka izolace 5 mm</t>
  </si>
  <si>
    <t>Ø 28,tloušťka izolace 20 mm</t>
  </si>
  <si>
    <t>Ø 35, tloušťka izolace 5 mm</t>
  </si>
  <si>
    <t>Ø 35, tloušťka izolace 20 mm</t>
  </si>
  <si>
    <t>Ø 42 tloušťka izolace 9 mm</t>
  </si>
  <si>
    <t>Ø 42, tloušťka izolace 20 mm</t>
  </si>
  <si>
    <t>Ø 54, tloušťka izolace 9 mm</t>
  </si>
  <si>
    <t>Ø 54, tloušťka izolace 20 mm</t>
  </si>
  <si>
    <t>Ø 64, tloušťka izolace 9 mm</t>
  </si>
  <si>
    <t>Potrubní pouzdra z kamenné vlny s hliníkovou fólií se skleněnou mřížkou pro tepelnou a akustickou izolaci potrubních rozvodů s provozní teplotou od + 15˚C do + 250˚C (třída reakce na oheň je A2-s1 d0 – podle ČSN EN 13501-1). Tepelná vodivost λ 0,034 W/mK při +10°C.</t>
  </si>
  <si>
    <t>Ø 22, tloušťka izolace 40 mm</t>
  </si>
  <si>
    <t>Ø 28, tloušťka izolace 40 mm</t>
  </si>
  <si>
    <t>Ø 35, tloušťka izolace 40 mm</t>
  </si>
  <si>
    <t>Ø 42, tloušťka izolace 40 mm</t>
  </si>
  <si>
    <t>Ø 54, tloušťka izolace 40 mm</t>
  </si>
  <si>
    <t>Ø 64, tloušťka izolace 40 mm</t>
  </si>
  <si>
    <t>800</t>
  </si>
  <si>
    <t>Ostatní</t>
  </si>
  <si>
    <t>Protipožární ucpávka EI 45 (tmel, pěna), plastové potrubí D 20</t>
  </si>
  <si>
    <t>Protipožární ucpávka EI 45 (tmel, pěna), plastové potrubí D 25</t>
  </si>
  <si>
    <t>Protipožární ucpávka EI 45 (tmel, pěna), plastové potrubí D 32</t>
  </si>
  <si>
    <t>Protipožární ucpávka EI 45 (tmel, pěna), plastové potrubí D 40</t>
  </si>
  <si>
    <t>Protipožární ucpávka EI 45 (tmel, pěna), plastové potrubí D 50</t>
  </si>
  <si>
    <t>Protipožární ucpávka EI 45 (tmel, pěna), plastové potrubí D 63</t>
  </si>
  <si>
    <t>#</t>
  </si>
  <si>
    <t>ZŠ GENERÁLA JANOUŠKA, DYGRÝNOVA 1006/21, 198 00, PRAHA 14 – ČERNÝ MOST</t>
  </si>
  <si>
    <t>REKONSTRUKCE KUCHYNĚ</t>
  </si>
  <si>
    <t>D.1.4   ÚSTŘEDNÍ VYTÁPĚNÍ</t>
  </si>
  <si>
    <t>ROZPOČET</t>
  </si>
  <si>
    <t>poz.č.</t>
  </si>
  <si>
    <t>položka , popis</t>
  </si>
  <si>
    <t>měrná jednotka</t>
  </si>
  <si>
    <t>množství</t>
  </si>
  <si>
    <t>Jednotková cena D+M</t>
  </si>
  <si>
    <t>Celková cena D+M</t>
  </si>
  <si>
    <t>Oběhová čerpadla</t>
  </si>
  <si>
    <t>Oběhové mokroběžné bezucpávkové čerpadlo s vestavěným frekvenčním měničem, teplota čerpané kapaliny 2°C až 95°C, IPX4D, tělo čerpadla šedá litina</t>
  </si>
  <si>
    <t>Provozní a řídicí režimy: konstantní tlak, proporcionální tlak, konstantní otáčky</t>
  </si>
  <si>
    <t>č2, č4</t>
  </si>
  <si>
    <t>DN25, průtok: 0,22m3/h; 0,77m3/h, dopravní výška: dp=20kPa, el. parametry: Pmax=25W, Imax=0,26A, 1x230V</t>
  </si>
  <si>
    <t>č1A, č1B, č3</t>
  </si>
  <si>
    <t>DN25, průtok: 1,42m3/h; 1,76m3/h; 2,19m3/h; dopravní výška: dp=20kPa, el. parametry: Pmax=45W, Imax=0,42A, 1x230V</t>
  </si>
  <si>
    <t>Oběhové mokroběžné bezucpávkové čerpadlo s vestavěným frekvenčním měničem, teplota čerpané kapaliny -10°C až 110°C, IPX4D, tělo čerpadla šedá litina</t>
  </si>
  <si>
    <t>Provozní a řídicí režimy: AUTOadapt, FLOWadapt, FLOWlimit, konstantní tlak, proporcionální tlak, konstantní otáčky, měření a zobrazení průtoku</t>
  </si>
  <si>
    <t>čFUK</t>
  </si>
  <si>
    <t>DN32, průtok: 2,65m3/h, dopravní výška: dp=75kPa (při dp=proporc.), el. parametry: Pmax=171W, Imax=1,47A, 1x230V</t>
  </si>
  <si>
    <t>čFVZT</t>
  </si>
  <si>
    <t>DN40, průtok: 6,35m3/h, dopravní výška: dp=70kPa (při dp=konst.), el. parametry: Pmax=359W, Imax=1,66A, 1x230V</t>
  </si>
  <si>
    <t>Šroubení k čerpadlu 11/2“x1"</t>
  </si>
  <si>
    <t>Šroubení k čerpadlu 2“x11/4"</t>
  </si>
  <si>
    <t>Protipříruby a přechody k čerpadlům DN40</t>
  </si>
  <si>
    <t>Armatury</t>
  </si>
  <si>
    <t xml:space="preserve">Trojcestný směšovací ventil s pohonem </t>
  </si>
  <si>
    <t>TV-FUK</t>
  </si>
  <si>
    <r>
      <t>ventil - kvs=10m</t>
    </r>
    <r>
      <rPr>
        <vertAlign val="superscript"/>
        <sz val="10"/>
        <rFont val="Arial CE"/>
        <charset val="238"/>
      </rPr>
      <t>3</t>
    </r>
    <r>
      <rPr>
        <sz val="10"/>
        <rFont val="Arial CE"/>
        <family val="2"/>
        <charset val="238"/>
      </rPr>
      <t>/h, na potrubí DN40, pohon - typ řízení a el. napájení dle požadavku regulace</t>
    </r>
  </si>
  <si>
    <t>Automatický vyvažovací kombinovaný regulační ventil, s EQM charakteristikou, se stabilizací tlakové diference na regulační kuželce, s měřícími koncovkami, PN16, -10°C až +90°C</t>
  </si>
  <si>
    <t>AVRV4</t>
  </si>
  <si>
    <r>
      <t xml:space="preserve">DN15, rozsah průtoků Q=92-480l/h, </t>
    </r>
    <r>
      <rPr>
        <sz val="10"/>
        <rFont val="Symbol"/>
        <family val="1"/>
        <charset val="2"/>
      </rPr>
      <t>D</t>
    </r>
    <r>
      <rPr>
        <sz val="10"/>
        <rFont val="Arial CE"/>
        <family val="2"/>
        <charset val="238"/>
      </rPr>
      <t>p=15-400kPa, EQM char.</t>
    </r>
  </si>
  <si>
    <t>AVRV2</t>
  </si>
  <si>
    <r>
      <t xml:space="preserve">DN20, rozsah průtoků Q=200-975l/h, </t>
    </r>
    <r>
      <rPr>
        <sz val="10"/>
        <rFont val="Symbol"/>
        <family val="1"/>
        <charset val="2"/>
      </rPr>
      <t>D</t>
    </r>
    <r>
      <rPr>
        <sz val="10"/>
        <rFont val="Arial CE"/>
        <family val="2"/>
        <charset val="238"/>
      </rPr>
      <t>p=15-400kPa, EQM char.</t>
    </r>
  </si>
  <si>
    <t>AVRV1B</t>
  </si>
  <si>
    <r>
      <t xml:space="preserve">DN25, rozsah průtoků Q=340-1750l/h, </t>
    </r>
    <r>
      <rPr>
        <sz val="10"/>
        <rFont val="Symbol"/>
        <family val="1"/>
        <charset val="2"/>
      </rPr>
      <t>D</t>
    </r>
    <r>
      <rPr>
        <sz val="10"/>
        <rFont val="Arial CE"/>
        <family val="2"/>
        <charset val="238"/>
      </rPr>
      <t>p=23-400kPa, EQM char.</t>
    </r>
  </si>
  <si>
    <t>AVRV1A, AVRV3</t>
  </si>
  <si>
    <r>
      <t xml:space="preserve">DN32, rozsah průtoků Q=720-3600l/h, </t>
    </r>
    <r>
      <rPr>
        <sz val="10"/>
        <rFont val="Symbol"/>
        <family val="1"/>
        <charset val="2"/>
      </rPr>
      <t>D</t>
    </r>
    <r>
      <rPr>
        <sz val="10"/>
        <rFont val="Arial CE"/>
        <family val="2"/>
        <charset val="238"/>
      </rPr>
      <t>p=23-600kPa, EQM char.</t>
    </r>
  </si>
  <si>
    <t>Závitové šroubení přímé k automatickým vyvažovacím kombinovaným regulačním ventilům (AVRV)</t>
  </si>
  <si>
    <t>Pro ventil DN15</t>
  </si>
  <si>
    <t>Pro ventil DN20</t>
  </si>
  <si>
    <t>Pro ventil DN25</t>
  </si>
  <si>
    <t>Pro ventil DN32</t>
  </si>
  <si>
    <t>Elektromotorický pohon pro automatický vyvažovací kombinovaný regulační ventil s EQM charakteristikou (AVRV)</t>
  </si>
  <si>
    <t xml:space="preserve">24V, 50Hz, 0-10V </t>
  </si>
  <si>
    <t>Vyvažovací ventil závitový s měřícími ventilky, PN25, bez vypouštění, materiál tělesa a kuželky: AMETAL (slitina mosazi odolná proti odzinkování), těsnění: EPDM pryžový , teplota použití do +120°C, měření tlaku, průtoku, uzavírání, přednastavení</t>
  </si>
  <si>
    <t>1/2" (DN 15)</t>
  </si>
  <si>
    <t>3/4" (DN 20)</t>
  </si>
  <si>
    <t>1" (DN 25)</t>
  </si>
  <si>
    <t>5/4" (DN 32)</t>
  </si>
  <si>
    <t>6/4" (DN 40)</t>
  </si>
  <si>
    <t>2" (DN 50)</t>
  </si>
  <si>
    <t>Kulový uzávěr vnitřní závity</t>
  </si>
  <si>
    <t>Mezipřírubová uzavírací klapka s pákou se stupnicí, PN16, materiál tělesa: tvárná litina GGG40.3, disk: poniklovaná tvárná litina, GGG-40.3, manžeta: um. hmota EPDM-XV, teploty použití -10 až +130°C</t>
  </si>
  <si>
    <t>21/2" (DN65)</t>
  </si>
  <si>
    <t xml:space="preserve">Filtr závitový, materiál mosaz, tmax=+110°C, síto z nerez oceli, max. 30bar </t>
  </si>
  <si>
    <t>Přírubový filtr, těleso z šedé litiny, -10°C - +300°C, síto z nerez oceli, standard, vyprazdňovací šroub, PN16</t>
  </si>
  <si>
    <t>Zpětný ventil, závitový, mosazný</t>
  </si>
  <si>
    <t>Zpětný ventil mezipřírubový, PN 10</t>
  </si>
  <si>
    <t xml:space="preserve">Automatický odvzdušňovací ventil </t>
  </si>
  <si>
    <t>Vypouštěcí kulový uzávěr vnější závit</t>
  </si>
  <si>
    <t xml:space="preserve">Teploměr přímý 80, rozsah 0 až +120°C, včetně příslušenství: jímky </t>
  </si>
  <si>
    <t xml:space="preserve">Deskové ocelové otopné těleso, které umožňuje pravé nebo levé boční připojení na rozvod otopné soustavy </t>
  </si>
  <si>
    <t>označení: typ-výška x délka, topný výkon při tw1=70°C, tw2=50°C, ti=20°C</t>
  </si>
  <si>
    <t>33-300x1000, Qt=1008W</t>
  </si>
  <si>
    <t>11-600x900, Qt=657W</t>
  </si>
  <si>
    <t>21-600x500, Qt=467W</t>
  </si>
  <si>
    <t>21-600x700, Qt=654W</t>
  </si>
  <si>
    <t>21-600x900, Qt=841W</t>
  </si>
  <si>
    <t>21-600x1200, Qt=1121W</t>
  </si>
  <si>
    <t>21-600x1400, Qt=1308W</t>
  </si>
  <si>
    <t>22-600x500, Qt=608W</t>
  </si>
  <si>
    <t>22-600x600, Qt=730W</t>
  </si>
  <si>
    <t>22-600x800, Qt=973W</t>
  </si>
  <si>
    <t>22-600x900, Qt=1095W</t>
  </si>
  <si>
    <t>22-600x1200, Qt=1460W</t>
  </si>
  <si>
    <t>22-600x1600, Qt=1947W</t>
  </si>
  <si>
    <t>33-600x400, Qt=696W</t>
  </si>
  <si>
    <t>22-900x700, Qt=1167W</t>
  </si>
  <si>
    <t>22-900x1200, Qt=2001W</t>
  </si>
  <si>
    <t>33-900x900, Qt=2156W</t>
  </si>
  <si>
    <t>33-900x1200, Qt=2875W</t>
  </si>
  <si>
    <t>33-900x1600, Qt=3833W</t>
  </si>
  <si>
    <t>Deskové ocelové otopné těleso, které umožňuje pravé spodní připojení (typ VK) na rozvod otopné soustavy</t>
  </si>
  <si>
    <t>Deskové ocelové otopné těleso, které umožňuje levé spodní připojení (typ VKL) na rozvod otopné soustavy</t>
  </si>
  <si>
    <t>21-600x1100, Qt=1028W</t>
  </si>
  <si>
    <t>Trubkové koupelnové otopné těleso, do 110°C, spodní středové připojení G1/2“ s připojovací roztečí 50mm, součástí dodávky je zaslepovací a odvzdušňovací zátka a souprava upevňovacích prvků pro upevnění na stěnu</t>
  </si>
  <si>
    <t>označení: výška.šířka, topný výkon při tw1=70°C, tw2=50°C, ti=20°C</t>
  </si>
  <si>
    <t>1500.450, Qt=462W</t>
  </si>
  <si>
    <t>1500.600, Qt=597W</t>
  </si>
  <si>
    <t>Ventily na otopná tělesa, termostatické hlavice</t>
  </si>
  <si>
    <t>Termostatická hlavice 6°C - 28°C</t>
  </si>
  <si>
    <t>Termostatická hlavice 6°C - 28°C, se zabezpečením pro veřejné prostory (chodby, WC u jídelny - m.č.F101, F103, F114, F116, F119, F121</t>
  </si>
  <si>
    <t>Termostatický radiátorový ventil s integrovaným automatickým omezením průtoku. Požadovaný průtok lze nastavit přímo na tělese termostatického ventilu nastavením odpovídající hodnoty na stupnici. Ventil reguluje průtok nezávisle na diferenčním tlaku. Max. tlaková diference 60kPa. Min. tlaková diference: 10kPa pro 10-100l/h; 15kPa pro 100-150l/h. Přímé nebo rohové provedení - dle dispozice připojení na rozvody ÚT</t>
  </si>
  <si>
    <t xml:space="preserve">1/2“ (DN15) </t>
  </si>
  <si>
    <t xml:space="preserve">Připojovací armatura pro koupelnová trubková otopná tělesa se středovým připojením.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Rozteč připojení 50mm. Přímé provedení. Včetně svěrných spojů pro vně pozinkované ocelové lisované potrubí ½“ </t>
  </si>
  <si>
    <t>Uzavírací šroubení pro otopná tělesa, přímé nebo rohové provedení - dle dispozice připojení otopného tělesa</t>
  </si>
  <si>
    <t>1/2“ (DN15)</t>
  </si>
  <si>
    <t xml:space="preserve">Uzavírací šroubení DN15-15 pro desková otopná tělesa typu VK a VKL,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Přímé nebo rohové provedení - dle dispozice připojení na rozvody ÚT. Včetně svěrných spojů pro vně pozinkované ocelové lisované potrubí ½“ </t>
  </si>
  <si>
    <t>Potrubí</t>
  </si>
  <si>
    <t>Ocelové potrubí, ČSN 42 5710, materiál 11353.1</t>
  </si>
  <si>
    <t>1/2" (DN15)</t>
  </si>
  <si>
    <t>1" (DN25)</t>
  </si>
  <si>
    <t>Ocelové potrubí, ČSN 42 5715, materiál 11353.1</t>
  </si>
  <si>
    <t>21/2" (DN 65, 76x3,2)</t>
  </si>
  <si>
    <t>Potrubní tvarovky ocel - kolena, oblouky, přechody, zaslepení a zhotovení odboček, spojovací, upevňovací a instalatérský materiál</t>
  </si>
  <si>
    <t>Potrubí z lisované uhlíková vně pozinkovaná ocel - vhodné pro rozvody tepla</t>
  </si>
  <si>
    <t>15x1,2mm</t>
  </si>
  <si>
    <t>18x1,2mm</t>
  </si>
  <si>
    <t>22x1,5mm</t>
  </si>
  <si>
    <t>28x1,5mm</t>
  </si>
  <si>
    <t>42x1,5mm</t>
  </si>
  <si>
    <t>Potrubní tvarovky - lisovaná uhlíková vně pozinkovaná ocel - T-kusy, kolena, oblouky, přechody, spojovací, upevňovací a instalatérský materiál</t>
  </si>
  <si>
    <t>Šroubení, přírubové spoje a pomocný materiál</t>
  </si>
  <si>
    <t>(těsnění, šrouby, podložky a matice)</t>
  </si>
  <si>
    <t>Montážní materiál (konzoly, objímky, třmeny, táhla, šrouby, matice)</t>
  </si>
  <si>
    <t>Orientační štítky pro popis potrubí a armatur</t>
  </si>
  <si>
    <t xml:space="preserve">Tepelná izolace </t>
  </si>
  <si>
    <t>Tepelná izolace potrubí - potrubní pouzdra z pěnového polyetylenu nebo z minerální vlny kašírované hliníkovou fólií se skleněnou mřížkou</t>
  </si>
  <si>
    <t>tl.20mm pro ocelovou trubku  Ø 21,4, (DN 15), ( 1/2 ")</t>
  </si>
  <si>
    <t>tl.30mm pro ocelovou trubku Ø 33,7, (DN 25), (1 ")</t>
  </si>
  <si>
    <t>tl.30mm pro ocelovou trubku Ø 42,4, (DN 32), (5/4 ")</t>
  </si>
  <si>
    <t>tl.40mm pro ocelovou trubku Ø 48,3, (DN 40), ( 6/4 ")</t>
  </si>
  <si>
    <t>tl.40mm pro ocelovou trubku Ø 60,3, (DN 50), ( 2 ")</t>
  </si>
  <si>
    <t>tl.50mm pro ocelovou trubku Ø 76, (DN 65), ( 21/2")</t>
  </si>
  <si>
    <t>tl.20mm pro trubku 15x1,2mm</t>
  </si>
  <si>
    <t>tl.20mm pro trubku 18x1,2mm</t>
  </si>
  <si>
    <t>tl.30mm pro trubku 22x1,5mm</t>
  </si>
  <si>
    <t>tl.30mm pro trubku 28x1,5mm</t>
  </si>
  <si>
    <t>tl.40mm pro trubku 42x1,5mm</t>
  </si>
  <si>
    <t>Protipožární zabezpečení:</t>
  </si>
  <si>
    <t>Požární dotěsnění prostupů rozvodů tepla na hranici požárních úseků (tmely, ucpávky)</t>
  </si>
  <si>
    <t>Nátěry ocelových rozvodů topné vody</t>
  </si>
  <si>
    <t>Syntetický nátěr ocelového potrubí, základní, dvojnásobný</t>
  </si>
  <si>
    <r>
      <t>m</t>
    </r>
    <r>
      <rPr>
        <vertAlign val="superscript"/>
        <sz val="10"/>
        <rFont val="Arial CE"/>
        <charset val="238"/>
      </rPr>
      <t>2</t>
    </r>
  </si>
  <si>
    <t xml:space="preserve">Demontáže, montáže, náplně, montážní zkoušky </t>
  </si>
  <si>
    <t>Kompletní demontáž stávající topné větve F-VZT - pro VZT jednotky v kuchyni (pavilon F) - rozvody ÚT, čerpadlo, armatury, …</t>
  </si>
  <si>
    <t xml:space="preserve">Demontáž stávající topné větve F-UK - pro otopná tělesa v kuchyni (pavilon F) - v řešených prostorech - litinová článková a desková ocelová otopná tělesa (40ks), ocelové rozvody ÚT, čerpadlo, armatury. Bude ponecháno novější páteřní vedení ÚT z lisované vně pozinkované oceli (42x1,5mm). </t>
  </si>
  <si>
    <t xml:space="preserve">Úprava stávajících a zhotovení nových odboček na stávajícím rozvodu ÚT z lisovaného vně pozinkovaného ocelového potrubí (42x15mm) - pro možnost připojení nových otopných těles </t>
  </si>
  <si>
    <t>Vypuštění stávajícího vodního systému</t>
  </si>
  <si>
    <t>Plnění a proplach nového vodního systému po instalaci nového systému ÚT</t>
  </si>
  <si>
    <t>Tlaková zkouška potrubí po montáži (před izolací) dle ČSN 06 0310</t>
  </si>
  <si>
    <t>včetně sepsání protokolu</t>
  </si>
  <si>
    <t>Individuální vyzkoušení a příprava ke komplexnímu vyzkoušení</t>
  </si>
  <si>
    <t>První uvedení do provozu (oživení), komplexní vyzkoušení a vyregulování systému</t>
  </si>
  <si>
    <t>Zaregulování a vyvážení systému, vyhotovení protokolu o vyvážení a zaregul.</t>
  </si>
  <si>
    <t>Zaškolení obsluhy</t>
  </si>
  <si>
    <t>Provozní předpisy</t>
  </si>
  <si>
    <t>Dokumentace skutečného provedení</t>
  </si>
  <si>
    <t>Doprava</t>
  </si>
  <si>
    <t>Celkem bez DPH</t>
  </si>
  <si>
    <t>KRYCÍ LIST SOUPISU</t>
  </si>
  <si>
    <t>v ---  níže se nacházejí doplnkové a pomocné údaje k sestavám  --- v</t>
  </si>
  <si>
    <t>Rekonstrukce kuchyně ZŠ Generála Janouška</t>
  </si>
  <si>
    <t>Profese:</t>
  </si>
  <si>
    <t>Elektroinstalace – silnoproud/ slaboproud</t>
  </si>
  <si>
    <t>Místo:</t>
  </si>
  <si>
    <t>Dygrýnova 1006/21, Praha 14 – Černý Most, 198 00</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</si>
  <si>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</si>
  <si>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</si>
  <si>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</si>
  <si>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</si>
  <si>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</si>
  <si>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</si>
  <si>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</si>
  <si>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</si>
  <si>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</si>
  <si>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</si>
  <si>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</si>
  <si>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</si>
  <si>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</si>
  <si>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</si>
  <si>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</si>
  <si>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</si>
  <si>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</si>
  <si>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</si>
  <si>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</si>
  <si>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</si>
  <si>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</si>
  <si>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</si>
  <si>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</si>
  <si>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</si>
  <si>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</si>
  <si>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</si>
  <si>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</si>
  <si>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</si>
  <si>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</si>
  <si>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</si>
  <si>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Kabelové trasy silnoproud</t>
  </si>
  <si>
    <t>ROZPOCET</t>
  </si>
  <si>
    <t>Kabelové trasy jsou včetně spojovacího a kotvícího materiálu</t>
  </si>
  <si>
    <t>M+P</t>
  </si>
  <si>
    <t>Kabelová lávka KL 60x200 (pozinkováno Sendzimirovou metodou)</t>
  </si>
  <si>
    <t>trasy ve 2.PP</t>
  </si>
  <si>
    <t>Drátěný žlab 50x100 (galvanický zinek)</t>
  </si>
  <si>
    <t>trasy v 1.PP</t>
  </si>
  <si>
    <t>Drátěný žlab 50x200 (galvanický zinek)</t>
  </si>
  <si>
    <t>trasy v 1.NP</t>
  </si>
  <si>
    <t>Kabelový žlab s integrovanou spojkou NKZI 50X125X0.70</t>
  </si>
  <si>
    <t>pro vedení kabeláže od chl. Jednotek na střeše 1.NP</t>
  </si>
  <si>
    <t>Betonová cihla s adaptérem pro fixaci kabelového žlabu</t>
  </si>
  <si>
    <t>Svazkový držák (bezhalogenový, vhodný pro zachování funkce trasy), dodávka včetně vrutů a hmoždiněk</t>
  </si>
  <si>
    <t>pro vedení kabeláže v podhledech</t>
  </si>
  <si>
    <t>Ohebná trubka DN40 – rozvody v podlaze</t>
  </si>
  <si>
    <t>ohebná chránička bezhalogenová s protahovacím drátem, se střední mechanickou odolností, určená pro instalaci do betonové podlahy</t>
  </si>
  <si>
    <t xml:space="preserve">Ohebná trubka DN25 – rozvody v podlaze </t>
  </si>
  <si>
    <t>Kabelové příchytky požárně odolné se zachováním funkce</t>
  </si>
  <si>
    <t>pro vodiče CXKH-V</t>
  </si>
  <si>
    <t>Kabely silnoproud – 2.PP</t>
  </si>
  <si>
    <t>4x1x(YY-150)</t>
  </si>
  <si>
    <t>napájení RK z RH</t>
  </si>
  <si>
    <t>1xYY-70</t>
  </si>
  <si>
    <t>CXKH-V 3x1,5</t>
  </si>
  <si>
    <t>CYKY-J 3x1,5</t>
  </si>
  <si>
    <t>CYKY-J 3x2,5</t>
  </si>
  <si>
    <t>CYKY-J 5x1,5</t>
  </si>
  <si>
    <t>rozvaděče VZT</t>
  </si>
  <si>
    <t>CYKY-J 5x4</t>
  </si>
  <si>
    <t>CYKY-J 5x6</t>
  </si>
  <si>
    <t>CYKY-O 3x1,5</t>
  </si>
  <si>
    <t>5x1x(YY-95)</t>
  </si>
  <si>
    <t>napájecí kabel RG01 / 5x15m, nutno definovat barvy vodičů</t>
  </si>
  <si>
    <t>1-CYKY 5x35</t>
  </si>
  <si>
    <t>napájecí kabel RG1</t>
  </si>
  <si>
    <t>CYKY-J 5x16</t>
  </si>
  <si>
    <t>napájecí kabel R01</t>
  </si>
  <si>
    <t>napájecí kabel R1</t>
  </si>
  <si>
    <t>CY6zž</t>
  </si>
  <si>
    <t>Kabely silnoproud – 1.PP</t>
  </si>
  <si>
    <t>CXKH-J 3x1,5</t>
  </si>
  <si>
    <t>CXKH-O 3x1,5</t>
  </si>
  <si>
    <t>CYKY-J 4x1,5</t>
  </si>
  <si>
    <t>CYKY-J 5x2,5</t>
  </si>
  <si>
    <t>Kabely silnoproud – 1.PP – gastro</t>
  </si>
  <si>
    <t>CYKY-J 5x10</t>
  </si>
  <si>
    <t>CYKY-J 5x25</t>
  </si>
  <si>
    <r>
      <rPr>
        <sz val="9"/>
        <color indexed="8"/>
        <rFont val="Arial"/>
        <family val="2"/>
        <charset val="238"/>
      </rPr>
      <t xml:space="preserve">H07RN-F </t>
    </r>
    <r>
      <rPr>
        <sz val="10"/>
        <color indexed="8"/>
        <rFont val="Arial"/>
        <family val="2"/>
        <charset val="238"/>
      </rPr>
      <t>5Gx1,5</t>
    </r>
  </si>
  <si>
    <r>
      <rPr>
        <sz val="9"/>
        <color indexed="8"/>
        <rFont val="Arial"/>
        <family val="2"/>
        <charset val="238"/>
      </rPr>
      <t xml:space="preserve">H07RN-F </t>
    </r>
    <r>
      <rPr>
        <sz val="10"/>
        <color indexed="8"/>
        <rFont val="Arial"/>
        <family val="2"/>
        <charset val="238"/>
      </rPr>
      <t>5Gx10</t>
    </r>
  </si>
  <si>
    <r>
      <rPr>
        <sz val="9"/>
        <color indexed="8"/>
        <rFont val="Arial"/>
        <family val="2"/>
        <charset val="238"/>
      </rPr>
      <t xml:space="preserve">H07RN-F </t>
    </r>
    <r>
      <rPr>
        <sz val="10"/>
        <color indexed="8"/>
        <rFont val="Arial"/>
        <family val="2"/>
        <charset val="238"/>
      </rPr>
      <t>5Gx16</t>
    </r>
  </si>
  <si>
    <r>
      <rPr>
        <sz val="9"/>
        <color indexed="8"/>
        <rFont val="Arial"/>
        <family val="2"/>
        <charset val="238"/>
      </rPr>
      <t xml:space="preserve">H07RN-F </t>
    </r>
    <r>
      <rPr>
        <sz val="10"/>
        <color indexed="8"/>
        <rFont val="Arial"/>
        <family val="2"/>
        <charset val="238"/>
      </rPr>
      <t>5Gx4</t>
    </r>
  </si>
  <si>
    <r>
      <rPr>
        <sz val="9"/>
        <color indexed="8"/>
        <rFont val="Arial"/>
        <family val="2"/>
        <charset val="238"/>
      </rPr>
      <t xml:space="preserve">H07RN-F </t>
    </r>
    <r>
      <rPr>
        <sz val="10"/>
        <color indexed="8"/>
        <rFont val="Arial"/>
        <family val="2"/>
        <charset val="238"/>
      </rPr>
      <t>5Gx6</t>
    </r>
  </si>
  <si>
    <t>Kabely silnoproud – 1.NP</t>
  </si>
  <si>
    <t>CXKH-R-J 3x1,5</t>
  </si>
  <si>
    <t>CXKH-R-J 4x1,5</t>
  </si>
  <si>
    <t>CXKH-R-O 2x1,5</t>
  </si>
  <si>
    <t>CXKH-R-O 3x1,5</t>
  </si>
  <si>
    <t>Chladící jednotka VZT ZAŘ.Č.1a</t>
  </si>
  <si>
    <t>Chladící jednotka VZT ZAŘ.Č.1b</t>
  </si>
  <si>
    <t>Chladící jednotka VZT ZAŘ.Č.2</t>
  </si>
  <si>
    <t>Chladící jednotka VZT ZAŘ.Č.7</t>
  </si>
  <si>
    <t>Kabely silnoproud – 1.NP – gastro</t>
  </si>
  <si>
    <r>
      <rPr>
        <sz val="9"/>
        <color indexed="8"/>
        <rFont val="Arial"/>
        <family val="2"/>
        <charset val="238"/>
      </rPr>
      <t xml:space="preserve">H07RN-F </t>
    </r>
    <r>
      <rPr>
        <sz val="10"/>
        <color indexed="8"/>
        <rFont val="Arial"/>
        <family val="2"/>
        <charset val="238"/>
      </rPr>
      <t>5Gx2,5</t>
    </r>
  </si>
  <si>
    <t>Kabely inteligentního systému řízení gastro</t>
  </si>
  <si>
    <t>CYKY-J 7x1,5</t>
  </si>
  <si>
    <t>kabely řídícího systému vč. Rezervy 5m pro každé zařízení</t>
  </si>
  <si>
    <t>JY(St)Y-2X2X0,8</t>
  </si>
  <si>
    <t>sběrnice</t>
  </si>
  <si>
    <t>Rozvaděčová technika</t>
  </si>
  <si>
    <t>Rozvaděč RG1</t>
  </si>
  <si>
    <t>Montáž, dodávka, připojení a vyzbrojení rozvaděče, dodávka včetně vnitřní výzbroje a její připojení, provést dle výkresové dokumentace</t>
  </si>
  <si>
    <t>Rozvaděč RG01</t>
  </si>
  <si>
    <t>Rozvaděč R1</t>
  </si>
  <si>
    <t>Rozvaděč R01</t>
  </si>
  <si>
    <t>Rozvaděč RK</t>
  </si>
  <si>
    <t>Rozvaděč RH</t>
  </si>
  <si>
    <t>Doplnění jištění rozvaděče RK do stávajícího RH</t>
  </si>
  <si>
    <t>Rozvaděč RC – není řešeno v PD (option) – 80KVAr/440V</t>
  </si>
  <si>
    <t>v případě nutnosti dodávky nového rozvaděče kompenzace na základě předchozího měření</t>
  </si>
  <si>
    <t>cena zahrnuje: dopravu, demontáž, montáž nové elektro-výzbroje, připojení, oživení, nastavení regulace, uvedení do trvalého provozu, dokumentace</t>
  </si>
  <si>
    <t>P</t>
  </si>
  <si>
    <t>Analýza sítě včetně zhotovení měřícího protokolu</t>
  </si>
  <si>
    <t xml:space="preserve">Elektrické přístroje silnoproud 2.PP </t>
  </si>
  <si>
    <t>Vypínač č.1</t>
  </si>
  <si>
    <t>Vypínač jednopólový č.1 komplet, barva bílá – montáž na povrch, IP44</t>
  </si>
  <si>
    <t>Vypínač č.5</t>
  </si>
  <si>
    <t>Vypínač sériový č.5 komplet, barva bílá – montáž na povrch, IP44</t>
  </si>
  <si>
    <t>Vypínač č.6</t>
  </si>
  <si>
    <t>Vypínač střídavý č.6 komplet, barva bílá – montáž na povrch, IP44</t>
  </si>
  <si>
    <t>Vypínač č.7</t>
  </si>
  <si>
    <t>Vypínač křížový č.7 komplet, barva bílá – montáž na povrch, IP44</t>
  </si>
  <si>
    <t>Zásuvka 230V 16A kompletní, montáž na povrch, IP44</t>
  </si>
  <si>
    <t>M</t>
  </si>
  <si>
    <t>Drobný montážní materiál</t>
  </si>
  <si>
    <t>Elektroinstalační materiál</t>
  </si>
  <si>
    <t>Štítky a značení</t>
  </si>
  <si>
    <t xml:space="preserve">Elektrické přístroje silnoproud 1.PP </t>
  </si>
  <si>
    <t>Dvouzásuvka s natočenou dutinou a s clonkami, 230V/16A, IP20</t>
  </si>
  <si>
    <t>Zásuvka 400V/16A</t>
  </si>
  <si>
    <t>Zásuvka nástěnná 16A/5P/400V IP44</t>
  </si>
  <si>
    <t>Zásuvka jednonásobná pro zapuštěnou montáž - s přepěťovou ochranou</t>
  </si>
  <si>
    <t>Zásuvka 230V 16A jednonásobná, montáž pod omítku, IP20</t>
  </si>
  <si>
    <t>Zásuvka 230V 16A jednonásobná, montáž pod omítku – pro topné žebříky</t>
  </si>
  <si>
    <t>s víčkem pod omítkou, krytí IP44</t>
  </si>
  <si>
    <t>Vypínač jednopólový č.1 komplet, barva bílá</t>
  </si>
  <si>
    <t>Vypínač schodišťový č.6 komplet, barva bílá</t>
  </si>
  <si>
    <t>Vypínač křížový č.7 komplet, barva bílá</t>
  </si>
  <si>
    <t>Central stop tlačítko (umístěno vedle rozvaděče gastro)</t>
  </si>
  <si>
    <t>pro odstavení rozvaděče gastro RG01</t>
  </si>
  <si>
    <t>Central stop tlačítko – požární</t>
  </si>
  <si>
    <t>Total stop tlačítko – požární</t>
  </si>
  <si>
    <t>Krabice KT 250/1, s víčkem</t>
  </si>
  <si>
    <t>krabice pro umístění svorkovnice PAS</t>
  </si>
  <si>
    <t>Svorkovnice PAS-RG01</t>
  </si>
  <si>
    <t>Svorkovnice PAS</t>
  </si>
  <si>
    <t>Rámečky pro vypínače a zásuvky</t>
  </si>
  <si>
    <t>Elektrické přístroje silnoproud 1.NP</t>
  </si>
  <si>
    <t>Zásuvka 230V 16A jednonásobná bez rámečku, montáž pod omítku</t>
  </si>
  <si>
    <t>pro odstavení rozvaděče gastro RG1</t>
  </si>
  <si>
    <t>Svorkovnice PAS-RG1</t>
  </si>
  <si>
    <t>Elektrické přístroje GASTRO – 1.PP</t>
  </si>
  <si>
    <t>Hlavní vypínač, P1, 80 A, Povrchová montáž, 3-pólové, Funkce nouzového vypnutí, S červenou otočnou ovládací pákou a žlutou objímkou, IP65</t>
  </si>
  <si>
    <t>vypínač pro zař. Gastro č.02 (2ks)</t>
  </si>
  <si>
    <t>Hlavní vypínač, P1, 63 A, Povrchová montáž, 3-pólové, Funkce nouzového vypnutí, S červenou otočnou ovládací pákou a žlutou objímkou, IP65</t>
  </si>
  <si>
    <t>vypínač pro zař. Gastro č.01 (3ks), 03, 04, 09, 13</t>
  </si>
  <si>
    <t>Hlavní vypínač, P1, 40 A, Povrchová montáž, 3-pólové, Funkce nouzového vypnutí, S červenou otočnou ovládací pákou a žlutou objímkou, IP65</t>
  </si>
  <si>
    <t>vypínač pro zař. Gastro č. 11, 12 (3ks), 03</t>
  </si>
  <si>
    <t>Hlavní vypínač, P1, 25 A, Povrchová montáž, 3-pólové, Funkce nouzového vypnutí, S červenou otočnou ovládací pákou a žlutou objímkou, IP65</t>
  </si>
  <si>
    <t>vypínač pro zař. Gastro č. 14, 16, 1, 11, 2 (ks)</t>
  </si>
  <si>
    <t>Zásuvka 230V 16A jednonásobná, montáž pod omítku (zásuvky gastro)</t>
  </si>
  <si>
    <t>Zásuvka 230V/16A, jednoduchá bílá krytí IP44, montáž pod omítku</t>
  </si>
  <si>
    <t>16A/5P 400V IP44 nástěnná</t>
  </si>
  <si>
    <t>Elektrické přístroje GASTRO – 1.NP</t>
  </si>
  <si>
    <t>vypínač pro zař. Gastro č.01</t>
  </si>
  <si>
    <t>Osvětlení 2.PP</t>
  </si>
  <si>
    <t>dodávka svítidel bude včetně nezbytného montážního a instalačního příslušenství</t>
  </si>
  <si>
    <t>Svítidlo typ C1</t>
  </si>
  <si>
    <t>Svítidlo typ P3</t>
  </si>
  <si>
    <t>Svítidlo typ T1</t>
  </si>
  <si>
    <t>Svítidlo typ N1</t>
  </si>
  <si>
    <t>Svítidlo typ N2</t>
  </si>
  <si>
    <t>Svítidlo typ N3</t>
  </si>
  <si>
    <t>Svítidlo typ N4</t>
  </si>
  <si>
    <t>Svítidlo typ Ne</t>
  </si>
  <si>
    <t>Svítidlo typ Nv1</t>
  </si>
  <si>
    <t>Venkovní nástěnné svítidlo bez čidla</t>
  </si>
  <si>
    <t>dodavatel musí vyspecifikovat konkrétní typ v souladu s požadavky architekta a investora</t>
  </si>
  <si>
    <t>Osvětlení 1.PP</t>
  </si>
  <si>
    <t>Svítidlo typ C3</t>
  </si>
  <si>
    <t>Svítidlo typ P2</t>
  </si>
  <si>
    <t>Venkovní nástěnné svítidlo s čidlem</t>
  </si>
  <si>
    <t>E11 – Osvětlení nad pracovištěm, 230V, IP65, vlastní vypínač, okruh L9-R1</t>
  </si>
  <si>
    <t>Osvětlení 1.NP</t>
  </si>
  <si>
    <t>Svítidlo typ L3</t>
  </si>
  <si>
    <t>Nástěnný detektor pohybu, dosah až 14m, záběr 140°, 230V</t>
  </si>
  <si>
    <t>PZTS (dříve EZS)</t>
  </si>
  <si>
    <t>PIR čidlo</t>
  </si>
  <si>
    <t>Magnetický kontakt MG</t>
  </si>
  <si>
    <t>Klávesnice EZS</t>
  </si>
  <si>
    <t>Expander nebo sběrnicový modul</t>
  </si>
  <si>
    <t>Kabel sběrnice</t>
  </si>
  <si>
    <t>(1bal=100m)</t>
  </si>
  <si>
    <t>bal</t>
  </si>
  <si>
    <t>Kabelové příchytky</t>
  </si>
  <si>
    <t>PVC ohebná trubka pr. 23mm</t>
  </si>
  <si>
    <t>chránička s protahovacím drátem, uložení trubky vč. Sádrování, začištění</t>
  </si>
  <si>
    <t>Napojení na stávající systém EZS</t>
  </si>
  <si>
    <t>Nastavení a oživení systému</t>
  </si>
  <si>
    <t>Elektro – slaboproud – přístupový systém</t>
  </si>
  <si>
    <t>Vnitřní přístroj DT</t>
  </si>
  <si>
    <t>Zvonkové tlačítko</t>
  </si>
  <si>
    <t>Elektrozámek nízkoodběrový EZ001, EZ008</t>
  </si>
  <si>
    <t>Dveřní venkovní jednotka (tablo)</t>
  </si>
  <si>
    <t>Zdroj 230V/12V na DIN lištu v R01</t>
  </si>
  <si>
    <t>UTP cat.6</t>
  </si>
  <si>
    <t>JYTY 2x1</t>
  </si>
  <si>
    <t>Napojení na stávající systém domácího telefonu</t>
  </si>
  <si>
    <t>Elektro – slaboproud – strukturovaná kabeláž</t>
  </si>
  <si>
    <t>Zásuvka datová 1x2xRJ45, cat.6 pod omítkou</t>
  </si>
  <si>
    <t>v designu shodném se zásuvkami 230V</t>
  </si>
  <si>
    <t>Zásuvka datová 1x1xRJ45, cat.6 pod omítkou</t>
  </si>
  <si>
    <t>Datový rack</t>
  </si>
  <si>
    <t>19" ROZVADĚČ, hloubka 450, 9U</t>
  </si>
  <si>
    <t>Ventilační jednotka 1U</t>
  </si>
  <si>
    <t>Vyvazovací panel 1U</t>
  </si>
  <si>
    <t>Patch panel 16port, cat.6</t>
  </si>
  <si>
    <t>Switch panel 16port, cat.6</t>
  </si>
  <si>
    <t>Napájecí modul</t>
  </si>
  <si>
    <t>Konektor RJ45 včetně nalisování</t>
  </si>
  <si>
    <t>Patchcord cat.6, délka 2m</t>
  </si>
  <si>
    <t>Propojovací kabel oboustranně ukočený RJ45</t>
  </si>
  <si>
    <t>Instalační kabel CAT6 UTP PVC</t>
  </si>
  <si>
    <t>PVC ohebná trubka Æ 23mm</t>
  </si>
  <si>
    <t>Napojení na stávající systém strukturované kabeláže</t>
  </si>
  <si>
    <t>Ochranné pospojení gastro – 1.PP</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</si>
  <si>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</si>
  <si>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</si>
  <si>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 viz. Požadavky Gastro</t>
  </si>
  <si>
    <t>CY4zž</t>
  </si>
  <si>
    <t>CY6 zž</t>
  </si>
  <si>
    <t>Provedení pospojení</t>
  </si>
  <si>
    <t>Ochranné pospojení gastro – 1.NP</t>
  </si>
  <si>
    <t>Ochrana proti přepětí u chladících jednotek na střeše</t>
  </si>
  <si>
    <t>Venkovní skříň plastová skříň včetně příslušenství a průchodek pro instalaci svodičů přepětí</t>
  </si>
  <si>
    <t>nástěnná skříň IP65, s mont.deskou, RAL7035, zámek DB5</t>
  </si>
  <si>
    <t>Svodič přepětí umístěný ve skříni pro 3f jednotky</t>
  </si>
  <si>
    <t>riziko LPS II, podle ČSN EN 62305, na rozhraní zón LPZ 0–LPZ 1 a vyšších</t>
  </si>
  <si>
    <t>Svodič přepětí umístěný ve skříni pro 1f jednotku</t>
  </si>
  <si>
    <t>Ekvipotenciální svorkovnice 10x16 umístěná ve sříni</t>
  </si>
  <si>
    <t>Zemnící svorky pro pospojení ZnCr</t>
  </si>
  <si>
    <t>vodič na pospojení jednotek a připojení do skříně. Jednotky budou mezi sebou pospojeny</t>
  </si>
  <si>
    <t>CY16zž</t>
  </si>
  <si>
    <t>propojení skříně s MET v rozvodně</t>
  </si>
  <si>
    <t>Montážní a inženýrská činnost</t>
  </si>
  <si>
    <t>Provedení kabelových tras silnoproud</t>
  </si>
  <si>
    <t>Provedení kabelových tras slaboproud</t>
  </si>
  <si>
    <t>Připojení požárních klapek</t>
  </si>
  <si>
    <t>Stavební přípomoce</t>
  </si>
  <si>
    <t>Měření intenzity umělého a nouzového osvětlení vč.zhotovení měřícího protokolu</t>
  </si>
  <si>
    <t xml:space="preserve">Koordinace s ostatními profesemi </t>
  </si>
  <si>
    <t>Komplexní provozní zkoušky</t>
  </si>
  <si>
    <t>Realizační dokumentace</t>
  </si>
  <si>
    <t>Výchozí revize</t>
  </si>
  <si>
    <t>Zajištění odborného stanoviska TIČR</t>
  </si>
  <si>
    <t xml:space="preserve">PZTS   </t>
  </si>
  <si>
    <t>Zaškolení obsluhy PZTS</t>
  </si>
  <si>
    <t xml:space="preserve">Revize  </t>
  </si>
  <si>
    <t>Strukturovaná kabeláž</t>
  </si>
  <si>
    <t>Ověření kvality (měření signálu) včetně zhotovení měřícího protokolu</t>
  </si>
  <si>
    <t>Dodávkou profese elektro - silnoproud není:</t>
  </si>
  <si>
    <t>Měření a regulace</t>
  </si>
  <si>
    <t>EPS</t>
  </si>
  <si>
    <t>Uzemnění a hromosvod</t>
  </si>
  <si>
    <t>Demontáž stávajících zařízení včetně likvidace</t>
  </si>
  <si>
    <t>Bourací práce</t>
  </si>
  <si>
    <t>Pol.</t>
  </si>
  <si>
    <t>Cena/jedn.</t>
  </si>
  <si>
    <t>Celková cena bez DPH</t>
  </si>
  <si>
    <t>Celková cena s DPH</t>
  </si>
  <si>
    <t xml:space="preserve">Inteligentní systém řízení energie - centrální jednotka  </t>
  </si>
  <si>
    <r>
      <t xml:space="preserve">Modul pro dva elektrotermické obvody </t>
    </r>
    <r>
      <rPr>
        <sz val="11"/>
        <rFont val="Calibri"/>
        <family val="2"/>
        <charset val="238"/>
        <scheme val="minor"/>
      </rPr>
      <t>(sleduje stav spotřebiče + spínání pomocí kontaktu relé)</t>
    </r>
    <r>
      <rPr>
        <sz val="10"/>
        <rFont val="Arial CE"/>
        <charset val="238"/>
      </rPr>
      <t xml:space="preserve"> 230V</t>
    </r>
  </si>
  <si>
    <t>Napájecí zdroj sběrnice</t>
  </si>
  <si>
    <t>Modul pro omezení výkonu, alarm/chyba, větrání</t>
  </si>
  <si>
    <t>Rozvaděč VxŠxH, cca</t>
  </si>
  <si>
    <t>1200x800x300 mm, plně osazen moduly</t>
  </si>
  <si>
    <t>vč. poz. 1 až 4, kabely napojeny do modulů, přívod vedení se shora, vč. dokumentace a přepravy do ČR</t>
  </si>
  <si>
    <t>NENÍ PROTIPOŽÁRNÍ PROVEDENÍ *</t>
  </si>
  <si>
    <t>Proudový transformátor IPA40 -160A/5A</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</si>
  <si>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</si>
  <si>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</si>
  <si>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</si>
  <si>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</si>
  <si>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</si>
  <si>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CENA CELKEM</t>
  </si>
  <si>
    <t xml:space="preserve"> - výkaz výměr kabelových rozvodů je součástí projektové dokumentace elektro - silnoproud</t>
  </si>
  <si>
    <t xml:space="preserve"> - kabelové rozvody jsou součástí dodávky stavby</t>
  </si>
  <si>
    <t>položka</t>
  </si>
  <si>
    <t>skupina globální Položky</t>
  </si>
  <si>
    <r>
      <rPr>
        <b/>
        <sz val="14"/>
        <rFont val="Arial"/>
        <family val="2"/>
        <charset val="238"/>
      </rPr>
      <t>SOUPIS DODÁVEK A PRACÍ PRO ZAŘÍZENÍ ELEKTRICKÉ POŽÁRNÍ SIGNALIZACE</t>
    </r>
    <r>
      <rPr>
        <b/>
        <sz val="16"/>
        <rFont val="Arial"/>
        <family val="2"/>
        <charset val="238"/>
      </rPr>
      <t xml:space="preserve">
</t>
    </r>
    <r>
      <rPr>
        <sz val="10"/>
        <rFont val="Arial"/>
        <family val="2"/>
        <charset val="238"/>
      </rPr>
      <t>popis položek</t>
    </r>
  </si>
  <si>
    <t>Referenční typ</t>
  </si>
  <si>
    <t>jed</t>
  </si>
  <si>
    <t>množ.</t>
  </si>
  <si>
    <r>
      <t xml:space="preserve">DOD
Jed. cena
</t>
    </r>
    <r>
      <rPr>
        <b/>
        <sz val="10"/>
        <rFont val="Arial"/>
        <family val="2"/>
      </rPr>
      <t>CZK</t>
    </r>
  </si>
  <si>
    <r>
      <t xml:space="preserve">DOD
Cel. cena 
</t>
    </r>
    <r>
      <rPr>
        <b/>
        <sz val="10"/>
        <color indexed="10"/>
        <rFont val="Arial"/>
        <family val="2"/>
        <charset val="238"/>
      </rPr>
      <t>CZK</t>
    </r>
  </si>
  <si>
    <r>
      <t xml:space="preserve">MONT
Jed. cena
</t>
    </r>
    <r>
      <rPr>
        <b/>
        <sz val="10"/>
        <rFont val="Arial"/>
        <family val="2"/>
      </rPr>
      <t>CZK</t>
    </r>
  </si>
  <si>
    <r>
      <t xml:space="preserve">MONT
Cel. cena
</t>
    </r>
    <r>
      <rPr>
        <b/>
        <sz val="10"/>
        <color indexed="10"/>
        <rFont val="Arial"/>
        <family val="2"/>
        <charset val="238"/>
      </rPr>
      <t>CZK</t>
    </r>
  </si>
  <si>
    <r>
      <t xml:space="preserve">D+M
Cel. cena
</t>
    </r>
    <r>
      <rPr>
        <b/>
        <sz val="10"/>
        <color indexed="10"/>
        <rFont val="Arial"/>
        <family val="2"/>
        <charset val="238"/>
      </rPr>
      <t>CZK</t>
    </r>
  </si>
  <si>
    <t>Hlavní komponenty:</t>
  </si>
  <si>
    <t>Analogová ústředny EPS</t>
  </si>
  <si>
    <t>Akumulátor 12V/40Ah</t>
  </si>
  <si>
    <t>Zařízení dálkového přenosu</t>
  </si>
  <si>
    <t>Klíčový trezor požární ochrany</t>
  </si>
  <si>
    <t xml:space="preserve">Obslužné pole požární ochrany </t>
  </si>
  <si>
    <t>Siréna</t>
  </si>
  <si>
    <t>Zábleskový maják</t>
  </si>
  <si>
    <t>Tlačítkový hlásič</t>
  </si>
  <si>
    <t>Optickokouřový hlásič adresovatelný včetně patice</t>
  </si>
  <si>
    <t>Multikriteriální hlásič adresovatelný včetně patice</t>
  </si>
  <si>
    <t>Relé včetně krabice</t>
  </si>
  <si>
    <t>Výstupní prvek EPS</t>
  </si>
  <si>
    <t>Vstupní prvek EPS</t>
  </si>
  <si>
    <t>Zálohovaný zdroj EPS 24V/4,5A</t>
  </si>
  <si>
    <t>Akumulátor 12V/18Ah</t>
  </si>
  <si>
    <t>Kabelové rozvody:</t>
  </si>
  <si>
    <t>Sběrnicový kabel hlásičové linky stíněný 1x2x0,8 bez funkční odolnosti při požáru, B2ca s1 d1</t>
  </si>
  <si>
    <t>Sběrnicový kabel ovládací linky, kabel pro ovládané a monitorovací zařízení 2x2x0,8 s funkční odolností při požáru dle ZP27, B2cas1d1</t>
  </si>
  <si>
    <t>Kabel napájení sirény 2x1,5 s funkční odolností při požáru dle ZP27, B2cas1d1</t>
  </si>
  <si>
    <t>Kabel připojení periferních zařízení 2x2x0,8 s funkční odolností při požáru dle ZP27, B2cas1d1</t>
  </si>
  <si>
    <t>Kabel - připojení OPPO s funkční odolností při požáru dle ZP27, B2cas1d1</t>
  </si>
  <si>
    <t>Kabel - připojení KTPO s funkční odolností při požáru dle ZP27, B2cas1d1</t>
  </si>
  <si>
    <t>Příchytka jednostranná včetně kotevního šroubu bez funkční odolnosti při požáru</t>
  </si>
  <si>
    <t>Příchytka oboustranná včetně kotevního šroubu s funkční odolností při požáru dle ZP27, B2cas1d1</t>
  </si>
  <si>
    <t>Rozbočovací krabice s požární odolností</t>
  </si>
  <si>
    <t>Ostatní náklady:</t>
  </si>
  <si>
    <t>Programování a nastavení systému</t>
  </si>
  <si>
    <t>Nstavení rozhranní a komunikace HZS a ZDP</t>
  </si>
  <si>
    <t>Komplexní zkoušky vyhrazeného požárně bezpečnostního zařízení</t>
  </si>
  <si>
    <t>Podružný instalační materiál, kotevní prvky kabeláže, instalační krabice a pod</t>
  </si>
  <si>
    <t>Protipožární utěsnění jednotlivých požárních úseků, plocha pro kabel - požární odolnost t=60min</t>
  </si>
  <si>
    <t xml:space="preserve">Měřící protokoly kabeláže </t>
  </si>
  <si>
    <t>Značení kabelových tras</t>
  </si>
  <si>
    <t>Popis výkonu</t>
  </si>
  <si>
    <t>Jednotka</t>
  </si>
  <si>
    <t>Jednotková cena</t>
  </si>
  <si>
    <t>Cena</t>
  </si>
  <si>
    <t>Kč</t>
  </si>
  <si>
    <t>kabelový rozvod pro monitoring haccp</t>
  </si>
  <si>
    <t>FTP kabel min. cat5e, B2ca,d1,a1</t>
  </si>
  <si>
    <t xml:space="preserve">Korugovaná trubka EN 20 bezhalogenová, pevnost 750N/ 5cm - instalace do zdi </t>
  </si>
  <si>
    <t>Korugovaná trubka EN 40 bezhalogenová, pevnost 750N/ 5cm - instalace do zdi</t>
  </si>
  <si>
    <t>Příchytky pro trubky EN20 do stropu se šrouby</t>
  </si>
  <si>
    <t>Ohebná spirálová trubka z pozinkované oceli opláštěná samozhášivým PVC pro instalace IP55, vnitřní průměr min 14,9mm,  minimální pevnost 1000N/ 5cm  - instalace do podlahy nebo do zdi.</t>
  </si>
  <si>
    <t>Vývodka pro šroubovicovou trubku - ochrana vývodu kabelu proti proříznutí.</t>
  </si>
  <si>
    <t>Nerezová příruba průchozí  pro 2x trubka do průměru 20mm s 3 dírami pro připevnění do podlahy včetně šroubů.  Výška minimálně 50mm. Slouží k ochraně vývodů trubky z podlahy proti useknutí při instalaci a stěhování zařízení včetně těsnícího silikonu.</t>
  </si>
  <si>
    <t>Přístrojová instalační krabice do zdi, rozteč děr 71mm</t>
  </si>
  <si>
    <t>Krabice odbočná 125mm x 125mm pod omítku</t>
  </si>
  <si>
    <t>Zásuvka IP66 pro až 2xRJ45 na omítku včetně kestone. Prachotěsná a odolná proti intenzivně tryskající vodě,
vhodná do vnějšího, vlhkého a prašného prostředí
IP66 krytí zachované i při připojení kabelů</t>
  </si>
  <si>
    <t>Přesun materiálu, lešení,úklid pracoviště a ostatní související náklady</t>
  </si>
  <si>
    <t>Pomocný materiál, požární ucpávky</t>
  </si>
  <si>
    <t>KABELOVÝ ROZVOD CELKEM BEZ DPH</t>
  </si>
  <si>
    <t xml:space="preserve"> </t>
  </si>
  <si>
    <t>Rekonstrukce kuchyně ZŠ Generála Janouška
Dygrýnova 1006/21, 198 00, Praha 14 - Černý Most</t>
  </si>
  <si>
    <t>VÝKAZ VÝMĚR - ROZPOČET</t>
  </si>
  <si>
    <t>Pořadové č. položky</t>
  </si>
  <si>
    <t>Zkrácený popis</t>
  </si>
  <si>
    <t>Měrná jednotka</t>
  </si>
  <si>
    <t>Demontáže stávajících VZT zařízení a rozvodů:</t>
  </si>
  <si>
    <t>S ohledem na rekonstrukci stávajících prostor je součástí realizačních prací také kompletní demontáž VZT zařízení a rozvodů vč. navazujících zařízení.</t>
  </si>
  <si>
    <t>Demontáž VZT prvků pro sání  čerstvého vzduchu ve 2.PP</t>
  </si>
  <si>
    <t>Kompletní demontáž potrubí pro sání vč. tlumičů hluku v nasávacím kanále.</t>
  </si>
  <si>
    <t xml:space="preserve">vč. ekologické likvidace a odvozu demontovaného materiálu </t>
  </si>
  <si>
    <t>odhad časové náročnosti - 50 hodin</t>
  </si>
  <si>
    <t>Demontáž VZT prvků pro výfuk vzduchu na střeše</t>
  </si>
  <si>
    <t>Demontáž 3 ks výfukových hlavic DN 710 na střeše výdechového kanálu</t>
  </si>
  <si>
    <t>odhad časové náročnosti - 60 hodin</t>
  </si>
  <si>
    <t>Nutnost využití jeřábu s ohledem na velikost a hmotnost hlavic</t>
  </si>
  <si>
    <t>Kompletní demontáž VZT zařízení a rozvodů v prostoru 2.PP</t>
  </si>
  <si>
    <t>Strojovna VZT a navazující rozvody ve 2.PP</t>
  </si>
  <si>
    <t>odhad časové náročnosti - 400 hodin</t>
  </si>
  <si>
    <t>Kompletní demontáž VZT zařízení a rozvodů v prostoru 1.PP</t>
  </si>
  <si>
    <t>odhad časové náročnosti - 300 hodin</t>
  </si>
  <si>
    <t>Kompletní demontáž VZT zařízení a rozvodů v prostoru 1.NP</t>
  </si>
  <si>
    <t>Zařízení č.1a - Větrání kuchyně</t>
  </si>
  <si>
    <t>Přívod</t>
  </si>
  <si>
    <t>1a-01</t>
  </si>
  <si>
    <t>Sestavná VZT jednotka s rekuperací</t>
  </si>
  <si>
    <r>
      <t xml:space="preserve"> - V</t>
    </r>
    <r>
      <rPr>
        <vertAlign val="subscript"/>
        <sz val="10"/>
        <rFont val="Arial"/>
        <family val="2"/>
        <charset val="238"/>
      </rPr>
      <t>p</t>
    </r>
    <r>
      <rPr>
        <sz val="10"/>
        <rFont val="Arial"/>
        <family val="2"/>
        <charset val="238"/>
      </rPr>
      <t xml:space="preserve"> = 12 200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</si>
  <si>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13 500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6,0 kW / 400 V</t>
    </r>
  </si>
  <si>
    <t xml:space="preserve"> - ventilátory v EC provedení - regulace 0-10 V</t>
  </si>
  <si>
    <r>
      <t xml:space="preserve"> - přímý chladič - Q</t>
    </r>
    <r>
      <rPr>
        <vertAlign val="subscript"/>
        <sz val="10"/>
        <rFont val="Arial"/>
        <family val="2"/>
        <charset val="238"/>
      </rPr>
      <t>ch</t>
    </r>
    <r>
      <rPr>
        <sz val="10"/>
        <rFont val="Arial"/>
        <family val="2"/>
        <charset val="238"/>
      </rPr>
      <t xml:space="preserve"> = 50,0 kW - dva okruhy - 2 x 25 kW </t>
    </r>
  </si>
  <si>
    <r>
      <t xml:space="preserve"> - vodní ohřívač - Q</t>
    </r>
    <r>
      <rPr>
        <vertAlign val="subscript"/>
        <sz val="10"/>
        <rFont val="Arial"/>
        <family val="2"/>
        <charset val="238"/>
      </rPr>
      <t>t</t>
    </r>
    <r>
      <rPr>
        <sz val="10"/>
        <rFont val="Arial"/>
        <family val="2"/>
        <charset val="238"/>
      </rPr>
      <t xml:space="preserve"> = 40,7 kW (voda 70/50 °C)</t>
    </r>
  </si>
  <si>
    <t xml:space="preserve"> - vč. rámu pro protimrazovou kapiláru </t>
  </si>
  <si>
    <t xml:space="preserve"> - VZT jednotka vč. deskového rekuperátoru</t>
  </si>
  <si>
    <t xml:space="preserve"> - přívod vzduchu - filtrace M5</t>
  </si>
  <si>
    <t xml:space="preserve"> - odvod vzduchu - tukový filtr + kapsový filtr</t>
  </si>
  <si>
    <t xml:space="preserve"> - VZT jednotka ve vnitřním provedení</t>
  </si>
  <si>
    <t xml:space="preserve"> - vč. uzavírací klapky </t>
  </si>
  <si>
    <t xml:space="preserve"> - vč. pružné manžety</t>
  </si>
  <si>
    <t xml:space="preserve">Strana obsluhy a připojení - viz výkresová část PD </t>
  </si>
  <si>
    <t xml:space="preserve">výška rámu 150 mm </t>
  </si>
  <si>
    <t>Prověření transportní cesty pro stěhování do strojovny ve 2.PP - před objednáním</t>
  </si>
  <si>
    <t xml:space="preserve">Dodávka VZT jednotky v rozebraném stavu s ohledem na možnost stěhování </t>
  </si>
  <si>
    <t>Stěhování VZT jednotky do 2.PP - těžká montáž</t>
  </si>
  <si>
    <t xml:space="preserve">Místní montáž VZT jednotky v prostoru strojovny VZT </t>
  </si>
  <si>
    <t>Systém měření a regulace pro VZT jednotku:</t>
  </si>
  <si>
    <t>Typová regulace pro VZT jednotku s řízením:</t>
  </si>
  <si>
    <t xml:space="preserve"> - rozvaděč pro montáž na stěnu strojovny VZT </t>
  </si>
  <si>
    <t xml:space="preserve"> - sestavy VZT jednotky vč. dvoukruhového přímého chlazení; řízení 2 x 0-10 V</t>
  </si>
  <si>
    <t xml:space="preserve"> - regulace teplovodní ohřívače - čerpadlo a ventil s pohonem dodávka profese ÚT </t>
  </si>
  <si>
    <t xml:space="preserve"> - řízení ventilátorů na konstantní průtok - vč. analogových měřičů tlaku </t>
  </si>
  <si>
    <t xml:space="preserve"> - teplotní čidla, servopohony a spínače tlaku dle schémat VZT </t>
  </si>
  <si>
    <t xml:space="preserve"> - možnost komunikace před ModBus</t>
  </si>
  <si>
    <t xml:space="preserve"> - dálkový ovladač do větraných prostor </t>
  </si>
  <si>
    <t xml:space="preserve"> - zapojení požárních klapek </t>
  </si>
  <si>
    <t xml:space="preserve"> - požadavek na provoz pomocného čerpadla pro topnou vodu </t>
  </si>
  <si>
    <t xml:space="preserve"> - kabeláž v prostoru strojovny - vzdálenost mezi rozvaděčem a VZT jednotkou - do 40-ti metrů </t>
  </si>
  <si>
    <t xml:space="preserve"> - kabelové trasy v prostoru strojovny VZT </t>
  </si>
  <si>
    <t xml:space="preserve"> - kabely mimo prostor strojovny - PK, ovladač, čidla - vzdálenost mezi rozvaděčem a jednotlivámi prvky - do 100 m</t>
  </si>
  <si>
    <t xml:space="preserve"> - kabelové trasy mimo strojovnu VZT </t>
  </si>
  <si>
    <t>Výrobní PD na typovou regulaci vč. zmapování prostor</t>
  </si>
  <si>
    <t xml:space="preserve">Montáž typové regulace vč. zprovozonění a vyzkoušení </t>
  </si>
  <si>
    <t xml:space="preserve">Revize a dokladová část </t>
  </si>
  <si>
    <t>1a-02</t>
  </si>
  <si>
    <t>Tlumič hluku buňkový 250 × 500 - 1000.1</t>
  </si>
  <si>
    <t>Tlumič hluku buňkový 200 × 500 - 1000.1</t>
  </si>
  <si>
    <t>1a-03</t>
  </si>
  <si>
    <t>Požární klapka do 4HR potrubí - rozměr 1120 × 560</t>
  </si>
  <si>
    <t xml:space="preserve"> - provedení se servopohonem na 230 V</t>
  </si>
  <si>
    <t>1a-04</t>
  </si>
  <si>
    <t>Požární klapka do SPIRO potrubí - rozměr DN 125</t>
  </si>
  <si>
    <t>1a-05</t>
  </si>
  <si>
    <t>Ruční regulační klapka vícelistá - rozměr 1120 × 500</t>
  </si>
  <si>
    <t>1a-06</t>
  </si>
  <si>
    <t>Ruční regulační klapka vícelistá - rozměr 500 × 500</t>
  </si>
  <si>
    <t>1a-07</t>
  </si>
  <si>
    <t>Ruční regulační klapka vícelistá - rozměr 250 × 250</t>
  </si>
  <si>
    <t>1a-08</t>
  </si>
  <si>
    <t>Ruční regulační klapka vícelistá - rozměr 200 × 200</t>
  </si>
  <si>
    <t>1a-09</t>
  </si>
  <si>
    <t>Ruční regulační klapka jednolistá - rozměr DN 180</t>
  </si>
  <si>
    <t>1a-10</t>
  </si>
  <si>
    <t>Vířivý anemostat - rozměr 600 × 600</t>
  </si>
  <si>
    <t xml:space="preserve"> - vířivá vyúsť čtvercová, pevné lamely</t>
  </si>
  <si>
    <r>
      <t xml:space="preserve"> - vč. expanzního boxu s </t>
    </r>
    <r>
      <rPr>
        <b/>
        <sz val="10"/>
        <rFont val="Arial"/>
        <family val="2"/>
        <charset val="238"/>
      </rPr>
      <t>bočním (horizontálním) připojením</t>
    </r>
  </si>
  <si>
    <t xml:space="preserve"> - výška boxu 350 mm</t>
  </si>
  <si>
    <t xml:space="preserve"> - vč. klapky v připojovacím hrdle</t>
  </si>
  <si>
    <r>
      <t xml:space="preserve"> - průměr připojení expanzního boxu </t>
    </r>
    <r>
      <rPr>
        <b/>
        <sz val="10"/>
        <rFont val="Arial"/>
        <family val="2"/>
        <charset val="238"/>
      </rPr>
      <t>250</t>
    </r>
    <r>
      <rPr>
        <sz val="10"/>
        <rFont val="Arial"/>
        <family val="2"/>
        <charset val="238"/>
      </rPr>
      <t xml:space="preserve"> mm</t>
    </r>
  </si>
  <si>
    <t>1a-11</t>
  </si>
  <si>
    <t xml:space="preserve"> - výška boxu 300 mm</t>
  </si>
  <si>
    <r>
      <t xml:space="preserve"> - průměr připojení expanzního boxu </t>
    </r>
    <r>
      <rPr>
        <b/>
        <sz val="10"/>
        <rFont val="Arial"/>
        <family val="2"/>
        <charset val="238"/>
      </rPr>
      <t>200</t>
    </r>
    <r>
      <rPr>
        <sz val="10"/>
        <rFont val="Arial"/>
        <family val="2"/>
        <charset val="238"/>
      </rPr>
      <t xml:space="preserve"> mm</t>
    </r>
  </si>
  <si>
    <t>1a-12</t>
  </si>
  <si>
    <t>Vířivý anemostat - rozměr 400 × 400</t>
  </si>
  <si>
    <t>1a-13</t>
  </si>
  <si>
    <t>Vířivý anemostat - rozměr 300 × 300</t>
  </si>
  <si>
    <r>
      <t xml:space="preserve"> - průměr připojení expanzního boxu </t>
    </r>
    <r>
      <rPr>
        <b/>
        <sz val="10"/>
        <rFont val="Arial"/>
        <family val="2"/>
        <charset val="238"/>
      </rPr>
      <t>160</t>
    </r>
    <r>
      <rPr>
        <sz val="10"/>
        <rFont val="Arial"/>
        <family val="2"/>
        <charset val="238"/>
      </rPr>
      <t xml:space="preserve"> mm</t>
    </r>
  </si>
  <si>
    <t>1a-14</t>
  </si>
  <si>
    <t>Přívodní talířový ventil DN 200 vč. montážního kroužku</t>
  </si>
  <si>
    <t>1a-15</t>
  </si>
  <si>
    <t>Přívodní talířový ventil DN 160 vč. montážního kroužku</t>
  </si>
  <si>
    <t>1a-16</t>
  </si>
  <si>
    <t>Přívodní talířový ventil DN 125 vč. montážního kroužku</t>
  </si>
  <si>
    <t>1a-20</t>
  </si>
  <si>
    <t>Čtyřhranné potrubí z pozink. plechu sk I, třída těsnosti II</t>
  </si>
  <si>
    <r>
      <t>m</t>
    </r>
    <r>
      <rPr>
        <vertAlign val="superscript"/>
        <sz val="10"/>
        <rFont val="Arial"/>
        <family val="2"/>
        <charset val="238"/>
      </rPr>
      <t>2</t>
    </r>
  </si>
  <si>
    <t>1a-21</t>
  </si>
  <si>
    <t>Potrubí kruhové SPIRO DN 200</t>
  </si>
  <si>
    <t>bm</t>
  </si>
  <si>
    <t>1a-22</t>
  </si>
  <si>
    <t>Potrubí kruhové SPIRO DN 180</t>
  </si>
  <si>
    <t>1a-23</t>
  </si>
  <si>
    <t>Potrubí kruhové SPIRO DN 160</t>
  </si>
  <si>
    <t>1a-24</t>
  </si>
  <si>
    <t>Potrubí kruhové SPIRO DN 125</t>
  </si>
  <si>
    <t>1a-25</t>
  </si>
  <si>
    <t>Ohebná hadice - tepelně a zvukově izolační DN 250</t>
  </si>
  <si>
    <t>1a-26</t>
  </si>
  <si>
    <t>Ohebná hadice - tepelně a zvukově izolační DN 200</t>
  </si>
  <si>
    <t>1a-27</t>
  </si>
  <si>
    <t>Ohebná hadice - tepelně a zvukově izolační DN 160</t>
  </si>
  <si>
    <t>1a-28</t>
  </si>
  <si>
    <t>Ohebná hadice - tepelně a zvukově izolační DN 125</t>
  </si>
  <si>
    <t>Tepelná izolace VZT rozvodů</t>
  </si>
  <si>
    <t xml:space="preserve"> - kompletní VZT rozvody pro přívod vzduchu</t>
  </si>
  <si>
    <t xml:space="preserve">Požární izolace - oboustranná - odolnost 45 minut </t>
  </si>
  <si>
    <t>Požární izolace</t>
  </si>
  <si>
    <t xml:space="preserve"> - doizolování požárních klapek k požárně dělicí konstrukci</t>
  </si>
  <si>
    <t>Odvod</t>
  </si>
  <si>
    <t>1a-51</t>
  </si>
  <si>
    <t>1a-52</t>
  </si>
  <si>
    <t>1a-53</t>
  </si>
  <si>
    <t>Ruční regulační klapka vícelistá - rozměr 500 × 315</t>
  </si>
  <si>
    <t>1a-54</t>
  </si>
  <si>
    <t>Ruční regulační klapka vícelistá - rozměr 500 × 250</t>
  </si>
  <si>
    <t>1a-55</t>
  </si>
  <si>
    <t>Ruční regulační klapka vícelistá - rozměr 400 × 400</t>
  </si>
  <si>
    <t>1a-56</t>
  </si>
  <si>
    <t>Ruční regulační klapka vícelistá - rozměr 315 × 315</t>
  </si>
  <si>
    <t>1a-57</t>
  </si>
  <si>
    <t>Ruční regulační klapka vícelistá - rozměr 250 × 280</t>
  </si>
  <si>
    <t>1a-58</t>
  </si>
  <si>
    <t>Ruční regulační klapka jednolistá - rozměr DN 160</t>
  </si>
  <si>
    <t>1a-59</t>
  </si>
  <si>
    <t>Akumulační zákryt - rozměr cca 3000 × 1100 mm</t>
  </si>
  <si>
    <t xml:space="preserve"> - nerezový zákryt vč. odlučovačů tuku, osvětlení</t>
  </si>
  <si>
    <t xml:space="preserve"> - montáž a připojení vč. konstrukce pro zavěšení</t>
  </si>
  <si>
    <t xml:space="preserve"> - připojovací hrdla - rozměr 315 × 315 - 2ks (viz výkres)</t>
  </si>
  <si>
    <t>1a-60</t>
  </si>
  <si>
    <t>Akumulační zákryt - rozměr cca 2300 × 1100 mm</t>
  </si>
  <si>
    <t xml:space="preserve"> - připojovací hrdla - rozměr 250 × 315 - 2ks (viz výkres)</t>
  </si>
  <si>
    <t>1a-61</t>
  </si>
  <si>
    <t>Akumulační zákryt - rozměr cca 3000 × 1200 mm</t>
  </si>
  <si>
    <t xml:space="preserve"> - připojovací hrdla - rozměr 355 × 315 - 2ks (viz výkres)</t>
  </si>
  <si>
    <t>1a-62</t>
  </si>
  <si>
    <t>Akumulační zákryt - rozměr cca 1500 × 1200 mm</t>
  </si>
  <si>
    <t xml:space="preserve"> - připojovací hrdla - rozměr 450 × 315 - 1ks (viz výkres)</t>
  </si>
  <si>
    <t>1a-63</t>
  </si>
  <si>
    <t>Akumulační zákryt - rozměr cca 1200 × 1200 mm</t>
  </si>
  <si>
    <t xml:space="preserve"> - připojovací hrdla - rozměr 315 × 315 - 1ks (viz výkres)</t>
  </si>
  <si>
    <t>1a-64</t>
  </si>
  <si>
    <t>Odvodní vyústka - rozměr 325 × 225 - vč. regulace</t>
  </si>
  <si>
    <t xml:space="preserve"> - vč. expanzního boxu se stranovým připojením</t>
  </si>
  <si>
    <t xml:space="preserve"> - průměr připojení expanzního boxu 160 mm</t>
  </si>
  <si>
    <t>1a-70</t>
  </si>
  <si>
    <r>
      <t xml:space="preserve">Čtyřhranné potrubí z pozink. plechu sk I, </t>
    </r>
    <r>
      <rPr>
        <b/>
        <sz val="10"/>
        <rFont val="Arial"/>
        <family val="2"/>
        <charset val="238"/>
      </rPr>
      <t>třída těsnosti III</t>
    </r>
  </si>
  <si>
    <t xml:space="preserve">VZT potrubí na odvodu vzduchu kompletně provedeno jako </t>
  </si>
  <si>
    <t>vodotěsné - tmeleno silikonem.</t>
  </si>
  <si>
    <t>1a-71</t>
  </si>
  <si>
    <t xml:space="preserve"> - kompletní VZT rozvody pro odvod vzduchu</t>
  </si>
  <si>
    <t>Chlazení pro zařízení č.1a:</t>
  </si>
  <si>
    <t>1a-100</t>
  </si>
  <si>
    <t>Kondenzační jednotka pro přímé chlazení do VZT jednotky</t>
  </si>
  <si>
    <r>
      <t>Q</t>
    </r>
    <r>
      <rPr>
        <vertAlign val="subscript"/>
        <sz val="10"/>
        <rFont val="Arial"/>
        <family val="2"/>
        <charset val="238"/>
      </rPr>
      <t>ch</t>
    </r>
    <r>
      <rPr>
        <sz val="10"/>
        <rFont val="Arial"/>
        <family val="2"/>
        <charset val="238"/>
      </rPr>
      <t xml:space="preserve"> = 25,0 kW; P</t>
    </r>
    <r>
      <rPr>
        <vertAlign val="subscript"/>
        <sz val="10"/>
        <rFont val="Arial"/>
        <family val="2"/>
        <charset val="238"/>
      </rPr>
      <t>el</t>
    </r>
    <r>
      <rPr>
        <sz val="10"/>
        <rFont val="Arial"/>
        <family val="2"/>
        <charset val="238"/>
      </rPr>
      <t xml:space="preserve"> = 8,0 kW / 400 V</t>
    </r>
  </si>
  <si>
    <t>Modul pro řízení výkonu 0-10 V</t>
  </si>
  <si>
    <t>vč. potřebného příslušenství</t>
  </si>
  <si>
    <t>Zprovoznění a zapojení jednotky</t>
  </si>
  <si>
    <t>Specifikace rozvodů chladu:</t>
  </si>
  <si>
    <t>Cu potrubí 12/28 vč. tvarovek a tepelné izolace</t>
  </si>
  <si>
    <t>Komunikační kabel</t>
  </si>
  <si>
    <t>Žlab pro vedení Cu potrubí po střeše objektu</t>
  </si>
  <si>
    <t>vč. prvků pro uložení žlabu na střeše objektu</t>
  </si>
  <si>
    <t>Chladivo R32 pro doplnění systému</t>
  </si>
  <si>
    <t xml:space="preserve">Montážní, těsnicí a spojovací materiál </t>
  </si>
  <si>
    <t xml:space="preserve">Dusík na provedení tlakové zkoušky </t>
  </si>
  <si>
    <t xml:space="preserve">Vakuování a zprovoznění chlazení </t>
  </si>
  <si>
    <t xml:space="preserve">Drobné stavební práce pro realizaci rozvodů chlazení </t>
  </si>
  <si>
    <t>Stěhování chladicích jednotek na střechu objektu - jeřáb</t>
  </si>
  <si>
    <t>Materiál pro uložení venkovních jednotek na střeše:</t>
  </si>
  <si>
    <t>Materiál pro uložení chladicích jednotek na konstrukci na střeše objektu</t>
  </si>
  <si>
    <t>Montážní konzole pod venkovní jednotky</t>
  </si>
  <si>
    <t>Izolátory chvění pod venkovní jednotky</t>
  </si>
  <si>
    <t>Zařízení č.1b - Větrání kuchyně</t>
  </si>
  <si>
    <t>1b-01</t>
  </si>
  <si>
    <r>
      <t xml:space="preserve"> - V</t>
    </r>
    <r>
      <rPr>
        <vertAlign val="subscript"/>
        <sz val="10"/>
        <rFont val="Arial"/>
        <family val="2"/>
        <charset val="238"/>
      </rPr>
      <t>p</t>
    </r>
    <r>
      <rPr>
        <sz val="10"/>
        <rFont val="Arial"/>
        <family val="2"/>
        <charset val="238"/>
      </rPr>
      <t xml:space="preserve"> = 9 800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3,4kW / 400 V</t>
    </r>
  </si>
  <si>
    <r>
      <t xml:space="preserve"> - V</t>
    </r>
    <r>
      <rPr>
        <vertAlign val="subscript"/>
        <sz val="10"/>
        <rFont val="Arial"/>
        <family val="2"/>
        <charset val="238"/>
      </rPr>
      <t>o</t>
    </r>
    <r>
      <rPr>
        <sz val="10"/>
        <rFont val="Arial"/>
        <family val="2"/>
        <charset val="238"/>
      </rPr>
      <t xml:space="preserve"> = 11 750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4,6 kW / 400 V</t>
    </r>
  </si>
  <si>
    <r>
      <t xml:space="preserve"> - vodní ohřívač - Q</t>
    </r>
    <r>
      <rPr>
        <vertAlign val="subscript"/>
        <sz val="10"/>
        <rFont val="Arial"/>
        <family val="2"/>
        <charset val="238"/>
      </rPr>
      <t>t</t>
    </r>
    <r>
      <rPr>
        <sz val="10"/>
        <rFont val="Arial"/>
        <family val="2"/>
        <charset val="238"/>
      </rPr>
      <t xml:space="preserve"> = 33 kW (voda 70/50 °C)</t>
    </r>
  </si>
  <si>
    <t xml:space="preserve">Dodávka VZT jednotu v rozebraném stavu s ohledem na možnost stěhování </t>
  </si>
  <si>
    <t>1b-02</t>
  </si>
  <si>
    <t>1b-03</t>
  </si>
  <si>
    <t>Požární klapka do 4HR potrubí - rozměr 900 × 560</t>
  </si>
  <si>
    <t>1b-04</t>
  </si>
  <si>
    <t>Ruční regulační klapka vícelistá - rozměr 900 × 500</t>
  </si>
  <si>
    <t>1b-05</t>
  </si>
  <si>
    <t>1b-06</t>
  </si>
  <si>
    <t>Ruční regulační klapka vícelistá - rozměr 250 × 400</t>
  </si>
  <si>
    <t>1b-07</t>
  </si>
  <si>
    <t>1b-08</t>
  </si>
  <si>
    <t>1b-20</t>
  </si>
  <si>
    <t>1b-21</t>
  </si>
  <si>
    <t>1b-22</t>
  </si>
  <si>
    <t>1b-51</t>
  </si>
  <si>
    <t>1b-52</t>
  </si>
  <si>
    <t>Požární klapka do 4HR potrubí - rozměr 560 × 1000</t>
  </si>
  <si>
    <t>1b-53</t>
  </si>
  <si>
    <t>Požární klapka do 4HR potrubí - rozměr 280 × 200</t>
  </si>
  <si>
    <t>1b-54</t>
  </si>
  <si>
    <t>Požární klapka do 4HR potrubí - rozměr 200 × 200</t>
  </si>
  <si>
    <t>1b-55</t>
  </si>
  <si>
    <t>Požární klapka do SPIRO potrubí - rozměr DN 200</t>
  </si>
  <si>
    <t>1b-56</t>
  </si>
  <si>
    <t>1b-57</t>
  </si>
  <si>
    <t>1b-58</t>
  </si>
  <si>
    <t>Ruční regulační klapka vícelistá - rozměr 560 × 200</t>
  </si>
  <si>
    <t>1b-59</t>
  </si>
  <si>
    <t>Ruční regulační klapka vícelistá - rozměr 400 × 250</t>
  </si>
  <si>
    <t>1b-60</t>
  </si>
  <si>
    <t>1b-61</t>
  </si>
  <si>
    <t>Ruční regulační klapka jednolistá - rozměr DN 200</t>
  </si>
  <si>
    <t>1b-62</t>
  </si>
  <si>
    <t>1b-63</t>
  </si>
  <si>
    <t>Akumulační zákryt - rozměr cca 1800 × 1200 mm</t>
  </si>
  <si>
    <t>1b-64</t>
  </si>
  <si>
    <t>1b-65</t>
  </si>
  <si>
    <t>Odvodní talířový ventil DN 200 vč. montážního kroužku</t>
  </si>
  <si>
    <t>1b-66</t>
  </si>
  <si>
    <t>Odvodní talířový ventil DN 160 vč. montážního kroužku</t>
  </si>
  <si>
    <t>1b-67</t>
  </si>
  <si>
    <t>Odvodní talířový ventil DN 125 vč. montážního kroužku</t>
  </si>
  <si>
    <t>1b-70</t>
  </si>
  <si>
    <t>1b-71</t>
  </si>
  <si>
    <t>Potrubí kruhové SPIRO DN 250 a DN 200</t>
  </si>
  <si>
    <t>1b-72</t>
  </si>
  <si>
    <t>1b-73</t>
  </si>
  <si>
    <t>1b-74</t>
  </si>
  <si>
    <t>1b-75</t>
  </si>
  <si>
    <t>1b-76</t>
  </si>
  <si>
    <t>Chlazení pro zařízení č.1b:</t>
  </si>
  <si>
    <t>1b-100</t>
  </si>
  <si>
    <t>Zařízení č.2 - Větrání výdeje</t>
  </si>
  <si>
    <t>2-01</t>
  </si>
  <si>
    <r>
      <t xml:space="preserve"> - V</t>
    </r>
    <r>
      <rPr>
        <vertAlign val="subscript"/>
        <sz val="10"/>
        <rFont val="Arial"/>
        <family val="2"/>
        <charset val="238"/>
      </rPr>
      <t>p</t>
    </r>
    <r>
      <rPr>
        <sz val="10"/>
        <rFont val="Arial"/>
        <family val="2"/>
        <charset val="238"/>
      </rPr>
      <t xml:space="preserve"> = 5 500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2,4 kW / 400 V</t>
    </r>
  </si>
  <si>
    <r>
      <t xml:space="preserve"> - V</t>
    </r>
    <r>
      <rPr>
        <vertAlign val="subscript"/>
        <sz val="10"/>
        <rFont val="Arial"/>
        <family val="2"/>
        <charset val="238"/>
      </rPr>
      <t>o</t>
    </r>
    <r>
      <rPr>
        <sz val="10"/>
        <rFont val="Arial"/>
        <family val="2"/>
        <charset val="238"/>
      </rPr>
      <t xml:space="preserve"> = 7 800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3,4 kW / 400 V</t>
    </r>
  </si>
  <si>
    <r>
      <t xml:space="preserve"> - přímý chladič - Q</t>
    </r>
    <r>
      <rPr>
        <vertAlign val="subscript"/>
        <sz val="10"/>
        <rFont val="Arial"/>
        <family val="2"/>
        <charset val="238"/>
      </rPr>
      <t>ch</t>
    </r>
    <r>
      <rPr>
        <sz val="10"/>
        <rFont val="Arial"/>
        <family val="2"/>
        <charset val="238"/>
      </rPr>
      <t xml:space="preserve"> = 40,0 kW - dva okruhy - 2 x 20 kW </t>
    </r>
  </si>
  <si>
    <r>
      <t xml:space="preserve"> - vodní ohřívač - Q</t>
    </r>
    <r>
      <rPr>
        <vertAlign val="subscript"/>
        <sz val="10"/>
        <rFont val="Arial"/>
        <family val="2"/>
        <charset val="238"/>
      </rPr>
      <t>t</t>
    </r>
    <r>
      <rPr>
        <sz val="10"/>
        <rFont val="Arial"/>
        <family val="2"/>
        <charset val="238"/>
      </rPr>
      <t xml:space="preserve"> = 18 kW (voda 70/50 °C)</t>
    </r>
  </si>
  <si>
    <t>2-02</t>
  </si>
  <si>
    <t>2-03</t>
  </si>
  <si>
    <t>Požární klapka do 4HR potrubí - rozměr 400 × 800</t>
  </si>
  <si>
    <t>2-04</t>
  </si>
  <si>
    <t>Ruční regulační klapka vícelistá - rozměr 450 × 400</t>
  </si>
  <si>
    <t>2-05</t>
  </si>
  <si>
    <t>2-06</t>
  </si>
  <si>
    <t>2-20</t>
  </si>
  <si>
    <t>2-21</t>
  </si>
  <si>
    <t>2-22</t>
  </si>
  <si>
    <t>2-51</t>
  </si>
  <si>
    <r>
      <t xml:space="preserve">Tlumič hluku buňkový 250 × 450 - 1000.1 - </t>
    </r>
    <r>
      <rPr>
        <b/>
        <sz val="10"/>
        <rFont val="Arial"/>
        <family val="2"/>
        <charset val="238"/>
      </rPr>
      <t>ATYP</t>
    </r>
  </si>
  <si>
    <t>2-52</t>
  </si>
  <si>
    <t>Požární klapka do 4HR potrubí - rozměr 1250 × 355</t>
  </si>
  <si>
    <t>2-53</t>
  </si>
  <si>
    <t>Ruční regulační klapka vícelistá - rozměr 500 × 400</t>
  </si>
  <si>
    <t>2-54</t>
  </si>
  <si>
    <t>Ruční regulační klapka vícelistá - rozměr 355 × 500</t>
  </si>
  <si>
    <t>2-55</t>
  </si>
  <si>
    <t>Ruční regulační klapka vícelistá - rozměr 200 × 400</t>
  </si>
  <si>
    <t>2-56</t>
  </si>
  <si>
    <t>Ruční regulační klapka vícelistá - rozměr 280 × 200</t>
  </si>
  <si>
    <t>2-57</t>
  </si>
  <si>
    <t>Ruční regulační klapka vícelistá - rozměr 250 × 200</t>
  </si>
  <si>
    <t>2-58</t>
  </si>
  <si>
    <t>Akumulační zákryt - rozměr cca 2600 × 2000 mm</t>
  </si>
  <si>
    <t xml:space="preserve"> - připojovací hrdla - rozměr 450 × 315 - 2ks (viz výkres)</t>
  </si>
  <si>
    <t>2-59</t>
  </si>
  <si>
    <t>Akumulační zákryt - rozměr cca 1100 × 1000 mm</t>
  </si>
  <si>
    <t xml:space="preserve"> - připojovací hrdla - rozměr 280 × 250 - 1ks (viz výkres)</t>
  </si>
  <si>
    <t>2-60</t>
  </si>
  <si>
    <t>Akumulační zákryt - rozměr cca 900 × 1000 mm</t>
  </si>
  <si>
    <t>2-61</t>
  </si>
  <si>
    <t>Akumulační zákryt - rozměr cca 800 × 800 mm</t>
  </si>
  <si>
    <t>2-62</t>
  </si>
  <si>
    <t>2-70</t>
  </si>
  <si>
    <t>2-71</t>
  </si>
  <si>
    <t>2-72</t>
  </si>
  <si>
    <t>Chlazení pro zařízení č.2:</t>
  </si>
  <si>
    <t>2-100</t>
  </si>
  <si>
    <r>
      <t>Q</t>
    </r>
    <r>
      <rPr>
        <vertAlign val="subscript"/>
        <sz val="10"/>
        <rFont val="Arial"/>
        <family val="2"/>
        <charset val="238"/>
      </rPr>
      <t>ch</t>
    </r>
    <r>
      <rPr>
        <sz val="10"/>
        <rFont val="Arial"/>
        <family val="2"/>
        <charset val="238"/>
      </rPr>
      <t xml:space="preserve"> = 20,0 kW; P</t>
    </r>
    <r>
      <rPr>
        <vertAlign val="subscript"/>
        <sz val="10"/>
        <rFont val="Arial"/>
        <family val="2"/>
        <charset val="238"/>
      </rPr>
      <t>el</t>
    </r>
    <r>
      <rPr>
        <sz val="10"/>
        <rFont val="Arial"/>
        <family val="2"/>
        <charset val="238"/>
      </rPr>
      <t xml:space="preserve"> = 7,0 kW / 400 V</t>
    </r>
  </si>
  <si>
    <t>Cu potrubí 12/22 vč. tvarovek a tepelné izolace</t>
  </si>
  <si>
    <t>Zařízení č.3 - Větrání jídelny</t>
  </si>
  <si>
    <t>3-01</t>
  </si>
  <si>
    <r>
      <t xml:space="preserve"> - V</t>
    </r>
    <r>
      <rPr>
        <vertAlign val="subscript"/>
        <sz val="10"/>
        <rFont val="Arial"/>
        <family val="2"/>
        <charset val="238"/>
      </rPr>
      <t>p</t>
    </r>
    <r>
      <rPr>
        <sz val="10"/>
        <rFont val="Arial"/>
        <family val="2"/>
        <charset val="238"/>
      </rPr>
      <t xml:space="preserve"> = 11 000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</si>
  <si>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8 000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3,5 kW / 400 V</t>
    </r>
  </si>
  <si>
    <r>
      <t xml:space="preserve"> - vodní ohřívač - Q</t>
    </r>
    <r>
      <rPr>
        <vertAlign val="subscript"/>
        <sz val="10"/>
        <rFont val="Arial"/>
        <family val="2"/>
        <charset val="238"/>
      </rPr>
      <t>t</t>
    </r>
    <r>
      <rPr>
        <sz val="10"/>
        <rFont val="Arial"/>
        <family val="2"/>
        <charset val="238"/>
      </rPr>
      <t xml:space="preserve"> = 51 kW (voda 70/50 °C)</t>
    </r>
  </si>
  <si>
    <t xml:space="preserve"> - odvod vzduchu - kapsový filtr</t>
  </si>
  <si>
    <t>3-02</t>
  </si>
  <si>
    <r>
      <t xml:space="preserve">Tlumič hluku buňkový 200 × 350 - 1000.1 - </t>
    </r>
    <r>
      <rPr>
        <b/>
        <sz val="10"/>
        <rFont val="Arial"/>
        <family val="2"/>
        <charset val="238"/>
      </rPr>
      <t>ATYP</t>
    </r>
  </si>
  <si>
    <t>3-03</t>
  </si>
  <si>
    <t>Požární klapka do 4HR potrubí - rozměr 630 × 1000</t>
  </si>
  <si>
    <t>3-04</t>
  </si>
  <si>
    <t>Ruční regulační klapka vícelistá - rozměr 1000 × 400</t>
  </si>
  <si>
    <t>3-05</t>
  </si>
  <si>
    <t>Ruční regulační klapka vícelistá - rozměr 900 × 400</t>
  </si>
  <si>
    <t>3-06</t>
  </si>
  <si>
    <t>Ruční regulační klapka jednolistá - rozměr DN 250</t>
  </si>
  <si>
    <t>3-07</t>
  </si>
  <si>
    <t>3-08</t>
  </si>
  <si>
    <t>3-20</t>
  </si>
  <si>
    <t>3-21</t>
  </si>
  <si>
    <t>3-22</t>
  </si>
  <si>
    <t>3-51</t>
  </si>
  <si>
    <t>3-52</t>
  </si>
  <si>
    <t>Požární klapka do 4HR potrubí - rozměr 500 × 1000</t>
  </si>
  <si>
    <t>3-53</t>
  </si>
  <si>
    <t>Ruční regulační klapka vícelistá - rozměr 710 × 400</t>
  </si>
  <si>
    <t>3-54</t>
  </si>
  <si>
    <t>Odvodní vyústka - rozměr 425 x 325 - vč. regulace</t>
  </si>
  <si>
    <t xml:space="preserve"> - průměr připojení expanzního boxu 250 mm</t>
  </si>
  <si>
    <t>3-55</t>
  </si>
  <si>
    <t>3-70</t>
  </si>
  <si>
    <t>3-71</t>
  </si>
  <si>
    <t>3-72</t>
  </si>
  <si>
    <t xml:space="preserve"> - VZT rozvody pro odvod vzduchu v prostoru strojovny</t>
  </si>
  <si>
    <t>Zařízení č.4 - Větrání zázemí kuchyně</t>
  </si>
  <si>
    <t>4-01</t>
  </si>
  <si>
    <r>
      <t xml:space="preserve"> - V</t>
    </r>
    <r>
      <rPr>
        <vertAlign val="subscript"/>
        <sz val="10"/>
        <rFont val="Arial"/>
        <family val="2"/>
        <charset val="238"/>
      </rPr>
      <t>p</t>
    </r>
    <r>
      <rPr>
        <sz val="10"/>
        <rFont val="Arial"/>
        <family val="2"/>
        <charset val="238"/>
      </rPr>
      <t xml:space="preserve"> = 1 500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</si>
  <si>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t>
    </r>
    <r>
      <rPr>
        <vertAlign val="subscript"/>
        <sz val="10"/>
        <rFont val="Arial"/>
        <family val="2"/>
        <charset val="238"/>
      </rPr>
      <t>o</t>
    </r>
    <r>
      <rPr>
        <sz val="10"/>
        <rFont val="Arial"/>
        <family val="2"/>
        <charset val="238"/>
      </rPr>
      <t xml:space="preserve"> = 1 550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</si>
  <si>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vodní ohřívač - Q</t>
    </r>
    <r>
      <rPr>
        <vertAlign val="subscript"/>
        <sz val="10"/>
        <rFont val="Arial"/>
        <family val="2"/>
        <charset val="238"/>
      </rPr>
      <t>t</t>
    </r>
    <r>
      <rPr>
        <sz val="10"/>
        <rFont val="Arial"/>
        <family val="2"/>
        <charset val="238"/>
      </rPr>
      <t xml:space="preserve"> = 5 kW (voda 70/50 °C)</t>
    </r>
  </si>
  <si>
    <t>4-02</t>
  </si>
  <si>
    <t>4-03</t>
  </si>
  <si>
    <t>Požární klapka do 4HR potrubí - rozměr 250 × 400</t>
  </si>
  <si>
    <t>4-04</t>
  </si>
  <si>
    <t>4-05</t>
  </si>
  <si>
    <t>Vířivý anemostat - rozměr 500 × 500</t>
  </si>
  <si>
    <t>4-06</t>
  </si>
  <si>
    <t>4-07</t>
  </si>
  <si>
    <t>4-08</t>
  </si>
  <si>
    <t>4-20</t>
  </si>
  <si>
    <t>4-21</t>
  </si>
  <si>
    <t>4-22</t>
  </si>
  <si>
    <t>4-23</t>
  </si>
  <si>
    <t>4-24</t>
  </si>
  <si>
    <t>4-51</t>
  </si>
  <si>
    <t>4-52</t>
  </si>
  <si>
    <t>4-53</t>
  </si>
  <si>
    <t>4-54</t>
  </si>
  <si>
    <t>4-55</t>
  </si>
  <si>
    <t>4-56</t>
  </si>
  <si>
    <t>4-57</t>
  </si>
  <si>
    <t>4-58</t>
  </si>
  <si>
    <t>4-70</t>
  </si>
  <si>
    <t>4-71</t>
  </si>
  <si>
    <t>4-72</t>
  </si>
  <si>
    <t>4-73</t>
  </si>
  <si>
    <t>4-74</t>
  </si>
  <si>
    <t>4-75</t>
  </si>
  <si>
    <t>Zařízení č.5 - Větrání sociálních zařízení v 1.NP vlevo</t>
  </si>
  <si>
    <t>5-51</t>
  </si>
  <si>
    <t>Ventilátor do kruhového potrubí DN 200 ve vnitřním provedení</t>
  </si>
  <si>
    <r>
      <t>V</t>
    </r>
    <r>
      <rPr>
        <vertAlign val="subscript"/>
        <sz val="10"/>
        <rFont val="Arial"/>
        <family val="2"/>
        <charset val="238"/>
      </rPr>
      <t>o</t>
    </r>
    <r>
      <rPr>
        <sz val="10"/>
        <rFont val="Arial"/>
        <family val="2"/>
        <charset val="238"/>
      </rPr>
      <t xml:space="preserve"> = 600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</si>
  <si>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Spona rychloupínací DN 200</t>
  </si>
  <si>
    <t>5-52</t>
  </si>
  <si>
    <t>Požární klapka do 4HR potrubí - rozměr 250 × 200</t>
  </si>
  <si>
    <t>5-53</t>
  </si>
  <si>
    <t>Těsná uzavírací klapka - rozměr 250 × 250</t>
  </si>
  <si>
    <t xml:space="preserve"> - s vývodem pro servopohon</t>
  </si>
  <si>
    <t xml:space="preserve"> - vč. servopohonu na 230 V s havarijní funkcí</t>
  </si>
  <si>
    <t>5-54</t>
  </si>
  <si>
    <r>
      <t xml:space="preserve">Tlumič hluku buňkový 250 × 250 - 1000.1 - </t>
    </r>
    <r>
      <rPr>
        <b/>
        <sz val="10"/>
        <rFont val="Arial"/>
        <family val="2"/>
        <charset val="238"/>
      </rPr>
      <t>ATYP</t>
    </r>
  </si>
  <si>
    <t>5-55</t>
  </si>
  <si>
    <t>5-56</t>
  </si>
  <si>
    <t>5-70</t>
  </si>
  <si>
    <t>5-71</t>
  </si>
  <si>
    <t>5-72</t>
  </si>
  <si>
    <t>5-73</t>
  </si>
  <si>
    <t>5-74</t>
  </si>
  <si>
    <t>5-75</t>
  </si>
  <si>
    <t>Zařízení č.6 - Větrání sociálních zařízení v 1.NP vpravo</t>
  </si>
  <si>
    <t>6-51</t>
  </si>
  <si>
    <r>
      <t>V</t>
    </r>
    <r>
      <rPr>
        <vertAlign val="subscript"/>
        <sz val="10"/>
        <rFont val="Arial"/>
        <family val="2"/>
        <charset val="238"/>
      </rPr>
      <t>o</t>
    </r>
    <r>
      <rPr>
        <sz val="10"/>
        <rFont val="Arial"/>
        <family val="2"/>
        <charset val="238"/>
      </rPr>
      <t xml:space="preserve"> = 650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</si>
  <si>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6-52</t>
  </si>
  <si>
    <t>6-53</t>
  </si>
  <si>
    <t>6-54</t>
  </si>
  <si>
    <t>6-55</t>
  </si>
  <si>
    <t>6-56</t>
  </si>
  <si>
    <t>6-70</t>
  </si>
  <si>
    <t>6-71</t>
  </si>
  <si>
    <t>Potrubí kruhové SPIRO DN 250</t>
  </si>
  <si>
    <t>6-72</t>
  </si>
  <si>
    <t>6-73</t>
  </si>
  <si>
    <t>6-74</t>
  </si>
  <si>
    <t>6-75</t>
  </si>
  <si>
    <t>Zařízení č.7 - Chlazení místnosti lednic</t>
  </si>
  <si>
    <t xml:space="preserve">SPLIT systém - celoroční provoz chlazení </t>
  </si>
  <si>
    <t>chladivo R32</t>
  </si>
  <si>
    <t>7-01</t>
  </si>
  <si>
    <t>Venkovní jednotka</t>
  </si>
  <si>
    <r>
      <t>Q</t>
    </r>
    <r>
      <rPr>
        <vertAlign val="subscript"/>
        <sz val="10"/>
        <rFont val="Arial"/>
        <family val="2"/>
        <charset val="238"/>
      </rPr>
      <t>ch</t>
    </r>
    <r>
      <rPr>
        <sz val="10"/>
        <rFont val="Arial"/>
        <family val="2"/>
        <charset val="238"/>
      </rPr>
      <t xml:space="preserve"> = 3,5 kW, P</t>
    </r>
    <r>
      <rPr>
        <vertAlign val="subscript"/>
        <sz val="10"/>
        <rFont val="Arial"/>
        <family val="2"/>
        <charset val="238"/>
      </rPr>
      <t>el</t>
    </r>
    <r>
      <rPr>
        <sz val="10"/>
        <rFont val="Arial"/>
        <family val="2"/>
        <charset val="238"/>
      </rPr>
      <t xml:space="preserve"> = 1,1 kW / 230 V</t>
    </r>
  </si>
  <si>
    <t>7-02</t>
  </si>
  <si>
    <t>Vnitřní jednotka</t>
  </si>
  <si>
    <r>
      <t>Q</t>
    </r>
    <r>
      <rPr>
        <vertAlign val="subscript"/>
        <sz val="10"/>
        <rFont val="Arial"/>
        <family val="2"/>
        <charset val="238"/>
      </rPr>
      <t>ch</t>
    </r>
    <r>
      <rPr>
        <sz val="10"/>
        <rFont val="Arial"/>
        <family val="2"/>
        <charset val="238"/>
      </rPr>
      <t xml:space="preserve"> = 3,5 kW; napájeno z venkovní jednotky</t>
    </r>
  </si>
  <si>
    <t xml:space="preserve"> - nástěnné provedení</t>
  </si>
  <si>
    <t xml:space="preserve">Nástěný kabelový ovladač </t>
  </si>
  <si>
    <t>Cu potrubí vč. tvarovek a izolace 6/12 mm</t>
  </si>
  <si>
    <t xml:space="preserve">komunikační kabel </t>
  </si>
  <si>
    <t xml:space="preserve">kabel pro ovladač </t>
  </si>
  <si>
    <t>Společné položky pro VZT zař.č. 1a ÷ 4</t>
  </si>
  <si>
    <t>Mřížka s pletivem - rozměr 1250 × 2500</t>
  </si>
  <si>
    <t>Připojení VZT potrubí k nasávacímu kanálu</t>
  </si>
  <si>
    <t>Tlumič hluku buňkový 200 × 500 - 1500.1</t>
  </si>
  <si>
    <t>Tlumič hluku buňkový 250 × 500 - 500.1</t>
  </si>
  <si>
    <t>Mřížka s pletivem - rozměr 400 × 2500</t>
  </si>
  <si>
    <t>Mřížka s pletivem - rozměr 355 × 2500</t>
  </si>
  <si>
    <t>Připojení VZT potrubí k výdechové šachtě</t>
  </si>
  <si>
    <t>Výdechová hlavice - rozměr 850 × 850</t>
  </si>
  <si>
    <t xml:space="preserve"> - vč. ochranného síta</t>
  </si>
  <si>
    <t xml:space="preserve">Pomocný materiál pro ukotvení hlavic na střeše - na strop výfukového kanálu </t>
  </si>
  <si>
    <t>Stěhování hlavic na střechu objektu - jeřáb</t>
  </si>
  <si>
    <t xml:space="preserve">Pomocná konstrikce pro zafixování hlavic na střeše - lanka nebo prvky pro ukotvení na ploché střeše - např. betonové obrubníky pro zafixování hlavic na střeše - ochrana před povětrnostními vlivy </t>
  </si>
  <si>
    <t xml:space="preserve">Konzultace se statikem a výrobní PD </t>
  </si>
  <si>
    <t>Obložení stavebního kanály pro sání čerstvého vzduchu:</t>
  </si>
  <si>
    <t xml:space="preserve">Ovložení stavebního kanálu pro sání čerstvého vzduchu kompletn pozinkovanýcm plechem tl. 1 mm vč. pomocné konstrukce (vytvoření vzduchovodu); vč. stropů a podlahy + svislé části nasávacího kanálu ažk protidešťovým žaluziím </t>
  </si>
  <si>
    <t>Zaměření a výrobní dokumentace</t>
  </si>
  <si>
    <t>Montážní a pomocný materiál</t>
  </si>
  <si>
    <t>Stěhování materiálu do prostor 2.PP</t>
  </si>
  <si>
    <t xml:space="preserve">Při zpracování této dokumentace nebyly požadovány nátěry </t>
  </si>
  <si>
    <t>Stěhování VZT zařízení a prvků do strojovny VZT a na střechu</t>
  </si>
  <si>
    <t>VZT jednotky do strojovny VZT</t>
  </si>
  <si>
    <t xml:space="preserve">Chladicí jednotky na střechu </t>
  </si>
  <si>
    <t>Sifony pro odvod kondenzátu od rekuperátorů a chladičů</t>
  </si>
  <si>
    <t>Zař. č. 1a až 4- 10 × rekuperátor + 3 × chladič</t>
  </si>
  <si>
    <t>Odvod kondenzátu ve strojovně VZT k podlahové vpusti - do 100 m</t>
  </si>
  <si>
    <t xml:space="preserve">Kanalizační potrubí DN 40 vč. montážního materiálu </t>
  </si>
  <si>
    <t>VZT potrubí</t>
  </si>
  <si>
    <t>Čtyřhranné potrubí z pozink. plechu sk.I dle PM 12 04 03</t>
  </si>
  <si>
    <t>Kruhové potrubí SPIRO dle KL 12 03 01</t>
  </si>
  <si>
    <t xml:space="preserve">Požární ucpávky vč. dokladové části </t>
  </si>
  <si>
    <t xml:space="preserve"> - pro VZT potrubí do plochy 0,75 m2 - max. 30 ks ucpávek </t>
  </si>
  <si>
    <t xml:space="preserve"> - ucpávky pro rozvody Cu potrubí pro chlazení - do 10 ks ucpávek </t>
  </si>
  <si>
    <t>Tepelné izolace</t>
  </si>
  <si>
    <t xml:space="preserve">desky z minerální vaty tl. 40 mm s polepem Al folií, uchycované na </t>
  </si>
  <si>
    <t>potrubí na navařovací trny, spoje přelepeny Al páskou</t>
  </si>
  <si>
    <t>Společné položky:</t>
  </si>
  <si>
    <t xml:space="preserve">Montážní, spojovací, těsnicí a závěsový materiál vč. materiálu </t>
  </si>
  <si>
    <t>pro eliminaci přenosu vibrací do stav. konstrukcí</t>
  </si>
  <si>
    <t>Popisy zařízení</t>
  </si>
  <si>
    <t>Zprovoznění a komplexní vyzkoušení zařízení</t>
  </si>
  <si>
    <t>Proměření a zaregulování výkonnostních parametrů VZT zařízení vč. vypracování protokolu</t>
  </si>
  <si>
    <t>Měření hlučnosti VZT zařízení vč. vypracování protokolu</t>
  </si>
  <si>
    <t>Výrobní PD - úpravy realizační PD při realizaci</t>
  </si>
  <si>
    <t xml:space="preserve">Dodavatelská dokumentace </t>
  </si>
  <si>
    <t xml:space="preserve">protokoly, atesty, revizní zprávy </t>
  </si>
  <si>
    <t>Lešení (mobilní do výšky 4 m)</t>
  </si>
  <si>
    <t xml:space="preserve">D.1/23 : </t>
  </si>
  <si>
    <t xml:space="preserve">D.1/22 : </t>
  </si>
  <si>
    <t xml:space="preserve">D.1/21 : </t>
  </si>
  <si>
    <t>0,8*1,97*26+0,9*1,97*5+0,89*1,97+0,95*1,97*4+0,6*1,97*6</t>
  </si>
  <si>
    <t>Demontáž TZB vč. likvidace - viz výkresy AS30.1, 30.2, 30.3</t>
  </si>
  <si>
    <t>Demontáž  VZT rozvodů a prvků nad podhledem vč. odvozu a likvidace - viz výkresy AS30.1, 30.2, 30.3</t>
  </si>
  <si>
    <t>Demontáž  VZT vedení 500/500 na fasádě dl. 7,0m vč. odvozu a likvidace - viz výkresy AS30.1, 30.2, 30.3</t>
  </si>
  <si>
    <t>Demontáž stávajících elektrických rozvaděčů vč. odvozu a likvidace - viz výkresy AS1, 2, 3</t>
  </si>
  <si>
    <t>Demontáž a ekologická likvidace stávajícího gastrotechnologického vybavení  dle. specifikace USKLADNIT, odstranit - viz výkresy AS31.1, 31.2 a Tabulka Doplňující popis k demontáži gastro zařízení (součástí prací není repase zařízení)</t>
  </si>
  <si>
    <t>4*2</t>
  </si>
  <si>
    <t>3*2</t>
  </si>
  <si>
    <t>4*2*0,3*0,9</t>
  </si>
  <si>
    <t>3*2*0,3*0,9</t>
  </si>
  <si>
    <t>Dveře vnitřní hladké plné 1-křídlé 800 x 1970 - 2100 mm</t>
  </si>
  <si>
    <t>Podhled minerální kazetový akustický - specifikace viz Souhrnná technická zpráva</t>
  </si>
  <si>
    <t>D+M rolety 900x2150 mm vč.kastlíku pohonu a ovládání  Dle tabulky rolovacích mříží a dle výkresu AS7</t>
  </si>
  <si>
    <t>D+M rolety 5600x1350 mm vč.kastlíku pohonu a ovládání  Dle tabulky rolovacích mříží a dle výkresu AS7</t>
  </si>
  <si>
    <t>D+M rolety 1600x1350 mm vč.kastlíku pohonu a ovládání  Dle tabulky rolovacích mříží a dle výkresu AS7</t>
  </si>
  <si>
    <t>D+M rolety 2300x1350 mm vč.kastlíku pohonu a ovládání  Dle tabulky rolovacích mříží a dle výkresu AS7</t>
  </si>
  <si>
    <t>Lepení povlakových podlah z dílců PVC a CV (vinyl) včetně vinylové podlahoviny tl. 2,5 mm specifikace viz Souhrnná technická zpráva</t>
  </si>
  <si>
    <t>Odkaz na dem. hmot. položky pořadí 126 : 5,70439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</si>
</sst>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6" formatCode="#,##0\ &quot;Kč&quot;;[Red]\-#,##0\ &quot;Kč&quot;"/>
    <numFmt numFmtId="42" formatCode="_-* #,##0\ &quot;Kč&quot;_-;\-* #,##0\ &quot;Kč&quot;_-;_-* &quot;-&quot;\ &quot;Kč&quot;_-;_-@_-"/>
    <numFmt numFmtId="164" formatCode="#,##0.0"/>
    <numFmt numFmtId="165" formatCode="#,##0.00000"/>
    <numFmt numFmtId="166" formatCode="General_)"/>
    <numFmt numFmtId="167" formatCode="0.00000"/>
    <numFmt numFmtId="168" formatCode="_-* #,##0.00000\ _K_č_-;\-* #,##0.00000\ _K_č_-;_-* &quot;-&quot;?????\ _K_č_-;_-@_-"/>
    <numFmt numFmtId="169" formatCode="_-* #,##0\ _K_č_-;\-* #,##0\ _K_č_-;_-* &quot;-&quot;\ _K_č_-;_-@_-"/>
    <numFmt numFmtId="170" formatCode="#,##0.00_);\(#,##0.00\)"/>
    <numFmt numFmtId="171" formatCode="#,##0.0000"/>
    <numFmt numFmtId="172" formatCode="#,##0.0_);\(#,##0.0\)"/>
    <numFmt numFmtId="173" formatCode=";;;"/>
    <numFmt numFmtId="174" formatCode="#,##0\ &quot;Kč&quot;"/>
    <numFmt numFmtId="175" formatCode="d/mm"/>
    <numFmt numFmtId="176" formatCode="#,##0.00000;\-#,##0.00000"/>
    <numFmt numFmtId="177" formatCode="#,##0.000;\-#,##0.000"/>
    <numFmt numFmtId="178" formatCode="#,##0.00_ ;\-#,##0.00\ "/>
    <numFmt numFmtId="179" formatCode="#,##0.00&quot; Kč&quot;"/>
    <numFmt numFmtId="180" formatCode="#,##0\ _K_č"/>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b/>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9"/>
      <name val="Calibri"/>
      <family val="2"/>
      <charset val="238"/>
      <scheme val="minor"/>
    </font>
    <font>
      <b/>
      <sz val="11"/>
      <name val="Arial CE"/>
      <family val="2"/>
      <charset val="238"/>
    </font>
    <font>
      <sz val="8"/>
      <name val="Arial CE"/>
      <family val="2"/>
      <charset val="238"/>
    </font>
    <font>
      <vertAlign val="superscript"/>
      <sz val="10"/>
      <name val="Arial CE"/>
      <charset val="238"/>
    </font>
    <font>
      <sz val="10"/>
      <name val="Symbol"/>
      <family val="1"/>
      <charset val="2"/>
    </font>
    <font>
      <sz val="9"/>
      <name val="Arial"/>
      <family val="2"/>
      <charset val="238"/>
    </font>
    <font>
      <sz val="10"/>
      <name val="Times New Roman CE"/>
      <family val="1"/>
      <charset val="238"/>
    </font>
    <font>
      <u/>
      <sz val="10"/>
      <name val="Arial CE"/>
      <family val="2"/>
      <charset val="238"/>
    </font>
    <font>
      <sz val="8"/>
      <name val="Trebuchet MS"/>
      <family val="2"/>
      <charset val="238"/>
    </font>
    <font>
      <b/>
      <sz val="10"/>
      <name val="Arial"/>
      <family val="2"/>
      <charset val="238"/>
    </font>
    <font>
      <b/>
      <u/>
      <sz val="10"/>
      <name val="Arial"/>
      <family val="2"/>
      <charset val="238"/>
    </font>
    <font>
      <b/>
      <i/>
      <sz val="10"/>
      <name val="Arial"/>
      <family val="2"/>
      <charset val="238"/>
    </font>
    <font>
      <i/>
      <sz val="10"/>
      <name val="Arial"/>
      <family val="2"/>
      <charset val="238"/>
    </font>
    <font>
      <i/>
      <u/>
      <sz val="10"/>
      <name val="Arial"/>
      <family val="2"/>
      <charset val="238"/>
    </font>
    <font>
      <b/>
      <i/>
      <sz val="8"/>
      <name val="Arial"/>
      <family val="2"/>
      <charset val="238"/>
    </font>
    <font>
      <sz val="10"/>
      <color indexed="8"/>
      <name val="Arial"/>
      <family val="2"/>
      <charset val="238"/>
    </font>
    <font>
      <sz val="9"/>
      <color indexed="8"/>
      <name val="Arial"/>
      <family val="2"/>
      <charset val="238"/>
    </font>
    <font>
      <sz val="10"/>
      <color indexed="8"/>
      <name val="Arial"/>
      <family val="2"/>
      <charset val="1"/>
    </font>
    <font>
      <i/>
      <sz val="9"/>
      <name val="Arial"/>
      <family val="2"/>
      <charset val="238"/>
    </font>
    <font>
      <b/>
      <i/>
      <sz val="9"/>
      <name val="Arial"/>
      <family val="2"/>
      <charset val="238"/>
    </font>
    <font>
      <sz val="10"/>
      <color theme="1"/>
      <name val="Calibri"/>
      <family val="2"/>
      <charset val="238"/>
      <scheme val="minor"/>
    </font>
    <font>
      <sz val="9"/>
      <color theme="1"/>
      <name val="Calibri"/>
      <family val="2"/>
      <charset val="238"/>
      <scheme val="minor"/>
    </font>
    <font>
      <sz val="11"/>
      <name val="Calibri"/>
      <family val="2"/>
      <charset val="238"/>
      <scheme val="minor"/>
    </font>
    <font>
      <b/>
      <sz val="11"/>
      <color rgb="FFFF0000"/>
      <name val="Calibri"/>
      <family val="2"/>
      <charset val="238"/>
      <scheme val="minor"/>
    </font>
    <font>
      <b/>
      <sz val="16"/>
      <name val="Arial"/>
      <family val="2"/>
      <charset val="238"/>
    </font>
    <font>
      <b/>
      <sz val="14"/>
      <name val="Arial"/>
      <family val="2"/>
      <charset val="238"/>
    </font>
    <font>
      <b/>
      <sz val="10"/>
      <name val="Arial"/>
      <family val="2"/>
    </font>
    <font>
      <sz val="10"/>
      <color rgb="FFFF0000"/>
      <name val="Arial CE"/>
      <charset val="238"/>
    </font>
    <font>
      <b/>
      <sz val="10"/>
      <color indexed="10"/>
      <name val="Arial"/>
      <family val="2"/>
      <charset val="238"/>
    </font>
    <font>
      <sz val="10"/>
      <color rgb="FFFF0000"/>
      <name val="Arial"/>
      <family val="2"/>
      <charset val="238"/>
    </font>
    <font>
      <sz val="10"/>
      <name val="Arial"/>
      <family val="2"/>
    </font>
    <font>
      <b/>
      <sz val="10"/>
      <color rgb="FFFF0000"/>
      <name val="Arial"/>
      <family val="2"/>
      <charset val="238"/>
    </font>
    <font>
      <sz val="12"/>
      <name val="Times New Roman CE"/>
      <family val="1"/>
      <charset val="238"/>
    </font>
    <font>
      <b/>
      <sz val="12"/>
      <name val="Times New Roman CE"/>
      <family val="1"/>
      <charset val="238"/>
    </font>
    <font>
      <u/>
      <sz val="10"/>
      <name val="Arial"/>
      <family val="2"/>
      <charset val="238"/>
    </font>
    <font>
      <vertAlign val="subscript"/>
      <sz val="10"/>
      <name val="Arial"/>
      <family val="2"/>
      <charset val="238"/>
    </font>
    <font>
      <vertAlign val="superscript"/>
      <sz val="10"/>
      <name val="Arial"/>
      <family val="2"/>
      <charset val="238"/>
    </font>
    <font>
      <sz val="11"/>
      <name val="Arial CE"/>
      <family val="2"/>
      <charset val="238"/>
    </font>
    <font>
      <i/>
      <sz val="12"/>
      <name val="Times New Roman CE"/>
      <family val="1"/>
      <charset val="238"/>
    </font>
    <font>
      <b/>
      <u/>
      <sz val="12"/>
      <name val="Times New Roman CE"/>
      <family val="1"/>
      <charset val="238"/>
    </font>
    <font>
      <u/>
      <sz val="12"/>
      <name val="Times New Roman CE"/>
      <family val="1"/>
      <charset val="238"/>
    </font>
    <font>
      <b/>
      <i/>
      <sz val="10"/>
      <name val="Times New Roman CE"/>
      <family val="1"/>
      <charset val="238"/>
    </font>
    <font>
      <b/>
      <sz val="10"/>
      <name val="Times New Roman CE"/>
      <family val="1"/>
      <charset val="238"/>
    </font>
    <font>
      <i/>
      <sz val="8"/>
      <name val="Times New Roman CE"/>
      <family val="1"/>
      <charset val="238"/>
    </font>
    <font>
      <b/>
      <i/>
      <sz val="12"/>
      <name val="Times New Roman CE"/>
      <family val="1"/>
      <charset val="238"/>
    </font>
    <font>
      <sz val="12"/>
      <name val="TechnicLite"/>
      <charset val="2"/>
    </font>
    <font>
      <sz val="12"/>
      <color indexed="8"/>
      <name val="Times New Roman CE"/>
      <family val="1"/>
      <charset val="238"/>
    </font>
    <font>
      <b/>
      <u/>
      <sz val="12"/>
      <color indexed="8"/>
      <name val="Times New Roman CE"/>
      <family val="1"/>
      <charset val="238"/>
    </font>
  </fonts>
  <fills count="12">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9"/>
        <bgColor indexed="26"/>
      </patternFill>
    </fill>
    <fill>
      <patternFill patternType="solid">
        <fgColor rgb="FFFFFF00"/>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bottom style="medium">
        <color indexed="8"/>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8"/>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s>
  <cellStyleXfs count="11">
    <xf numFmtId="0" fontId="0" fillId="0" borderId="0"/>
    <xf numFmtId="0" fontId="2" fillId="0" borderId="0"/>
    <xf numFmtId="166" fontId="22" fillId="0" borderId="0"/>
    <xf numFmtId="0" fontId="20" fillId="0" borderId="0"/>
    <xf numFmtId="166" fontId="22" fillId="0" borderId="0"/>
    <xf numFmtId="0" fontId="27" fillId="0" borderId="0" applyNumberFormat="0" applyFill="0" applyBorder="0" applyAlignment="0" applyProtection="0">
      <alignment vertical="top"/>
      <protection locked="0"/>
    </xf>
    <xf numFmtId="0" fontId="33" fillId="0" borderId="52">
      <alignment horizontal="center" vertical="center" wrapText="1"/>
    </xf>
    <xf numFmtId="0" fontId="39" fillId="0" borderId="0">
      <alignment vertical="top" wrapText="1"/>
      <protection locked="0"/>
    </xf>
    <xf numFmtId="0" fontId="1" fillId="0" borderId="0"/>
    <xf numFmtId="0" fontId="2" fillId="0" borderId="0"/>
    <xf numFmtId="0" fontId="63" fillId="0" borderId="0"/>
  </cellStyleXfs>
  <cellXfs count="715">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9"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9" fillId="2"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5"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9" fillId="2"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17" fillId="3" borderId="0" xfId="0" applyNumberFormat="1" applyFont="1" applyFill="1" applyAlignment="1" applyProtection="1">
      <alignment vertical="top" shrinkToFit="1"/>
      <protection locked="0"/>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0" fontId="0" fillId="4" borderId="39" xfId="0" applyFill="1" applyBorder="1" applyAlignment="1">
      <alignment wrapText="1"/>
    </xf>
    <xf numFmtId="4" fontId="9" fillId="0" borderId="18" xfId="0" applyNumberFormat="1" applyFont="1" applyBorder="1" applyAlignment="1">
      <alignment vertical="top" shrinkToFit="1"/>
    </xf>
    <xf numFmtId="4" fontId="9" fillId="0" borderId="40" xfId="0" applyNumberFormat="1" applyFont="1" applyBorder="1" applyAlignment="1">
      <alignment vertical="top" shrinkToFit="1"/>
    </xf>
    <xf numFmtId="3" fontId="23" fillId="0" borderId="0" xfId="2" applyNumberFormat="1" applyFont="1" applyAlignment="1" applyProtection="1">
      <alignment vertical="top"/>
      <protection locked="0"/>
    </xf>
    <xf numFmtId="3" fontId="23" fillId="5" borderId="37" xfId="2" applyNumberFormat="1" applyFont="1" applyFill="1" applyBorder="1" applyAlignment="1" applyProtection="1">
      <alignment vertical="top"/>
      <protection locked="0"/>
    </xf>
    <xf numFmtId="4" fontId="23" fillId="5" borderId="37" xfId="2" applyNumberFormat="1" applyFont="1" applyFill="1" applyBorder="1" applyAlignment="1" applyProtection="1">
      <alignment vertical="top"/>
      <protection locked="0"/>
    </xf>
    <xf numFmtId="0" fontId="32" fillId="0" borderId="0" xfId="0" applyFont="1" applyAlignment="1">
      <alignment vertical="center" wrapText="1"/>
    </xf>
    <xf numFmtId="0" fontId="2" fillId="0" borderId="51" xfId="0" applyFont="1" applyBorder="1" applyAlignment="1">
      <alignment horizontal="center" vertical="center" wrapText="1"/>
    </xf>
    <xf numFmtId="0" fontId="33" fillId="0" borderId="0" xfId="0" applyFont="1" applyAlignment="1">
      <alignment horizontal="center" vertical="center" wrapText="1"/>
    </xf>
    <xf numFmtId="49" fontId="2" fillId="0" borderId="51" xfId="6" applyNumberFormat="1" applyFont="1" applyBorder="1">
      <alignment horizontal="center" vertical="center" wrapText="1"/>
    </xf>
    <xf numFmtId="0" fontId="6" fillId="0" borderId="51" xfId="6" applyFont="1" applyBorder="1" applyAlignment="1">
      <alignment horizontal="left" vertical="center" wrapText="1"/>
    </xf>
    <xf numFmtId="0" fontId="2" fillId="0" borderId="51" xfId="6" applyFont="1" applyBorder="1">
      <alignment horizontal="center" vertical="center" wrapText="1"/>
    </xf>
    <xf numFmtId="0" fontId="22" fillId="0" borderId="51" xfId="0" applyFont="1" applyBorder="1" applyAlignment="1">
      <alignment horizontal="center" vertical="center" wrapText="1"/>
    </xf>
    <xf numFmtId="0" fontId="4" fillId="0" borderId="0" xfId="0" applyFont="1" applyAlignment="1">
      <alignment vertical="center" wrapText="1"/>
    </xf>
    <xf numFmtId="0" fontId="2" fillId="0" borderId="51" xfId="6" applyFont="1" applyBorder="1" applyAlignment="1">
      <alignment horizontal="left" vertical="center" wrapText="1"/>
    </xf>
    <xf numFmtId="0" fontId="2" fillId="0" borderId="51" xfId="0" applyFont="1" applyBorder="1" applyAlignment="1">
      <alignment horizontal="left" vertical="center" wrapText="1"/>
    </xf>
    <xf numFmtId="5" fontId="22" fillId="0" borderId="51" xfId="0" applyNumberFormat="1" applyFont="1" applyBorder="1" applyAlignment="1">
      <alignment horizontal="center" vertical="center" wrapText="1"/>
    </xf>
    <xf numFmtId="174" fontId="22" fillId="0" borderId="51" xfId="0" applyNumberFormat="1" applyFont="1" applyBorder="1" applyAlignment="1">
      <alignment horizontal="center" vertical="center" wrapText="1"/>
    </xf>
    <xf numFmtId="175" fontId="2" fillId="0" borderId="51" xfId="6" applyNumberFormat="1" applyFont="1" applyBorder="1">
      <alignment horizontal="center" vertical="center" wrapText="1"/>
    </xf>
    <xf numFmtId="0" fontId="2" fillId="0" borderId="0" xfId="0" applyFont="1" applyAlignment="1">
      <alignment vertical="center" wrapText="1"/>
    </xf>
    <xf numFmtId="175" fontId="2" fillId="0" borderId="51" xfId="6" applyNumberFormat="1" applyFont="1" applyBorder="1" applyAlignment="1">
      <alignment horizontal="right" vertical="center" wrapText="1"/>
    </xf>
    <xf numFmtId="0" fontId="22" fillId="0" borderId="0" xfId="0" applyFont="1" applyAlignment="1">
      <alignment vertical="center" wrapText="1"/>
    </xf>
    <xf numFmtId="49" fontId="22" fillId="0" borderId="51" xfId="0" applyNumberFormat="1" applyFont="1" applyBorder="1" applyAlignment="1">
      <alignment horizontal="center" vertical="center" wrapText="1"/>
    </xf>
    <xf numFmtId="0" fontId="22" fillId="0" borderId="51" xfId="0" applyFont="1" applyBorder="1" applyAlignment="1">
      <alignment vertical="center" wrapText="1"/>
    </xf>
    <xf numFmtId="49" fontId="22" fillId="0" borderId="51" xfId="0" applyNumberFormat="1" applyFont="1" applyBorder="1" applyAlignment="1">
      <alignment vertical="center" wrapText="1"/>
    </xf>
    <xf numFmtId="0" fontId="36" fillId="0" borderId="0" xfId="0" applyFont="1" applyAlignment="1">
      <alignment vertical="center"/>
    </xf>
    <xf numFmtId="0" fontId="36" fillId="0" borderId="0" xfId="0" applyFont="1"/>
    <xf numFmtId="0" fontId="2" fillId="0" borderId="51" xfId="0" applyFont="1" applyBorder="1" applyAlignment="1">
      <alignment horizontal="right" vertical="center" wrapText="1"/>
    </xf>
    <xf numFmtId="49" fontId="37" fillId="0" borderId="51" xfId="0" applyNumberFormat="1" applyFont="1" applyBorder="1" applyAlignment="1">
      <alignment horizontal="center" vertical="center" wrapText="1"/>
    </xf>
    <xf numFmtId="0" fontId="0" fillId="0" borderId="51" xfId="6" applyFont="1" applyBorder="1" applyAlignment="1">
      <alignment horizontal="left" vertical="center" wrapText="1"/>
    </xf>
    <xf numFmtId="0" fontId="37" fillId="0" borderId="51" xfId="0" applyFont="1" applyBorder="1" applyAlignment="1">
      <alignment horizontal="center" vertical="center" wrapText="1"/>
    </xf>
    <xf numFmtId="0" fontId="4" fillId="0" borderId="0" xfId="0" applyFont="1" applyAlignment="1">
      <alignment horizontal="left" vertical="center" wrapText="1"/>
    </xf>
    <xf numFmtId="49" fontId="22" fillId="0" borderId="51" xfId="6" applyNumberFormat="1" applyFont="1" applyBorder="1">
      <alignment horizontal="center" vertical="center" wrapText="1"/>
    </xf>
    <xf numFmtId="0" fontId="22" fillId="0" borderId="51" xfId="6" applyFont="1" applyBorder="1" applyAlignment="1">
      <alignment horizontal="left" vertical="center" wrapText="1"/>
    </xf>
    <xf numFmtId="175" fontId="22" fillId="0" borderId="51" xfId="6" applyNumberFormat="1" applyFont="1" applyBorder="1">
      <alignment horizontal="center" vertical="center" wrapText="1"/>
    </xf>
    <xf numFmtId="0" fontId="22" fillId="0" borderId="51" xfId="6" applyFont="1" applyBorder="1">
      <alignment horizontal="center" vertical="center" wrapText="1"/>
    </xf>
    <xf numFmtId="49" fontId="22" fillId="0" borderId="51" xfId="6" quotePrefix="1" applyNumberFormat="1" applyFont="1" applyBorder="1">
      <alignment horizontal="center" vertical="center" wrapText="1"/>
    </xf>
    <xf numFmtId="49" fontId="2" fillId="0" borderId="51" xfId="6" quotePrefix="1" applyNumberFormat="1" applyFont="1" applyBorder="1">
      <alignment horizontal="center" vertical="center" wrapText="1"/>
    </xf>
    <xf numFmtId="0" fontId="2" fillId="0" borderId="51" xfId="0" applyFont="1" applyBorder="1" applyAlignment="1">
      <alignment vertical="center" wrapText="1"/>
    </xf>
    <xf numFmtId="0" fontId="9" fillId="0" borderId="51" xfId="6" quotePrefix="1" applyFont="1" applyBorder="1" applyAlignment="1">
      <alignment horizontal="left" vertical="center" wrapText="1"/>
    </xf>
    <xf numFmtId="175" fontId="9" fillId="0" borderId="51" xfId="6" quotePrefix="1" applyNumberFormat="1" applyFont="1" applyBorder="1">
      <alignment horizontal="center" vertical="center" wrapText="1"/>
    </xf>
    <xf numFmtId="49" fontId="22" fillId="0" borderId="53" xfId="6" applyNumberFormat="1" applyFont="1" applyBorder="1">
      <alignment horizontal="center" vertical="center" wrapText="1"/>
    </xf>
    <xf numFmtId="0" fontId="22" fillId="0" borderId="53" xfId="6" applyFont="1" applyBorder="1" applyAlignment="1">
      <alignment horizontal="left" vertical="center" wrapText="1"/>
    </xf>
    <xf numFmtId="175" fontId="22" fillId="0" borderId="53" xfId="6" applyNumberFormat="1" applyFont="1" applyBorder="1">
      <alignment horizontal="center" vertical="center" wrapText="1"/>
    </xf>
    <xf numFmtId="0" fontId="22" fillId="0" borderId="53" xfId="6" applyFont="1" applyBorder="1">
      <alignment horizontal="center" vertical="center" wrapText="1"/>
    </xf>
    <xf numFmtId="49" fontId="2" fillId="0" borderId="51" xfId="0" applyNumberFormat="1" applyFont="1" applyBorder="1" applyAlignment="1">
      <alignment horizontal="left" vertical="center" wrapText="1"/>
    </xf>
    <xf numFmtId="0" fontId="38" fillId="0" borderId="51" xfId="6" applyFont="1" applyBorder="1" applyAlignment="1">
      <alignment horizontal="left" vertical="center" wrapText="1"/>
    </xf>
    <xf numFmtId="49" fontId="2" fillId="0" borderId="53" xfId="6" applyNumberFormat="1" applyFont="1" applyBorder="1">
      <alignment horizontal="center" vertical="center" wrapText="1"/>
    </xf>
    <xf numFmtId="0" fontId="0" fillId="0" borderId="53" xfId="6" applyFont="1" applyBorder="1" applyAlignment="1">
      <alignment horizontal="left" vertical="center" wrapText="1"/>
    </xf>
    <xf numFmtId="175" fontId="2" fillId="0" borderId="53" xfId="6" applyNumberFormat="1" applyFont="1" applyBorder="1">
      <alignment horizontal="center" vertical="center" wrapText="1"/>
    </xf>
    <xf numFmtId="0" fontId="2" fillId="0" borderId="53" xfId="6" applyFont="1" applyBorder="1">
      <alignment horizontal="center" vertical="center" wrapText="1"/>
    </xf>
    <xf numFmtId="0" fontId="6" fillId="0" borderId="53" xfId="6" applyFont="1" applyBorder="1" applyAlignment="1">
      <alignment horizontal="left" vertical="center" wrapText="1"/>
    </xf>
    <xf numFmtId="49" fontId="2" fillId="0" borderId="53" xfId="0" applyNumberFormat="1" applyFont="1" applyBorder="1" applyAlignment="1">
      <alignment horizontal="left" vertical="center" wrapText="1"/>
    </xf>
    <xf numFmtId="175" fontId="2" fillId="0" borderId="51" xfId="6" quotePrefix="1" applyNumberFormat="1" applyFont="1" applyBorder="1">
      <alignment horizontal="center" vertical="center" wrapText="1"/>
    </xf>
    <xf numFmtId="175" fontId="2" fillId="0" borderId="54" xfId="6" quotePrefix="1" applyNumberFormat="1" applyFont="1" applyBorder="1">
      <alignment horizontal="center" vertical="center" wrapText="1"/>
    </xf>
    <xf numFmtId="0" fontId="2" fillId="0" borderId="54" xfId="6" quotePrefix="1" applyFont="1" applyBorder="1" applyAlignment="1">
      <alignment horizontal="left" vertical="center" wrapText="1"/>
    </xf>
    <xf numFmtId="0" fontId="20"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6"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 fillId="6" borderId="39" xfId="8" applyFill="1" applyBorder="1" applyAlignment="1">
      <alignment horizontal="center" vertical="center"/>
    </xf>
    <xf numFmtId="0" fontId="1" fillId="6" borderId="39" xfId="8" applyFill="1" applyBorder="1" applyAlignment="1">
      <alignment horizontal="center" vertical="center" wrapText="1"/>
    </xf>
    <xf numFmtId="0" fontId="1" fillId="6" borderId="47" xfId="8" applyFill="1" applyBorder="1" applyAlignment="1">
      <alignment horizontal="center" vertical="center" wrapText="1"/>
    </xf>
    <xf numFmtId="0" fontId="1" fillId="0" borderId="0" xfId="8"/>
    <xf numFmtId="0" fontId="51" fillId="0" borderId="39" xfId="8" applyFont="1" applyBorder="1" applyAlignment="1">
      <alignment horizontal="center" vertical="center"/>
    </xf>
    <xf numFmtId="0" fontId="52" fillId="0" borderId="39" xfId="8" applyFont="1" applyBorder="1" applyAlignment="1">
      <alignment horizontal="center" vertical="center" wrapText="1"/>
    </xf>
    <xf numFmtId="0" fontId="51" fillId="0" borderId="39" xfId="8" applyFont="1" applyBorder="1" applyAlignment="1">
      <alignment horizontal="center" vertical="center" wrapText="1"/>
    </xf>
    <xf numFmtId="0" fontId="1" fillId="0" borderId="39" xfId="8" applyBorder="1"/>
    <xf numFmtId="0" fontId="1" fillId="0" borderId="39" xfId="8" applyBorder="1" applyAlignment="1">
      <alignment horizontal="center"/>
    </xf>
    <xf numFmtId="0" fontId="1" fillId="0" borderId="39" xfId="8" applyBorder="1" applyAlignment="1">
      <alignment wrapText="1"/>
    </xf>
    <xf numFmtId="4" fontId="1" fillId="0" borderId="39" xfId="8" applyNumberFormat="1" applyBorder="1"/>
    <xf numFmtId="0" fontId="1" fillId="7" borderId="39" xfId="8" applyFill="1" applyBorder="1" applyAlignment="1">
      <alignment horizontal="center"/>
    </xf>
    <xf numFmtId="0" fontId="1" fillId="0" borderId="47" xfId="8" applyBorder="1" applyAlignment="1">
      <alignment horizontal="center"/>
    </xf>
    <xf numFmtId="0" fontId="1" fillId="0" borderId="47" xfId="8" applyBorder="1"/>
    <xf numFmtId="4" fontId="1" fillId="0" borderId="47" xfId="8" applyNumberFormat="1" applyBorder="1"/>
    <xf numFmtId="0" fontId="1" fillId="0" borderId="56" xfId="8" applyBorder="1" applyAlignment="1">
      <alignment horizontal="center"/>
    </xf>
    <xf numFmtId="0" fontId="1" fillId="7" borderId="56" xfId="8" applyFill="1" applyBorder="1" applyAlignment="1">
      <alignment wrapText="1"/>
    </xf>
    <xf numFmtId="4" fontId="1" fillId="0" borderId="56" xfId="8" applyNumberFormat="1" applyBorder="1"/>
    <xf numFmtId="0" fontId="1" fillId="0" borderId="48" xfId="8" applyBorder="1" applyAlignment="1">
      <alignment horizontal="center"/>
    </xf>
    <xf numFmtId="0" fontId="1" fillId="0" borderId="48" xfId="8" applyBorder="1" applyAlignment="1">
      <alignment wrapText="1"/>
    </xf>
    <xf numFmtId="4" fontId="1" fillId="0" borderId="48" xfId="8" applyNumberFormat="1" applyBorder="1"/>
    <xf numFmtId="4" fontId="17" fillId="0" borderId="41" xfId="0" applyNumberFormat="1" applyFont="1" applyBorder="1" applyAlignment="1">
      <alignment vertical="top" shrinkToFit="1"/>
    </xf>
    <xf numFmtId="0" fontId="54" fillId="0" borderId="48" xfId="8" applyFont="1" applyBorder="1" applyAlignment="1">
      <alignment wrapText="1"/>
    </xf>
    <xf numFmtId="0" fontId="1" fillId="7" borderId="0" xfId="8" applyFill="1" applyAlignment="1">
      <alignment wrapText="1"/>
    </xf>
    <xf numFmtId="0" fontId="1" fillId="7" borderId="0" xfId="8" applyFill="1"/>
    <xf numFmtId="4" fontId="1" fillId="0" borderId="36" xfId="8" applyNumberFormat="1" applyBorder="1"/>
    <xf numFmtId="4" fontId="1" fillId="7" borderId="36" xfId="8" applyNumberFormat="1" applyFill="1" applyBorder="1"/>
    <xf numFmtId="0" fontId="21" fillId="6" borderId="36" xfId="8" applyFont="1" applyFill="1" applyBorder="1"/>
    <xf numFmtId="0" fontId="21" fillId="6" borderId="37" xfId="8" applyFont="1" applyFill="1" applyBorder="1" applyAlignment="1">
      <alignment wrapText="1"/>
    </xf>
    <xf numFmtId="0" fontId="21" fillId="6" borderId="37" xfId="8" applyFont="1" applyFill="1" applyBorder="1"/>
    <xf numFmtId="4" fontId="21" fillId="6" borderId="39" xfId="8" applyNumberFormat="1" applyFont="1" applyFill="1" applyBorder="1"/>
    <xf numFmtId="42" fontId="21" fillId="6" borderId="36" xfId="8" applyNumberFormat="1" applyFont="1" applyFill="1" applyBorder="1"/>
    <xf numFmtId="42" fontId="21" fillId="6" borderId="39" xfId="8" applyNumberFormat="1" applyFont="1" applyFill="1" applyBorder="1"/>
    <xf numFmtId="0" fontId="54" fillId="0" borderId="0" xfId="8" applyFont="1"/>
    <xf numFmtId="0" fontId="0" fillId="8" borderId="51" xfId="0" applyFill="1" applyBorder="1" applyAlignment="1">
      <alignment horizontal="left" vertical="top" textRotation="90"/>
    </xf>
    <xf numFmtId="0" fontId="0" fillId="8" borderId="51" xfId="0" applyFill="1" applyBorder="1" applyAlignment="1">
      <alignment horizontal="left" vertical="top" textRotation="90" wrapText="1"/>
    </xf>
    <xf numFmtId="0" fontId="55" fillId="8" borderId="51" xfId="0" applyFont="1" applyFill="1" applyBorder="1" applyAlignment="1">
      <alignment horizontal="left" vertical="top" wrapText="1"/>
    </xf>
    <xf numFmtId="0" fontId="0" fillId="8" borderId="51" xfId="0" applyFill="1" applyBorder="1" applyAlignment="1">
      <alignment horizontal="left" vertical="top" wrapText="1"/>
    </xf>
    <xf numFmtId="0" fontId="58" fillId="8" borderId="51" xfId="0" applyFont="1" applyFill="1" applyBorder="1" applyAlignment="1">
      <alignment horizontal="left" vertical="top" wrapText="1"/>
    </xf>
    <xf numFmtId="0" fontId="0" fillId="9" borderId="51" xfId="0" applyFill="1" applyBorder="1" applyAlignment="1">
      <alignment horizontal="left"/>
    </xf>
    <xf numFmtId="0" fontId="20" fillId="9" borderId="51" xfId="0" applyFont="1" applyFill="1" applyBorder="1"/>
    <xf numFmtId="0" fontId="43" fillId="9" borderId="51" xfId="0" applyFont="1" applyFill="1" applyBorder="1" applyAlignment="1">
      <alignment wrapText="1"/>
    </xf>
    <xf numFmtId="0" fontId="0" fillId="9" borderId="51" xfId="0" applyFill="1" applyBorder="1"/>
    <xf numFmtId="3" fontId="20" fillId="9" borderId="51" xfId="0" applyNumberFormat="1" applyFont="1" applyFill="1" applyBorder="1"/>
    <xf numFmtId="3" fontId="40" fillId="9" borderId="51" xfId="0" applyNumberFormat="1" applyFont="1" applyFill="1" applyBorder="1"/>
    <xf numFmtId="0" fontId="0" fillId="0" borderId="51" xfId="0" applyBorder="1" applyAlignment="1">
      <alignment horizontal="left" vertical="center"/>
    </xf>
    <xf numFmtId="0" fontId="0" fillId="0" borderId="51" xfId="0" applyBorder="1"/>
    <xf numFmtId="0" fontId="22" fillId="7" borderId="51" xfId="0" applyFont="1" applyFill="1" applyBorder="1" applyAlignment="1">
      <alignment wrapText="1"/>
    </xf>
    <xf numFmtId="3" fontId="0" fillId="0" borderId="51" xfId="0" applyNumberFormat="1" applyBorder="1"/>
    <xf numFmtId="4" fontId="0" fillId="8" borderId="51" xfId="0" applyNumberFormat="1" applyFill="1" applyBorder="1"/>
    <xf numFmtId="3" fontId="60" fillId="0" borderId="51" xfId="0" applyNumberFormat="1" applyFont="1" applyBorder="1"/>
    <xf numFmtId="3" fontId="0" fillId="0" borderId="51" xfId="0" applyNumberFormat="1" applyBorder="1" applyAlignment="1">
      <alignment horizontal="right"/>
    </xf>
    <xf numFmtId="0" fontId="22" fillId="0" borderId="51" xfId="0" applyFont="1" applyBorder="1" applyAlignment="1">
      <alignment wrapText="1"/>
    </xf>
    <xf numFmtId="0" fontId="61" fillId="7" borderId="51" xfId="0" applyFont="1" applyFill="1" applyBorder="1" applyAlignment="1">
      <alignment wrapText="1"/>
    </xf>
    <xf numFmtId="0" fontId="20" fillId="0" borderId="51" xfId="0" applyFont="1" applyBorder="1"/>
    <xf numFmtId="3" fontId="20" fillId="0" borderId="51" xfId="0" applyNumberFormat="1" applyFont="1" applyBorder="1"/>
    <xf numFmtId="0" fontId="0" fillId="9" borderId="51" xfId="0" applyFill="1" applyBorder="1" applyAlignment="1">
      <alignment horizontal="left" vertical="center"/>
    </xf>
    <xf numFmtId="0" fontId="42" fillId="9" borderId="51" xfId="0" applyFont="1" applyFill="1" applyBorder="1" applyAlignment="1">
      <alignment wrapText="1"/>
    </xf>
    <xf numFmtId="0" fontId="61" fillId="0" borderId="51" xfId="0" applyFont="1" applyBorder="1" applyAlignment="1">
      <alignment wrapText="1"/>
    </xf>
    <xf numFmtId="0" fontId="61" fillId="7" borderId="51" xfId="0" applyFont="1" applyFill="1" applyBorder="1" applyAlignment="1">
      <alignment horizontal="left" wrapText="1"/>
    </xf>
    <xf numFmtId="0" fontId="61" fillId="7" borderId="51" xfId="0" applyFont="1" applyFill="1" applyBorder="1" applyAlignment="1">
      <alignment vertical="center" wrapText="1"/>
    </xf>
    <xf numFmtId="3" fontId="46" fillId="0" borderId="57" xfId="0" applyNumberFormat="1" applyFont="1" applyBorder="1" applyAlignment="1">
      <alignment horizontal="right" wrapText="1"/>
    </xf>
    <xf numFmtId="0" fontId="0" fillId="0" borderId="51" xfId="0" applyBorder="1" applyAlignment="1">
      <alignment horizontal="left"/>
    </xf>
    <xf numFmtId="0" fontId="40" fillId="7" borderId="51" xfId="0" applyFont="1" applyFill="1" applyBorder="1" applyAlignment="1">
      <alignment wrapText="1"/>
    </xf>
    <xf numFmtId="4" fontId="9" fillId="8" borderId="51" xfId="0" applyNumberFormat="1" applyFont="1" applyFill="1" applyBorder="1"/>
    <xf numFmtId="3" fontId="62" fillId="0" borderId="51" xfId="0" applyNumberFormat="1" applyFont="1" applyBorder="1"/>
    <xf numFmtId="0" fontId="0" fillId="0" borderId="0" xfId="0" applyAlignment="1">
      <alignment horizontal="left"/>
    </xf>
    <xf numFmtId="0" fontId="58" fillId="0" borderId="0" xfId="0" applyFont="1"/>
    <xf numFmtId="0" fontId="22" fillId="10" borderId="39" xfId="9" applyFont="1" applyFill="1" applyBorder="1" applyAlignment="1">
      <alignment horizontal="center" vertical="center" wrapText="1"/>
    </xf>
    <xf numFmtId="2" fontId="40" fillId="10" borderId="39" xfId="9" applyNumberFormat="1" applyFont="1" applyFill="1" applyBorder="1" applyAlignment="1">
      <alignment horizontal="left" vertical="center" wrapText="1"/>
    </xf>
    <xf numFmtId="0" fontId="40" fillId="10" borderId="39" xfId="9"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164" fontId="40" fillId="0" borderId="39" xfId="9" applyNumberFormat="1" applyFont="1" applyBorder="1" applyAlignment="1">
      <alignment horizontal="center" vertical="center" wrapText="1"/>
    </xf>
    <xf numFmtId="0" fontId="22" fillId="0" borderId="0" xfId="9" applyFont="1"/>
    <xf numFmtId="180" fontId="40" fillId="10" borderId="39" xfId="9" applyNumberFormat="1" applyFont="1" applyFill="1" applyBorder="1" applyAlignment="1">
      <alignment horizontal="center" vertical="center"/>
    </xf>
    <xf numFmtId="0" fontId="22" fillId="0" borderId="0" xfId="9" applyFont="1" applyAlignment="1">
      <alignment horizontal="justify"/>
    </xf>
    <xf numFmtId="0" fontId="22" fillId="0" borderId="39" xfId="9" applyFont="1" applyBorder="1" applyAlignment="1">
      <alignment vertical="center"/>
    </xf>
    <xf numFmtId="0" fontId="40" fillId="0" borderId="39" xfId="9" applyFont="1" applyBorder="1" applyAlignment="1">
      <alignment vertical="center" wrapText="1"/>
    </xf>
    <xf numFmtId="0" fontId="22" fillId="0" borderId="39" xfId="9" applyFont="1" applyBorder="1" applyAlignment="1">
      <alignment horizontal="center"/>
    </xf>
    <xf numFmtId="180" fontId="22" fillId="0" borderId="39" xfId="9" applyNumberFormat="1" applyFont="1" applyBorder="1"/>
    <xf numFmtId="3" fontId="22" fillId="0" borderId="39" xfId="9" applyNumberFormat="1" applyFont="1" applyBorder="1" applyAlignment="1">
      <alignment vertical="center" wrapText="1"/>
    </xf>
    <xf numFmtId="0" fontId="22" fillId="0" borderId="39" xfId="9" applyFont="1" applyBorder="1"/>
    <xf numFmtId="0" fontId="22" fillId="0" borderId="39" xfId="9" applyFont="1" applyBorder="1" applyAlignment="1">
      <alignment horizontal="center" vertical="center"/>
    </xf>
    <xf numFmtId="0" fontId="22" fillId="0" borderId="39" xfId="9" applyFont="1" applyBorder="1" applyAlignment="1">
      <alignment horizontal="left" vertical="center" wrapText="1"/>
    </xf>
    <xf numFmtId="0" fontId="22" fillId="0" borderId="39" xfId="9" applyFont="1" applyBorder="1" applyAlignment="1">
      <alignment horizontal="center" vertical="center" wrapText="1"/>
    </xf>
    <xf numFmtId="0" fontId="22" fillId="7" borderId="39" xfId="9" applyFont="1" applyFill="1" applyBorder="1" applyAlignment="1">
      <alignment horizontal="center" vertical="center" wrapText="1"/>
    </xf>
    <xf numFmtId="3" fontId="22" fillId="0" borderId="39" xfId="9" applyNumberFormat="1" applyFont="1" applyBorder="1" applyAlignment="1">
      <alignment horizontal="right" vertical="center" wrapText="1"/>
    </xf>
    <xf numFmtId="3" fontId="22" fillId="0" borderId="39" xfId="9" applyNumberFormat="1" applyFont="1" applyBorder="1" applyAlignment="1">
      <alignment horizontal="right" vertical="center"/>
    </xf>
    <xf numFmtId="0" fontId="22" fillId="7" borderId="39" xfId="9" applyFont="1" applyFill="1" applyBorder="1" applyAlignment="1">
      <alignment horizontal="center" vertical="center"/>
    </xf>
    <xf numFmtId="0" fontId="22" fillId="0" borderId="39" xfId="9" applyFont="1" applyBorder="1" applyAlignment="1">
      <alignment vertical="center" wrapText="1"/>
    </xf>
    <xf numFmtId="0" fontId="40" fillId="0" borderId="39" xfId="9" applyFont="1" applyBorder="1" applyAlignment="1">
      <alignment horizontal="left" vertical="center"/>
    </xf>
    <xf numFmtId="0" fontId="22" fillId="0" borderId="39" xfId="9" applyFont="1" applyBorder="1" applyAlignment="1">
      <alignment horizontal="right" vertical="center"/>
    </xf>
    <xf numFmtId="180" fontId="22" fillId="0" borderId="39" xfId="9" applyNumberFormat="1" applyFont="1" applyBorder="1" applyAlignment="1">
      <alignment vertical="center"/>
    </xf>
    <xf numFmtId="174" fontId="40" fillId="0" borderId="39" xfId="9" applyNumberFormat="1" applyFont="1" applyBorder="1" applyAlignment="1">
      <alignment vertical="center"/>
    </xf>
    <xf numFmtId="0" fontId="22" fillId="0" borderId="0" xfId="9" applyFont="1" applyAlignment="1">
      <alignment horizontal="center" vertical="center"/>
    </xf>
    <xf numFmtId="0" fontId="22" fillId="0" borderId="0" xfId="9" applyFont="1" applyAlignment="1">
      <alignment horizontal="left"/>
    </xf>
    <xf numFmtId="0" fontId="22" fillId="0" borderId="0" xfId="9" applyFont="1" applyAlignment="1">
      <alignment horizontal="center"/>
    </xf>
    <xf numFmtId="0" fontId="22" fillId="0" borderId="0" xfId="9" applyFont="1" applyAlignment="1">
      <alignment horizontal="right"/>
    </xf>
    <xf numFmtId="180" fontId="22" fillId="0" borderId="0" xfId="9" applyNumberFormat="1" applyFont="1"/>
    <xf numFmtId="49" fontId="63" fillId="0" borderId="0" xfId="10" applyNumberFormat="1" applyAlignment="1">
      <alignment horizontal="center"/>
    </xf>
    <xf numFmtId="0" fontId="63" fillId="0" borderId="0" xfId="10"/>
    <xf numFmtId="0" fontId="37" fillId="0" borderId="0" xfId="10" applyFont="1" applyAlignment="1">
      <alignment horizontal="right"/>
    </xf>
    <xf numFmtId="0" fontId="42" fillId="0" borderId="0" xfId="10" applyFont="1" applyAlignment="1">
      <alignment horizontal="center" vertical="center" wrapText="1"/>
    </xf>
    <xf numFmtId="0" fontId="63" fillId="0" borderId="0" xfId="10" applyAlignment="1">
      <alignment horizontal="center"/>
    </xf>
    <xf numFmtId="0" fontId="63" fillId="0" borderId="0" xfId="10" applyAlignment="1">
      <alignment horizontal="right"/>
    </xf>
    <xf numFmtId="0" fontId="42" fillId="0" borderId="0" xfId="10" applyFont="1" applyAlignment="1">
      <alignment horizontal="center" vertical="center"/>
    </xf>
    <xf numFmtId="49" fontId="40" fillId="0" borderId="58" xfId="10" applyNumberFormat="1" applyFont="1" applyBorder="1" applyAlignment="1">
      <alignment horizontal="center" vertical="center" wrapText="1"/>
    </xf>
    <xf numFmtId="0" fontId="40" fillId="0" borderId="59" xfId="10" applyFont="1" applyBorder="1" applyAlignment="1">
      <alignment horizontal="center" vertical="center"/>
    </xf>
    <xf numFmtId="0" fontId="40" fillId="0" borderId="59" xfId="10" applyFont="1" applyBorder="1" applyAlignment="1">
      <alignment horizontal="center" vertical="center" wrapText="1"/>
    </xf>
    <xf numFmtId="0" fontId="40" fillId="0" borderId="60" xfId="10" applyFont="1" applyBorder="1" applyAlignment="1">
      <alignment horizontal="center" vertical="center"/>
    </xf>
    <xf numFmtId="0" fontId="40" fillId="0" borderId="61" xfId="10" applyFont="1" applyBorder="1" applyAlignment="1">
      <alignment horizontal="center" vertical="center" wrapText="1"/>
    </xf>
    <xf numFmtId="0" fontId="64" fillId="0" borderId="0" xfId="10" applyFont="1"/>
    <xf numFmtId="49" fontId="22" fillId="0" borderId="62" xfId="10" applyNumberFormat="1" applyFont="1" applyBorder="1" applyAlignment="1">
      <alignment horizontal="center"/>
    </xf>
    <xf numFmtId="0" fontId="22" fillId="0" borderId="63" xfId="10" applyFont="1" applyBorder="1"/>
    <xf numFmtId="0" fontId="22" fillId="0" borderId="64" xfId="10" applyFont="1" applyBorder="1" applyAlignment="1">
      <alignment horizontal="center"/>
    </xf>
    <xf numFmtId="0" fontId="22" fillId="0" borderId="65" xfId="10" applyFont="1" applyBorder="1" applyAlignment="1">
      <alignment horizontal="center"/>
    </xf>
    <xf numFmtId="0" fontId="22" fillId="0" borderId="64" xfId="10" applyFont="1" applyBorder="1" applyAlignment="1">
      <alignment horizontal="right"/>
    </xf>
    <xf numFmtId="0" fontId="22" fillId="0" borderId="2" xfId="10" applyFont="1" applyBorder="1" applyAlignment="1">
      <alignment horizontal="right"/>
    </xf>
    <xf numFmtId="49" fontId="22" fillId="0" borderId="66" xfId="10" applyNumberFormat="1" applyFont="1" applyBorder="1" applyAlignment="1">
      <alignment horizontal="center"/>
    </xf>
    <xf numFmtId="0" fontId="65" fillId="0" borderId="0" xfId="10" applyFont="1"/>
    <xf numFmtId="0" fontId="22" fillId="0" borderId="56" xfId="10" applyFont="1" applyBorder="1" applyAlignment="1">
      <alignment horizontal="center"/>
    </xf>
    <xf numFmtId="0" fontId="22" fillId="0" borderId="26" xfId="10" applyFont="1" applyBorder="1" applyAlignment="1">
      <alignment horizontal="center"/>
    </xf>
    <xf numFmtId="0" fontId="22" fillId="0" borderId="56" xfId="10" applyFont="1" applyBorder="1" applyAlignment="1">
      <alignment horizontal="right"/>
    </xf>
    <xf numFmtId="0" fontId="22" fillId="0" borderId="0" xfId="10" applyFont="1"/>
    <xf numFmtId="49" fontId="22" fillId="0" borderId="66" xfId="10" applyNumberFormat="1" applyFont="1" applyBorder="1" applyAlignment="1">
      <alignment horizontal="center" vertical="center"/>
    </xf>
    <xf numFmtId="0" fontId="22" fillId="0" borderId="0" xfId="10" applyFont="1" applyAlignment="1">
      <alignment vertical="center" wrapText="1"/>
    </xf>
    <xf numFmtId="0" fontId="22" fillId="0" borderId="56" xfId="10" applyFont="1" applyBorder="1" applyAlignment="1">
      <alignment horizontal="center" vertical="center"/>
    </xf>
    <xf numFmtId="0" fontId="22" fillId="0" borderId="26" xfId="10" applyFont="1" applyBorder="1" applyAlignment="1">
      <alignment horizontal="center" vertical="center"/>
    </xf>
    <xf numFmtId="0" fontId="22" fillId="0" borderId="56" xfId="10" applyFont="1" applyBorder="1" applyAlignment="1">
      <alignment horizontal="right" vertical="center"/>
    </xf>
    <xf numFmtId="0" fontId="22" fillId="0" borderId="2" xfId="10" applyFont="1" applyBorder="1" applyAlignment="1">
      <alignment horizontal="right" vertical="center"/>
    </xf>
    <xf numFmtId="0" fontId="63" fillId="0" borderId="0" xfId="10" applyAlignment="1">
      <alignment vertical="center"/>
    </xf>
    <xf numFmtId="42" fontId="22" fillId="0" borderId="2" xfId="10" applyNumberFormat="1" applyFont="1" applyBorder="1" applyAlignment="1">
      <alignment horizontal="right" vertical="center" wrapText="1"/>
    </xf>
    <xf numFmtId="49" fontId="41" fillId="0" borderId="0" xfId="10" applyNumberFormat="1" applyFont="1" applyAlignment="1">
      <alignment vertical="center"/>
    </xf>
    <xf numFmtId="49" fontId="22" fillId="0" borderId="0" xfId="10" applyNumberFormat="1" applyFont="1" applyAlignment="1">
      <alignment vertical="center"/>
    </xf>
    <xf numFmtId="49" fontId="22" fillId="0" borderId="66" xfId="10" applyNumberFormat="1" applyFont="1" applyBorder="1" applyAlignment="1">
      <alignment horizontal="center" vertical="center" wrapText="1"/>
    </xf>
    <xf numFmtId="49" fontId="22" fillId="0" borderId="0" xfId="10" applyNumberFormat="1" applyFont="1" applyAlignment="1">
      <alignment vertical="center" wrapText="1"/>
    </xf>
    <xf numFmtId="0" fontId="22" fillId="0" borderId="56" xfId="10" applyFont="1" applyBorder="1" applyAlignment="1">
      <alignment horizontal="center" vertical="center" wrapText="1"/>
    </xf>
    <xf numFmtId="0" fontId="22" fillId="0" borderId="26" xfId="10" applyFont="1" applyBorder="1" applyAlignment="1">
      <alignment horizontal="center" vertical="center" wrapText="1"/>
    </xf>
    <xf numFmtId="0" fontId="63" fillId="0" borderId="0" xfId="10" applyAlignment="1">
      <alignment wrapText="1"/>
    </xf>
    <xf numFmtId="49" fontId="65" fillId="0" borderId="0" xfId="10" applyNumberFormat="1" applyFont="1" applyAlignment="1">
      <alignment vertical="center"/>
    </xf>
    <xf numFmtId="0" fontId="22" fillId="0" borderId="0" xfId="10" applyFont="1" applyAlignment="1">
      <alignment horizontal="left" vertical="center" wrapText="1"/>
    </xf>
    <xf numFmtId="0" fontId="40" fillId="0" borderId="0" xfId="10" applyFont="1" applyAlignment="1">
      <alignment horizontal="left" vertical="center" wrapText="1"/>
    </xf>
    <xf numFmtId="0" fontId="22" fillId="0" borderId="0" xfId="10" applyFont="1" applyAlignment="1">
      <alignment vertical="center"/>
    </xf>
    <xf numFmtId="49" fontId="40" fillId="0" borderId="0" xfId="10" applyNumberFormat="1" applyFont="1" applyAlignment="1">
      <alignment vertical="center"/>
    </xf>
    <xf numFmtId="49" fontId="41" fillId="0" borderId="0" xfId="10" applyNumberFormat="1" applyFont="1" applyAlignment="1">
      <alignment horizontal="left" vertical="center"/>
    </xf>
    <xf numFmtId="49" fontId="22" fillId="0" borderId="0" xfId="10" applyNumberFormat="1" applyFont="1" applyAlignment="1">
      <alignment horizontal="left" vertical="center"/>
    </xf>
    <xf numFmtId="49" fontId="40" fillId="0" borderId="56" xfId="10" applyNumberFormat="1" applyFont="1" applyBorder="1" applyAlignment="1">
      <alignment vertical="center"/>
    </xf>
    <xf numFmtId="0" fontId="22" fillId="0" borderId="0" xfId="10" applyFont="1" applyAlignment="1">
      <alignment horizontal="center" vertical="center"/>
    </xf>
    <xf numFmtId="49" fontId="40" fillId="0" borderId="56" xfId="10" applyNumberFormat="1" applyFont="1" applyBorder="1" applyAlignment="1">
      <alignment vertical="center" wrapText="1"/>
    </xf>
    <xf numFmtId="49" fontId="22" fillId="0" borderId="56" xfId="10" applyNumberFormat="1" applyFont="1" applyBorder="1" applyAlignment="1">
      <alignment vertical="center"/>
    </xf>
    <xf numFmtId="42" fontId="22" fillId="0" borderId="56" xfId="10" applyNumberFormat="1" applyFont="1" applyBorder="1" applyAlignment="1">
      <alignment horizontal="right" vertical="center"/>
    </xf>
    <xf numFmtId="42" fontId="22" fillId="0" borderId="2" xfId="10" applyNumberFormat="1" applyFont="1" applyBorder="1" applyAlignment="1">
      <alignment horizontal="right" vertical="center"/>
    </xf>
    <xf numFmtId="49" fontId="40" fillId="11" borderId="0" xfId="10" applyNumberFormat="1" applyFont="1" applyFill="1" applyAlignment="1">
      <alignment vertical="center"/>
    </xf>
    <xf numFmtId="0" fontId="40" fillId="11" borderId="56" xfId="10" applyFont="1" applyFill="1" applyBorder="1" applyAlignment="1">
      <alignment horizontal="center" vertical="center"/>
    </xf>
    <xf numFmtId="0" fontId="40" fillId="11" borderId="0" xfId="10" applyFont="1" applyFill="1" applyAlignment="1">
      <alignment horizontal="center" vertical="center"/>
    </xf>
    <xf numFmtId="5" fontId="40" fillId="11" borderId="26" xfId="10" applyNumberFormat="1" applyFont="1" applyFill="1" applyBorder="1" applyAlignment="1">
      <alignment horizontal="right"/>
    </xf>
    <xf numFmtId="42" fontId="40" fillId="11" borderId="26" xfId="10" applyNumberFormat="1" applyFont="1" applyFill="1" applyBorder="1" applyAlignment="1">
      <alignment horizontal="right"/>
    </xf>
    <xf numFmtId="0" fontId="68" fillId="0" borderId="0" xfId="10" applyFont="1" applyAlignment="1">
      <alignment vertical="center" wrapText="1"/>
    </xf>
    <xf numFmtId="0" fontId="69" fillId="0" borderId="0" xfId="10" applyFont="1"/>
    <xf numFmtId="0" fontId="70" fillId="0" borderId="0" xfId="10" applyFont="1"/>
    <xf numFmtId="0" fontId="71" fillId="0" borderId="0" xfId="10" applyFont="1"/>
    <xf numFmtId="0" fontId="72" fillId="0" borderId="0" xfId="10" applyFont="1"/>
    <xf numFmtId="0" fontId="73" fillId="0" borderId="0" xfId="10" applyFont="1"/>
    <xf numFmtId="49" fontId="74" fillId="0" borderId="0" xfId="10" applyNumberFormat="1" applyFont="1" applyAlignment="1">
      <alignment horizontal="left"/>
    </xf>
    <xf numFmtId="0" fontId="74" fillId="0" borderId="0" xfId="10" applyFont="1"/>
    <xf numFmtId="0" fontId="37" fillId="0" borderId="0" xfId="10" applyFont="1"/>
    <xf numFmtId="0" fontId="75" fillId="0" borderId="0" xfId="10" applyFont="1" applyAlignment="1">
      <alignment horizontal="center"/>
    </xf>
    <xf numFmtId="49" fontId="64" fillId="0" borderId="0" xfId="10" applyNumberFormat="1" applyFont="1" applyAlignment="1">
      <alignment horizontal="center" vertical="center" wrapText="1"/>
    </xf>
    <xf numFmtId="0" fontId="64" fillId="0" borderId="0" xfId="10" applyFont="1" applyAlignment="1">
      <alignment horizontal="center" vertical="center"/>
    </xf>
    <xf numFmtId="0" fontId="64" fillId="0" borderId="0" xfId="10" applyFont="1" applyAlignment="1">
      <alignment horizontal="center" vertical="center" wrapText="1"/>
    </xf>
    <xf numFmtId="0" fontId="76" fillId="0" borderId="0" xfId="10" applyFont="1"/>
    <xf numFmtId="0" fontId="77" fillId="0" borderId="0" xfId="10" applyFont="1"/>
    <xf numFmtId="0" fontId="78" fillId="0" borderId="0" xfId="10" applyFont="1"/>
    <xf numFmtId="42" fontId="22" fillId="0" borderId="56" xfId="10" applyNumberFormat="1" applyFont="1" applyBorder="1" applyAlignment="1" applyProtection="1">
      <alignment horizontal="right" vertical="center" wrapText="1"/>
      <protection locked="0"/>
    </xf>
    <xf numFmtId="1" fontId="22" fillId="0" borderId="39" xfId="9" applyNumberFormat="1" applyFont="1" applyBorder="1" applyAlignment="1" applyProtection="1">
      <alignment horizontal="right" vertical="center"/>
      <protection locked="0"/>
    </xf>
    <xf numFmtId="1" fontId="22" fillId="0" borderId="39" xfId="9" applyNumberFormat="1" applyFont="1" applyBorder="1" applyAlignment="1" applyProtection="1">
      <alignment vertical="center"/>
      <protection locked="0"/>
    </xf>
    <xf numFmtId="4" fontId="0" fillId="8" borderId="51" xfId="0" applyNumberFormat="1" applyFill="1" applyBorder="1" applyProtection="1">
      <protection locked="0"/>
    </xf>
    <xf numFmtId="3" fontId="40" fillId="9" borderId="51" xfId="0" applyNumberFormat="1" applyFont="1" applyFill="1" applyBorder="1" applyProtection="1">
      <protection locked="0"/>
    </xf>
    <xf numFmtId="3" fontId="60" fillId="9" borderId="51" xfId="0" applyNumberFormat="1" applyFont="1" applyFill="1" applyBorder="1" applyProtection="1">
      <protection locked="0"/>
    </xf>
    <xf numFmtId="4" fontId="1" fillId="0" borderId="39" xfId="8" applyNumberFormat="1" applyBorder="1" applyProtection="1">
      <protection locked="0"/>
    </xf>
    <xf numFmtId="4" fontId="1" fillId="7" borderId="47" xfId="8" applyNumberFormat="1" applyFill="1" applyBorder="1" applyProtection="1">
      <protection locked="0"/>
    </xf>
    <xf numFmtId="4" fontId="1" fillId="0" borderId="56" xfId="8" applyNumberFormat="1" applyBorder="1" applyProtection="1">
      <protection locked="0"/>
    </xf>
    <xf numFmtId="4" fontId="1" fillId="0" borderId="48" xfId="8" applyNumberFormat="1" applyBorder="1" applyProtection="1">
      <protection locked="0"/>
    </xf>
    <xf numFmtId="4" fontId="1" fillId="0" borderId="47" xfId="8" applyNumberFormat="1" applyBorder="1" applyProtection="1">
      <protection locked="0"/>
    </xf>
    <xf numFmtId="4" fontId="1" fillId="7" borderId="39" xfId="8" applyNumberFormat="1" applyFill="1" applyBorder="1" applyProtection="1">
      <protection locked="0"/>
    </xf>
    <xf numFmtId="0" fontId="22" fillId="0" borderId="0" xfId="7" applyFont="1" applyAlignment="1" applyProtection="1">
      <alignment horizontal="left" vertical="top"/>
    </xf>
    <xf numFmtId="0" fontId="40" fillId="0" borderId="0" xfId="7" applyFont="1" applyAlignment="1" applyProtection="1">
      <alignment horizontal="center" vertical="center"/>
    </xf>
    <xf numFmtId="0" fontId="22" fillId="0" borderId="0" xfId="7" applyFont="1" applyAlignment="1" applyProtection="1">
      <alignment horizontal="left" vertical="center"/>
    </xf>
    <xf numFmtId="0" fontId="22" fillId="0" borderId="0" xfId="7" applyFont="1" applyAlignment="1" applyProtection="1">
      <alignment horizontal="right" vertical="top"/>
    </xf>
    <xf numFmtId="0" fontId="40" fillId="0" borderId="0" xfId="7" applyFont="1" applyAlignment="1" applyProtection="1">
      <alignment horizontal="left" vertical="center"/>
    </xf>
    <xf numFmtId="0" fontId="22" fillId="0" borderId="0" xfId="7" applyFont="1" applyAlignment="1" applyProtection="1">
      <alignment horizontal="right" vertical="center"/>
    </xf>
    <xf numFmtId="0" fontId="39" fillId="0" borderId="0" xfId="7" applyProtection="1">
      <alignment vertical="top" wrapText="1"/>
    </xf>
    <xf numFmtId="0" fontId="22" fillId="0" borderId="0" xfId="7" applyFont="1" applyAlignment="1" applyProtection="1">
      <alignment horizontal="left" vertical="center" wrapText="1"/>
    </xf>
    <xf numFmtId="0" fontId="41" fillId="0" borderId="0" xfId="7" applyFont="1" applyAlignment="1" applyProtection="1">
      <alignment horizontal="left" vertical="center"/>
    </xf>
    <xf numFmtId="39" fontId="40" fillId="0" borderId="0" xfId="7" applyNumberFormat="1" applyFont="1" applyAlignment="1" applyProtection="1">
      <alignment horizontal="left" vertical="center"/>
    </xf>
    <xf numFmtId="39" fontId="40" fillId="0" borderId="0" xfId="7" applyNumberFormat="1" applyFont="1" applyAlignment="1" applyProtection="1">
      <alignment horizontal="right" vertical="center"/>
    </xf>
    <xf numFmtId="0" fontId="40" fillId="0" borderId="0" xfId="7" applyFont="1" applyAlignment="1" applyProtection="1">
      <alignment horizontal="right" vertical="center"/>
    </xf>
    <xf numFmtId="39" fontId="41" fillId="0" borderId="0" xfId="7" applyNumberFormat="1" applyFont="1" applyAlignment="1" applyProtection="1">
      <alignment horizontal="right" vertical="center"/>
    </xf>
    <xf numFmtId="0" fontId="42" fillId="0" borderId="0" xfId="7" applyFont="1" applyAlignment="1" applyProtection="1">
      <alignment horizontal="left" vertical="center"/>
    </xf>
    <xf numFmtId="0" fontId="43" fillId="0" borderId="0" xfId="7" applyFont="1" applyAlignment="1" applyProtection="1">
      <alignment horizontal="left" vertical="center"/>
    </xf>
    <xf numFmtId="0" fontId="42" fillId="0" borderId="0" xfId="7" applyFont="1" applyAlignment="1" applyProtection="1">
      <alignment horizontal="right" vertical="center"/>
    </xf>
    <xf numFmtId="0" fontId="44" fillId="0" borderId="0" xfId="7" applyFont="1" applyAlignment="1" applyProtection="1">
      <alignment horizontal="left" vertical="center"/>
    </xf>
    <xf numFmtId="39" fontId="40" fillId="0" borderId="0" xfId="7" applyNumberFormat="1" applyFont="1" applyAlignment="1" applyProtection="1">
      <alignment horizontal="right"/>
    </xf>
    <xf numFmtId="176" fontId="22" fillId="0" borderId="0" xfId="7" applyNumberFormat="1" applyFont="1" applyAlignment="1" applyProtection="1">
      <alignment horizontal="right"/>
    </xf>
    <xf numFmtId="49" fontId="40" fillId="0" borderId="0" xfId="7" applyNumberFormat="1" applyFont="1" applyAlignment="1" applyProtection="1">
      <alignment horizontal="left" vertical="center" wrapText="1"/>
    </xf>
    <xf numFmtId="0" fontId="40" fillId="0" borderId="0" xfId="7" applyFont="1" applyAlignment="1" applyProtection="1">
      <alignment horizontal="left" vertical="center" wrapText="1"/>
    </xf>
    <xf numFmtId="177" fontId="40" fillId="0" borderId="0" xfId="7" applyNumberFormat="1" applyFont="1" applyAlignment="1" applyProtection="1">
      <alignment horizontal="left" vertical="center"/>
    </xf>
    <xf numFmtId="0" fontId="40" fillId="0" borderId="0" xfId="7" applyFont="1" applyAlignment="1" applyProtection="1">
      <alignment horizontal="right" vertical="center" wrapText="1"/>
    </xf>
    <xf numFmtId="0" fontId="40" fillId="0" borderId="0" xfId="7" applyFont="1" applyAlignment="1" applyProtection="1">
      <alignment horizontal="center" vertical="center" wrapText="1"/>
    </xf>
    <xf numFmtId="176" fontId="40" fillId="0" borderId="0" xfId="7" applyNumberFormat="1" applyFont="1" applyAlignment="1" applyProtection="1">
      <alignment horizontal="right" vertical="center" wrapText="1"/>
    </xf>
    <xf numFmtId="0" fontId="40" fillId="0" borderId="55" xfId="7" applyFont="1" applyBorder="1" applyAlignment="1" applyProtection="1">
      <alignment horizontal="left"/>
    </xf>
    <xf numFmtId="0" fontId="22" fillId="0" borderId="55" xfId="7" applyFont="1" applyBorder="1" applyAlignment="1" applyProtection="1">
      <alignment horizontal="left"/>
    </xf>
    <xf numFmtId="178" fontId="40" fillId="0" borderId="55" xfId="7" applyNumberFormat="1" applyFont="1" applyBorder="1" applyAlignment="1" applyProtection="1">
      <alignment horizontal="right"/>
    </xf>
    <xf numFmtId="0" fontId="22" fillId="0" borderId="0" xfId="7" applyFont="1" applyAlignment="1" applyProtection="1">
      <alignment horizontal="left"/>
    </xf>
    <xf numFmtId="39" fontId="22" fillId="0" borderId="0" xfId="7" applyNumberFormat="1" applyFont="1" applyAlignment="1" applyProtection="1">
      <alignment horizontal="right" vertical="center"/>
    </xf>
    <xf numFmtId="0" fontId="45" fillId="0" borderId="0" xfId="7" applyFont="1" applyAlignment="1" applyProtection="1">
      <alignment horizontal="left"/>
    </xf>
    <xf numFmtId="0" fontId="45" fillId="0" borderId="0" xfId="7" applyFont="1" applyAlignment="1" applyProtection="1">
      <alignment horizontal="right"/>
    </xf>
    <xf numFmtId="178" fontId="45" fillId="0" borderId="0" xfId="7" applyNumberFormat="1" applyFont="1" applyAlignment="1" applyProtection="1">
      <alignment horizontal="right"/>
    </xf>
    <xf numFmtId="176" fontId="45" fillId="0" borderId="0" xfId="7" applyNumberFormat="1" applyFont="1" applyAlignment="1" applyProtection="1">
      <alignment horizontal="right"/>
    </xf>
    <xf numFmtId="39" fontId="45" fillId="0" borderId="0" xfId="7" applyNumberFormat="1" applyFont="1" applyAlignment="1" applyProtection="1">
      <alignment horizontal="right" vertical="center"/>
    </xf>
    <xf numFmtId="0" fontId="36" fillId="0" borderId="0" xfId="7" applyFont="1" applyAlignment="1" applyProtection="1">
      <alignment horizontal="left" vertical="center"/>
    </xf>
    <xf numFmtId="49" fontId="36" fillId="0" borderId="0" xfId="7" applyNumberFormat="1" applyFont="1" applyAlignment="1" applyProtection="1">
      <alignment horizontal="left" vertical="center" wrapText="1"/>
    </xf>
    <xf numFmtId="0" fontId="36" fillId="0" borderId="0" xfId="7" applyFont="1" applyAlignment="1" applyProtection="1">
      <alignment horizontal="left" vertical="center" wrapText="1"/>
    </xf>
    <xf numFmtId="177" fontId="36" fillId="0" borderId="0" xfId="7" applyNumberFormat="1" applyFont="1" applyAlignment="1" applyProtection="1">
      <alignment horizontal="left" vertical="center"/>
    </xf>
    <xf numFmtId="39" fontId="36" fillId="0" borderId="0" xfId="7" applyNumberFormat="1" applyFont="1" applyAlignment="1" applyProtection="1">
      <alignment horizontal="right" vertical="center"/>
    </xf>
    <xf numFmtId="0" fontId="36" fillId="0" borderId="0" xfId="7" applyFont="1" applyAlignment="1" applyProtection="1">
      <alignment horizontal="center" vertical="center" wrapText="1"/>
    </xf>
    <xf numFmtId="176" fontId="36" fillId="0" borderId="0" xfId="7" applyNumberFormat="1" applyFont="1" applyAlignment="1" applyProtection="1">
      <alignment horizontal="right" vertical="center"/>
    </xf>
    <xf numFmtId="49" fontId="46" fillId="0" borderId="0" xfId="7" applyNumberFormat="1" applyFont="1" applyAlignment="1" applyProtection="1">
      <alignment horizontal="left" vertical="center" wrapText="1"/>
    </xf>
    <xf numFmtId="49" fontId="47" fillId="0" borderId="0" xfId="7" applyNumberFormat="1" applyFont="1" applyAlignment="1" applyProtection="1">
      <alignment horizontal="left" vertical="center" wrapText="1"/>
    </xf>
    <xf numFmtId="2" fontId="46" fillId="0" borderId="0" xfId="7" applyNumberFormat="1" applyFont="1" applyAlignment="1" applyProtection="1">
      <alignment horizontal="left"/>
    </xf>
    <xf numFmtId="2" fontId="48" fillId="0" borderId="0" xfId="7" applyNumberFormat="1" applyFont="1" applyAlignment="1" applyProtection="1">
      <alignment horizontal="left"/>
    </xf>
    <xf numFmtId="0" fontId="40" fillId="0" borderId="0" xfId="7" applyFont="1" applyAlignment="1" applyProtection="1">
      <alignment horizontal="left"/>
    </xf>
    <xf numFmtId="0" fontId="49" fillId="0" borderId="0" xfId="7" applyFont="1" applyAlignment="1" applyProtection="1">
      <alignment horizontal="left" vertical="center"/>
    </xf>
    <xf numFmtId="0" fontId="49" fillId="0" borderId="0" xfId="7" applyFont="1" applyAlignment="1" applyProtection="1">
      <alignment horizontal="left" vertical="center" wrapText="1"/>
    </xf>
    <xf numFmtId="177" fontId="49" fillId="0" borderId="0" xfId="7" applyNumberFormat="1" applyFont="1" applyAlignment="1" applyProtection="1">
      <alignment horizontal="left" vertical="center"/>
    </xf>
    <xf numFmtId="179" fontId="49" fillId="0" borderId="0" xfId="7" applyNumberFormat="1" applyFont="1" applyAlignment="1" applyProtection="1">
      <alignment horizontal="right" vertical="center"/>
    </xf>
    <xf numFmtId="0" fontId="49" fillId="0" borderId="0" xfId="7" applyFont="1" applyAlignment="1" applyProtection="1">
      <alignment horizontal="center" vertical="center" wrapText="1"/>
    </xf>
    <xf numFmtId="176" fontId="49" fillId="0" borderId="0" xfId="7" applyNumberFormat="1" applyFont="1" applyAlignment="1" applyProtection="1">
      <alignment horizontal="right" vertical="center"/>
    </xf>
    <xf numFmtId="39" fontId="49" fillId="0" borderId="0" xfId="7" applyNumberFormat="1" applyFont="1" applyAlignment="1" applyProtection="1">
      <alignment horizontal="right" vertical="center"/>
    </xf>
    <xf numFmtId="179" fontId="36" fillId="0" borderId="0" xfId="7" applyNumberFormat="1" applyFont="1" applyAlignment="1" applyProtection="1">
      <alignment horizontal="right" vertical="center"/>
    </xf>
    <xf numFmtId="0" fontId="50" fillId="0" borderId="0" xfId="7" applyFont="1" applyAlignment="1" applyProtection="1">
      <alignment horizontal="left"/>
    </xf>
    <xf numFmtId="0" fontId="50" fillId="0" borderId="55" xfId="7" applyFont="1" applyBorder="1" applyAlignment="1" applyProtection="1">
      <alignment horizontal="left"/>
    </xf>
    <xf numFmtId="0" fontId="36" fillId="0" borderId="55" xfId="7" applyFont="1" applyBorder="1" applyAlignment="1" applyProtection="1">
      <alignment horizontal="left" vertical="center"/>
    </xf>
    <xf numFmtId="49" fontId="36" fillId="0" borderId="55" xfId="7" applyNumberFormat="1" applyFont="1" applyBorder="1" applyAlignment="1" applyProtection="1">
      <alignment horizontal="left" vertical="center" wrapText="1"/>
    </xf>
    <xf numFmtId="0" fontId="36" fillId="0" borderId="55" xfId="7" applyFont="1" applyBorder="1" applyAlignment="1" applyProtection="1">
      <alignment horizontal="left" vertical="center" wrapText="1"/>
    </xf>
    <xf numFmtId="177" fontId="36" fillId="0" borderId="55" xfId="7" applyNumberFormat="1" applyFont="1" applyBorder="1" applyAlignment="1" applyProtection="1">
      <alignment horizontal="left" vertical="center"/>
    </xf>
    <xf numFmtId="179" fontId="36" fillId="0" borderId="55" xfId="7" applyNumberFormat="1" applyFont="1" applyBorder="1" applyAlignment="1" applyProtection="1">
      <alignment horizontal="right" vertical="center"/>
    </xf>
    <xf numFmtId="0" fontId="36" fillId="0" borderId="0" xfId="7" applyFont="1" applyAlignment="1" applyProtection="1">
      <alignment horizontal="left" vertical="top"/>
    </xf>
    <xf numFmtId="39" fontId="36" fillId="0" borderId="0" xfId="7" applyNumberFormat="1" applyFont="1" applyAlignment="1">
      <alignment horizontal="left" vertical="center"/>
      <protection locked="0"/>
    </xf>
    <xf numFmtId="0" fontId="22" fillId="0" borderId="55" xfId="7" applyFont="1" applyBorder="1" applyAlignment="1">
      <alignment horizontal="left"/>
      <protection locked="0"/>
    </xf>
    <xf numFmtId="164" fontId="49" fillId="0" borderId="0" xfId="7" applyNumberFormat="1" applyFont="1" applyAlignment="1">
      <alignment horizontal="left" vertical="center"/>
      <protection locked="0"/>
    </xf>
    <xf numFmtId="2" fontId="49" fillId="0" borderId="0" xfId="7" applyNumberFormat="1" applyFont="1" applyAlignment="1">
      <alignment horizontal="right" vertical="center"/>
      <protection locked="0"/>
    </xf>
    <xf numFmtId="164" fontId="36" fillId="0" borderId="0" xfId="7" applyNumberFormat="1" applyFont="1" applyAlignment="1">
      <alignment horizontal="left" vertical="center"/>
      <protection locked="0"/>
    </xf>
    <xf numFmtId="164" fontId="36" fillId="0" borderId="55" xfId="7" applyNumberFormat="1" applyFont="1" applyBorder="1" applyAlignment="1">
      <alignment horizontal="left" vertical="center"/>
      <protection locked="0"/>
    </xf>
    <xf numFmtId="39" fontId="36" fillId="0" borderId="55" xfId="7" applyNumberFormat="1" applyFont="1" applyBorder="1" applyAlignment="1">
      <alignment horizontal="left" vertical="center"/>
      <protection locked="0"/>
    </xf>
    <xf numFmtId="5" fontId="22" fillId="0" borderId="51" xfId="0" applyNumberFormat="1"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74" fontId="22" fillId="0" borderId="51" xfId="0" applyNumberFormat="1" applyFont="1" applyBorder="1" applyAlignment="1" applyProtection="1">
      <alignment horizontal="center" vertical="center" wrapText="1"/>
      <protection locked="0"/>
    </xf>
    <xf numFmtId="174" fontId="22" fillId="0" borderId="51" xfId="6" applyNumberFormat="1" applyFont="1" applyBorder="1" applyProtection="1">
      <alignment horizontal="center" vertical="center" wrapText="1"/>
      <protection locked="0"/>
    </xf>
    <xf numFmtId="166" fontId="23" fillId="0" borderId="29" xfId="2" applyFont="1" applyBorder="1" applyAlignment="1">
      <alignment vertical="top"/>
    </xf>
    <xf numFmtId="49" fontId="23" fillId="0" borderId="29" xfId="2" applyNumberFormat="1" applyFont="1" applyBorder="1" applyAlignment="1">
      <alignment vertical="center"/>
    </xf>
    <xf numFmtId="166" fontId="23" fillId="0" borderId="29" xfId="2" applyFont="1" applyBorder="1" applyAlignment="1">
      <alignment vertical="center"/>
    </xf>
    <xf numFmtId="166" fontId="23" fillId="0" borderId="18" xfId="2" applyFont="1" applyBorder="1" applyAlignment="1">
      <alignment vertical="center"/>
    </xf>
    <xf numFmtId="166" fontId="23" fillId="0" borderId="40" xfId="2" applyFont="1" applyBorder="1" applyAlignment="1">
      <alignment vertical="center"/>
    </xf>
    <xf numFmtId="1" fontId="23" fillId="0" borderId="0" xfId="3" applyNumberFormat="1" applyFont="1" applyAlignment="1">
      <alignment vertical="top"/>
    </xf>
    <xf numFmtId="166" fontId="23" fillId="0" borderId="0" xfId="2" applyFont="1" applyAlignment="1">
      <alignment vertical="center"/>
    </xf>
    <xf numFmtId="49" fontId="23" fillId="0" borderId="0" xfId="2" applyNumberFormat="1" applyFont="1" applyAlignment="1">
      <alignment vertical="center"/>
    </xf>
    <xf numFmtId="166" fontId="24" fillId="0" borderId="0" xfId="4" applyFont="1" applyAlignment="1">
      <alignment vertical="center"/>
    </xf>
    <xf numFmtId="4" fontId="23" fillId="0" borderId="0" xfId="2" applyNumberFormat="1" applyFont="1" applyAlignment="1">
      <alignment vertical="top"/>
    </xf>
    <xf numFmtId="166" fontId="23" fillId="0" borderId="26" xfId="2" applyFont="1" applyBorder="1" applyAlignment="1">
      <alignment vertical="top"/>
    </xf>
    <xf numFmtId="49" fontId="23" fillId="0" borderId="26" xfId="2" applyNumberFormat="1" applyFont="1" applyBorder="1" applyAlignment="1">
      <alignment vertical="center"/>
    </xf>
    <xf numFmtId="166" fontId="23" fillId="0" borderId="26" xfId="2" applyFont="1" applyBorder="1" applyAlignment="1">
      <alignment vertical="center"/>
    </xf>
    <xf numFmtId="166" fontId="23" fillId="0" borderId="27" xfId="2" applyFont="1" applyBorder="1" applyAlignment="1">
      <alignment vertical="center"/>
    </xf>
    <xf numFmtId="0" fontId="24" fillId="0" borderId="10" xfId="2" applyNumberFormat="1" applyFont="1" applyBorder="1" applyAlignment="1">
      <alignment vertical="center"/>
    </xf>
    <xf numFmtId="49" fontId="23" fillId="0" borderId="6" xfId="2" applyNumberFormat="1" applyFont="1" applyBorder="1" applyAlignment="1">
      <alignment vertical="center"/>
    </xf>
    <xf numFmtId="49" fontId="23" fillId="0" borderId="28" xfId="2" applyNumberFormat="1" applyFont="1" applyBorder="1" applyAlignment="1">
      <alignment vertical="center"/>
    </xf>
    <xf numFmtId="4" fontId="23" fillId="0" borderId="0" xfId="2" applyNumberFormat="1" applyFont="1" applyAlignment="1">
      <alignment vertical="center"/>
    </xf>
    <xf numFmtId="4" fontId="23" fillId="0" borderId="27" xfId="2" applyNumberFormat="1" applyFont="1" applyBorder="1" applyAlignment="1">
      <alignment vertical="center"/>
    </xf>
    <xf numFmtId="167" fontId="23" fillId="0" borderId="10" xfId="2" applyNumberFormat="1" applyFont="1" applyBorder="1" applyAlignment="1">
      <alignment vertical="center"/>
    </xf>
    <xf numFmtId="167" fontId="23" fillId="0" borderId="28" xfId="2" applyNumberFormat="1" applyFont="1" applyBorder="1" applyAlignment="1">
      <alignment vertical="center"/>
    </xf>
    <xf numFmtId="166" fontId="23" fillId="0" borderId="48" xfId="2" applyFont="1" applyBorder="1" applyAlignment="1">
      <alignment vertical="top"/>
    </xf>
    <xf numFmtId="49" fontId="23" fillId="0" borderId="10" xfId="2" applyNumberFormat="1" applyFont="1" applyBorder="1" applyAlignment="1">
      <alignment vertical="center"/>
    </xf>
    <xf numFmtId="4" fontId="23" fillId="0" borderId="37" xfId="2" applyNumberFormat="1" applyFont="1" applyBorder="1" applyAlignment="1">
      <alignment horizontal="center" vertical="center"/>
    </xf>
    <xf numFmtId="4" fontId="23" fillId="0" borderId="39" xfId="2" applyNumberFormat="1" applyFont="1" applyBorder="1" applyAlignment="1">
      <alignment horizontal="center" vertical="center"/>
    </xf>
    <xf numFmtId="167" fontId="23" fillId="0" borderId="39" xfId="2" applyNumberFormat="1" applyFont="1" applyBorder="1" applyAlignment="1">
      <alignment horizontal="center" vertical="center"/>
    </xf>
    <xf numFmtId="167" fontId="23" fillId="0" borderId="28" xfId="2" applyNumberFormat="1" applyFont="1" applyBorder="1" applyAlignment="1">
      <alignment horizontal="center" vertical="center"/>
    </xf>
    <xf numFmtId="49" fontId="23" fillId="0" borderId="0" xfId="2" applyNumberFormat="1" applyFont="1" applyAlignment="1">
      <alignment horizontal="center" vertical="center"/>
    </xf>
    <xf numFmtId="166" fontId="25" fillId="0" borderId="0" xfId="2" applyFont="1" applyAlignment="1">
      <alignment vertical="center"/>
    </xf>
    <xf numFmtId="166" fontId="24" fillId="0" borderId="0" xfId="2" applyFont="1" applyAlignment="1">
      <alignment vertical="center"/>
    </xf>
    <xf numFmtId="166" fontId="23" fillId="0" borderId="0" xfId="2" applyFont="1" applyAlignment="1">
      <alignment vertical="top"/>
    </xf>
    <xf numFmtId="49" fontId="26" fillId="5" borderId="37" xfId="2" applyNumberFormat="1" applyFont="1" applyFill="1" applyBorder="1" applyAlignment="1">
      <alignment vertical="center"/>
    </xf>
    <xf numFmtId="166" fontId="26" fillId="5" borderId="37" xfId="2" applyFont="1" applyFill="1" applyBorder="1" applyAlignment="1">
      <alignment vertical="center"/>
    </xf>
    <xf numFmtId="166" fontId="23" fillId="5" borderId="37" xfId="2" applyFont="1" applyFill="1" applyBorder="1" applyAlignment="1">
      <alignment vertical="center"/>
    </xf>
    <xf numFmtId="3" fontId="23" fillId="5" borderId="37" xfId="2" applyNumberFormat="1" applyFont="1" applyFill="1" applyBorder="1" applyAlignment="1">
      <alignment vertical="center"/>
    </xf>
    <xf numFmtId="4" fontId="23" fillId="5" borderId="37" xfId="2" applyNumberFormat="1" applyFont="1" applyFill="1" applyBorder="1" applyAlignment="1">
      <alignment vertical="center"/>
    </xf>
    <xf numFmtId="4" fontId="23" fillId="5" borderId="37" xfId="2" applyNumberFormat="1" applyFont="1" applyFill="1" applyBorder="1" applyAlignment="1">
      <alignment horizontal="right" vertical="top" wrapText="1"/>
    </xf>
    <xf numFmtId="167" fontId="23" fillId="5" borderId="37" xfId="2" applyNumberFormat="1" applyFont="1" applyFill="1" applyBorder="1" applyAlignment="1">
      <alignment vertical="center"/>
    </xf>
    <xf numFmtId="168" fontId="23" fillId="5" borderId="37" xfId="2" applyNumberFormat="1" applyFont="1" applyFill="1" applyBorder="1" applyAlignment="1">
      <alignment horizontal="right" vertical="top" wrapText="1"/>
    </xf>
    <xf numFmtId="49" fontId="23" fillId="0" borderId="0" xfId="2" applyNumberFormat="1" applyFont="1" applyAlignment="1">
      <alignment vertical="top"/>
    </xf>
    <xf numFmtId="169" fontId="23" fillId="0" borderId="0" xfId="2" applyNumberFormat="1" applyFont="1" applyAlignment="1">
      <alignment horizontal="right" vertical="top" wrapText="1"/>
    </xf>
    <xf numFmtId="3" fontId="23" fillId="0" borderId="0" xfId="2" applyNumberFormat="1" applyFont="1" applyAlignment="1">
      <alignment vertical="top"/>
    </xf>
    <xf numFmtId="4" fontId="23" fillId="0" borderId="0" xfId="2" applyNumberFormat="1" applyFont="1" applyAlignment="1">
      <alignment horizontal="right" vertical="top" wrapText="1"/>
    </xf>
    <xf numFmtId="167" fontId="23" fillId="0" borderId="0" xfId="2" applyNumberFormat="1" applyFont="1" applyAlignment="1">
      <alignment vertical="top"/>
    </xf>
    <xf numFmtId="168" fontId="23" fillId="0" borderId="0" xfId="2" applyNumberFormat="1" applyFont="1" applyAlignment="1">
      <alignment horizontal="right" vertical="top" wrapText="1"/>
    </xf>
    <xf numFmtId="170" fontId="23" fillId="0" borderId="0" xfId="2" applyNumberFormat="1" applyFont="1" applyAlignment="1">
      <alignment vertical="top"/>
    </xf>
    <xf numFmtId="166" fontId="28" fillId="0" borderId="0" xfId="5" applyNumberFormat="1" applyFont="1" applyAlignment="1" applyProtection="1">
      <alignment vertical="top"/>
    </xf>
    <xf numFmtId="164" fontId="23" fillId="0" borderId="0" xfId="2" applyNumberFormat="1" applyFont="1" applyAlignment="1">
      <alignment vertical="top"/>
    </xf>
    <xf numFmtId="166" fontId="23" fillId="0" borderId="0" xfId="4" applyFont="1" applyAlignment="1">
      <alignment vertical="center"/>
    </xf>
    <xf numFmtId="166" fontId="23" fillId="0" borderId="0" xfId="2" applyFont="1" applyAlignment="1">
      <alignment vertical="top" wrapText="1"/>
    </xf>
    <xf numFmtId="3" fontId="24" fillId="0" borderId="0" xfId="2" applyNumberFormat="1" applyFont="1" applyAlignment="1">
      <alignment vertical="top"/>
    </xf>
    <xf numFmtId="4" fontId="25" fillId="0" borderId="0" xfId="2" applyNumberFormat="1" applyFont="1" applyAlignment="1">
      <alignment vertical="center"/>
    </xf>
    <xf numFmtId="3" fontId="25" fillId="0" borderId="0" xfId="2" applyNumberFormat="1" applyFont="1" applyAlignment="1">
      <alignment vertical="center"/>
    </xf>
    <xf numFmtId="3" fontId="25" fillId="0" borderId="0" xfId="2" applyNumberFormat="1" applyFont="1" applyAlignment="1">
      <alignment vertical="top"/>
    </xf>
    <xf numFmtId="171" fontId="23" fillId="0" borderId="0" xfId="4" applyNumberFormat="1" applyFont="1" applyAlignment="1">
      <alignment vertical="top"/>
    </xf>
    <xf numFmtId="49" fontId="26" fillId="5" borderId="37" xfId="2" applyNumberFormat="1" applyFont="1" applyFill="1" applyBorder="1" applyAlignment="1">
      <alignment vertical="top"/>
    </xf>
    <xf numFmtId="166" fontId="26" fillId="5" borderId="37" xfId="2" applyFont="1" applyFill="1" applyBorder="1" applyAlignment="1">
      <alignment vertical="top"/>
    </xf>
    <xf numFmtId="166" fontId="23" fillId="5" borderId="37" xfId="2" applyFont="1" applyFill="1" applyBorder="1" applyAlignment="1">
      <alignment vertical="top"/>
    </xf>
    <xf numFmtId="3" fontId="23" fillId="5" borderId="37" xfId="2" applyNumberFormat="1" applyFont="1" applyFill="1" applyBorder="1" applyAlignment="1">
      <alignment vertical="top"/>
    </xf>
    <xf numFmtId="4" fontId="23" fillId="5" borderId="37" xfId="2" applyNumberFormat="1" applyFont="1" applyFill="1" applyBorder="1" applyAlignment="1">
      <alignment vertical="top"/>
    </xf>
    <xf numFmtId="167" fontId="23" fillId="5" borderId="37" xfId="2" applyNumberFormat="1" applyFont="1" applyFill="1" applyBorder="1" applyAlignment="1">
      <alignment vertical="top"/>
    </xf>
    <xf numFmtId="164" fontId="24" fillId="0" borderId="0" xfId="2" applyNumberFormat="1" applyFont="1" applyAlignment="1">
      <alignment vertical="top"/>
    </xf>
    <xf numFmtId="166" fontId="29" fillId="0" borderId="0" xfId="5" applyNumberFormat="1" applyFont="1" applyAlignment="1" applyProtection="1">
      <alignment vertical="top"/>
    </xf>
    <xf numFmtId="170" fontId="28" fillId="0" borderId="0" xfId="5" applyNumberFormat="1" applyFont="1" applyAlignment="1" applyProtection="1">
      <alignment vertical="top"/>
    </xf>
    <xf numFmtId="0" fontId="23" fillId="0" borderId="0" xfId="3" applyFont="1"/>
    <xf numFmtId="3" fontId="23" fillId="0" borderId="0" xfId="3" applyNumberFormat="1" applyFont="1"/>
    <xf numFmtId="49" fontId="30" fillId="5" borderId="37" xfId="2" applyNumberFormat="1" applyFont="1" applyFill="1" applyBorder="1" applyAlignment="1">
      <alignment vertical="top"/>
    </xf>
    <xf numFmtId="166" fontId="30" fillId="5" borderId="37" xfId="2" applyFont="1" applyFill="1" applyBorder="1" applyAlignment="1">
      <alignment vertical="top"/>
    </xf>
    <xf numFmtId="172" fontId="23" fillId="0" borderId="0" xfId="2" applyNumberFormat="1" applyFont="1" applyAlignment="1">
      <alignment vertical="top" wrapText="1"/>
    </xf>
    <xf numFmtId="172" fontId="23" fillId="0" borderId="0" xfId="2" applyNumberFormat="1" applyFont="1" applyAlignment="1">
      <alignment vertical="top"/>
    </xf>
    <xf numFmtId="49" fontId="31" fillId="0" borderId="0" xfId="2" applyNumberFormat="1" applyFont="1" applyAlignment="1">
      <alignment vertical="top"/>
    </xf>
    <xf numFmtId="166" fontId="23" fillId="0" borderId="0" xfId="5" applyNumberFormat="1" applyFont="1" applyAlignment="1" applyProtection="1">
      <alignment vertical="top"/>
    </xf>
    <xf numFmtId="3" fontId="23" fillId="0" borderId="0" xfId="2" applyNumberFormat="1" applyFont="1" applyAlignment="1">
      <alignment vertical="center"/>
    </xf>
    <xf numFmtId="49" fontId="23" fillId="0" borderId="0" xfId="2" applyNumberFormat="1" applyFont="1" applyAlignment="1">
      <alignment horizontal="left" vertical="top"/>
    </xf>
    <xf numFmtId="4" fontId="23" fillId="0" borderId="0" xfId="2" applyNumberFormat="1" applyFont="1" applyAlignment="1">
      <alignment vertical="top" wrapText="1"/>
    </xf>
    <xf numFmtId="49" fontId="23" fillId="0" borderId="49" xfId="3" applyNumberFormat="1" applyFont="1" applyBorder="1" applyAlignment="1">
      <alignment vertical="top" wrapText="1"/>
    </xf>
    <xf numFmtId="172" fontId="28" fillId="0" borderId="0" xfId="5" applyNumberFormat="1" applyFont="1" applyAlignment="1" applyProtection="1">
      <alignment vertical="top"/>
    </xf>
    <xf numFmtId="0" fontId="23" fillId="0" borderId="0" xfId="3" applyFont="1" applyAlignment="1">
      <alignment vertical="top"/>
    </xf>
    <xf numFmtId="49" fontId="23" fillId="0" borderId="6" xfId="2" applyNumberFormat="1" applyFont="1" applyBorder="1" applyAlignment="1">
      <alignment vertical="top"/>
    </xf>
    <xf numFmtId="166" fontId="23" fillId="0" borderId="6" xfId="2" applyFont="1" applyBorder="1" applyAlignment="1">
      <alignment vertical="top"/>
    </xf>
    <xf numFmtId="169" fontId="23" fillId="0" borderId="6" xfId="2" applyNumberFormat="1" applyFont="1" applyBorder="1" applyAlignment="1">
      <alignment horizontal="right" vertical="top" wrapText="1"/>
    </xf>
    <xf numFmtId="168" fontId="23" fillId="0" borderId="6" xfId="2" applyNumberFormat="1" applyFont="1" applyBorder="1" applyAlignment="1">
      <alignment horizontal="right" vertical="top" wrapText="1"/>
    </xf>
    <xf numFmtId="49" fontId="23" fillId="0" borderId="18" xfId="2" applyNumberFormat="1" applyFont="1" applyBorder="1" applyAlignment="1">
      <alignment vertical="top"/>
    </xf>
    <xf numFmtId="173" fontId="23" fillId="0" borderId="18" xfId="2" applyNumberFormat="1" applyFont="1" applyBorder="1" applyAlignment="1">
      <alignment vertical="top"/>
    </xf>
    <xf numFmtId="3" fontId="23" fillId="0" borderId="18" xfId="2" applyNumberFormat="1" applyFont="1" applyBorder="1" applyAlignment="1">
      <alignment vertical="top"/>
    </xf>
    <xf numFmtId="4" fontId="23" fillId="0" borderId="18" xfId="2" applyNumberFormat="1" applyFont="1" applyBorder="1" applyAlignment="1">
      <alignment vertical="top"/>
    </xf>
    <xf numFmtId="1" fontId="23" fillId="0" borderId="0" xfId="2" applyNumberFormat="1" applyFont="1" applyAlignment="1">
      <alignment vertical="top"/>
    </xf>
    <xf numFmtId="167" fontId="23" fillId="0" borderId="0" xfId="2" applyNumberFormat="1" applyFont="1" applyAlignment="1">
      <alignment vertical="center"/>
    </xf>
    <xf numFmtId="3" fontId="23" fillId="0" borderId="6" xfId="2" applyNumberFormat="1" applyFont="1" applyBorder="1" applyAlignment="1" applyProtection="1">
      <alignment vertical="top"/>
      <protection locked="0"/>
    </xf>
    <xf numFmtId="165" fontId="18" fillId="11" borderId="0" xfId="0" quotePrefix="1" applyNumberFormat="1" applyFont="1" applyFill="1" applyAlignment="1">
      <alignment horizontal="left" vertical="top" wrapText="1"/>
    </xf>
    <xf numFmtId="165" fontId="18" fillId="11" borderId="0" xfId="0" applyNumberFormat="1" applyFont="1" applyFill="1" applyAlignment="1">
      <alignment horizontal="center" vertical="top" wrapText="1" shrinkToFit="1"/>
    </xf>
    <xf numFmtId="165" fontId="18" fillId="11" borderId="0" xfId="0" applyNumberFormat="1" applyFont="1" applyFill="1" applyAlignment="1">
      <alignment vertical="top" wrapText="1" shrinkToFit="1"/>
    </xf>
    <xf numFmtId="3" fontId="18" fillId="11" borderId="0" xfId="0" quotePrefix="1" applyNumberFormat="1" applyFont="1" applyFill="1" applyAlignment="1">
      <alignment horizontal="left" vertical="top" wrapText="1"/>
    </xf>
    <xf numFmtId="49" fontId="17" fillId="11" borderId="42" xfId="0" applyNumberFormat="1" applyFont="1" applyFill="1" applyBorder="1" applyAlignment="1">
      <alignment horizontal="left" vertical="top" wrapText="1"/>
    </xf>
    <xf numFmtId="165" fontId="17" fillId="11" borderId="42" xfId="0" applyNumberFormat="1" applyFont="1" applyFill="1" applyBorder="1" applyAlignment="1">
      <alignment vertical="top" shrinkToFit="1"/>
    </xf>
    <xf numFmtId="49" fontId="17" fillId="11" borderId="45" xfId="0" applyNumberFormat="1" applyFont="1" applyFill="1" applyBorder="1" applyAlignment="1">
      <alignment horizontal="left" vertical="top" wrapText="1"/>
    </xf>
    <xf numFmtId="0" fontId="17" fillId="11" borderId="45" xfId="0" applyFont="1" applyFill="1" applyBorder="1" applyAlignment="1">
      <alignment horizontal="center" vertical="top" shrinkToFit="1"/>
    </xf>
    <xf numFmtId="165" fontId="17" fillId="11" borderId="45" xfId="0" applyNumberFormat="1" applyFont="1" applyFill="1" applyBorder="1" applyAlignment="1">
      <alignment vertical="top" shrinkToFit="1"/>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3" borderId="0" xfId="0" applyFont="1" applyFill="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9"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4" fontId="23" fillId="0" borderId="29" xfId="2" applyNumberFormat="1" applyFont="1" applyBorder="1" applyAlignment="1">
      <alignment vertical="center" wrapText="1"/>
    </xf>
    <xf numFmtId="4" fontId="23" fillId="0" borderId="10" xfId="2" applyNumberFormat="1" applyFont="1" applyBorder="1" applyAlignment="1">
      <alignment vertical="center" wrapText="1"/>
    </xf>
    <xf numFmtId="4" fontId="23" fillId="0" borderId="18" xfId="2" applyNumberFormat="1" applyFont="1" applyBorder="1" applyAlignment="1">
      <alignment vertical="center" wrapText="1"/>
    </xf>
    <xf numFmtId="4" fontId="23" fillId="0" borderId="40" xfId="2" applyNumberFormat="1" applyFont="1" applyBorder="1" applyAlignment="1">
      <alignment vertical="center" wrapText="1"/>
    </xf>
    <xf numFmtId="4" fontId="23" fillId="0" borderId="6" xfId="2" applyNumberFormat="1" applyFont="1" applyBorder="1" applyAlignment="1">
      <alignment vertical="center" wrapText="1"/>
    </xf>
    <xf numFmtId="4" fontId="23" fillId="0" borderId="28" xfId="2" applyNumberFormat="1" applyFont="1" applyBorder="1" applyAlignment="1">
      <alignment vertical="center" wrapText="1"/>
    </xf>
    <xf numFmtId="166" fontId="23" fillId="0" borderId="47" xfId="2" applyFont="1" applyBorder="1" applyAlignment="1">
      <alignment vertical="center"/>
    </xf>
    <xf numFmtId="166" fontId="23" fillId="0" borderId="48" xfId="2" applyFont="1" applyBorder="1" applyAlignment="1">
      <alignment vertical="center"/>
    </xf>
    <xf numFmtId="3" fontId="23" fillId="0" borderId="47" xfId="2" applyNumberFormat="1" applyFont="1" applyBorder="1" applyAlignment="1">
      <alignment horizontal="center" vertical="center"/>
    </xf>
    <xf numFmtId="3" fontId="23" fillId="0" borderId="48" xfId="2" applyNumberFormat="1" applyFont="1" applyBorder="1" applyAlignment="1">
      <alignment horizontal="center" vertical="center"/>
    </xf>
    <xf numFmtId="4" fontId="23" fillId="0" borderId="36" xfId="2" applyNumberFormat="1" applyFont="1" applyBorder="1" applyAlignment="1">
      <alignment horizontal="center" vertical="center"/>
    </xf>
    <xf numFmtId="4" fontId="23" fillId="0" borderId="38" xfId="2" applyNumberFormat="1" applyFont="1" applyBorder="1" applyAlignment="1">
      <alignment horizontal="center" vertical="center"/>
    </xf>
    <xf numFmtId="167" fontId="23" fillId="0" borderId="36" xfId="2" applyNumberFormat="1" applyFont="1" applyBorder="1" applyAlignment="1">
      <alignment horizontal="center" vertical="center"/>
    </xf>
    <xf numFmtId="167" fontId="23" fillId="0" borderId="38" xfId="2" applyNumberFormat="1" applyFont="1" applyBorder="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50" xfId="0" applyFont="1" applyBorder="1" applyAlignment="1">
      <alignment horizontal="center" vertical="center" wrapText="1"/>
    </xf>
    <xf numFmtId="0" fontId="0" fillId="0" borderId="50" xfId="0" applyBorder="1" applyAlignment="1">
      <alignment horizontal="center" vertical="center" wrapText="1"/>
    </xf>
    <xf numFmtId="0" fontId="40" fillId="0" borderId="0" xfId="7" applyFont="1" applyAlignment="1" applyProtection="1">
      <alignment horizontal="center" vertical="center"/>
    </xf>
    <xf numFmtId="0" fontId="22" fillId="0" borderId="0" xfId="7" applyFont="1" applyAlignment="1" applyProtection="1">
      <alignment horizontal="left" vertical="center" wrapText="1"/>
    </xf>
    <xf numFmtId="164" fontId="40" fillId="10" borderId="39" xfId="9" applyNumberFormat="1" applyFont="1" applyFill="1" applyBorder="1" applyAlignment="1">
      <alignment horizontal="center" vertical="center" wrapText="1"/>
    </xf>
    <xf numFmtId="164" fontId="40" fillId="10" borderId="39" xfId="9" applyNumberFormat="1" applyFont="1" applyFill="1" applyBorder="1" applyAlignment="1">
      <alignment horizontal="center" vertical="center"/>
    </xf>
  </cellXfs>
  <cellStyles count="11">
    <cellStyle name="Hypertextový odkaz" xfId="5" builtinId="8"/>
    <cellStyle name="Normální" xfId="0" builtinId="0"/>
    <cellStyle name="normální 2" xfId="1" xr:uid="{00000000-0005-0000-0000-000001000000}"/>
    <cellStyle name="Normální 2 2" xfId="3" xr:uid="{0680F5B8-BD8B-4F22-A679-826D8F470A5B}"/>
    <cellStyle name="Normální 3" xfId="7" xr:uid="{F1C50FF6-422C-48C0-8B5C-1AB4ADFF3C0C}"/>
    <cellStyle name="Normální 4" xfId="10" xr:uid="{0FE1AE20-37FB-4EC6-ACB3-7EB69C93EFFD}"/>
    <cellStyle name="Normální 5" xfId="8" xr:uid="{A7BB7113-36A1-4035-A732-CCBEB6C97F4D}"/>
    <cellStyle name="Normální 6" xfId="9" xr:uid="{D4846503-3F3D-418F-89E5-4EC588900ED7}"/>
    <cellStyle name="normální_HSV" xfId="4" xr:uid="{0C745DF4-1610-4F33-90D8-05EE77155284}"/>
    <cellStyle name="normální_PSV vzor" xfId="2" xr:uid="{BD805478-9B11-4B6C-9F99-B33541EC6C9A}"/>
    <cellStyle name="Podhlavička" xfId="6" xr:uid="{73549951-8A36-479B-8246-DBC3479DCD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180</xdr:row>
      <xdr:rowOff>0</xdr:rowOff>
    </xdr:from>
    <xdr:to>
      <xdr:col>6</xdr:col>
      <xdr:colOff>0</xdr:colOff>
      <xdr:row>180</xdr:row>
      <xdr:rowOff>0</xdr:rowOff>
    </xdr:to>
    <xdr:sp macro="" textlink="">
      <xdr:nvSpPr>
        <xdr:cNvPr id="2" name="AutoShape 1">
          <a:extLst>
            <a:ext uri="{FF2B5EF4-FFF2-40B4-BE49-F238E27FC236}">
              <a16:creationId xmlns:a16="http://schemas.microsoft.com/office/drawing/2014/main" id="{493D8585-837D-4311-9863-14138D0075D2}"/>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180</xdr:row>
      <xdr:rowOff>0</xdr:rowOff>
    </xdr:from>
    <xdr:to>
      <xdr:col>6</xdr:col>
      <xdr:colOff>0</xdr:colOff>
      <xdr:row>180</xdr:row>
      <xdr:rowOff>0</xdr:rowOff>
    </xdr:to>
    <xdr:sp macro="" textlink="">
      <xdr:nvSpPr>
        <xdr:cNvPr id="3" name="AutoShape 2">
          <a:extLst>
            <a:ext uri="{FF2B5EF4-FFF2-40B4-BE49-F238E27FC236}">
              <a16:creationId xmlns:a16="http://schemas.microsoft.com/office/drawing/2014/main" id="{8C3E59D1-B195-4BDC-B116-AC2B5936BE3C}"/>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abSelected="1" view="pageBreakPreview" topLeftCell="B1" zoomScale="7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651" t="s">
        <v>4</v>
      </c>
      <c r="C1" s="652"/>
      <c r="D1" s="652"/>
      <c r="E1" s="652"/>
      <c r="F1" s="652"/>
      <c r="G1" s="652"/>
      <c r="H1" s="652"/>
      <c r="I1" s="652"/>
      <c r="J1" s="653"/>
    </row>
    <row r="2" spans="1:15" ht="36" customHeight="1" x14ac:dyDescent="0.2">
      <c r="A2" s="2"/>
      <c r="B2" s="73" t="s">
        <v>24</v>
      </c>
      <c r="C2" s="74"/>
      <c r="D2" s="75" t="s">
        <v>41</v>
      </c>
      <c r="E2" s="657" t="s">
        <v>42</v>
      </c>
      <c r="F2" s="658"/>
      <c r="G2" s="658"/>
      <c r="H2" s="658"/>
      <c r="I2" s="658"/>
      <c r="J2" s="659"/>
      <c r="O2" s="1"/>
    </row>
    <row r="3" spans="1:15" ht="27" hidden="1" customHeight="1" x14ac:dyDescent="0.2">
      <c r="A3" s="2"/>
      <c r="B3" s="76"/>
      <c r="C3" s="74"/>
      <c r="D3" s="77"/>
      <c r="E3" s="660"/>
      <c r="F3" s="661"/>
      <c r="G3" s="661"/>
      <c r="H3" s="661"/>
      <c r="I3" s="661"/>
      <c r="J3" s="662"/>
    </row>
    <row r="4" spans="1:15" ht="23.25" customHeight="1" x14ac:dyDescent="0.2">
      <c r="A4" s="2"/>
      <c r="B4" s="78"/>
      <c r="C4" s="79"/>
      <c r="D4" s="80"/>
      <c r="E4" s="641"/>
      <c r="F4" s="641"/>
      <c r="G4" s="641"/>
      <c r="H4" s="641"/>
      <c r="I4" s="641"/>
      <c r="J4" s="642"/>
    </row>
    <row r="5" spans="1:15" ht="24" customHeight="1" x14ac:dyDescent="0.2">
      <c r="A5" s="2"/>
      <c r="B5" s="30" t="s">
        <v>23</v>
      </c>
      <c r="D5" s="645" t="s">
        <v>43</v>
      </c>
      <c r="E5" s="646"/>
      <c r="F5" s="646"/>
      <c r="G5" s="646"/>
      <c r="H5" s="18" t="s">
        <v>40</v>
      </c>
      <c r="I5" s="83" t="s">
        <v>47</v>
      </c>
      <c r="J5" s="8"/>
    </row>
    <row r="6" spans="1:15" ht="15.75" customHeight="1" x14ac:dyDescent="0.2">
      <c r="A6" s="2"/>
      <c r="B6" s="27"/>
      <c r="C6" s="52"/>
      <c r="D6" s="647" t="s">
        <v>44</v>
      </c>
      <c r="E6" s="648"/>
      <c r="F6" s="648"/>
      <c r="G6" s="648"/>
      <c r="H6" s="18" t="s">
        <v>36</v>
      </c>
      <c r="I6" s="83" t="s">
        <v>48</v>
      </c>
      <c r="J6" s="8"/>
    </row>
    <row r="7" spans="1:15" ht="15.75" customHeight="1" x14ac:dyDescent="0.2">
      <c r="A7" s="2"/>
      <c r="B7" s="28"/>
      <c r="C7" s="53"/>
      <c r="D7" s="82" t="s">
        <v>46</v>
      </c>
      <c r="E7" s="649" t="s">
        <v>45</v>
      </c>
      <c r="F7" s="650"/>
      <c r="G7" s="650"/>
      <c r="H7" s="23"/>
      <c r="I7" s="22"/>
      <c r="J7" s="33"/>
    </row>
    <row r="8" spans="1:15" ht="24" hidden="1" customHeight="1" x14ac:dyDescent="0.2">
      <c r="A8" s="2"/>
      <c r="B8" s="30" t="s">
        <v>21</v>
      </c>
      <c r="D8" s="81" t="s">
        <v>49</v>
      </c>
      <c r="H8" s="18" t="s">
        <v>40</v>
      </c>
      <c r="I8" s="83" t="s">
        <v>53</v>
      </c>
      <c r="J8" s="8"/>
    </row>
    <row r="9" spans="1:15" ht="15.75" hidden="1" customHeight="1" x14ac:dyDescent="0.2">
      <c r="A9" s="2"/>
      <c r="B9" s="2"/>
      <c r="D9" s="81" t="s">
        <v>50</v>
      </c>
      <c r="H9" s="18" t="s">
        <v>36</v>
      </c>
      <c r="I9" s="83" t="s">
        <v>54</v>
      </c>
      <c r="J9" s="8"/>
    </row>
    <row r="10" spans="1:15" ht="15.75" hidden="1" customHeight="1" x14ac:dyDescent="0.2">
      <c r="A10" s="2"/>
      <c r="B10" s="34"/>
      <c r="C10" s="53"/>
      <c r="D10" s="82" t="s">
        <v>52</v>
      </c>
      <c r="E10" s="84" t="s">
        <v>51</v>
      </c>
      <c r="F10" s="23"/>
      <c r="G10" s="14"/>
      <c r="H10" s="14"/>
      <c r="I10" s="35"/>
      <c r="J10" s="33"/>
    </row>
    <row r="11" spans="1:15" ht="24" customHeight="1" x14ac:dyDescent="0.2">
      <c r="A11" s="2"/>
      <c r="B11" s="30" t="s">
        <v>20</v>
      </c>
      <c r="D11" s="664" t="s">
        <v>55</v>
      </c>
      <c r="E11" s="664"/>
      <c r="F11" s="664"/>
      <c r="G11" s="664"/>
      <c r="H11" s="18" t="s">
        <v>40</v>
      </c>
      <c r="I11" s="85"/>
      <c r="J11" s="8"/>
    </row>
    <row r="12" spans="1:15" ht="15.75" customHeight="1" x14ac:dyDescent="0.2">
      <c r="A12" s="2"/>
      <c r="B12" s="27"/>
      <c r="C12" s="52"/>
      <c r="D12" s="640"/>
      <c r="E12" s="640"/>
      <c r="F12" s="640"/>
      <c r="G12" s="640"/>
      <c r="H12" s="18" t="s">
        <v>36</v>
      </c>
      <c r="I12" s="85"/>
      <c r="J12" s="8"/>
    </row>
    <row r="13" spans="1:15" ht="15.75" customHeight="1" x14ac:dyDescent="0.2">
      <c r="A13" s="2"/>
      <c r="B13" s="28"/>
      <c r="C13" s="53"/>
      <c r="D13" s="86"/>
      <c r="E13" s="643"/>
      <c r="F13" s="644"/>
      <c r="G13" s="644"/>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663"/>
      <c r="F15" s="663"/>
      <c r="G15" s="665"/>
      <c r="H15" s="665"/>
      <c r="I15" s="665" t="s">
        <v>31</v>
      </c>
      <c r="J15" s="666"/>
    </row>
    <row r="16" spans="1:15" ht="23.25" customHeight="1" x14ac:dyDescent="0.2">
      <c r="A16" s="139" t="s">
        <v>26</v>
      </c>
      <c r="B16" s="37" t="s">
        <v>26</v>
      </c>
      <c r="C16" s="58"/>
      <c r="D16" s="59"/>
      <c r="E16" s="629"/>
      <c r="F16" s="630"/>
      <c r="G16" s="629"/>
      <c r="H16" s="630"/>
      <c r="I16" s="629">
        <f>SUMIF(F51:F91,A16,I51:I91)+SUMIF(F51:F91,"PSU",I51:I91)</f>
        <v>0</v>
      </c>
      <c r="J16" s="631"/>
    </row>
    <row r="17" spans="1:10" ht="23.25" customHeight="1" x14ac:dyDescent="0.2">
      <c r="A17" s="139" t="s">
        <v>27</v>
      </c>
      <c r="B17" s="37" t="s">
        <v>27</v>
      </c>
      <c r="C17" s="58"/>
      <c r="D17" s="59"/>
      <c r="E17" s="629"/>
      <c r="F17" s="630"/>
      <c r="G17" s="629"/>
      <c r="H17" s="630"/>
      <c r="I17" s="629">
        <f>SUMIF(F51:F91,A17,I51:I91)</f>
        <v>0</v>
      </c>
      <c r="J17" s="631"/>
    </row>
    <row r="18" spans="1:10" ht="23.25" customHeight="1" x14ac:dyDescent="0.2">
      <c r="A18" s="139" t="s">
        <v>28</v>
      </c>
      <c r="B18" s="37" t="s">
        <v>28</v>
      </c>
      <c r="C18" s="58"/>
      <c r="D18" s="59"/>
      <c r="E18" s="629"/>
      <c r="F18" s="630"/>
      <c r="G18" s="629"/>
      <c r="H18" s="630"/>
      <c r="I18" s="629">
        <f>SUMIF(F51:F91,A18,I51:I91)</f>
        <v>0</v>
      </c>
      <c r="J18" s="631"/>
    </row>
    <row r="19" spans="1:10" ht="23.25" customHeight="1" x14ac:dyDescent="0.2">
      <c r="A19" s="139" t="s">
        <v>145</v>
      </c>
      <c r="B19" s="37" t="s">
        <v>29</v>
      </c>
      <c r="C19" s="58"/>
      <c r="D19" s="59"/>
      <c r="E19" s="629"/>
      <c r="F19" s="630"/>
      <c r="G19" s="629"/>
      <c r="H19" s="630"/>
      <c r="I19" s="629">
        <f>SUMIF(F51:F91,A19,I51:I91)</f>
        <v>0</v>
      </c>
      <c r="J19" s="631"/>
    </row>
    <row r="20" spans="1:10" ht="23.25" customHeight="1" x14ac:dyDescent="0.2">
      <c r="A20" s="139" t="s">
        <v>146</v>
      </c>
      <c r="B20" s="37" t="s">
        <v>30</v>
      </c>
      <c r="C20" s="58"/>
      <c r="D20" s="59"/>
      <c r="E20" s="629"/>
      <c r="F20" s="630"/>
      <c r="G20" s="629"/>
      <c r="H20" s="630"/>
      <c r="I20" s="629">
        <f>SUMIF(F51:F91,A20,I51:I91)</f>
        <v>0</v>
      </c>
      <c r="J20" s="631"/>
    </row>
    <row r="21" spans="1:10" ht="23.25" customHeight="1" x14ac:dyDescent="0.2">
      <c r="A21" s="2"/>
      <c r="B21" s="47" t="s">
        <v>31</v>
      </c>
      <c r="C21" s="60"/>
      <c r="D21" s="61"/>
      <c r="E21" s="632"/>
      <c r="F21" s="667"/>
      <c r="G21" s="632"/>
      <c r="H21" s="667"/>
      <c r="I21" s="632">
        <f>SUM(I16:J20)</f>
        <v>0</v>
      </c>
      <c r="J21" s="633"/>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627">
        <f>ZakladDPHSniVypocet</f>
        <v>0</v>
      </c>
      <c r="H23" s="628"/>
      <c r="I23" s="628"/>
      <c r="J23" s="39" t="str">
        <f t="shared" ref="J23:J28" si="0">Mena</f>
        <v>CZK</v>
      </c>
    </row>
    <row r="24" spans="1:10" ht="23.25" customHeight="1" x14ac:dyDescent="0.2">
      <c r="A24" s="2">
        <f>(A23-INT(A23))*100</f>
        <v>0</v>
      </c>
      <c r="B24" s="37" t="s">
        <v>14</v>
      </c>
      <c r="C24" s="58"/>
      <c r="D24" s="59"/>
      <c r="E24" s="63">
        <f>SazbaDPH1</f>
        <v>12</v>
      </c>
      <c r="F24" s="38" t="s">
        <v>0</v>
      </c>
      <c r="G24" s="625">
        <f>A23</f>
        <v>0</v>
      </c>
      <c r="H24" s="626"/>
      <c r="I24" s="626"/>
      <c r="J24" s="39" t="str">
        <f t="shared" si="0"/>
        <v>CZK</v>
      </c>
    </row>
    <row r="25" spans="1:10" ht="23.25" customHeight="1" x14ac:dyDescent="0.2">
      <c r="A25" s="2">
        <f>ZakladDPHZakl*SazbaDPH2/100</f>
        <v>0</v>
      </c>
      <c r="B25" s="37" t="s">
        <v>15</v>
      </c>
      <c r="C25" s="58"/>
      <c r="D25" s="59"/>
      <c r="E25" s="63">
        <v>21</v>
      </c>
      <c r="F25" s="38" t="s">
        <v>0</v>
      </c>
      <c r="G25" s="627">
        <f>ZakladDPHZaklVypocet</f>
        <v>0</v>
      </c>
      <c r="H25" s="628"/>
      <c r="I25" s="628"/>
      <c r="J25" s="39" t="str">
        <f t="shared" si="0"/>
        <v>CZK</v>
      </c>
    </row>
    <row r="26" spans="1:10" ht="23.25" customHeight="1" x14ac:dyDescent="0.2">
      <c r="A26" s="2">
        <f>(A25-INT(A25))*100</f>
        <v>0</v>
      </c>
      <c r="B26" s="31" t="s">
        <v>16</v>
      </c>
      <c r="C26" s="64"/>
      <c r="D26" s="51"/>
      <c r="E26" s="65">
        <f>SazbaDPH2</f>
        <v>21</v>
      </c>
      <c r="F26" s="29" t="s">
        <v>0</v>
      </c>
      <c r="G26" s="654">
        <f>A25</f>
        <v>0</v>
      </c>
      <c r="H26" s="655"/>
      <c r="I26" s="655"/>
      <c r="J26" s="36" t="str">
        <f t="shared" si="0"/>
        <v>CZK</v>
      </c>
    </row>
    <row r="27" spans="1:10" ht="23.25" customHeight="1" thickBot="1" x14ac:dyDescent="0.25">
      <c r="A27" s="2">
        <f>ZakladDPHSni+DPHSni+ZakladDPHZakl+DPHZakl</f>
        <v>0</v>
      </c>
      <c r="B27" s="30" t="s">
        <v>5</v>
      </c>
      <c r="C27" s="66"/>
      <c r="D27" s="67"/>
      <c r="E27" s="66"/>
      <c r="F27" s="16"/>
      <c r="G27" s="656">
        <f>CenaCelkem-(ZakladDPHSni+DPHSni+ZakladDPHZakl+DPHZakl)</f>
        <v>0</v>
      </c>
      <c r="H27" s="656"/>
      <c r="I27" s="656"/>
      <c r="J27" s="40" t="str">
        <f t="shared" si="0"/>
        <v>CZK</v>
      </c>
    </row>
    <row r="28" spans="1:10" ht="27.75" hidden="1" customHeight="1" thickBot="1" x14ac:dyDescent="0.25">
      <c r="A28" s="2"/>
      <c r="B28" s="112" t="s">
        <v>25</v>
      </c>
      <c r="C28" s="113"/>
      <c r="D28" s="113"/>
      <c r="E28" s="114"/>
      <c r="F28" s="115"/>
      <c r="G28" s="635">
        <f>ZakladDPHSniVypocet+ZakladDPHZaklVypocet</f>
        <v>0</v>
      </c>
      <c r="H28" s="635"/>
      <c r="I28" s="635"/>
      <c r="J28" s="116" t="str">
        <f t="shared" si="0"/>
        <v>CZK</v>
      </c>
    </row>
    <row r="29" spans="1:10" ht="27.75" customHeight="1" thickBot="1" x14ac:dyDescent="0.25">
      <c r="A29" s="2">
        <f>(A27-INT(A27))*100</f>
        <v>0</v>
      </c>
      <c r="B29" s="112" t="s">
        <v>37</v>
      </c>
      <c r="C29" s="117"/>
      <c r="D29" s="117"/>
      <c r="E29" s="117"/>
      <c r="F29" s="118"/>
      <c r="G29" s="634">
        <f>A27</f>
        <v>0</v>
      </c>
      <c r="H29" s="634"/>
      <c r="I29" s="634"/>
      <c r="J29" s="119"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636"/>
      <c r="E34" s="637"/>
      <c r="G34" s="638"/>
      <c r="H34" s="639"/>
      <c r="I34" s="639"/>
      <c r="J34" s="24"/>
    </row>
    <row r="35" spans="1:10" ht="12.75" customHeight="1" x14ac:dyDescent="0.2">
      <c r="A35" s="2"/>
      <c r="B35" s="2"/>
      <c r="D35" s="624" t="s">
        <v>2</v>
      </c>
      <c r="E35" s="624"/>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17</v>
      </c>
      <c r="C37" s="90"/>
      <c r="D37" s="90"/>
      <c r="E37" s="90"/>
      <c r="F37" s="91"/>
      <c r="G37" s="91"/>
      <c r="H37" s="91"/>
      <c r="I37" s="91"/>
      <c r="J37" s="92"/>
    </row>
    <row r="38" spans="1:10" ht="25.5" customHeight="1" x14ac:dyDescent="0.2">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
      <c r="A39" s="88">
        <v>1</v>
      </c>
      <c r="B39" s="98" t="s">
        <v>56</v>
      </c>
      <c r="C39" s="622"/>
      <c r="D39" s="622"/>
      <c r="E39" s="622"/>
      <c r="F39" s="99">
        <f>'00 00 Pol'!AE21+'01 01 Pol'!AE2406</f>
        <v>0</v>
      </c>
      <c r="G39" s="100">
        <f>'00 00 Pol'!AF21+'01 01 Pol'!AF2406</f>
        <v>0</v>
      </c>
      <c r="H39" s="101">
        <f>(F39*SazbaDPH1/100)+(G39*SazbaDPH2/100)</f>
        <v>0</v>
      </c>
      <c r="I39" s="101">
        <f>F39+G39+H39</f>
        <v>0</v>
      </c>
      <c r="J39" s="102" t="str">
        <f>IF(_xlfn.SINGLE(CenaCelkemVypocet)=0,"",I39/_xlfn.SINGLE(CenaCelkemVypocet)*100)</f>
        <v/>
      </c>
    </row>
    <row r="40" spans="1:10" ht="25.5" customHeight="1" x14ac:dyDescent="0.2">
      <c r="A40" s="88">
        <v>2</v>
      </c>
      <c r="B40" s="103" t="s">
        <v>57</v>
      </c>
      <c r="C40" s="623" t="s">
        <v>58</v>
      </c>
      <c r="D40" s="623"/>
      <c r="E40" s="623"/>
      <c r="F40" s="104">
        <f>'00 00 Pol'!AE21</f>
        <v>0</v>
      </c>
      <c r="G40" s="105">
        <f>'00 00 Pol'!AF21</f>
        <v>0</v>
      </c>
      <c r="H40" s="105">
        <f>(F40*SazbaDPH1/100)+(G40*SazbaDPH2/100)</f>
        <v>0</v>
      </c>
      <c r="I40" s="105">
        <f>F40+G40+H40</f>
        <v>0</v>
      </c>
      <c r="J40" s="106" t="str">
        <f>IF(_xlfn.SINGLE(CenaCelkemVypocet)=0,"",I40/_xlfn.SINGLE(CenaCelkemVypocet)*100)</f>
        <v/>
      </c>
    </row>
    <row r="41" spans="1:10" ht="25.5" customHeight="1" x14ac:dyDescent="0.2">
      <c r="A41" s="88">
        <v>3</v>
      </c>
      <c r="B41" s="107" t="s">
        <v>57</v>
      </c>
      <c r="C41" s="622" t="s">
        <v>58</v>
      </c>
      <c r="D41" s="622"/>
      <c r="E41" s="622"/>
      <c r="F41" s="108">
        <f>'00 00 Pol'!AE21</f>
        <v>0</v>
      </c>
      <c r="G41" s="101">
        <f>'00 00 Pol'!AF21</f>
        <v>0</v>
      </c>
      <c r="H41" s="101">
        <f>(F41*SazbaDPH1/100)+(G41*SazbaDPH2/100)</f>
        <v>0</v>
      </c>
      <c r="I41" s="101">
        <f>F41+G41+H41</f>
        <v>0</v>
      </c>
      <c r="J41" s="102" t="str">
        <f>IF(_xlfn.SINGLE(CenaCelkemVypocet)=0,"",I41/_xlfn.SINGLE(CenaCelkemVypocet)*100)</f>
        <v/>
      </c>
    </row>
    <row r="42" spans="1:10" ht="25.5" customHeight="1" x14ac:dyDescent="0.2">
      <c r="A42" s="88">
        <v>2</v>
      </c>
      <c r="B42" s="103" t="s">
        <v>59</v>
      </c>
      <c r="C42" s="623" t="s">
        <v>60</v>
      </c>
      <c r="D42" s="623"/>
      <c r="E42" s="623"/>
      <c r="F42" s="104">
        <f>'01 01 Pol'!AE2406</f>
        <v>0</v>
      </c>
      <c r="G42" s="105">
        <f>'01 01 Pol'!AF2406</f>
        <v>0</v>
      </c>
      <c r="H42" s="105">
        <f>(F42*SazbaDPH1/100)+(G42*SazbaDPH2/100)</f>
        <v>0</v>
      </c>
      <c r="I42" s="105">
        <f>F42+G42+H42</f>
        <v>0</v>
      </c>
      <c r="J42" s="106" t="str">
        <f>IF(_xlfn.SINGLE(CenaCelkemVypocet)=0,"",I42/_xlfn.SINGLE(CenaCelkemVypocet)*100)</f>
        <v/>
      </c>
    </row>
    <row r="43" spans="1:10" ht="25.5" customHeight="1" x14ac:dyDescent="0.2">
      <c r="A43" s="88">
        <v>3</v>
      </c>
      <c r="B43" s="107" t="s">
        <v>59</v>
      </c>
      <c r="C43" s="622" t="s">
        <v>61</v>
      </c>
      <c r="D43" s="622"/>
      <c r="E43" s="622"/>
      <c r="F43" s="108">
        <f>'01 01 Pol'!AE2406</f>
        <v>0</v>
      </c>
      <c r="G43" s="101">
        <f>'01 01 Pol'!AF2406</f>
        <v>0</v>
      </c>
      <c r="H43" s="101">
        <f>(F43*SazbaDPH1/100)+(G43*SazbaDPH2/100)</f>
        <v>0</v>
      </c>
      <c r="I43" s="101">
        <f>F43+G43+H43</f>
        <v>0</v>
      </c>
      <c r="J43" s="102" t="str">
        <f>IF(_xlfn.SINGLE(CenaCelkemVypocet)=0,"",I43/_xlfn.SINGLE(CenaCelkemVypocet)*100)</f>
        <v/>
      </c>
    </row>
    <row r="44" spans="1:10" ht="25.5" customHeight="1" x14ac:dyDescent="0.2">
      <c r="A44" s="88"/>
      <c r="B44" s="619" t="s">
        <v>62</v>
      </c>
      <c r="C44" s="620"/>
      <c r="D44" s="620"/>
      <c r="E44" s="621"/>
      <c r="F44" s="109">
        <f>SUMIF(A39:A43,"=1",F39:F43)</f>
        <v>0</v>
      </c>
      <c r="G44" s="110">
        <f>SUMIF(A39:A43,"=1",G39:G43)</f>
        <v>0</v>
      </c>
      <c r="H44" s="110">
        <f>SUMIF(A39:A43,"=1",H39:H43)</f>
        <v>0</v>
      </c>
      <c r="I44" s="110">
        <f>SUMIF(A39:A43,"=1",I39:I43)</f>
        <v>0</v>
      </c>
      <c r="J44" s="111">
        <f>SUMIF(A39:A43,"=1",J39:J43)</f>
        <v>0</v>
      </c>
    </row>
    <row r="48" spans="1:10" ht="15.75" x14ac:dyDescent="0.25">
      <c r="B48" s="120" t="s">
        <v>64</v>
      </c>
    </row>
    <row r="50" spans="1:10" ht="25.5" customHeight="1" x14ac:dyDescent="0.2">
      <c r="A50" s="122"/>
      <c r="B50" s="125" t="s">
        <v>18</v>
      </c>
      <c r="C50" s="125" t="s">
        <v>6</v>
      </c>
      <c r="D50" s="126"/>
      <c r="E50" s="126"/>
      <c r="F50" s="127" t="s">
        <v>65</v>
      </c>
      <c r="G50" s="127"/>
      <c r="H50" s="127"/>
      <c r="I50" s="127" t="s">
        <v>31</v>
      </c>
      <c r="J50" s="127" t="s">
        <v>0</v>
      </c>
    </row>
    <row r="51" spans="1:10" ht="36.75" customHeight="1" x14ac:dyDescent="0.2">
      <c r="A51" s="123"/>
      <c r="B51" s="128" t="s">
        <v>66</v>
      </c>
      <c r="C51" s="617" t="s">
        <v>67</v>
      </c>
      <c r="D51" s="618"/>
      <c r="E51" s="618"/>
      <c r="F51" s="135" t="s">
        <v>26</v>
      </c>
      <c r="G51" s="136"/>
      <c r="H51" s="136"/>
      <c r="I51" s="136">
        <f>'01 01 Pol'!G8</f>
        <v>0</v>
      </c>
      <c r="J51" s="132" t="str">
        <f>IF(I92=0,"",I51/I92*100)</f>
        <v/>
      </c>
    </row>
    <row r="52" spans="1:10" ht="36.75" customHeight="1" x14ac:dyDescent="0.2">
      <c r="A52" s="123"/>
      <c r="B52" s="128" t="s">
        <v>68</v>
      </c>
      <c r="C52" s="617" t="s">
        <v>69</v>
      </c>
      <c r="D52" s="618"/>
      <c r="E52" s="618"/>
      <c r="F52" s="135" t="s">
        <v>26</v>
      </c>
      <c r="G52" s="136"/>
      <c r="H52" s="136"/>
      <c r="I52" s="136">
        <f>'01 01 Pol'!G33</f>
        <v>0</v>
      </c>
      <c r="J52" s="132" t="str">
        <f>IF(I92=0,"",I52/I92*100)</f>
        <v/>
      </c>
    </row>
    <row r="53" spans="1:10" ht="36.75" customHeight="1" x14ac:dyDescent="0.2">
      <c r="A53" s="123"/>
      <c r="B53" s="128" t="s">
        <v>70</v>
      </c>
      <c r="C53" s="617" t="s">
        <v>71</v>
      </c>
      <c r="D53" s="618"/>
      <c r="E53" s="618"/>
      <c r="F53" s="135" t="s">
        <v>26</v>
      </c>
      <c r="G53" s="136"/>
      <c r="H53" s="136"/>
      <c r="I53" s="136">
        <f>'01 01 Pol'!G137</f>
        <v>0</v>
      </c>
      <c r="J53" s="132" t="str">
        <f>IF(I92=0,"",I53/I92*100)</f>
        <v/>
      </c>
    </row>
    <row r="54" spans="1:10" ht="36.75" customHeight="1" x14ac:dyDescent="0.2">
      <c r="A54" s="123"/>
      <c r="B54" s="128" t="s">
        <v>72</v>
      </c>
      <c r="C54" s="617" t="s">
        <v>73</v>
      </c>
      <c r="D54" s="618"/>
      <c r="E54" s="618"/>
      <c r="F54" s="135" t="s">
        <v>26</v>
      </c>
      <c r="G54" s="136"/>
      <c r="H54" s="136"/>
      <c r="I54" s="136">
        <f>'01 01 Pol'!G158</f>
        <v>0</v>
      </c>
      <c r="J54" s="132" t="str">
        <f>IF(I92=0,"",I54/I92*100)</f>
        <v/>
      </c>
    </row>
    <row r="55" spans="1:10" ht="36.75" customHeight="1" x14ac:dyDescent="0.2">
      <c r="A55" s="123"/>
      <c r="B55" s="128" t="s">
        <v>74</v>
      </c>
      <c r="C55" s="617" t="s">
        <v>75</v>
      </c>
      <c r="D55" s="618"/>
      <c r="E55" s="618"/>
      <c r="F55" s="135" t="s">
        <v>26</v>
      </c>
      <c r="G55" s="136"/>
      <c r="H55" s="136"/>
      <c r="I55" s="136">
        <f>'01 01 Pol'!G166</f>
        <v>0</v>
      </c>
      <c r="J55" s="132" t="str">
        <f>IF(I92=0,"",I55/I92*100)</f>
        <v/>
      </c>
    </row>
    <row r="56" spans="1:10" ht="36.75" customHeight="1" x14ac:dyDescent="0.2">
      <c r="A56" s="123"/>
      <c r="B56" s="128" t="s">
        <v>76</v>
      </c>
      <c r="C56" s="617" t="s">
        <v>77</v>
      </c>
      <c r="D56" s="618"/>
      <c r="E56" s="618"/>
      <c r="F56" s="135" t="s">
        <v>26</v>
      </c>
      <c r="G56" s="136"/>
      <c r="H56" s="136"/>
      <c r="I56" s="136">
        <f>'01 01 Pol'!G202</f>
        <v>0</v>
      </c>
      <c r="J56" s="132" t="str">
        <f>IF(I92=0,"",I56/I92*100)</f>
        <v/>
      </c>
    </row>
    <row r="57" spans="1:10" ht="36.75" customHeight="1" x14ac:dyDescent="0.2">
      <c r="A57" s="123"/>
      <c r="B57" s="128" t="s">
        <v>78</v>
      </c>
      <c r="C57" s="617" t="s">
        <v>79</v>
      </c>
      <c r="D57" s="618"/>
      <c r="E57" s="618"/>
      <c r="F57" s="135" t="s">
        <v>26</v>
      </c>
      <c r="G57" s="136"/>
      <c r="H57" s="136"/>
      <c r="I57" s="136">
        <f>'01 01 Pol'!G364</f>
        <v>0</v>
      </c>
      <c r="J57" s="132" t="str">
        <f>IF(I92=0,"",I57/I92*100)</f>
        <v/>
      </c>
    </row>
    <row r="58" spans="1:10" ht="36.75" customHeight="1" x14ac:dyDescent="0.2">
      <c r="A58" s="123"/>
      <c r="B58" s="128" t="s">
        <v>80</v>
      </c>
      <c r="C58" s="617" t="s">
        <v>81</v>
      </c>
      <c r="D58" s="618"/>
      <c r="E58" s="618"/>
      <c r="F58" s="135" t="s">
        <v>26</v>
      </c>
      <c r="G58" s="136"/>
      <c r="H58" s="136"/>
      <c r="I58" s="136">
        <f>'01 01 Pol'!G373</f>
        <v>0</v>
      </c>
      <c r="J58" s="132" t="str">
        <f>IF(I92=0,"",I58/I92*100)</f>
        <v/>
      </c>
    </row>
    <row r="59" spans="1:10" ht="36.75" customHeight="1" x14ac:dyDescent="0.2">
      <c r="A59" s="123"/>
      <c r="B59" s="128" t="s">
        <v>82</v>
      </c>
      <c r="C59" s="617" t="s">
        <v>83</v>
      </c>
      <c r="D59" s="618"/>
      <c r="E59" s="618"/>
      <c r="F59" s="135" t="s">
        <v>26</v>
      </c>
      <c r="G59" s="136"/>
      <c r="H59" s="136"/>
      <c r="I59" s="136">
        <f>'01 01 Pol'!G500</f>
        <v>0</v>
      </c>
      <c r="J59" s="132" t="str">
        <f>IF(I92=0,"",I59/I92*100)</f>
        <v/>
      </c>
    </row>
    <row r="60" spans="1:10" ht="36.75" customHeight="1" x14ac:dyDescent="0.2">
      <c r="A60" s="123"/>
      <c r="B60" s="128" t="s">
        <v>84</v>
      </c>
      <c r="C60" s="617" t="s">
        <v>85</v>
      </c>
      <c r="D60" s="618"/>
      <c r="E60" s="618"/>
      <c r="F60" s="135" t="s">
        <v>26</v>
      </c>
      <c r="G60" s="136"/>
      <c r="H60" s="136"/>
      <c r="I60" s="136">
        <f>'01 01 Pol'!G635</f>
        <v>0</v>
      </c>
      <c r="J60" s="132" t="str">
        <f>IF(I92=0,"",I60/I92*100)</f>
        <v/>
      </c>
    </row>
    <row r="61" spans="1:10" ht="36.75" customHeight="1" x14ac:dyDescent="0.2">
      <c r="A61" s="123"/>
      <c r="B61" s="128" t="s">
        <v>86</v>
      </c>
      <c r="C61" s="617" t="s">
        <v>87</v>
      </c>
      <c r="D61" s="618"/>
      <c r="E61" s="618"/>
      <c r="F61" s="135" t="s">
        <v>26</v>
      </c>
      <c r="G61" s="136"/>
      <c r="H61" s="136"/>
      <c r="I61" s="136">
        <f>'01 01 Pol'!G650</f>
        <v>0</v>
      </c>
      <c r="J61" s="132" t="str">
        <f>IF(I92=0,"",I61/I92*100)</f>
        <v/>
      </c>
    </row>
    <row r="62" spans="1:10" ht="36.75" customHeight="1" x14ac:dyDescent="0.2">
      <c r="A62" s="123"/>
      <c r="B62" s="128" t="s">
        <v>88</v>
      </c>
      <c r="C62" s="617" t="s">
        <v>89</v>
      </c>
      <c r="D62" s="618"/>
      <c r="E62" s="618"/>
      <c r="F62" s="135" t="s">
        <v>26</v>
      </c>
      <c r="G62" s="136"/>
      <c r="H62" s="136"/>
      <c r="I62" s="136">
        <f>'01 01 Pol'!G662</f>
        <v>0</v>
      </c>
      <c r="J62" s="132" t="str">
        <f>IF(I92=0,"",I62/I92*100)</f>
        <v/>
      </c>
    </row>
    <row r="63" spans="1:10" ht="36.75" customHeight="1" x14ac:dyDescent="0.2">
      <c r="A63" s="123"/>
      <c r="B63" s="128" t="s">
        <v>90</v>
      </c>
      <c r="C63" s="617" t="s">
        <v>91</v>
      </c>
      <c r="D63" s="618"/>
      <c r="E63" s="618"/>
      <c r="F63" s="135" t="s">
        <v>26</v>
      </c>
      <c r="G63" s="136"/>
      <c r="H63" s="136"/>
      <c r="I63" s="136">
        <f>'01 01 Pol'!G696</f>
        <v>0</v>
      </c>
      <c r="J63" s="132" t="str">
        <f>IF(I92=0,"",I63/I92*100)</f>
        <v/>
      </c>
    </row>
    <row r="64" spans="1:10" ht="36.75" customHeight="1" x14ac:dyDescent="0.2">
      <c r="A64" s="123"/>
      <c r="B64" s="128" t="s">
        <v>92</v>
      </c>
      <c r="C64" s="617" t="s">
        <v>93</v>
      </c>
      <c r="D64" s="618"/>
      <c r="E64" s="618"/>
      <c r="F64" s="135" t="s">
        <v>26</v>
      </c>
      <c r="G64" s="136"/>
      <c r="H64" s="136"/>
      <c r="I64" s="136">
        <f>'01 01 Pol'!G701</f>
        <v>0</v>
      </c>
      <c r="J64" s="132" t="str">
        <f>IF(I92=0,"",I64/I92*100)</f>
        <v/>
      </c>
    </row>
    <row r="65" spans="1:10" ht="36.75" customHeight="1" x14ac:dyDescent="0.2">
      <c r="A65" s="123"/>
      <c r="B65" s="128" t="s">
        <v>94</v>
      </c>
      <c r="C65" s="617" t="s">
        <v>95</v>
      </c>
      <c r="D65" s="618"/>
      <c r="E65" s="618"/>
      <c r="F65" s="135" t="s">
        <v>26</v>
      </c>
      <c r="G65" s="136"/>
      <c r="H65" s="136"/>
      <c r="I65" s="136">
        <f>'01 01 Pol'!G1182</f>
        <v>0</v>
      </c>
      <c r="J65" s="132" t="str">
        <f>IF(I92=0,"",I65/I92*100)</f>
        <v/>
      </c>
    </row>
    <row r="66" spans="1:10" ht="36.75" customHeight="1" x14ac:dyDescent="0.2">
      <c r="A66" s="123"/>
      <c r="B66" s="128" t="s">
        <v>96</v>
      </c>
      <c r="C66" s="617" t="s">
        <v>97</v>
      </c>
      <c r="D66" s="618"/>
      <c r="E66" s="618"/>
      <c r="F66" s="135" t="s">
        <v>27</v>
      </c>
      <c r="G66" s="136"/>
      <c r="H66" s="136"/>
      <c r="I66" s="136">
        <f>'01 01 Pol'!G1184</f>
        <v>0</v>
      </c>
      <c r="J66" s="132" t="str">
        <f>IF(I92=0,"",I66/I92*100)</f>
        <v/>
      </c>
    </row>
    <row r="67" spans="1:10" ht="36.75" customHeight="1" x14ac:dyDescent="0.2">
      <c r="A67" s="123"/>
      <c r="B67" s="128" t="s">
        <v>98</v>
      </c>
      <c r="C67" s="617" t="s">
        <v>99</v>
      </c>
      <c r="D67" s="618"/>
      <c r="E67" s="618"/>
      <c r="F67" s="135" t="s">
        <v>27</v>
      </c>
      <c r="G67" s="136"/>
      <c r="H67" s="136"/>
      <c r="I67" s="136">
        <f>'01 01 Pol'!G1402</f>
        <v>0</v>
      </c>
      <c r="J67" s="132" t="str">
        <f>IF(I92=0,"",I67/I92*100)</f>
        <v/>
      </c>
    </row>
    <row r="68" spans="1:10" ht="36.75" customHeight="1" x14ac:dyDescent="0.2">
      <c r="A68" s="123"/>
      <c r="B68" s="128" t="s">
        <v>100</v>
      </c>
      <c r="C68" s="617" t="s">
        <v>101</v>
      </c>
      <c r="D68" s="618"/>
      <c r="E68" s="618"/>
      <c r="F68" s="135" t="s">
        <v>27</v>
      </c>
      <c r="G68" s="136"/>
      <c r="H68" s="136"/>
      <c r="I68" s="136">
        <f>'01 01 Pol'!G1438</f>
        <v>0</v>
      </c>
      <c r="J68" s="132" t="str">
        <f>IF(I92=0,"",I68/I92*100)</f>
        <v/>
      </c>
    </row>
    <row r="69" spans="1:10" ht="36.75" customHeight="1" x14ac:dyDescent="0.2">
      <c r="A69" s="123"/>
      <c r="B69" s="128" t="s">
        <v>102</v>
      </c>
      <c r="C69" s="617" t="s">
        <v>103</v>
      </c>
      <c r="D69" s="618"/>
      <c r="E69" s="618"/>
      <c r="F69" s="135" t="s">
        <v>27</v>
      </c>
      <c r="G69" s="136"/>
      <c r="H69" s="136"/>
      <c r="I69" s="136">
        <f>'01 01 Pol'!G1556</f>
        <v>0</v>
      </c>
      <c r="J69" s="132" t="str">
        <f>IF(I92=0,"",I69/I92*100)</f>
        <v/>
      </c>
    </row>
    <row r="70" spans="1:10" ht="36.75" customHeight="1" x14ac:dyDescent="0.2">
      <c r="A70" s="123"/>
      <c r="B70" s="128" t="s">
        <v>104</v>
      </c>
      <c r="C70" s="617" t="s">
        <v>105</v>
      </c>
      <c r="D70" s="618"/>
      <c r="E70" s="618"/>
      <c r="F70" s="135" t="s">
        <v>27</v>
      </c>
      <c r="G70" s="136"/>
      <c r="H70" s="136"/>
      <c r="I70" s="136">
        <f>'01 01 Pol'!G1567</f>
        <v>0</v>
      </c>
      <c r="J70" s="132" t="str">
        <f>IF(I92=0,"",I70/I92*100)</f>
        <v/>
      </c>
    </row>
    <row r="71" spans="1:10" ht="36.75" customHeight="1" x14ac:dyDescent="0.2">
      <c r="A71" s="123"/>
      <c r="B71" s="128" t="s">
        <v>106</v>
      </c>
      <c r="C71" s="617" t="s">
        <v>107</v>
      </c>
      <c r="D71" s="618"/>
      <c r="E71" s="618"/>
      <c r="F71" s="135" t="s">
        <v>27</v>
      </c>
      <c r="G71" s="136"/>
      <c r="H71" s="136"/>
      <c r="I71" s="136">
        <f>'01 01 Pol'!G1584</f>
        <v>0</v>
      </c>
      <c r="J71" s="132" t="str">
        <f>IF(I92=0,"",I71/I92*100)</f>
        <v/>
      </c>
    </row>
    <row r="72" spans="1:10" ht="36.75" customHeight="1" x14ac:dyDescent="0.2">
      <c r="A72" s="123"/>
      <c r="B72" s="128" t="s">
        <v>108</v>
      </c>
      <c r="C72" s="617" t="s">
        <v>109</v>
      </c>
      <c r="D72" s="618"/>
      <c r="E72" s="618"/>
      <c r="F72" s="135" t="s">
        <v>27</v>
      </c>
      <c r="G72" s="136"/>
      <c r="H72" s="136"/>
      <c r="I72" s="136">
        <f>'01 01 Pol'!G1600</f>
        <v>0</v>
      </c>
      <c r="J72" s="132" t="str">
        <f>IF(I92=0,"",I72/I92*100)</f>
        <v/>
      </c>
    </row>
    <row r="73" spans="1:10" ht="36.75" customHeight="1" x14ac:dyDescent="0.2">
      <c r="A73" s="123"/>
      <c r="B73" s="128" t="s">
        <v>110</v>
      </c>
      <c r="C73" s="617" t="s">
        <v>111</v>
      </c>
      <c r="D73" s="618"/>
      <c r="E73" s="618"/>
      <c r="F73" s="135" t="s">
        <v>27</v>
      </c>
      <c r="G73" s="136"/>
      <c r="H73" s="136"/>
      <c r="I73" s="136">
        <f>'01 01 Pol'!G1603</f>
        <v>0</v>
      </c>
      <c r="J73" s="132" t="str">
        <f>IF(I92=0,"",I73/I92*100)</f>
        <v/>
      </c>
    </row>
    <row r="74" spans="1:10" ht="36.75" customHeight="1" x14ac:dyDescent="0.2">
      <c r="A74" s="123"/>
      <c r="B74" s="128" t="s">
        <v>112</v>
      </c>
      <c r="C74" s="617" t="s">
        <v>113</v>
      </c>
      <c r="D74" s="618"/>
      <c r="E74" s="618"/>
      <c r="F74" s="135" t="s">
        <v>27</v>
      </c>
      <c r="G74" s="136"/>
      <c r="H74" s="136"/>
      <c r="I74" s="136">
        <f>'01 01 Pol'!G1609</f>
        <v>0</v>
      </c>
      <c r="J74" s="132" t="str">
        <f>IF(I92=0,"",I74/I92*100)</f>
        <v/>
      </c>
    </row>
    <row r="75" spans="1:10" ht="36.75" customHeight="1" x14ac:dyDescent="0.2">
      <c r="A75" s="123"/>
      <c r="B75" s="128" t="s">
        <v>114</v>
      </c>
      <c r="C75" s="617" t="s">
        <v>115</v>
      </c>
      <c r="D75" s="618"/>
      <c r="E75" s="618"/>
      <c r="F75" s="135" t="s">
        <v>27</v>
      </c>
      <c r="G75" s="136"/>
      <c r="H75" s="136"/>
      <c r="I75" s="136">
        <f>'01 01 Pol'!G1617</f>
        <v>0</v>
      </c>
      <c r="J75" s="132" t="str">
        <f>IF(I92=0,"",I75/I92*100)</f>
        <v/>
      </c>
    </row>
    <row r="76" spans="1:10" ht="36.75" customHeight="1" x14ac:dyDescent="0.2">
      <c r="A76" s="123"/>
      <c r="B76" s="128" t="s">
        <v>116</v>
      </c>
      <c r="C76" s="617" t="s">
        <v>117</v>
      </c>
      <c r="D76" s="618"/>
      <c r="E76" s="618"/>
      <c r="F76" s="135" t="s">
        <v>27</v>
      </c>
      <c r="G76" s="136"/>
      <c r="H76" s="136"/>
      <c r="I76" s="136">
        <f>'01 01 Pol'!G1650</f>
        <v>0</v>
      </c>
      <c r="J76" s="132" t="str">
        <f>IF(I92=0,"",I76/I92*100)</f>
        <v/>
      </c>
    </row>
    <row r="77" spans="1:10" ht="36.75" customHeight="1" x14ac:dyDescent="0.2">
      <c r="A77" s="123"/>
      <c r="B77" s="128" t="s">
        <v>118</v>
      </c>
      <c r="C77" s="617" t="s">
        <v>119</v>
      </c>
      <c r="D77" s="618"/>
      <c r="E77" s="618"/>
      <c r="F77" s="135" t="s">
        <v>27</v>
      </c>
      <c r="G77" s="136"/>
      <c r="H77" s="136"/>
      <c r="I77" s="136">
        <f>'01 01 Pol'!G1886</f>
        <v>0</v>
      </c>
      <c r="J77" s="132" t="str">
        <f>IF(I92=0,"",I77/I92*100)</f>
        <v/>
      </c>
    </row>
    <row r="78" spans="1:10" ht="36.75" customHeight="1" x14ac:dyDescent="0.2">
      <c r="A78" s="123"/>
      <c r="B78" s="128" t="s">
        <v>120</v>
      </c>
      <c r="C78" s="617" t="s">
        <v>121</v>
      </c>
      <c r="D78" s="618"/>
      <c r="E78" s="618"/>
      <c r="F78" s="135" t="s">
        <v>27</v>
      </c>
      <c r="G78" s="136"/>
      <c r="H78" s="136"/>
      <c r="I78" s="136">
        <f>'01 01 Pol'!G1944</f>
        <v>0</v>
      </c>
      <c r="J78" s="132" t="str">
        <f>IF(I92=0,"",I78/I92*100)</f>
        <v/>
      </c>
    </row>
    <row r="79" spans="1:10" ht="36.75" customHeight="1" x14ac:dyDescent="0.2">
      <c r="A79" s="123"/>
      <c r="B79" s="128" t="s">
        <v>122</v>
      </c>
      <c r="C79" s="617" t="s">
        <v>123</v>
      </c>
      <c r="D79" s="618"/>
      <c r="E79" s="618"/>
      <c r="F79" s="135" t="s">
        <v>27</v>
      </c>
      <c r="G79" s="136"/>
      <c r="H79" s="136"/>
      <c r="I79" s="136">
        <f>'01 01 Pol'!G2108</f>
        <v>0</v>
      </c>
      <c r="J79" s="132" t="str">
        <f>IF(I92=0,"",I79/I92*100)</f>
        <v/>
      </c>
    </row>
    <row r="80" spans="1:10" ht="36.75" customHeight="1" x14ac:dyDescent="0.2">
      <c r="A80" s="123"/>
      <c r="B80" s="128" t="s">
        <v>124</v>
      </c>
      <c r="C80" s="617" t="s">
        <v>125</v>
      </c>
      <c r="D80" s="618"/>
      <c r="E80" s="618"/>
      <c r="F80" s="135" t="s">
        <v>27</v>
      </c>
      <c r="G80" s="136"/>
      <c r="H80" s="136"/>
      <c r="I80" s="136">
        <f>'01 01 Pol'!G2161</f>
        <v>0</v>
      </c>
      <c r="J80" s="132" t="str">
        <f>IF(I92=0,"",I80/I92*100)</f>
        <v/>
      </c>
    </row>
    <row r="81" spans="1:10" ht="36.75" customHeight="1" x14ac:dyDescent="0.2">
      <c r="A81" s="123"/>
      <c r="B81" s="128" t="s">
        <v>126</v>
      </c>
      <c r="C81" s="617" t="s">
        <v>127</v>
      </c>
      <c r="D81" s="618"/>
      <c r="E81" s="618"/>
      <c r="F81" s="135" t="s">
        <v>27</v>
      </c>
      <c r="G81" s="136"/>
      <c r="H81" s="136"/>
      <c r="I81" s="136">
        <f>'01 01 Pol'!G2166</f>
        <v>0</v>
      </c>
      <c r="J81" s="132" t="str">
        <f>IF(I92=0,"",I81/I92*100)</f>
        <v/>
      </c>
    </row>
    <row r="82" spans="1:10" ht="36.75" customHeight="1" x14ac:dyDescent="0.2">
      <c r="A82" s="123"/>
      <c r="B82" s="128" t="s">
        <v>128</v>
      </c>
      <c r="C82" s="617" t="s">
        <v>129</v>
      </c>
      <c r="D82" s="618"/>
      <c r="E82" s="618"/>
      <c r="F82" s="135" t="s">
        <v>27</v>
      </c>
      <c r="G82" s="136"/>
      <c r="H82" s="136"/>
      <c r="I82" s="136">
        <f>'01 01 Pol'!G2237</f>
        <v>0</v>
      </c>
      <c r="J82" s="132" t="str">
        <f>IF(I92=0,"",I82/I92*100)</f>
        <v/>
      </c>
    </row>
    <row r="83" spans="1:10" ht="36.75" customHeight="1" x14ac:dyDescent="0.2">
      <c r="A83" s="123"/>
      <c r="B83" s="128" t="s">
        <v>130</v>
      </c>
      <c r="C83" s="617" t="s">
        <v>131</v>
      </c>
      <c r="D83" s="618"/>
      <c r="E83" s="618"/>
      <c r="F83" s="135" t="s">
        <v>27</v>
      </c>
      <c r="G83" s="136"/>
      <c r="H83" s="136"/>
      <c r="I83" s="136">
        <f>'01 01 Pol'!G2263</f>
        <v>0</v>
      </c>
      <c r="J83" s="132" t="str">
        <f>IF(I92=0,"",I83/I92*100)</f>
        <v/>
      </c>
    </row>
    <row r="84" spans="1:10" ht="36.75" customHeight="1" x14ac:dyDescent="0.2">
      <c r="A84" s="123"/>
      <c r="B84" s="128" t="s">
        <v>132</v>
      </c>
      <c r="C84" s="617" t="s">
        <v>133</v>
      </c>
      <c r="D84" s="618"/>
      <c r="E84" s="618"/>
      <c r="F84" s="135" t="s">
        <v>27</v>
      </c>
      <c r="G84" s="136"/>
      <c r="H84" s="136"/>
      <c r="I84" s="136">
        <f>'01 01 Pol'!G2289</f>
        <v>0</v>
      </c>
      <c r="J84" s="132" t="str">
        <f>IF(I92=0,"",I84/I92*100)</f>
        <v/>
      </c>
    </row>
    <row r="85" spans="1:10" ht="36.75" customHeight="1" x14ac:dyDescent="0.2">
      <c r="A85" s="123"/>
      <c r="B85" s="128" t="s">
        <v>134</v>
      </c>
      <c r="C85" s="617" t="s">
        <v>135</v>
      </c>
      <c r="D85" s="618"/>
      <c r="E85" s="618"/>
      <c r="F85" s="135" t="s">
        <v>28</v>
      </c>
      <c r="G85" s="136"/>
      <c r="H85" s="136"/>
      <c r="I85" s="136">
        <f>'01 01 Pol'!G2300</f>
        <v>0</v>
      </c>
      <c r="J85" s="132" t="str">
        <f>IF(I92=0,"",I85/I92*100)</f>
        <v/>
      </c>
    </row>
    <row r="86" spans="1:10" ht="36.75" customHeight="1" x14ac:dyDescent="0.2">
      <c r="A86" s="123"/>
      <c r="B86" s="128" t="s">
        <v>136</v>
      </c>
      <c r="C86" s="617" t="s">
        <v>137</v>
      </c>
      <c r="D86" s="618"/>
      <c r="E86" s="618"/>
      <c r="F86" s="135" t="s">
        <v>28</v>
      </c>
      <c r="G86" s="136"/>
      <c r="H86" s="136"/>
      <c r="I86" s="136">
        <f>'01 01 Pol'!G2303</f>
        <v>0</v>
      </c>
      <c r="J86" s="132" t="str">
        <f>IF(I92=0,"",I86/I92*100)</f>
        <v/>
      </c>
    </row>
    <row r="87" spans="1:10" ht="36.75" customHeight="1" x14ac:dyDescent="0.2">
      <c r="A87" s="123"/>
      <c r="B87" s="128" t="s">
        <v>138</v>
      </c>
      <c r="C87" s="617" t="s">
        <v>139</v>
      </c>
      <c r="D87" s="618"/>
      <c r="E87" s="618"/>
      <c r="F87" s="135" t="s">
        <v>28</v>
      </c>
      <c r="G87" s="136"/>
      <c r="H87" s="136"/>
      <c r="I87" s="136">
        <f>'01 01 Pol'!G2308</f>
        <v>0</v>
      </c>
      <c r="J87" s="132" t="str">
        <f>IF(I92=0,"",I87/I92*100)</f>
        <v/>
      </c>
    </row>
    <row r="88" spans="1:10" ht="36.75" customHeight="1" x14ac:dyDescent="0.2">
      <c r="A88" s="123"/>
      <c r="B88" s="128" t="s">
        <v>140</v>
      </c>
      <c r="C88" s="617" t="s">
        <v>141</v>
      </c>
      <c r="D88" s="618"/>
      <c r="E88" s="618"/>
      <c r="F88" s="135" t="s">
        <v>28</v>
      </c>
      <c r="G88" s="136"/>
      <c r="H88" s="136"/>
      <c r="I88" s="136">
        <f>'01 01 Pol'!G2311</f>
        <v>0</v>
      </c>
      <c r="J88" s="132" t="str">
        <f>IF(I92=0,"",I88/I92*100)</f>
        <v/>
      </c>
    </row>
    <row r="89" spans="1:10" ht="36.75" customHeight="1" x14ac:dyDescent="0.2">
      <c r="A89" s="123"/>
      <c r="B89" s="128" t="s">
        <v>142</v>
      </c>
      <c r="C89" s="617" t="s">
        <v>143</v>
      </c>
      <c r="D89" s="618"/>
      <c r="E89" s="618"/>
      <c r="F89" s="135" t="s">
        <v>144</v>
      </c>
      <c r="G89" s="136"/>
      <c r="H89" s="136"/>
      <c r="I89" s="136">
        <f>'01 01 Pol'!G2316</f>
        <v>0</v>
      </c>
      <c r="J89" s="132" t="str">
        <f>IF(I92=0,"",I89/I92*100)</f>
        <v/>
      </c>
    </row>
    <row r="90" spans="1:10" ht="36.75" customHeight="1" x14ac:dyDescent="0.2">
      <c r="A90" s="123"/>
      <c r="B90" s="128" t="s">
        <v>145</v>
      </c>
      <c r="C90" s="617" t="s">
        <v>29</v>
      </c>
      <c r="D90" s="618"/>
      <c r="E90" s="618"/>
      <c r="F90" s="135" t="s">
        <v>145</v>
      </c>
      <c r="G90" s="136"/>
      <c r="H90" s="136"/>
      <c r="I90" s="136">
        <f>'00 00 Pol'!G8</f>
        <v>0</v>
      </c>
      <c r="J90" s="132" t="str">
        <f>IF(I92=0,"",I90/I92*100)</f>
        <v/>
      </c>
    </row>
    <row r="91" spans="1:10" ht="36.75" customHeight="1" x14ac:dyDescent="0.2">
      <c r="A91" s="123"/>
      <c r="B91" s="128" t="s">
        <v>146</v>
      </c>
      <c r="C91" s="617" t="s">
        <v>30</v>
      </c>
      <c r="D91" s="618"/>
      <c r="E91" s="618"/>
      <c r="F91" s="135" t="s">
        <v>146</v>
      </c>
      <c r="G91" s="136"/>
      <c r="H91" s="136"/>
      <c r="I91" s="136">
        <f>'00 00 Pol'!G11</f>
        <v>0</v>
      </c>
      <c r="J91" s="132" t="str">
        <f>IF(I92=0,"",I91/I92*100)</f>
        <v/>
      </c>
    </row>
    <row r="92" spans="1:10" ht="25.5" customHeight="1" x14ac:dyDescent="0.2">
      <c r="A92" s="124"/>
      <c r="B92" s="129" t="s">
        <v>1</v>
      </c>
      <c r="C92" s="130"/>
      <c r="D92" s="131"/>
      <c r="E92" s="131"/>
      <c r="F92" s="137"/>
      <c r="G92" s="138"/>
      <c r="H92" s="138"/>
      <c r="I92" s="138">
        <f>SUM(I51:I91)</f>
        <v>0</v>
      </c>
      <c r="J92" s="133">
        <f>SUM(J51:J91)</f>
        <v>0</v>
      </c>
    </row>
    <row r="93" spans="1:10" x14ac:dyDescent="0.2">
      <c r="F93" s="87"/>
      <c r="G93" s="87"/>
      <c r="H93" s="87"/>
      <c r="I93" s="87"/>
      <c r="J93" s="134"/>
    </row>
    <row r="94" spans="1:10" x14ac:dyDescent="0.2">
      <c r="F94" s="87"/>
      <c r="G94" s="87"/>
      <c r="H94" s="87"/>
      <c r="I94" s="87"/>
      <c r="J94" s="134"/>
    </row>
    <row r="95" spans="1:10" x14ac:dyDescent="0.2">
      <c r="F95" s="87"/>
      <c r="G95" s="87"/>
      <c r="H95" s="87"/>
      <c r="I95" s="87"/>
      <c r="J95" s="134"/>
    </row>
  </sheetData>
  <sheetProtection algorithmName="SHA-512" hashValue="qb+orDEtaZ4MkWZ49bB8M2tGavXa3stQD0c56omc7fPtIJr5sJmbuKTq09bKBIPLdLiNU0dY/lbgM74D+n4KQA==" saltValue="Eq4FmDJcUp0XtoCsWIia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668" t="s">
        <v>7</v>
      </c>
      <c r="B1" s="668"/>
      <c r="C1" s="669"/>
      <c r="D1" s="668"/>
      <c r="E1" s="668"/>
      <c r="F1" s="668"/>
      <c r="G1" s="668"/>
    </row>
    <row r="2" spans="1:7" ht="24.95" customHeight="1" x14ac:dyDescent="0.2">
      <c r="A2" s="49" t="s">
        <v>8</v>
      </c>
      <c r="B2" s="48"/>
      <c r="C2" s="670"/>
      <c r="D2" s="670"/>
      <c r="E2" s="670"/>
      <c r="F2" s="670"/>
      <c r="G2" s="671"/>
    </row>
    <row r="3" spans="1:7" ht="24.95" customHeight="1" x14ac:dyDescent="0.2">
      <c r="A3" s="49" t="s">
        <v>9</v>
      </c>
      <c r="B3" s="48"/>
      <c r="C3" s="670"/>
      <c r="D3" s="670"/>
      <c r="E3" s="670"/>
      <c r="F3" s="670"/>
      <c r="G3" s="671"/>
    </row>
    <row r="4" spans="1:7" ht="24.95" customHeight="1" x14ac:dyDescent="0.2">
      <c r="A4" s="49" t="s">
        <v>10</v>
      </c>
      <c r="B4" s="48"/>
      <c r="C4" s="670"/>
      <c r="D4" s="670"/>
      <c r="E4" s="670"/>
      <c r="F4" s="670"/>
      <c r="G4" s="671"/>
    </row>
    <row r="5" spans="1:7" x14ac:dyDescent="0.2">
      <c r="B5" s="4"/>
      <c r="C5" s="5"/>
      <c r="D5" s="6"/>
    </row>
  </sheetData>
  <sheetProtection algorithmName="SHA-512" hashValue="gabT8HT+WCoFxWqSmeBYuFKBHLqGKcfK1IAqBAFZ+CkZNfF0FJb3L5kk7W4eeRcmE6fj9cHpPCjAsX5WOkbg/g==" saltValue="QVt5gT7NTd8kx+DkzHKmz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C115-B897-4A6B-ADE2-55698E8D233F}">
  <sheetPr>
    <outlinePr summaryBelow="0"/>
  </sheetPr>
  <dimension ref="A1:BH5000"/>
  <sheetViews>
    <sheetView view="pageBreakPreview" zoomScaleNormal="100" zoomScaleSheetLayoutView="100" workbookViewId="0">
      <pane ySplit="7" topLeftCell="A13" activePane="bottomLeft" state="frozen"/>
      <selection pane="bottomLeft" sqref="A1:T31"/>
    </sheetView>
  </sheetViews>
  <sheetFormatPr defaultRowHeight="12.75" outlineLevelRow="1"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4" t="s">
        <v>7</v>
      </c>
      <c r="B1" s="684"/>
      <c r="C1" s="684"/>
      <c r="D1" s="684"/>
      <c r="E1" s="684"/>
      <c r="F1" s="684"/>
      <c r="G1" s="684"/>
      <c r="AG1" t="s">
        <v>147</v>
      </c>
    </row>
    <row r="2" spans="1:60" ht="24.95" customHeight="1" x14ac:dyDescent="0.2">
      <c r="A2" s="49" t="s">
        <v>8</v>
      </c>
      <c r="B2" s="48" t="s">
        <v>41</v>
      </c>
      <c r="C2" s="685" t="s">
        <v>42</v>
      </c>
      <c r="D2" s="686"/>
      <c r="E2" s="686"/>
      <c r="F2" s="686"/>
      <c r="G2" s="687"/>
      <c r="AG2" t="s">
        <v>148</v>
      </c>
    </row>
    <row r="3" spans="1:60" ht="24.95" customHeight="1" x14ac:dyDescent="0.2">
      <c r="A3" s="49" t="s">
        <v>9</v>
      </c>
      <c r="B3" s="48" t="s">
        <v>57</v>
      </c>
      <c r="C3" s="685" t="s">
        <v>58</v>
      </c>
      <c r="D3" s="686"/>
      <c r="E3" s="686"/>
      <c r="F3" s="686"/>
      <c r="G3" s="687"/>
      <c r="AC3" s="121" t="s">
        <v>148</v>
      </c>
      <c r="AG3" t="s">
        <v>149</v>
      </c>
    </row>
    <row r="4" spans="1:60" ht="24.95" customHeight="1" x14ac:dyDescent="0.2">
      <c r="A4" s="140" t="s">
        <v>10</v>
      </c>
      <c r="B4" s="141" t="s">
        <v>57</v>
      </c>
      <c r="C4" s="688" t="s">
        <v>58</v>
      </c>
      <c r="D4" s="689"/>
      <c r="E4" s="689"/>
      <c r="F4" s="689"/>
      <c r="G4" s="690"/>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145</v>
      </c>
      <c r="C8" s="182" t="s">
        <v>29</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174</v>
      </c>
    </row>
    <row r="9" spans="1:60" outlineLevel="1" x14ac:dyDescent="0.2">
      <c r="A9" s="175">
        <v>1</v>
      </c>
      <c r="B9" s="176" t="s">
        <v>175</v>
      </c>
      <c r="C9" s="183" t="s">
        <v>176</v>
      </c>
      <c r="D9" s="177" t="s">
        <v>177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178</v>
      </c>
      <c r="T9" s="181" t="s">
        <v>179</v>
      </c>
      <c r="U9" s="158">
        <v>0</v>
      </c>
      <c r="V9" s="158">
        <f>ROUND(E9*U9,2)</f>
        <v>0</v>
      </c>
      <c r="W9" s="158"/>
      <c r="X9" s="158" t="s">
        <v>58</v>
      </c>
      <c r="Y9" s="158" t="s">
        <v>180</v>
      </c>
      <c r="Z9" s="147"/>
      <c r="AA9" s="147"/>
      <c r="AB9" s="147"/>
      <c r="AC9" s="147"/>
      <c r="AD9" s="147"/>
      <c r="AE9" s="147"/>
      <c r="AF9" s="147"/>
      <c r="AG9" s="147" t="s">
        <v>181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5">
        <v>2</v>
      </c>
      <c r="B10" s="176" t="s">
        <v>182</v>
      </c>
      <c r="C10" s="183" t="s">
        <v>183</v>
      </c>
      <c r="D10" s="177" t="s">
        <v>177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178</v>
      </c>
      <c r="T10" s="181" t="s">
        <v>179</v>
      </c>
      <c r="U10" s="158">
        <v>0</v>
      </c>
      <c r="V10" s="158">
        <f>ROUND(E10*U10,2)</f>
        <v>0</v>
      </c>
      <c r="W10" s="158"/>
      <c r="X10" s="158" t="s">
        <v>58</v>
      </c>
      <c r="Y10" s="158" t="s">
        <v>180</v>
      </c>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1" t="s">
        <v>173</v>
      </c>
      <c r="B11" s="162" t="s">
        <v>146</v>
      </c>
      <c r="C11" s="182" t="s">
        <v>30</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174</v>
      </c>
    </row>
    <row r="12" spans="1:60" outlineLevel="1" x14ac:dyDescent="0.2">
      <c r="A12" s="175">
        <v>3</v>
      </c>
      <c r="B12" s="176" t="s">
        <v>184</v>
      </c>
      <c r="C12" s="183" t="s">
        <v>185</v>
      </c>
      <c r="D12" s="177" t="s">
        <v>186</v>
      </c>
      <c r="E12" s="178">
        <v>1</v>
      </c>
      <c r="F12" s="179"/>
      <c r="G12" s="180">
        <f t="shared" ref="G12:G19" si="0">ROUND(E12*F12,2)</f>
        <v>0</v>
      </c>
      <c r="H12" s="179"/>
      <c r="I12" s="180">
        <f t="shared" ref="I12:I19" si="1">ROUND(E12*H12,2)</f>
        <v>0</v>
      </c>
      <c r="J12" s="179"/>
      <c r="K12" s="180">
        <f t="shared" ref="K12:K19" si="2">ROUND(E12*J12,2)</f>
        <v>0</v>
      </c>
      <c r="L12" s="180">
        <v>21</v>
      </c>
      <c r="M12" s="180">
        <f t="shared" ref="M12:M19" si="3">G12*(1+L12/100)</f>
        <v>0</v>
      </c>
      <c r="N12" s="178">
        <v>0</v>
      </c>
      <c r="O12" s="178">
        <f t="shared" ref="O12:O19" si="4">ROUND(E12*N12,2)</f>
        <v>0</v>
      </c>
      <c r="P12" s="178">
        <v>0</v>
      </c>
      <c r="Q12" s="178">
        <f t="shared" ref="Q12:Q19" si="5">ROUND(E12*P12,2)</f>
        <v>0</v>
      </c>
      <c r="R12" s="180"/>
      <c r="S12" s="180" t="s">
        <v>187</v>
      </c>
      <c r="T12" s="181" t="s">
        <v>179</v>
      </c>
      <c r="U12" s="158">
        <v>0</v>
      </c>
      <c r="V12" s="158">
        <f t="shared" ref="V12:V19" si="6">ROUND(E12*U12,2)</f>
        <v>0</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5">
        <v>4</v>
      </c>
      <c r="B13" s="176" t="s">
        <v>190</v>
      </c>
      <c r="C13" s="183" t="s">
        <v>191</v>
      </c>
      <c r="D13" s="177" t="s">
        <v>186</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187</v>
      </c>
      <c r="T13" s="181" t="s">
        <v>179</v>
      </c>
      <c r="U13" s="158">
        <v>0</v>
      </c>
      <c r="V13" s="158">
        <f t="shared" si="6"/>
        <v>0</v>
      </c>
      <c r="W13" s="158"/>
      <c r="X13" s="158" t="s">
        <v>188</v>
      </c>
      <c r="Y13" s="158" t="s">
        <v>180</v>
      </c>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5">
        <v>5</v>
      </c>
      <c r="B14" s="176" t="s">
        <v>192</v>
      </c>
      <c r="C14" s="183" t="s">
        <v>193</v>
      </c>
      <c r="D14" s="177" t="s">
        <v>186</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187</v>
      </c>
      <c r="T14" s="181" t="s">
        <v>179</v>
      </c>
      <c r="U14" s="158">
        <v>0</v>
      </c>
      <c r="V14" s="158">
        <f t="shared" si="6"/>
        <v>0</v>
      </c>
      <c r="W14" s="158"/>
      <c r="X14" s="158" t="s">
        <v>188</v>
      </c>
      <c r="Y14" s="158" t="s">
        <v>180</v>
      </c>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5">
        <v>6</v>
      </c>
      <c r="B15" s="176" t="s">
        <v>194</v>
      </c>
      <c r="C15" s="183" t="s">
        <v>195</v>
      </c>
      <c r="D15" s="177" t="s">
        <v>186</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187</v>
      </c>
      <c r="T15" s="181" t="s">
        <v>179</v>
      </c>
      <c r="U15" s="158">
        <v>0</v>
      </c>
      <c r="V15" s="158">
        <f t="shared" si="6"/>
        <v>0</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75">
        <v>7</v>
      </c>
      <c r="B16" s="176" t="s">
        <v>196</v>
      </c>
      <c r="C16" s="183" t="s">
        <v>197</v>
      </c>
      <c r="D16" s="177" t="s">
        <v>186</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187</v>
      </c>
      <c r="T16" s="181" t="s">
        <v>179</v>
      </c>
      <c r="U16" s="158">
        <v>0</v>
      </c>
      <c r="V16" s="158">
        <f t="shared" si="6"/>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5">
        <v>8</v>
      </c>
      <c r="B17" s="176" t="s">
        <v>198</v>
      </c>
      <c r="C17" s="183" t="s">
        <v>199</v>
      </c>
      <c r="D17" s="177" t="s">
        <v>186</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187</v>
      </c>
      <c r="T17" s="181" t="s">
        <v>179</v>
      </c>
      <c r="U17" s="158">
        <v>0</v>
      </c>
      <c r="V17" s="158">
        <f t="shared" si="6"/>
        <v>0</v>
      </c>
      <c r="W17" s="158"/>
      <c r="X17" s="158" t="s">
        <v>188</v>
      </c>
      <c r="Y17" s="158" t="s">
        <v>180</v>
      </c>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5">
        <v>9</v>
      </c>
      <c r="B18" s="176" t="s">
        <v>200</v>
      </c>
      <c r="C18" s="183" t="s">
        <v>201</v>
      </c>
      <c r="D18" s="177" t="s">
        <v>186</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187</v>
      </c>
      <c r="T18" s="181" t="s">
        <v>179</v>
      </c>
      <c r="U18" s="158">
        <v>0</v>
      </c>
      <c r="V18" s="158">
        <f t="shared" si="6"/>
        <v>0</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8">
        <v>10</v>
      </c>
      <c r="B19" s="169" t="s">
        <v>202</v>
      </c>
      <c r="C19" s="184" t="s">
        <v>203</v>
      </c>
      <c r="D19" s="170" t="s">
        <v>186</v>
      </c>
      <c r="E19" s="171">
        <v>1</v>
      </c>
      <c r="F19" s="172"/>
      <c r="G19" s="173">
        <f t="shared" si="0"/>
        <v>0</v>
      </c>
      <c r="H19" s="172"/>
      <c r="I19" s="173">
        <f t="shared" si="1"/>
        <v>0</v>
      </c>
      <c r="J19" s="172"/>
      <c r="K19" s="173">
        <f t="shared" si="2"/>
        <v>0</v>
      </c>
      <c r="L19" s="173">
        <v>21</v>
      </c>
      <c r="M19" s="173">
        <f t="shared" si="3"/>
        <v>0</v>
      </c>
      <c r="N19" s="171">
        <v>0</v>
      </c>
      <c r="O19" s="171">
        <f t="shared" si="4"/>
        <v>0</v>
      </c>
      <c r="P19" s="171">
        <v>0</v>
      </c>
      <c r="Q19" s="171">
        <f t="shared" si="5"/>
        <v>0</v>
      </c>
      <c r="R19" s="173"/>
      <c r="S19" s="173" t="s">
        <v>187</v>
      </c>
      <c r="T19" s="174" t="s">
        <v>179</v>
      </c>
      <c r="U19" s="158">
        <v>0</v>
      </c>
      <c r="V19" s="158">
        <f t="shared" si="6"/>
        <v>0</v>
      </c>
      <c r="W19" s="158"/>
      <c r="X19" s="158" t="s">
        <v>188</v>
      </c>
      <c r="Y19" s="158" t="s">
        <v>180</v>
      </c>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85"/>
      <c r="D20" s="6"/>
      <c r="E20" s="3"/>
      <c r="F20" s="3"/>
      <c r="G20" s="3"/>
      <c r="H20" s="3"/>
      <c r="I20" s="3"/>
      <c r="J20" s="3"/>
      <c r="K20" s="3"/>
      <c r="L20" s="3"/>
      <c r="M20" s="3"/>
      <c r="N20" s="3"/>
      <c r="O20" s="3"/>
      <c r="P20" s="3"/>
      <c r="Q20" s="3"/>
      <c r="R20" s="3"/>
      <c r="S20" s="3"/>
      <c r="T20" s="3"/>
      <c r="U20" s="3"/>
      <c r="V20" s="3"/>
      <c r="W20" s="3"/>
      <c r="X20" s="3"/>
      <c r="Y20" s="3"/>
      <c r="AE20">
        <v>12</v>
      </c>
      <c r="AF20">
        <v>21</v>
      </c>
      <c r="AG20" t="s">
        <v>159</v>
      </c>
    </row>
    <row r="21" spans="1:60" x14ac:dyDescent="0.2">
      <c r="A21" s="150"/>
      <c r="B21" s="151" t="s">
        <v>31</v>
      </c>
      <c r="C21" s="186"/>
      <c r="D21" s="152"/>
      <c r="E21" s="153"/>
      <c r="F21" s="153"/>
      <c r="G21" s="167">
        <f>G8+G11</f>
        <v>0</v>
      </c>
      <c r="H21" s="3"/>
      <c r="I21" s="3"/>
      <c r="J21" s="3"/>
      <c r="K21" s="3"/>
      <c r="L21" s="3"/>
      <c r="M21" s="3"/>
      <c r="N21" s="3"/>
      <c r="O21" s="3"/>
      <c r="P21" s="3"/>
      <c r="Q21" s="3"/>
      <c r="R21" s="3"/>
      <c r="S21" s="3"/>
      <c r="T21" s="3"/>
      <c r="U21" s="3"/>
      <c r="V21" s="3"/>
      <c r="W21" s="3"/>
      <c r="X21" s="3"/>
      <c r="Y21" s="3"/>
      <c r="AE21">
        <f>SUMIF(L7:L19,AE20,G7:G19)</f>
        <v>0</v>
      </c>
      <c r="AF21">
        <f>SUMIF(L7:L19,AF20,G7:G19)</f>
        <v>0</v>
      </c>
      <c r="AG21" t="s">
        <v>204</v>
      </c>
    </row>
    <row r="22" spans="1:60" x14ac:dyDescent="0.2">
      <c r="A22" s="3"/>
      <c r="B22" s="4"/>
      <c r="C22" s="185"/>
      <c r="D22" s="6"/>
      <c r="E22" s="3"/>
      <c r="F22" s="3"/>
      <c r="G22" s="3"/>
      <c r="H22" s="3"/>
      <c r="I22" s="3"/>
      <c r="J22" s="3"/>
      <c r="K22" s="3"/>
      <c r="L22" s="3"/>
      <c r="M22" s="3"/>
      <c r="N22" s="3"/>
      <c r="O22" s="3"/>
      <c r="P22" s="3"/>
      <c r="Q22" s="3"/>
      <c r="R22" s="3"/>
      <c r="S22" s="3"/>
      <c r="T22" s="3"/>
      <c r="U22" s="3"/>
      <c r="V22" s="3"/>
      <c r="W22" s="3"/>
      <c r="X22" s="3"/>
      <c r="Y22" s="3"/>
    </row>
    <row r="23" spans="1:60" x14ac:dyDescent="0.2">
      <c r="A23" s="3"/>
      <c r="B23" s="4"/>
      <c r="C23" s="185"/>
      <c r="D23" s="6"/>
      <c r="E23" s="3"/>
      <c r="F23" s="3"/>
      <c r="G23" s="3"/>
      <c r="H23" s="3"/>
      <c r="I23" s="3"/>
      <c r="J23" s="3"/>
      <c r="K23" s="3"/>
      <c r="L23" s="3"/>
      <c r="M23" s="3"/>
      <c r="N23" s="3"/>
      <c r="O23" s="3"/>
      <c r="P23" s="3"/>
      <c r="Q23" s="3"/>
      <c r="R23" s="3"/>
      <c r="S23" s="3"/>
      <c r="T23" s="3"/>
      <c r="U23" s="3"/>
      <c r="V23" s="3"/>
      <c r="W23" s="3"/>
      <c r="X23" s="3"/>
      <c r="Y23" s="3"/>
    </row>
    <row r="24" spans="1:60" x14ac:dyDescent="0.2">
      <c r="A24" s="691" t="s">
        <v>205</v>
      </c>
      <c r="B24" s="691"/>
      <c r="C24" s="692"/>
      <c r="D24" s="6"/>
      <c r="E24" s="3"/>
      <c r="F24" s="3"/>
      <c r="G24" s="3"/>
      <c r="H24" s="3"/>
      <c r="I24" s="3"/>
      <c r="J24" s="3"/>
      <c r="K24" s="3"/>
      <c r="L24" s="3"/>
      <c r="M24" s="3"/>
      <c r="N24" s="3"/>
      <c r="O24" s="3"/>
      <c r="P24" s="3"/>
      <c r="Q24" s="3"/>
      <c r="R24" s="3"/>
      <c r="S24" s="3"/>
      <c r="T24" s="3"/>
      <c r="U24" s="3"/>
      <c r="V24" s="3"/>
      <c r="W24" s="3"/>
      <c r="X24" s="3"/>
      <c r="Y24" s="3"/>
    </row>
    <row r="25" spans="1:60" x14ac:dyDescent="0.2">
      <c r="A25" s="672"/>
      <c r="B25" s="673"/>
      <c r="C25" s="674"/>
      <c r="D25" s="673"/>
      <c r="E25" s="673"/>
      <c r="F25" s="673"/>
      <c r="G25" s="675"/>
      <c r="H25" s="3"/>
      <c r="I25" s="3"/>
      <c r="J25" s="3"/>
      <c r="K25" s="3"/>
      <c r="L25" s="3"/>
      <c r="M25" s="3"/>
      <c r="N25" s="3"/>
      <c r="O25" s="3"/>
      <c r="P25" s="3"/>
      <c r="Q25" s="3"/>
      <c r="R25" s="3"/>
      <c r="S25" s="3"/>
      <c r="T25" s="3"/>
      <c r="U25" s="3"/>
      <c r="V25" s="3"/>
      <c r="W25" s="3"/>
      <c r="X25" s="3"/>
      <c r="Y25" s="3"/>
      <c r="AG25" t="s">
        <v>206</v>
      </c>
    </row>
    <row r="26" spans="1:60" x14ac:dyDescent="0.2">
      <c r="A26" s="676"/>
      <c r="B26" s="677"/>
      <c r="C26" s="678"/>
      <c r="D26" s="677"/>
      <c r="E26" s="677"/>
      <c r="F26" s="677"/>
      <c r="G26" s="679"/>
      <c r="H26" s="3"/>
      <c r="I26" s="3"/>
      <c r="J26" s="3"/>
      <c r="K26" s="3"/>
      <c r="L26" s="3"/>
      <c r="M26" s="3"/>
      <c r="N26" s="3"/>
      <c r="O26" s="3"/>
      <c r="P26" s="3"/>
      <c r="Q26" s="3"/>
      <c r="R26" s="3"/>
      <c r="S26" s="3"/>
      <c r="T26" s="3"/>
      <c r="U26" s="3"/>
      <c r="V26" s="3"/>
      <c r="W26" s="3"/>
      <c r="X26" s="3"/>
      <c r="Y26" s="3"/>
    </row>
    <row r="27" spans="1:60" x14ac:dyDescent="0.2">
      <c r="A27" s="676"/>
      <c r="B27" s="677"/>
      <c r="C27" s="678"/>
      <c r="D27" s="677"/>
      <c r="E27" s="677"/>
      <c r="F27" s="677"/>
      <c r="G27" s="679"/>
      <c r="H27" s="3"/>
      <c r="I27" s="3"/>
      <c r="J27" s="3"/>
      <c r="K27" s="3"/>
      <c r="L27" s="3"/>
      <c r="M27" s="3"/>
      <c r="N27" s="3"/>
      <c r="O27" s="3"/>
      <c r="P27" s="3"/>
      <c r="Q27" s="3"/>
      <c r="R27" s="3"/>
      <c r="S27" s="3"/>
      <c r="T27" s="3"/>
      <c r="U27" s="3"/>
      <c r="V27" s="3"/>
      <c r="W27" s="3"/>
      <c r="X27" s="3"/>
      <c r="Y27" s="3"/>
    </row>
    <row r="28" spans="1:60" x14ac:dyDescent="0.2">
      <c r="A28" s="676"/>
      <c r="B28" s="677"/>
      <c r="C28" s="678"/>
      <c r="D28" s="677"/>
      <c r="E28" s="677"/>
      <c r="F28" s="677"/>
      <c r="G28" s="679"/>
      <c r="H28" s="3"/>
      <c r="I28" s="3"/>
      <c r="J28" s="3"/>
      <c r="K28" s="3"/>
      <c r="L28" s="3"/>
      <c r="M28" s="3"/>
      <c r="N28" s="3"/>
      <c r="O28" s="3"/>
      <c r="P28" s="3"/>
      <c r="Q28" s="3"/>
      <c r="R28" s="3"/>
      <c r="S28" s="3"/>
      <c r="T28" s="3"/>
      <c r="U28" s="3"/>
      <c r="V28" s="3"/>
      <c r="W28" s="3"/>
      <c r="X28" s="3"/>
      <c r="Y28" s="3"/>
    </row>
    <row r="29" spans="1:60" x14ac:dyDescent="0.2">
      <c r="A29" s="680"/>
      <c r="B29" s="681"/>
      <c r="C29" s="682"/>
      <c r="D29" s="681"/>
      <c r="E29" s="681"/>
      <c r="F29" s="681"/>
      <c r="G29" s="683"/>
      <c r="H29" s="3"/>
      <c r="I29" s="3"/>
      <c r="J29" s="3"/>
      <c r="K29" s="3"/>
      <c r="L29" s="3"/>
      <c r="M29" s="3"/>
      <c r="N29" s="3"/>
      <c r="O29" s="3"/>
      <c r="P29" s="3"/>
      <c r="Q29" s="3"/>
      <c r="R29" s="3"/>
      <c r="S29" s="3"/>
      <c r="T29" s="3"/>
      <c r="U29" s="3"/>
      <c r="V29" s="3"/>
      <c r="W29" s="3"/>
      <c r="X29" s="3"/>
      <c r="Y29" s="3"/>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row>
    <row r="31" spans="1:60" x14ac:dyDescent="0.2">
      <c r="C31" s="187"/>
      <c r="D31" s="10"/>
      <c r="AG31" t="s">
        <v>207</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5ap8y2sZQx6kpfT0P3E3LGYYQ2QIHj0zujgLX0b0EvnE2152M0lIKjbZ873xAPjVq/bOKenLsToh2S7XlVkkQ==" saltValue="L3n1NMU6rv4Fqel4ZtcDww==" spinCount="100000" sheet="1" formatRows="0"/>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3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8819-C6D2-47E7-AE2A-7FB53D8FF5F9}">
  <sheetPr>
    <outlinePr summaryBelow="0"/>
  </sheetPr>
  <dimension ref="A1:BH4998"/>
  <sheetViews>
    <sheetView view="pageBreakPreview" zoomScaleNormal="100" zoomScaleSheetLayoutView="100" workbookViewId="0">
      <pane ySplit="7" topLeftCell="A8" activePane="bottomLeft" state="frozen"/>
      <selection pane="bottomLeft" activeCell="F17" sqref="F17"/>
    </sheetView>
  </sheetViews>
  <sheetFormatPr defaultRowHeight="12.75" outlineLevelRow="3"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4" t="s">
        <v>7</v>
      </c>
      <c r="B1" s="684"/>
      <c r="C1" s="684"/>
      <c r="D1" s="684"/>
      <c r="E1" s="684"/>
      <c r="F1" s="684"/>
      <c r="G1" s="684"/>
      <c r="AG1" t="s">
        <v>147</v>
      </c>
    </row>
    <row r="2" spans="1:60" ht="24.95" customHeight="1" x14ac:dyDescent="0.2">
      <c r="A2" s="49" t="s">
        <v>8</v>
      </c>
      <c r="B2" s="48" t="s">
        <v>41</v>
      </c>
      <c r="C2" s="685" t="s">
        <v>42</v>
      </c>
      <c r="D2" s="686"/>
      <c r="E2" s="686"/>
      <c r="F2" s="686"/>
      <c r="G2" s="687"/>
      <c r="AG2" t="s">
        <v>148</v>
      </c>
    </row>
    <row r="3" spans="1:60" ht="24.95" customHeight="1" x14ac:dyDescent="0.2">
      <c r="A3" s="49" t="s">
        <v>9</v>
      </c>
      <c r="B3" s="48" t="s">
        <v>59</v>
      </c>
      <c r="C3" s="685" t="s">
        <v>60</v>
      </c>
      <c r="D3" s="686"/>
      <c r="E3" s="686"/>
      <c r="F3" s="686"/>
      <c r="G3" s="687"/>
      <c r="AC3" s="121" t="s">
        <v>148</v>
      </c>
      <c r="AG3" t="s">
        <v>149</v>
      </c>
    </row>
    <row r="4" spans="1:60" ht="24.95" customHeight="1" x14ac:dyDescent="0.2">
      <c r="A4" s="140" t="s">
        <v>10</v>
      </c>
      <c r="B4" s="141" t="s">
        <v>59</v>
      </c>
      <c r="C4" s="688" t="s">
        <v>61</v>
      </c>
      <c r="D4" s="689"/>
      <c r="E4" s="689"/>
      <c r="F4" s="689"/>
      <c r="G4" s="690"/>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66</v>
      </c>
      <c r="C8" s="182" t="s">
        <v>67</v>
      </c>
      <c r="D8" s="163"/>
      <c r="E8" s="164"/>
      <c r="F8" s="165"/>
      <c r="G8" s="165">
        <f>SUMIF(AG9:AG32,"&lt;&gt;NOR",G9:G32)</f>
        <v>0</v>
      </c>
      <c r="H8" s="165"/>
      <c r="I8" s="165">
        <f>SUM(I9:I32)</f>
        <v>0</v>
      </c>
      <c r="J8" s="165"/>
      <c r="K8" s="165">
        <f>SUM(K9:K32)</f>
        <v>0</v>
      </c>
      <c r="L8" s="165"/>
      <c r="M8" s="165">
        <f>SUM(M9:M32)</f>
        <v>0</v>
      </c>
      <c r="N8" s="164"/>
      <c r="O8" s="164">
        <f>SUM(O9:O32)</f>
        <v>58.51</v>
      </c>
      <c r="P8" s="164"/>
      <c r="Q8" s="164">
        <f>SUM(Q9:Q32)</f>
        <v>0</v>
      </c>
      <c r="R8" s="165"/>
      <c r="S8" s="165"/>
      <c r="T8" s="166"/>
      <c r="U8" s="160"/>
      <c r="V8" s="160">
        <f>SUM(V9:V32)</f>
        <v>464.53</v>
      </c>
      <c r="W8" s="160"/>
      <c r="X8" s="160"/>
      <c r="Y8" s="160"/>
      <c r="AG8" t="s">
        <v>174</v>
      </c>
    </row>
    <row r="9" spans="1:60" ht="22.5" outlineLevel="1" x14ac:dyDescent="0.2">
      <c r="A9" s="168">
        <v>1</v>
      </c>
      <c r="B9" s="169" t="s">
        <v>208</v>
      </c>
      <c r="C9" s="184" t="s">
        <v>209</v>
      </c>
      <c r="D9" s="170" t="s">
        <v>210</v>
      </c>
      <c r="E9" s="171">
        <v>34.42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178</v>
      </c>
      <c r="T9" s="174" t="s">
        <v>178</v>
      </c>
      <c r="U9" s="158">
        <v>4.7279999999999998</v>
      </c>
      <c r="V9" s="158">
        <f>ROUND(E9*U9,2)</f>
        <v>162.74</v>
      </c>
      <c r="W9" s="158"/>
      <c r="X9" s="158" t="s">
        <v>188</v>
      </c>
      <c r="Y9" s="158" t="s">
        <v>180</v>
      </c>
      <c r="Z9" s="147"/>
      <c r="AA9" s="147"/>
      <c r="AB9" s="147"/>
      <c r="AC9" s="147"/>
      <c r="AD9" s="147"/>
      <c r="AE9" s="147"/>
      <c r="AF9" s="147"/>
      <c r="AG9" s="147" t="s">
        <v>189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93" t="s">
        <v>211</v>
      </c>
      <c r="D10" s="188"/>
      <c r="E10" s="189"/>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3" x14ac:dyDescent="0.2">
      <c r="A11" s="154"/>
      <c r="B11" s="155"/>
      <c r="C11" s="193" t="s">
        <v>213</v>
      </c>
      <c r="D11" s="188"/>
      <c r="E11" s="189">
        <v>34.42</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214</v>
      </c>
      <c r="C12" s="184" t="s">
        <v>215</v>
      </c>
      <c r="D12" s="170" t="s">
        <v>210</v>
      </c>
      <c r="E12" s="171">
        <v>34.42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178</v>
      </c>
      <c r="T12" s="174" t="s">
        <v>178</v>
      </c>
      <c r="U12" s="158">
        <v>3.81</v>
      </c>
      <c r="V12" s="158">
        <f>ROUND(E12*U12,2)</f>
        <v>131.13999999999999</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93" t="s">
        <v>211</v>
      </c>
      <c r="D13" s="188"/>
      <c r="E13" s="189"/>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3" x14ac:dyDescent="0.2">
      <c r="A14" s="154"/>
      <c r="B14" s="155"/>
      <c r="C14" s="193" t="s">
        <v>213</v>
      </c>
      <c r="D14" s="188"/>
      <c r="E14" s="189">
        <v>34.42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5">
        <v>3</v>
      </c>
      <c r="B15" s="176" t="s">
        <v>216</v>
      </c>
      <c r="C15" s="183" t="s">
        <v>217</v>
      </c>
      <c r="D15" s="177" t="s">
        <v>210</v>
      </c>
      <c r="E15" s="178">
        <v>34.42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178</v>
      </c>
      <c r="T15" s="181" t="s">
        <v>178</v>
      </c>
      <c r="U15" s="158">
        <v>1.0999999999999999E-2</v>
      </c>
      <c r="V15" s="158">
        <f>ROUND(E15*U15,2)</f>
        <v>0.38</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8">
        <v>4</v>
      </c>
      <c r="B16" s="169" t="s">
        <v>218</v>
      </c>
      <c r="C16" s="184" t="s">
        <v>219</v>
      </c>
      <c r="D16" s="170" t="s">
        <v>210</v>
      </c>
      <c r="E16" s="171">
        <v>344.2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178</v>
      </c>
      <c r="T16" s="174" t="s">
        <v>178</v>
      </c>
      <c r="U16" s="158">
        <v>0</v>
      </c>
      <c r="V16" s="158">
        <f>ROUND(E16*U16,2)</f>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3" t="s">
        <v>220</v>
      </c>
      <c r="D17" s="188"/>
      <c r="E17" s="189">
        <v>344.2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5</v>
      </c>
      <c r="B18" s="169" t="s">
        <v>221</v>
      </c>
      <c r="C18" s="184" t="s">
        <v>222</v>
      </c>
      <c r="D18" s="170" t="s">
        <v>210</v>
      </c>
      <c r="E18" s="171">
        <v>34.42</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178</v>
      </c>
      <c r="T18" s="174" t="s">
        <v>178</v>
      </c>
      <c r="U18" s="158">
        <v>0.66800000000000004</v>
      </c>
      <c r="V18" s="158">
        <f>ROUND(E18*U18,2)</f>
        <v>22.99</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93" t="s">
        <v>211</v>
      </c>
      <c r="D19" s="188"/>
      <c r="E19" s="189"/>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3" x14ac:dyDescent="0.2">
      <c r="A20" s="154"/>
      <c r="B20" s="155"/>
      <c r="C20" s="193" t="s">
        <v>213</v>
      </c>
      <c r="D20" s="188"/>
      <c r="E20" s="189">
        <v>34.42</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6</v>
      </c>
      <c r="B21" s="169" t="s">
        <v>223</v>
      </c>
      <c r="C21" s="184" t="s">
        <v>224</v>
      </c>
      <c r="D21" s="170" t="s">
        <v>210</v>
      </c>
      <c r="E21" s="171">
        <v>68.84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178</v>
      </c>
      <c r="T21" s="174" t="s">
        <v>178</v>
      </c>
      <c r="U21" s="158">
        <v>0.59099999999999997</v>
      </c>
      <c r="V21" s="158">
        <f>ROUND(E21*U21,2)</f>
        <v>40.68</v>
      </c>
      <c r="W21" s="158"/>
      <c r="X21" s="158" t="s">
        <v>188</v>
      </c>
      <c r="Y21" s="158" t="s">
        <v>180</v>
      </c>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93" t="s">
        <v>211</v>
      </c>
      <c r="D22" s="188"/>
      <c r="E22" s="189"/>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3" x14ac:dyDescent="0.2">
      <c r="A23" s="154"/>
      <c r="B23" s="155"/>
      <c r="C23" s="193" t="s">
        <v>225</v>
      </c>
      <c r="D23" s="188"/>
      <c r="E23" s="189">
        <v>68.84</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5">
        <v>7</v>
      </c>
      <c r="B24" s="176" t="s">
        <v>226</v>
      </c>
      <c r="C24" s="183" t="s">
        <v>227</v>
      </c>
      <c r="D24" s="177" t="s">
        <v>210</v>
      </c>
      <c r="E24" s="178">
        <v>34.42</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178</v>
      </c>
      <c r="T24" s="181" t="s">
        <v>178</v>
      </c>
      <c r="U24" s="158">
        <v>1.9379999999999999</v>
      </c>
      <c r="V24" s="158">
        <f>ROUND(E24*U24,2)</f>
        <v>66.709999999999994</v>
      </c>
      <c r="W24" s="158"/>
      <c r="X24" s="158" t="s">
        <v>188</v>
      </c>
      <c r="Y24" s="158" t="s">
        <v>180</v>
      </c>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5">
        <v>8</v>
      </c>
      <c r="B25" s="176" t="s">
        <v>228</v>
      </c>
      <c r="C25" s="183" t="s">
        <v>229</v>
      </c>
      <c r="D25" s="177" t="s">
        <v>210</v>
      </c>
      <c r="E25" s="178">
        <v>34.42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178</v>
      </c>
      <c r="T25" s="181" t="s">
        <v>178</v>
      </c>
      <c r="U25" s="158">
        <v>8.9999999999999993E-3</v>
      </c>
      <c r="V25" s="158">
        <f>ROUND(E25*U25,2)</f>
        <v>0.31</v>
      </c>
      <c r="W25" s="158"/>
      <c r="X25" s="158" t="s">
        <v>188</v>
      </c>
      <c r="Y25" s="158" t="s">
        <v>180</v>
      </c>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8">
        <v>9</v>
      </c>
      <c r="B26" s="169" t="s">
        <v>230</v>
      </c>
      <c r="C26" s="184" t="s">
        <v>231</v>
      </c>
      <c r="D26" s="170" t="s">
        <v>210</v>
      </c>
      <c r="E26" s="171">
        <v>34.42</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c r="S26" s="173" t="s">
        <v>178</v>
      </c>
      <c r="T26" s="174" t="s">
        <v>178</v>
      </c>
      <c r="U26" s="158">
        <v>1.1499999999999999</v>
      </c>
      <c r="V26" s="158">
        <f>ROUND(E26*U26,2)</f>
        <v>39.58</v>
      </c>
      <c r="W26" s="158"/>
      <c r="X26" s="158" t="s">
        <v>188</v>
      </c>
      <c r="Y26" s="158" t="s">
        <v>180</v>
      </c>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3" t="s">
        <v>211</v>
      </c>
      <c r="D27" s="188"/>
      <c r="E27" s="189"/>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3" x14ac:dyDescent="0.2">
      <c r="A28" s="154"/>
      <c r="B28" s="155"/>
      <c r="C28" s="193" t="s">
        <v>213</v>
      </c>
      <c r="D28" s="188"/>
      <c r="E28" s="189">
        <v>34.42</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75">
        <v>10</v>
      </c>
      <c r="B29" s="176" t="s">
        <v>232</v>
      </c>
      <c r="C29" s="183" t="s">
        <v>233</v>
      </c>
      <c r="D29" s="177" t="s">
        <v>210</v>
      </c>
      <c r="E29" s="178">
        <v>34.42</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178</v>
      </c>
      <c r="T29" s="181" t="s">
        <v>178</v>
      </c>
      <c r="U29" s="158">
        <v>0</v>
      </c>
      <c r="V29" s="158">
        <f>ROUND(E29*U29,2)</f>
        <v>0</v>
      </c>
      <c r="W29" s="158"/>
      <c r="X29" s="158" t="s">
        <v>188</v>
      </c>
      <c r="Y29" s="158" t="s">
        <v>180</v>
      </c>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11</v>
      </c>
      <c r="B30" s="169" t="s">
        <v>234</v>
      </c>
      <c r="C30" s="184" t="s">
        <v>235</v>
      </c>
      <c r="D30" s="170" t="s">
        <v>236</v>
      </c>
      <c r="E30" s="171">
        <v>58.514000000000003</v>
      </c>
      <c r="F30" s="172"/>
      <c r="G30" s="173">
        <f>ROUND(E30*F30,2)</f>
        <v>0</v>
      </c>
      <c r="H30" s="172"/>
      <c r="I30" s="173">
        <f>ROUND(E30*H30,2)</f>
        <v>0</v>
      </c>
      <c r="J30" s="172"/>
      <c r="K30" s="173">
        <f>ROUND(E30*J30,2)</f>
        <v>0</v>
      </c>
      <c r="L30" s="173">
        <v>21</v>
      </c>
      <c r="M30" s="173">
        <f>G30*(1+L30/100)</f>
        <v>0</v>
      </c>
      <c r="N30" s="171">
        <v>1</v>
      </c>
      <c r="O30" s="171">
        <f>ROUND(E30*N30,2)</f>
        <v>58.51</v>
      </c>
      <c r="P30" s="171">
        <v>0</v>
      </c>
      <c r="Q30" s="171">
        <f>ROUND(E30*P30,2)</f>
        <v>0</v>
      </c>
      <c r="R30" s="173" t="s">
        <v>237</v>
      </c>
      <c r="S30" s="173" t="s">
        <v>178</v>
      </c>
      <c r="T30" s="174" t="s">
        <v>178</v>
      </c>
      <c r="U30" s="158">
        <v>0</v>
      </c>
      <c r="V30" s="158">
        <f>ROUND(E30*U30,2)</f>
        <v>0</v>
      </c>
      <c r="W30" s="158"/>
      <c r="X30" s="158" t="s">
        <v>238</v>
      </c>
      <c r="Y30" s="158" t="s">
        <v>180</v>
      </c>
      <c r="Z30" s="147"/>
      <c r="AA30" s="147"/>
      <c r="AB30" s="147"/>
      <c r="AC30" s="147"/>
      <c r="AD30" s="147"/>
      <c r="AE30" s="147"/>
      <c r="AF30" s="147"/>
      <c r="AG30" s="147" t="s">
        <v>239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3" t="s">
        <v>211</v>
      </c>
      <c r="D31" s="188"/>
      <c r="E31" s="189"/>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3" x14ac:dyDescent="0.2">
      <c r="A32" s="154"/>
      <c r="B32" s="155"/>
      <c r="C32" s="193" t="s">
        <v>240</v>
      </c>
      <c r="D32" s="188"/>
      <c r="E32" s="189">
        <v>58.514000000000003</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1" t="s">
        <v>173</v>
      </c>
      <c r="B33" s="162" t="s">
        <v>68</v>
      </c>
      <c r="C33" s="182" t="s">
        <v>69</v>
      </c>
      <c r="D33" s="163"/>
      <c r="E33" s="164"/>
      <c r="F33" s="165"/>
      <c r="G33" s="165">
        <f>SUMIF(AG34:AG136,"&lt;&gt;NOR",G34:G136)</f>
        <v>0</v>
      </c>
      <c r="H33" s="165"/>
      <c r="I33" s="165">
        <f>SUM(I34:I136)</f>
        <v>0</v>
      </c>
      <c r="J33" s="165"/>
      <c r="K33" s="165">
        <f>SUM(K34:K136)</f>
        <v>0</v>
      </c>
      <c r="L33" s="165"/>
      <c r="M33" s="165">
        <f>SUM(M34:M136)</f>
        <v>0</v>
      </c>
      <c r="N33" s="164"/>
      <c r="O33" s="164">
        <f>SUM(O34:O136)</f>
        <v>57.459999999999994</v>
      </c>
      <c r="P33" s="164"/>
      <c r="Q33" s="164">
        <f>SUM(Q34:Q136)</f>
        <v>0</v>
      </c>
      <c r="R33" s="165"/>
      <c r="S33" s="165"/>
      <c r="T33" s="166"/>
      <c r="U33" s="160"/>
      <c r="V33" s="160">
        <f>SUM(V34:V136)</f>
        <v>274.98</v>
      </c>
      <c r="W33" s="160"/>
      <c r="X33" s="160"/>
      <c r="Y33" s="160"/>
      <c r="AG33" t="s">
        <v>174</v>
      </c>
    </row>
    <row r="34" spans="1:60" outlineLevel="1" x14ac:dyDescent="0.2">
      <c r="A34" s="168">
        <v>12</v>
      </c>
      <c r="B34" s="169" t="s">
        <v>241</v>
      </c>
      <c r="C34" s="184" t="s">
        <v>242</v>
      </c>
      <c r="D34" s="170" t="s">
        <v>210</v>
      </c>
      <c r="E34" s="171">
        <v>0.8</v>
      </c>
      <c r="F34" s="172"/>
      <c r="G34" s="173">
        <f>ROUND(E34*F34,2)</f>
        <v>0</v>
      </c>
      <c r="H34" s="172"/>
      <c r="I34" s="173">
        <f>ROUND(E34*H34,2)</f>
        <v>0</v>
      </c>
      <c r="J34" s="172"/>
      <c r="K34" s="173">
        <f>ROUND(E34*J34,2)</f>
        <v>0</v>
      </c>
      <c r="L34" s="173">
        <v>21</v>
      </c>
      <c r="M34" s="173">
        <f>G34*(1+L34/100)</f>
        <v>0</v>
      </c>
      <c r="N34" s="171">
        <v>1.84144</v>
      </c>
      <c r="O34" s="171">
        <f>ROUND(E34*N34,2)</f>
        <v>1.47</v>
      </c>
      <c r="P34" s="171">
        <v>0</v>
      </c>
      <c r="Q34" s="171">
        <f>ROUND(E34*P34,2)</f>
        <v>0</v>
      </c>
      <c r="R34" s="173"/>
      <c r="S34" s="173" t="s">
        <v>178</v>
      </c>
      <c r="T34" s="174" t="s">
        <v>178</v>
      </c>
      <c r="U34" s="158">
        <v>4.7939999999999996</v>
      </c>
      <c r="V34" s="158">
        <f>ROUND(E34*U34,2)</f>
        <v>3.84</v>
      </c>
      <c r="W34" s="158"/>
      <c r="X34" s="158" t="s">
        <v>188</v>
      </c>
      <c r="Y34" s="158" t="s">
        <v>180</v>
      </c>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3" t="s">
        <v>243</v>
      </c>
      <c r="D35" s="188"/>
      <c r="E35" s="189"/>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93" t="s">
        <v>244</v>
      </c>
      <c r="D36" s="188"/>
      <c r="E36" s="189"/>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93" t="s">
        <v>245</v>
      </c>
      <c r="D37" s="188"/>
      <c r="E37" s="189">
        <v>0.8</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8">
        <v>13</v>
      </c>
      <c r="B38" s="169" t="s">
        <v>246</v>
      </c>
      <c r="C38" s="184" t="s">
        <v>247</v>
      </c>
      <c r="D38" s="170" t="s">
        <v>248</v>
      </c>
      <c r="E38" s="171">
        <v>11</v>
      </c>
      <c r="F38" s="172"/>
      <c r="G38" s="173">
        <f>ROUND(E38*F38,2)</f>
        <v>0</v>
      </c>
      <c r="H38" s="172"/>
      <c r="I38" s="173">
        <f>ROUND(E38*H38,2)</f>
        <v>0</v>
      </c>
      <c r="J38" s="172"/>
      <c r="K38" s="173">
        <f>ROUND(E38*J38,2)</f>
        <v>0</v>
      </c>
      <c r="L38" s="173">
        <v>21</v>
      </c>
      <c r="M38" s="173">
        <f>G38*(1+L38/100)</f>
        <v>0</v>
      </c>
      <c r="N38" s="171">
        <v>3.73E-2</v>
      </c>
      <c r="O38" s="171">
        <f>ROUND(E38*N38,2)</f>
        <v>0.41</v>
      </c>
      <c r="P38" s="171">
        <v>0</v>
      </c>
      <c r="Q38" s="171">
        <f>ROUND(E38*P38,2)</f>
        <v>0</v>
      </c>
      <c r="R38" s="173"/>
      <c r="S38" s="173" t="s">
        <v>178</v>
      </c>
      <c r="T38" s="174" t="s">
        <v>178</v>
      </c>
      <c r="U38" s="158">
        <v>0.40775</v>
      </c>
      <c r="V38" s="158">
        <f>ROUND(E38*U38,2)</f>
        <v>4.49</v>
      </c>
      <c r="W38" s="158"/>
      <c r="X38" s="158" t="s">
        <v>188</v>
      </c>
      <c r="Y38" s="158" t="s">
        <v>180</v>
      </c>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2" x14ac:dyDescent="0.2">
      <c r="A39" s="154"/>
      <c r="B39" s="155"/>
      <c r="C39" s="193" t="s">
        <v>249</v>
      </c>
      <c r="D39" s="188"/>
      <c r="E39" s="189"/>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93" t="s">
        <v>250</v>
      </c>
      <c r="D40" s="188"/>
      <c r="E40" s="189">
        <v>11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212</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8">
        <v>14</v>
      </c>
      <c r="B41" s="169" t="s">
        <v>251</v>
      </c>
      <c r="C41" s="184" t="s">
        <v>252</v>
      </c>
      <c r="D41" s="170" t="s">
        <v>253</v>
      </c>
      <c r="E41" s="171">
        <v>0.9</v>
      </c>
      <c r="F41" s="172"/>
      <c r="G41" s="173">
        <f>ROUND(E41*F41,2)</f>
        <v>0</v>
      </c>
      <c r="H41" s="172"/>
      <c r="I41" s="173">
        <f>ROUND(E41*H41,2)</f>
        <v>0</v>
      </c>
      <c r="J41" s="172"/>
      <c r="K41" s="173">
        <f>ROUND(E41*J41,2)</f>
        <v>0</v>
      </c>
      <c r="L41" s="173">
        <v>21</v>
      </c>
      <c r="M41" s="173">
        <f>G41*(1+L41/100)</f>
        <v>0</v>
      </c>
      <c r="N41" s="171">
        <v>0.23224</v>
      </c>
      <c r="O41" s="171">
        <f>ROUND(E41*N41,2)</f>
        <v>0.21</v>
      </c>
      <c r="P41" s="171">
        <v>0</v>
      </c>
      <c r="Q41" s="171">
        <f>ROUND(E41*P41,2)</f>
        <v>0</v>
      </c>
      <c r="R41" s="173"/>
      <c r="S41" s="173" t="s">
        <v>178</v>
      </c>
      <c r="T41" s="174" t="s">
        <v>178</v>
      </c>
      <c r="U41" s="158">
        <v>0.6492</v>
      </c>
      <c r="V41" s="158">
        <f>ROUND(E41*U41,2)</f>
        <v>0.57999999999999996</v>
      </c>
      <c r="W41" s="158"/>
      <c r="X41" s="158" t="s">
        <v>188</v>
      </c>
      <c r="Y41" s="158" t="s">
        <v>180</v>
      </c>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93" t="s">
        <v>211</v>
      </c>
      <c r="D42" s="188"/>
      <c r="E42" s="189"/>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3" t="s">
        <v>254</v>
      </c>
      <c r="D43" s="188"/>
      <c r="E43" s="189"/>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93" t="s">
        <v>255</v>
      </c>
      <c r="D44" s="188"/>
      <c r="E44" s="189">
        <v>0.9</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15</v>
      </c>
      <c r="B45" s="169" t="s">
        <v>256</v>
      </c>
      <c r="C45" s="184" t="s">
        <v>257</v>
      </c>
      <c r="D45" s="170" t="s">
        <v>253</v>
      </c>
      <c r="E45" s="171">
        <v>12.03</v>
      </c>
      <c r="F45" s="172"/>
      <c r="G45" s="173">
        <f>ROUND(E45*F45,2)</f>
        <v>0</v>
      </c>
      <c r="H45" s="172"/>
      <c r="I45" s="173">
        <f>ROUND(E45*H45,2)</f>
        <v>0</v>
      </c>
      <c r="J45" s="172"/>
      <c r="K45" s="173">
        <f>ROUND(E45*J45,2)</f>
        <v>0</v>
      </c>
      <c r="L45" s="173">
        <v>21</v>
      </c>
      <c r="M45" s="173">
        <f>G45*(1+L45/100)</f>
        <v>0</v>
      </c>
      <c r="N45" s="171">
        <v>0.27964</v>
      </c>
      <c r="O45" s="171">
        <f>ROUND(E45*N45,2)</f>
        <v>3.36</v>
      </c>
      <c r="P45" s="171">
        <v>0</v>
      </c>
      <c r="Q45" s="171">
        <f>ROUND(E45*P45,2)</f>
        <v>0</v>
      </c>
      <c r="R45" s="173"/>
      <c r="S45" s="173" t="s">
        <v>178</v>
      </c>
      <c r="T45" s="174" t="s">
        <v>178</v>
      </c>
      <c r="U45" s="158">
        <v>0.78149999999999997</v>
      </c>
      <c r="V45" s="158">
        <f>ROUND(E45*U45,2)</f>
        <v>9.4</v>
      </c>
      <c r="W45" s="158"/>
      <c r="X45" s="158" t="s">
        <v>188</v>
      </c>
      <c r="Y45" s="158" t="s">
        <v>180</v>
      </c>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3" t="s">
        <v>258</v>
      </c>
      <c r="D46" s="188"/>
      <c r="E46" s="189"/>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93" t="s">
        <v>259</v>
      </c>
      <c r="D47" s="188"/>
      <c r="E47" s="189">
        <v>12.03</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68">
        <v>16</v>
      </c>
      <c r="B48" s="169" t="s">
        <v>260</v>
      </c>
      <c r="C48" s="184" t="s">
        <v>261</v>
      </c>
      <c r="D48" s="170" t="s">
        <v>248</v>
      </c>
      <c r="E48" s="171">
        <v>6</v>
      </c>
      <c r="F48" s="172"/>
      <c r="G48" s="173">
        <f>ROUND(E48*F48,2)</f>
        <v>0</v>
      </c>
      <c r="H48" s="172"/>
      <c r="I48" s="173">
        <f>ROUND(E48*H48,2)</f>
        <v>0</v>
      </c>
      <c r="J48" s="172"/>
      <c r="K48" s="173">
        <f>ROUND(E48*J48,2)</f>
        <v>0</v>
      </c>
      <c r="L48" s="173">
        <v>21</v>
      </c>
      <c r="M48" s="173">
        <f>G48*(1+L48/100)</f>
        <v>0</v>
      </c>
      <c r="N48" s="171">
        <v>2.6509999999999999E-2</v>
      </c>
      <c r="O48" s="171">
        <f>ROUND(E48*N48,2)</f>
        <v>0.16</v>
      </c>
      <c r="P48" s="171">
        <v>0</v>
      </c>
      <c r="Q48" s="171">
        <f>ROUND(E48*P48,2)</f>
        <v>0</v>
      </c>
      <c r="R48" s="173"/>
      <c r="S48" s="173" t="s">
        <v>178</v>
      </c>
      <c r="T48" s="174" t="s">
        <v>178</v>
      </c>
      <c r="U48" s="158">
        <v>0.24199999999999999</v>
      </c>
      <c r="V48" s="158">
        <f>ROUND(E48*U48,2)</f>
        <v>1.45</v>
      </c>
      <c r="W48" s="158"/>
      <c r="X48" s="158" t="s">
        <v>188</v>
      </c>
      <c r="Y48" s="158" t="s">
        <v>180</v>
      </c>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3" t="s">
        <v>258</v>
      </c>
      <c r="D49" s="188"/>
      <c r="E49" s="189"/>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93" t="s">
        <v>262</v>
      </c>
      <c r="D50" s="188"/>
      <c r="E50" s="189">
        <v>2</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93" t="s">
        <v>211</v>
      </c>
      <c r="D51" s="188"/>
      <c r="E51" s="189"/>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3" t="s">
        <v>72</v>
      </c>
      <c r="D52" s="188"/>
      <c r="E52" s="189">
        <v>4</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212</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17</v>
      </c>
      <c r="B53" s="169" t="s">
        <v>260</v>
      </c>
      <c r="C53" s="184" t="s">
        <v>263</v>
      </c>
      <c r="D53" s="170" t="s">
        <v>248</v>
      </c>
      <c r="E53" s="171">
        <v>10</v>
      </c>
      <c r="F53" s="172"/>
      <c r="G53" s="173">
        <f>ROUND(E53*F53,2)</f>
        <v>0</v>
      </c>
      <c r="H53" s="172"/>
      <c r="I53" s="173">
        <f>ROUND(E53*H53,2)</f>
        <v>0</v>
      </c>
      <c r="J53" s="172"/>
      <c r="K53" s="173">
        <f>ROUND(E53*J53,2)</f>
        <v>0</v>
      </c>
      <c r="L53" s="173">
        <v>21</v>
      </c>
      <c r="M53" s="173">
        <f>G53*(1+L53/100)</f>
        <v>0</v>
      </c>
      <c r="N53" s="171">
        <v>3.9789999999999999E-2</v>
      </c>
      <c r="O53" s="171">
        <f>ROUND(E53*N53,2)</f>
        <v>0.4</v>
      </c>
      <c r="P53" s="171">
        <v>0</v>
      </c>
      <c r="Q53" s="171">
        <f>ROUND(E53*P53,2)</f>
        <v>0</v>
      </c>
      <c r="R53" s="173"/>
      <c r="S53" s="173" t="s">
        <v>178</v>
      </c>
      <c r="T53" s="174" t="s">
        <v>178</v>
      </c>
      <c r="U53" s="158">
        <v>0.24199999999999999</v>
      </c>
      <c r="V53" s="158">
        <f>ROUND(E53*U53,2)</f>
        <v>2.42</v>
      </c>
      <c r="W53" s="158"/>
      <c r="X53" s="158" t="s">
        <v>188</v>
      </c>
      <c r="Y53" s="158" t="s">
        <v>180</v>
      </c>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93" t="s">
        <v>211</v>
      </c>
      <c r="D54" s="188"/>
      <c r="E54" s="189"/>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3" t="s">
        <v>264</v>
      </c>
      <c r="D55" s="188"/>
      <c r="E55" s="189">
        <v>9</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3" t="s">
        <v>243</v>
      </c>
      <c r="D56" s="188"/>
      <c r="E56" s="189"/>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3" t="s">
        <v>66</v>
      </c>
      <c r="D57" s="188"/>
      <c r="E57" s="189">
        <v>1</v>
      </c>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8">
        <v>18</v>
      </c>
      <c r="B58" s="169" t="s">
        <v>265</v>
      </c>
      <c r="C58" s="184" t="s">
        <v>266</v>
      </c>
      <c r="D58" s="170" t="s">
        <v>248</v>
      </c>
      <c r="E58" s="171">
        <v>4</v>
      </c>
      <c r="F58" s="172"/>
      <c r="G58" s="173">
        <f>ROUND(E58*F58,2)</f>
        <v>0</v>
      </c>
      <c r="H58" s="172"/>
      <c r="I58" s="173">
        <f>ROUND(E58*H58,2)</f>
        <v>0</v>
      </c>
      <c r="J58" s="172"/>
      <c r="K58" s="173">
        <f>ROUND(E58*J58,2)</f>
        <v>0</v>
      </c>
      <c r="L58" s="173">
        <v>21</v>
      </c>
      <c r="M58" s="173">
        <f>G58*(1+L58/100)</f>
        <v>0</v>
      </c>
      <c r="N58" s="171">
        <v>3.3300000000000003E-2</v>
      </c>
      <c r="O58" s="171">
        <f>ROUND(E58*N58,2)</f>
        <v>0.13</v>
      </c>
      <c r="P58" s="171">
        <v>0</v>
      </c>
      <c r="Q58" s="171">
        <f>ROUND(E58*P58,2)</f>
        <v>0</v>
      </c>
      <c r="R58" s="173"/>
      <c r="S58" s="173" t="s">
        <v>178</v>
      </c>
      <c r="T58" s="174" t="s">
        <v>178</v>
      </c>
      <c r="U58" s="158">
        <v>0.34499999999999997</v>
      </c>
      <c r="V58" s="158">
        <f>ROUND(E58*U58,2)</f>
        <v>1.38</v>
      </c>
      <c r="W58" s="158"/>
      <c r="X58" s="158" t="s">
        <v>188</v>
      </c>
      <c r="Y58" s="158" t="s">
        <v>180</v>
      </c>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3" t="s">
        <v>211</v>
      </c>
      <c r="D59" s="188"/>
      <c r="E59" s="189"/>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3" t="s">
        <v>68</v>
      </c>
      <c r="D60" s="188"/>
      <c r="E60" s="189">
        <v>3</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93" t="s">
        <v>243</v>
      </c>
      <c r="D61" s="188"/>
      <c r="E61" s="189"/>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212</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93" t="s">
        <v>66</v>
      </c>
      <c r="D62" s="188"/>
      <c r="E62" s="189">
        <v>1</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19</v>
      </c>
      <c r="B63" s="169" t="s">
        <v>267</v>
      </c>
      <c r="C63" s="184" t="s">
        <v>268</v>
      </c>
      <c r="D63" s="170" t="s">
        <v>210</v>
      </c>
      <c r="E63" s="171">
        <v>5.7599999999999998E-2</v>
      </c>
      <c r="F63" s="172"/>
      <c r="G63" s="173">
        <f>ROUND(E63*F63,2)</f>
        <v>0</v>
      </c>
      <c r="H63" s="172"/>
      <c r="I63" s="173">
        <f>ROUND(E63*H63,2)</f>
        <v>0</v>
      </c>
      <c r="J63" s="172"/>
      <c r="K63" s="173">
        <f>ROUND(E63*J63,2)</f>
        <v>0</v>
      </c>
      <c r="L63" s="173">
        <v>21</v>
      </c>
      <c r="M63" s="173">
        <f>G63*(1+L63/100)</f>
        <v>0</v>
      </c>
      <c r="N63" s="171">
        <v>1.8196000000000001</v>
      </c>
      <c r="O63" s="171">
        <f>ROUND(E63*N63,2)</f>
        <v>0.1</v>
      </c>
      <c r="P63" s="171">
        <v>0</v>
      </c>
      <c r="Q63" s="171">
        <f>ROUND(E63*P63,2)</f>
        <v>0</v>
      </c>
      <c r="R63" s="173"/>
      <c r="S63" s="173" t="s">
        <v>178</v>
      </c>
      <c r="T63" s="174" t="s">
        <v>178</v>
      </c>
      <c r="U63" s="158">
        <v>6.77</v>
      </c>
      <c r="V63" s="158">
        <f>ROUND(E63*U63,2)</f>
        <v>0.39</v>
      </c>
      <c r="W63" s="158"/>
      <c r="X63" s="158" t="s">
        <v>188</v>
      </c>
      <c r="Y63" s="158" t="s">
        <v>180</v>
      </c>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3" t="s">
        <v>269</v>
      </c>
      <c r="D64" s="188"/>
      <c r="E64" s="189"/>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212</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3" t="s">
        <v>270</v>
      </c>
      <c r="D65" s="188"/>
      <c r="E65" s="189">
        <v>5.7599999999999998E-2</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20</v>
      </c>
      <c r="B66" s="169" t="s">
        <v>271</v>
      </c>
      <c r="C66" s="184" t="s">
        <v>272</v>
      </c>
      <c r="D66" s="170" t="s">
        <v>236</v>
      </c>
      <c r="E66" s="171">
        <v>7.8899999999999998E-2</v>
      </c>
      <c r="F66" s="172"/>
      <c r="G66" s="173">
        <f>ROUND(E66*F66,2)</f>
        <v>0</v>
      </c>
      <c r="H66" s="172"/>
      <c r="I66" s="173">
        <f>ROUND(E66*H66,2)</f>
        <v>0</v>
      </c>
      <c r="J66" s="172"/>
      <c r="K66" s="173">
        <f>ROUND(E66*J66,2)</f>
        <v>0</v>
      </c>
      <c r="L66" s="173">
        <v>21</v>
      </c>
      <c r="M66" s="173">
        <f>G66*(1+L66/100)</f>
        <v>0</v>
      </c>
      <c r="N66" s="171">
        <v>1.9539999999999998E-2</v>
      </c>
      <c r="O66" s="171">
        <f>ROUND(E66*N66,2)</f>
        <v>0</v>
      </c>
      <c r="P66" s="171">
        <v>0</v>
      </c>
      <c r="Q66" s="171">
        <f>ROUND(E66*P66,2)</f>
        <v>0</v>
      </c>
      <c r="R66" s="173"/>
      <c r="S66" s="173" t="s">
        <v>178</v>
      </c>
      <c r="T66" s="174" t="s">
        <v>178</v>
      </c>
      <c r="U66" s="158">
        <v>18.175000000000001</v>
      </c>
      <c r="V66" s="158">
        <f>ROUND(E66*U66,2)</f>
        <v>1.43</v>
      </c>
      <c r="W66" s="158"/>
      <c r="X66" s="158" t="s">
        <v>188</v>
      </c>
      <c r="Y66" s="158" t="s">
        <v>180</v>
      </c>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3" t="s">
        <v>273</v>
      </c>
      <c r="D67" s="188"/>
      <c r="E67" s="189"/>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3" t="s">
        <v>274</v>
      </c>
      <c r="D68" s="188"/>
      <c r="E68" s="189">
        <v>2.6700000000000002E-2</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93" t="s">
        <v>269</v>
      </c>
      <c r="D69" s="188"/>
      <c r="E69" s="189"/>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93" t="s">
        <v>275</v>
      </c>
      <c r="D70" s="188"/>
      <c r="E70" s="189">
        <v>4.2799999999999998E-2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3" t="s">
        <v>276</v>
      </c>
      <c r="D71" s="188"/>
      <c r="E71" s="189"/>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3" t="s">
        <v>277</v>
      </c>
      <c r="D72" s="188"/>
      <c r="E72" s="189">
        <v>9.4000000000000004E-3</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278</v>
      </c>
      <c r="C73" s="184" t="s">
        <v>279</v>
      </c>
      <c r="D73" s="170" t="s">
        <v>210</v>
      </c>
      <c r="E73" s="171">
        <v>1.1174999999999999</v>
      </c>
      <c r="F73" s="172"/>
      <c r="G73" s="173">
        <f>ROUND(E73*F73,2)</f>
        <v>0</v>
      </c>
      <c r="H73" s="172"/>
      <c r="I73" s="173">
        <f>ROUND(E73*H73,2)</f>
        <v>0</v>
      </c>
      <c r="J73" s="172"/>
      <c r="K73" s="173">
        <f>ROUND(E73*J73,2)</f>
        <v>0</v>
      </c>
      <c r="L73" s="173">
        <v>21</v>
      </c>
      <c r="M73" s="173">
        <f>G73*(1+L73/100)</f>
        <v>0</v>
      </c>
      <c r="N73" s="171">
        <v>0.76605000000000001</v>
      </c>
      <c r="O73" s="171">
        <f>ROUND(E73*N73,2)</f>
        <v>0.86</v>
      </c>
      <c r="P73" s="171">
        <v>0</v>
      </c>
      <c r="Q73" s="171">
        <f>ROUND(E73*P73,2)</f>
        <v>0</v>
      </c>
      <c r="R73" s="173"/>
      <c r="S73" s="173" t="s">
        <v>178</v>
      </c>
      <c r="T73" s="174" t="s">
        <v>178</v>
      </c>
      <c r="U73" s="158">
        <v>3.3231899999999999</v>
      </c>
      <c r="V73" s="158">
        <f>ROUND(E73*U73,2)</f>
        <v>3.71</v>
      </c>
      <c r="W73" s="158"/>
      <c r="X73" s="158" t="s">
        <v>188</v>
      </c>
      <c r="Y73" s="158" t="s">
        <v>180</v>
      </c>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3" t="s">
        <v>211</v>
      </c>
      <c r="D74" s="188"/>
      <c r="E74" s="189"/>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3" t="s">
        <v>280</v>
      </c>
      <c r="D75" s="188"/>
      <c r="E75" s="189">
        <v>0.9</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3" t="s">
        <v>281</v>
      </c>
      <c r="D76" s="188"/>
      <c r="E76" s="189">
        <v>0.2175</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8">
        <v>22</v>
      </c>
      <c r="B77" s="169" t="s">
        <v>282</v>
      </c>
      <c r="C77" s="184" t="s">
        <v>283</v>
      </c>
      <c r="D77" s="170" t="s">
        <v>253</v>
      </c>
      <c r="E77" s="171">
        <v>28.824999999999999</v>
      </c>
      <c r="F77" s="172"/>
      <c r="G77" s="173">
        <f>ROUND(E77*F77,2)</f>
        <v>0</v>
      </c>
      <c r="H77" s="172"/>
      <c r="I77" s="173">
        <f>ROUND(E77*H77,2)</f>
        <v>0</v>
      </c>
      <c r="J77" s="172"/>
      <c r="K77" s="173">
        <f>ROUND(E77*J77,2)</f>
        <v>0</v>
      </c>
      <c r="L77" s="173">
        <v>21</v>
      </c>
      <c r="M77" s="173">
        <f>G77*(1+L77/100)</f>
        <v>0</v>
      </c>
      <c r="N77" s="171">
        <v>7.4709999999999999E-2</v>
      </c>
      <c r="O77" s="171">
        <f>ROUND(E77*N77,2)</f>
        <v>2.15</v>
      </c>
      <c r="P77" s="171">
        <v>0</v>
      </c>
      <c r="Q77" s="171">
        <f>ROUND(E77*P77,2)</f>
        <v>0</v>
      </c>
      <c r="R77" s="173"/>
      <c r="S77" s="173" t="s">
        <v>178</v>
      </c>
      <c r="T77" s="174" t="s">
        <v>178</v>
      </c>
      <c r="U77" s="158">
        <v>0.52915000000000001</v>
      </c>
      <c r="V77" s="158">
        <f>ROUND(E77*U77,2)</f>
        <v>15.25</v>
      </c>
      <c r="W77" s="158"/>
      <c r="X77" s="158" t="s">
        <v>188</v>
      </c>
      <c r="Y77" s="158" t="s">
        <v>180</v>
      </c>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3" t="s">
        <v>258</v>
      </c>
      <c r="D78" s="188"/>
      <c r="E78" s="189"/>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212</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3" t="s">
        <v>284</v>
      </c>
      <c r="D79" s="188"/>
      <c r="E79" s="189">
        <v>5.6</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212</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3" t="s">
        <v>285</v>
      </c>
      <c r="D80" s="188"/>
      <c r="E80" s="189">
        <v>9.4</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3" t="s">
        <v>286</v>
      </c>
      <c r="D81" s="188"/>
      <c r="E81" s="189">
        <v>2.8</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212</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3" t="s">
        <v>287</v>
      </c>
      <c r="D82" s="188"/>
      <c r="E82" s="189">
        <v>6</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3" t="s">
        <v>211</v>
      </c>
      <c r="D83" s="188"/>
      <c r="E83" s="189"/>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212</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3" t="s">
        <v>288</v>
      </c>
      <c r="D84" s="188"/>
      <c r="E84" s="189">
        <v>5.0250000000000004</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8">
        <v>23</v>
      </c>
      <c r="B85" s="169" t="s">
        <v>289</v>
      </c>
      <c r="C85" s="184" t="s">
        <v>290</v>
      </c>
      <c r="D85" s="170" t="s">
        <v>253</v>
      </c>
      <c r="E85" s="171">
        <v>191.28725</v>
      </c>
      <c r="F85" s="172"/>
      <c r="G85" s="173">
        <f>ROUND(E85*F85,2)</f>
        <v>0</v>
      </c>
      <c r="H85" s="172"/>
      <c r="I85" s="173">
        <f>ROUND(E85*H85,2)</f>
        <v>0</v>
      </c>
      <c r="J85" s="172"/>
      <c r="K85" s="173">
        <f>ROUND(E85*J85,2)</f>
        <v>0</v>
      </c>
      <c r="L85" s="173">
        <v>21</v>
      </c>
      <c r="M85" s="173">
        <f>G85*(1+L85/100)</f>
        <v>0</v>
      </c>
      <c r="N85" s="171">
        <v>0.11219</v>
      </c>
      <c r="O85" s="171">
        <f>ROUND(E85*N85,2)</f>
        <v>21.46</v>
      </c>
      <c r="P85" s="171">
        <v>0</v>
      </c>
      <c r="Q85" s="171">
        <f>ROUND(E85*P85,2)</f>
        <v>0</v>
      </c>
      <c r="R85" s="173"/>
      <c r="S85" s="173" t="s">
        <v>178</v>
      </c>
      <c r="T85" s="174" t="s">
        <v>178</v>
      </c>
      <c r="U85" s="158">
        <v>0.55488999999999999</v>
      </c>
      <c r="V85" s="158">
        <f>ROUND(E85*U85,2)</f>
        <v>106.14</v>
      </c>
      <c r="W85" s="158"/>
      <c r="X85" s="158" t="s">
        <v>188</v>
      </c>
      <c r="Y85" s="158" t="s">
        <v>180</v>
      </c>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93" t="s">
        <v>258</v>
      </c>
      <c r="D86" s="188"/>
      <c r="E86" s="189"/>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3" t="s">
        <v>291</v>
      </c>
      <c r="D87" s="188"/>
      <c r="E87" s="189">
        <v>22.8</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212</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3" t="s">
        <v>292</v>
      </c>
      <c r="D88" s="188"/>
      <c r="E88" s="189">
        <v>7.8</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212</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3" t="s">
        <v>293</v>
      </c>
      <c r="D89" s="188"/>
      <c r="E89" s="189">
        <v>18.239999999999998</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212</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3" t="s">
        <v>211</v>
      </c>
      <c r="D90" s="188"/>
      <c r="E90" s="189"/>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212</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3" t="s">
        <v>294</v>
      </c>
      <c r="D91" s="188"/>
      <c r="E91" s="189">
        <v>3.4489999999999998</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3" t="s">
        <v>295</v>
      </c>
      <c r="D92" s="188"/>
      <c r="E92" s="189">
        <v>11.557499999999999</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212</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3" t="s">
        <v>296</v>
      </c>
      <c r="D93" s="188"/>
      <c r="E93" s="189">
        <v>21.105</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212</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3" t="s">
        <v>297</v>
      </c>
      <c r="D94" s="188"/>
      <c r="E94" s="189">
        <v>12.297000000000001</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212</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3" t="s">
        <v>298</v>
      </c>
      <c r="D95" s="188"/>
      <c r="E95" s="189">
        <v>14.07</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212</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3" t="s">
        <v>299</v>
      </c>
      <c r="D96" s="188"/>
      <c r="E96" s="189">
        <v>16.02825</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3" t="s">
        <v>300</v>
      </c>
      <c r="D97" s="188"/>
      <c r="E97" s="189">
        <v>13.499000000000001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212</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3" t="s">
        <v>301</v>
      </c>
      <c r="D98" s="188"/>
      <c r="E98" s="189">
        <v>10.385</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3" t="s">
        <v>302</v>
      </c>
      <c r="D99" s="188"/>
      <c r="E99" s="189">
        <v>7.3029999999999999</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3" t="s">
        <v>303</v>
      </c>
      <c r="D100" s="188"/>
      <c r="E100" s="189">
        <v>20.100000000000001</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212</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3" t="s">
        <v>304</v>
      </c>
      <c r="D101" s="188"/>
      <c r="E101" s="189">
        <v>6.03</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212</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3" t="s">
        <v>305</v>
      </c>
      <c r="D102" s="188"/>
      <c r="E102" s="189">
        <v>0.78749999999999998</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212</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3" t="s">
        <v>243</v>
      </c>
      <c r="D103" s="188"/>
      <c r="E103" s="189"/>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3" t="s">
        <v>306</v>
      </c>
      <c r="D104" s="188"/>
      <c r="E104" s="189">
        <v>5.8360000000000003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212</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24</v>
      </c>
      <c r="B105" s="169" t="s">
        <v>307</v>
      </c>
      <c r="C105" s="184" t="s">
        <v>308</v>
      </c>
      <c r="D105" s="170" t="s">
        <v>253</v>
      </c>
      <c r="E105" s="171">
        <v>0.38400000000000001</v>
      </c>
      <c r="F105" s="172"/>
      <c r="G105" s="173">
        <f>ROUND(E105*F105,2)</f>
        <v>0</v>
      </c>
      <c r="H105" s="172"/>
      <c r="I105" s="173">
        <f>ROUND(E105*H105,2)</f>
        <v>0</v>
      </c>
      <c r="J105" s="172"/>
      <c r="K105" s="173">
        <f>ROUND(E105*J105,2)</f>
        <v>0</v>
      </c>
      <c r="L105" s="173">
        <v>21</v>
      </c>
      <c r="M105" s="173">
        <f>G105*(1+L105/100)</f>
        <v>0</v>
      </c>
      <c r="N105" s="171">
        <v>0.17444000000000001</v>
      </c>
      <c r="O105" s="171">
        <f>ROUND(E105*N105,2)</f>
        <v>7.0000000000000007E-2</v>
      </c>
      <c r="P105" s="171">
        <v>0</v>
      </c>
      <c r="Q105" s="171">
        <f>ROUND(E105*P105,2)</f>
        <v>0</v>
      </c>
      <c r="R105" s="173"/>
      <c r="S105" s="173" t="s">
        <v>178</v>
      </c>
      <c r="T105" s="174" t="s">
        <v>178</v>
      </c>
      <c r="U105" s="158">
        <v>1.21</v>
      </c>
      <c r="V105" s="158">
        <f>ROUND(E105*U105,2)</f>
        <v>0.46</v>
      </c>
      <c r="W105" s="158"/>
      <c r="X105" s="158" t="s">
        <v>188</v>
      </c>
      <c r="Y105" s="158" t="s">
        <v>180</v>
      </c>
      <c r="Z105" s="147"/>
      <c r="AA105" s="147"/>
      <c r="AB105" s="147"/>
      <c r="AC105" s="147"/>
      <c r="AD105" s="147"/>
      <c r="AE105" s="147"/>
      <c r="AF105" s="147"/>
      <c r="AG105" s="147" t="s">
        <v>189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93" t="s">
        <v>269</v>
      </c>
      <c r="D106" s="188"/>
      <c r="E106" s="189"/>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3" t="s">
        <v>309</v>
      </c>
      <c r="D107" s="188"/>
      <c r="E107" s="189">
        <v>0.38400000000000001</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212</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8">
        <v>25</v>
      </c>
      <c r="B108" s="169" t="s">
        <v>310</v>
      </c>
      <c r="C108" s="184" t="s">
        <v>311</v>
      </c>
      <c r="D108" s="170" t="s">
        <v>253</v>
      </c>
      <c r="E108" s="171">
        <v>75.137500000000003</v>
      </c>
      <c r="F108" s="172"/>
      <c r="G108" s="173">
        <f>ROUND(E108*F108,2)</f>
        <v>0</v>
      </c>
      <c r="H108" s="172"/>
      <c r="I108" s="173">
        <f>ROUND(E108*H108,2)</f>
        <v>0</v>
      </c>
      <c r="J108" s="172"/>
      <c r="K108" s="173">
        <f>ROUND(E108*J108,2)</f>
        <v>0</v>
      </c>
      <c r="L108" s="173">
        <v>21</v>
      </c>
      <c r="M108" s="173">
        <f>G108*(1+L108/100)</f>
        <v>0</v>
      </c>
      <c r="N108" s="171">
        <v>0.12182999999999999</v>
      </c>
      <c r="O108" s="171">
        <f>ROUND(E108*N108,2)</f>
        <v>9.15</v>
      </c>
      <c r="P108" s="171">
        <v>0</v>
      </c>
      <c r="Q108" s="171">
        <f>ROUND(E108*P108,2)</f>
        <v>0</v>
      </c>
      <c r="R108" s="173"/>
      <c r="S108" s="173" t="s">
        <v>178</v>
      </c>
      <c r="T108" s="174" t="s">
        <v>178</v>
      </c>
      <c r="U108" s="158">
        <v>0.67400000000000004</v>
      </c>
      <c r="V108" s="158">
        <f>ROUND(E108*U108,2)</f>
        <v>50.64</v>
      </c>
      <c r="W108" s="158"/>
      <c r="X108" s="158" t="s">
        <v>188</v>
      </c>
      <c r="Y108" s="158" t="s">
        <v>180</v>
      </c>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93" t="s">
        <v>258</v>
      </c>
      <c r="D109" s="188"/>
      <c r="E109" s="189"/>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3" t="s">
        <v>312</v>
      </c>
      <c r="D110" s="188"/>
      <c r="E110" s="189">
        <v>6.4</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3" t="s">
        <v>211</v>
      </c>
      <c r="D111" s="188"/>
      <c r="E111" s="189"/>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212</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3" t="s">
        <v>313</v>
      </c>
      <c r="D112" s="188"/>
      <c r="E112" s="189">
        <v>15.975</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3" t="s">
        <v>314</v>
      </c>
      <c r="D113" s="188"/>
      <c r="E113" s="189">
        <v>20.9375</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212</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3" t="s">
        <v>315</v>
      </c>
      <c r="D114" s="188"/>
      <c r="E114" s="189">
        <v>13.065</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3" t="s">
        <v>316</v>
      </c>
      <c r="D115" s="188"/>
      <c r="E115" s="189">
        <v>18.760000000000002</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8">
        <v>26</v>
      </c>
      <c r="B116" s="169" t="s">
        <v>317</v>
      </c>
      <c r="C116" s="184" t="s">
        <v>318</v>
      </c>
      <c r="D116" s="170" t="s">
        <v>253</v>
      </c>
      <c r="E116" s="171">
        <v>49.422499999999999</v>
      </c>
      <c r="F116" s="172"/>
      <c r="G116" s="173">
        <f>ROUND(E116*F116,2)</f>
        <v>0</v>
      </c>
      <c r="H116" s="172"/>
      <c r="I116" s="173">
        <f>ROUND(E116*H116,2)</f>
        <v>0</v>
      </c>
      <c r="J116" s="172"/>
      <c r="K116" s="173">
        <f>ROUND(E116*J116,2)</f>
        <v>0</v>
      </c>
      <c r="L116" s="173">
        <v>21</v>
      </c>
      <c r="M116" s="173">
        <f>G116*(1+L116/100)</f>
        <v>0</v>
      </c>
      <c r="N116" s="171">
        <v>0.15931000000000001</v>
      </c>
      <c r="O116" s="171">
        <f>ROUND(E116*N116,2)</f>
        <v>7.87</v>
      </c>
      <c r="P116" s="171">
        <v>0</v>
      </c>
      <c r="Q116" s="171">
        <f>ROUND(E116*P116,2)</f>
        <v>0</v>
      </c>
      <c r="R116" s="173"/>
      <c r="S116" s="173" t="s">
        <v>178</v>
      </c>
      <c r="T116" s="174" t="s">
        <v>178</v>
      </c>
      <c r="U116" s="158">
        <v>0.70399999999999996</v>
      </c>
      <c r="V116" s="158">
        <f>ROUND(E116*U116,2)</f>
        <v>34.79</v>
      </c>
      <c r="W116" s="158"/>
      <c r="X116" s="158" t="s">
        <v>188</v>
      </c>
      <c r="Y116" s="158" t="s">
        <v>180</v>
      </c>
      <c r="Z116" s="147"/>
      <c r="AA116" s="147"/>
      <c r="AB116" s="147"/>
      <c r="AC116" s="147"/>
      <c r="AD116" s="147"/>
      <c r="AE116" s="147"/>
      <c r="AF116" s="147"/>
      <c r="AG116" s="147" t="s">
        <v>189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93" t="s">
        <v>258</v>
      </c>
      <c r="D117" s="188"/>
      <c r="E117" s="189"/>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212</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3" t="s">
        <v>319</v>
      </c>
      <c r="D118" s="188"/>
      <c r="E118" s="189">
        <v>24.8</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3" t="s">
        <v>211</v>
      </c>
      <c r="D119" s="188"/>
      <c r="E119" s="189"/>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212</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3" t="s">
        <v>320</v>
      </c>
      <c r="D120" s="188"/>
      <c r="E120" s="189">
        <v>9.7149999999999999</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212</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3" t="s">
        <v>321</v>
      </c>
      <c r="D121" s="188"/>
      <c r="E121" s="189">
        <v>14.907500000000001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27</v>
      </c>
      <c r="B122" s="169" t="s">
        <v>322</v>
      </c>
      <c r="C122" s="184" t="s">
        <v>323</v>
      </c>
      <c r="D122" s="170" t="s">
        <v>236</v>
      </c>
      <c r="E122" s="171">
        <v>0.18084</v>
      </c>
      <c r="F122" s="172"/>
      <c r="G122" s="173">
        <f>ROUND(E122*F122,2)</f>
        <v>0</v>
      </c>
      <c r="H122" s="172"/>
      <c r="I122" s="173">
        <f>ROUND(E122*H122,2)</f>
        <v>0</v>
      </c>
      <c r="J122" s="172"/>
      <c r="K122" s="173">
        <f>ROUND(E122*J122,2)</f>
        <v>0</v>
      </c>
      <c r="L122" s="173">
        <v>21</v>
      </c>
      <c r="M122" s="173">
        <f>G122*(1+L122/100)</f>
        <v>0</v>
      </c>
      <c r="N122" s="171">
        <v>1.0223199999999999</v>
      </c>
      <c r="O122" s="171">
        <f>ROUND(E122*N122,2)</f>
        <v>0.18</v>
      </c>
      <c r="P122" s="171">
        <v>0</v>
      </c>
      <c r="Q122" s="171">
        <f>ROUND(E122*P122,2)</f>
        <v>0</v>
      </c>
      <c r="R122" s="173"/>
      <c r="S122" s="173" t="s">
        <v>178</v>
      </c>
      <c r="T122" s="174" t="s">
        <v>178</v>
      </c>
      <c r="U122" s="158">
        <v>58.646999999999998</v>
      </c>
      <c r="V122" s="158">
        <f>ROUND(E122*U122,2)</f>
        <v>10.61</v>
      </c>
      <c r="W122" s="158"/>
      <c r="X122" s="158" t="s">
        <v>188</v>
      </c>
      <c r="Y122" s="158" t="s">
        <v>180</v>
      </c>
      <c r="Z122" s="147"/>
      <c r="AA122" s="147"/>
      <c r="AB122" s="147"/>
      <c r="AC122" s="147"/>
      <c r="AD122" s="147"/>
      <c r="AE122" s="147"/>
      <c r="AF122" s="147"/>
      <c r="AG122" s="147" t="s">
        <v>189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3" t="s">
        <v>324</v>
      </c>
      <c r="D123" s="188"/>
      <c r="E123" s="189">
        <v>0.18084</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8">
        <v>28</v>
      </c>
      <c r="B124" s="169" t="s">
        <v>325</v>
      </c>
      <c r="C124" s="184" t="s">
        <v>326</v>
      </c>
      <c r="D124" s="170" t="s">
        <v>253</v>
      </c>
      <c r="E124" s="171">
        <v>20</v>
      </c>
      <c r="F124" s="172"/>
      <c r="G124" s="173">
        <f>ROUND(E124*F124,2)</f>
        <v>0</v>
      </c>
      <c r="H124" s="172"/>
      <c r="I124" s="173">
        <f>ROUND(E124*H124,2)</f>
        <v>0</v>
      </c>
      <c r="J124" s="172"/>
      <c r="K124" s="173">
        <f>ROUND(E124*J124,2)</f>
        <v>0</v>
      </c>
      <c r="L124" s="173">
        <v>21</v>
      </c>
      <c r="M124" s="173">
        <f>G124*(1+L124/100)</f>
        <v>0</v>
      </c>
      <c r="N124" s="171">
        <v>0.46943000000000001</v>
      </c>
      <c r="O124" s="171">
        <f>ROUND(E124*N124,2)</f>
        <v>9.39</v>
      </c>
      <c r="P124" s="171">
        <v>0</v>
      </c>
      <c r="Q124" s="171">
        <f>ROUND(E124*P124,2)</f>
        <v>0</v>
      </c>
      <c r="R124" s="173"/>
      <c r="S124" s="173" t="s">
        <v>178</v>
      </c>
      <c r="T124" s="174" t="s">
        <v>178</v>
      </c>
      <c r="U124" s="158">
        <v>1.4</v>
      </c>
      <c r="V124" s="158">
        <f>ROUND(E124*U124,2)</f>
        <v>28</v>
      </c>
      <c r="W124" s="158"/>
      <c r="X124" s="158" t="s">
        <v>188</v>
      </c>
      <c r="Y124" s="158" t="s">
        <v>180</v>
      </c>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3" t="s">
        <v>211</v>
      </c>
      <c r="D125" s="188"/>
      <c r="E125" s="189"/>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3" t="s">
        <v>327</v>
      </c>
      <c r="D126" s="188"/>
      <c r="E126" s="189">
        <v>20</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212</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5">
        <v>29</v>
      </c>
      <c r="B127" s="176" t="s">
        <v>328</v>
      </c>
      <c r="C127" s="183" t="s">
        <v>329</v>
      </c>
      <c r="D127" s="177" t="s">
        <v>330</v>
      </c>
      <c r="E127" s="178">
        <v>10</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187</v>
      </c>
      <c r="T127" s="181" t="s">
        <v>179</v>
      </c>
      <c r="U127" s="158">
        <v>0</v>
      </c>
      <c r="V127" s="158">
        <f>ROUND(E127*U127,2)</f>
        <v>0</v>
      </c>
      <c r="W127" s="158"/>
      <c r="X127" s="158" t="s">
        <v>188</v>
      </c>
      <c r="Y127" s="158" t="s">
        <v>180</v>
      </c>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8">
        <v>30</v>
      </c>
      <c r="B128" s="169" t="s">
        <v>331</v>
      </c>
      <c r="C128" s="184" t="s">
        <v>332</v>
      </c>
      <c r="D128" s="170" t="s">
        <v>236</v>
      </c>
      <c r="E128" s="171">
        <v>1.0149999999999999E-2</v>
      </c>
      <c r="F128" s="172"/>
      <c r="G128" s="173">
        <f>ROUND(E128*F128,2)</f>
        <v>0</v>
      </c>
      <c r="H128" s="172"/>
      <c r="I128" s="173">
        <f>ROUND(E128*H128,2)</f>
        <v>0</v>
      </c>
      <c r="J128" s="172"/>
      <c r="K128" s="173">
        <f>ROUND(E128*J128,2)</f>
        <v>0</v>
      </c>
      <c r="L128" s="173">
        <v>21</v>
      </c>
      <c r="M128" s="173">
        <f>G128*(1+L128/100)</f>
        <v>0</v>
      </c>
      <c r="N128" s="171">
        <v>1</v>
      </c>
      <c r="O128" s="171">
        <f>ROUND(E128*N128,2)</f>
        <v>0.01</v>
      </c>
      <c r="P128" s="171">
        <v>0</v>
      </c>
      <c r="Q128" s="171">
        <f>ROUND(E128*P128,2)</f>
        <v>0</v>
      </c>
      <c r="R128" s="173" t="s">
        <v>237</v>
      </c>
      <c r="S128" s="173" t="s">
        <v>178</v>
      </c>
      <c r="T128" s="174" t="s">
        <v>178</v>
      </c>
      <c r="U128" s="158">
        <v>0</v>
      </c>
      <c r="V128" s="158">
        <f>ROUND(E128*U128,2)</f>
        <v>0</v>
      </c>
      <c r="W128" s="158"/>
      <c r="X128" s="158" t="s">
        <v>238</v>
      </c>
      <c r="Y128" s="158" t="s">
        <v>180</v>
      </c>
      <c r="Z128" s="147"/>
      <c r="AA128" s="147"/>
      <c r="AB128" s="147"/>
      <c r="AC128" s="147"/>
      <c r="AD128" s="147"/>
      <c r="AE128" s="147"/>
      <c r="AF128" s="147"/>
      <c r="AG128" s="147" t="s">
        <v>239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193" t="s">
        <v>276</v>
      </c>
      <c r="D129" s="188"/>
      <c r="E129" s="189"/>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212</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3" t="s">
        <v>333</v>
      </c>
      <c r="D130" s="188"/>
      <c r="E130" s="189">
        <v>1.0149999999999999E-2</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31</v>
      </c>
      <c r="B131" s="169" t="s">
        <v>334</v>
      </c>
      <c r="C131" s="184" t="s">
        <v>335</v>
      </c>
      <c r="D131" s="170" t="s">
        <v>236</v>
      </c>
      <c r="E131" s="171">
        <v>4.6219999999999997E-2</v>
      </c>
      <c r="F131" s="172"/>
      <c r="G131" s="173">
        <f>ROUND(E131*F131,2)</f>
        <v>0</v>
      </c>
      <c r="H131" s="172"/>
      <c r="I131" s="173">
        <f>ROUND(E131*H131,2)</f>
        <v>0</v>
      </c>
      <c r="J131" s="172"/>
      <c r="K131" s="173">
        <f>ROUND(E131*J131,2)</f>
        <v>0</v>
      </c>
      <c r="L131" s="173">
        <v>21</v>
      </c>
      <c r="M131" s="173">
        <f>G131*(1+L131/100)</f>
        <v>0</v>
      </c>
      <c r="N131" s="171">
        <v>1</v>
      </c>
      <c r="O131" s="171">
        <f>ROUND(E131*N131,2)</f>
        <v>0.05</v>
      </c>
      <c r="P131" s="171">
        <v>0</v>
      </c>
      <c r="Q131" s="171">
        <f>ROUND(E131*P131,2)</f>
        <v>0</v>
      </c>
      <c r="R131" s="173" t="s">
        <v>237</v>
      </c>
      <c r="S131" s="173" t="s">
        <v>178</v>
      </c>
      <c r="T131" s="174" t="s">
        <v>178</v>
      </c>
      <c r="U131" s="158">
        <v>0</v>
      </c>
      <c r="V131" s="158">
        <f>ROUND(E131*U131,2)</f>
        <v>0</v>
      </c>
      <c r="W131" s="158"/>
      <c r="X131" s="158" t="s">
        <v>238</v>
      </c>
      <c r="Y131" s="158" t="s">
        <v>180</v>
      </c>
      <c r="Z131" s="147"/>
      <c r="AA131" s="147"/>
      <c r="AB131" s="147"/>
      <c r="AC131" s="147"/>
      <c r="AD131" s="147"/>
      <c r="AE131" s="147"/>
      <c r="AF131" s="147"/>
      <c r="AG131" s="147" t="s">
        <v>239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93" t="s">
        <v>269</v>
      </c>
      <c r="D132" s="188"/>
      <c r="E132" s="189"/>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3" t="s">
        <v>336</v>
      </c>
      <c r="D133" s="188"/>
      <c r="E133" s="189">
        <v>4.6219999999999997E-2</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32</v>
      </c>
      <c r="B134" s="169" t="s">
        <v>337</v>
      </c>
      <c r="C134" s="184" t="s">
        <v>338</v>
      </c>
      <c r="D134" s="170" t="s">
        <v>236</v>
      </c>
      <c r="E134" s="171">
        <v>2.8840000000000001E-2</v>
      </c>
      <c r="F134" s="172"/>
      <c r="G134" s="173">
        <f>ROUND(E134*F134,2)</f>
        <v>0</v>
      </c>
      <c r="H134" s="172"/>
      <c r="I134" s="173">
        <f>ROUND(E134*H134,2)</f>
        <v>0</v>
      </c>
      <c r="J134" s="172"/>
      <c r="K134" s="173">
        <f>ROUND(E134*J134,2)</f>
        <v>0</v>
      </c>
      <c r="L134" s="173">
        <v>21</v>
      </c>
      <c r="M134" s="173">
        <f>G134*(1+L134/100)</f>
        <v>0</v>
      </c>
      <c r="N134" s="171">
        <v>1</v>
      </c>
      <c r="O134" s="171">
        <f>ROUND(E134*N134,2)</f>
        <v>0.03</v>
      </c>
      <c r="P134" s="171">
        <v>0</v>
      </c>
      <c r="Q134" s="171">
        <f>ROUND(E134*P134,2)</f>
        <v>0</v>
      </c>
      <c r="R134" s="173" t="s">
        <v>237</v>
      </c>
      <c r="S134" s="173" t="s">
        <v>178</v>
      </c>
      <c r="T134" s="174" t="s">
        <v>178</v>
      </c>
      <c r="U134" s="158">
        <v>0</v>
      </c>
      <c r="V134" s="158">
        <f>ROUND(E134*U134,2)</f>
        <v>0</v>
      </c>
      <c r="W134" s="158"/>
      <c r="X134" s="158" t="s">
        <v>238</v>
      </c>
      <c r="Y134" s="158" t="s">
        <v>180</v>
      </c>
      <c r="Z134" s="147"/>
      <c r="AA134" s="147"/>
      <c r="AB134" s="147"/>
      <c r="AC134" s="147"/>
      <c r="AD134" s="147"/>
      <c r="AE134" s="147"/>
      <c r="AF134" s="147"/>
      <c r="AG134" s="147" t="s">
        <v>239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93" t="s">
        <v>273</v>
      </c>
      <c r="D135" s="188"/>
      <c r="E135" s="189"/>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212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3" t="s">
        <v>339</v>
      </c>
      <c r="D136" s="188"/>
      <c r="E136" s="189">
        <v>2.8840000000000001E-2</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173</v>
      </c>
      <c r="B137" s="162" t="s">
        <v>70</v>
      </c>
      <c r="C137" s="182" t="s">
        <v>71</v>
      </c>
      <c r="D137" s="163"/>
      <c r="E137" s="164"/>
      <c r="F137" s="165"/>
      <c r="G137" s="165">
        <f>SUMIF(AG138:AG157,"&lt;&gt;NOR",G138:G157)</f>
        <v>0</v>
      </c>
      <c r="H137" s="165"/>
      <c r="I137" s="165">
        <f>SUM(I138:I157)</f>
        <v>0</v>
      </c>
      <c r="J137" s="165"/>
      <c r="K137" s="165">
        <f>SUM(K138:K157)</f>
        <v>0</v>
      </c>
      <c r="L137" s="165"/>
      <c r="M137" s="165">
        <f>SUM(M138:M157)</f>
        <v>0</v>
      </c>
      <c r="N137" s="164"/>
      <c r="O137" s="164">
        <f>SUM(O138:O157)</f>
        <v>5.29</v>
      </c>
      <c r="P137" s="164"/>
      <c r="Q137" s="164">
        <f>SUM(Q138:Q157)</f>
        <v>0</v>
      </c>
      <c r="R137" s="165"/>
      <c r="S137" s="165"/>
      <c r="T137" s="166"/>
      <c r="U137" s="160"/>
      <c r="V137" s="160">
        <f>SUM(V138:V157)</f>
        <v>218.83</v>
      </c>
      <c r="W137" s="160"/>
      <c r="X137" s="160"/>
      <c r="Y137" s="160"/>
      <c r="AG137" t="s">
        <v>174</v>
      </c>
    </row>
    <row r="138" spans="1:60" ht="22.5" outlineLevel="1" x14ac:dyDescent="0.2">
      <c r="A138" s="168">
        <v>33</v>
      </c>
      <c r="B138" s="169" t="s">
        <v>340</v>
      </c>
      <c r="C138" s="184" t="s">
        <v>341</v>
      </c>
      <c r="D138" s="170" t="s">
        <v>253</v>
      </c>
      <c r="E138" s="171">
        <v>88.284999999999997</v>
      </c>
      <c r="F138" s="172"/>
      <c r="G138" s="173">
        <f>ROUND(E138*F138,2)</f>
        <v>0</v>
      </c>
      <c r="H138" s="172"/>
      <c r="I138" s="173">
        <f>ROUND(E138*H138,2)</f>
        <v>0</v>
      </c>
      <c r="J138" s="172"/>
      <c r="K138" s="173">
        <f>ROUND(E138*J138,2)</f>
        <v>0</v>
      </c>
      <c r="L138" s="173">
        <v>21</v>
      </c>
      <c r="M138" s="173">
        <f>G138*(1+L138/100)</f>
        <v>0</v>
      </c>
      <c r="N138" s="171">
        <v>4.3720000000000002E-2</v>
      </c>
      <c r="O138" s="171">
        <f>ROUND(E138*N138,2)</f>
        <v>3.86</v>
      </c>
      <c r="P138" s="171">
        <v>0</v>
      </c>
      <c r="Q138" s="171">
        <f>ROUND(E138*P138,2)</f>
        <v>0</v>
      </c>
      <c r="R138" s="173"/>
      <c r="S138" s="173" t="s">
        <v>178</v>
      </c>
      <c r="T138" s="174" t="s">
        <v>178</v>
      </c>
      <c r="U138" s="158">
        <v>1.425</v>
      </c>
      <c r="V138" s="158">
        <f>ROUND(E138*U138,2)</f>
        <v>125.81</v>
      </c>
      <c r="W138" s="158"/>
      <c r="X138" s="158" t="s">
        <v>188</v>
      </c>
      <c r="Y138" s="158" t="s">
        <v>180</v>
      </c>
      <c r="Z138" s="147"/>
      <c r="AA138" s="147"/>
      <c r="AB138" s="147"/>
      <c r="AC138" s="147"/>
      <c r="AD138" s="147"/>
      <c r="AE138" s="147"/>
      <c r="AF138" s="147"/>
      <c r="AG138" s="147" t="s">
        <v>189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93" t="s">
        <v>211</v>
      </c>
      <c r="D139" s="188"/>
      <c r="E139" s="189"/>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212</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3" x14ac:dyDescent="0.2">
      <c r="A140" s="154"/>
      <c r="B140" s="155"/>
      <c r="C140" s="193" t="s">
        <v>342</v>
      </c>
      <c r="D140" s="188"/>
      <c r="E140" s="189">
        <v>39.960999999999999</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212</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3" t="s">
        <v>343</v>
      </c>
      <c r="D141" s="188"/>
      <c r="E141" s="189">
        <v>12.64</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212</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3" t="s">
        <v>344</v>
      </c>
      <c r="D142" s="188"/>
      <c r="E142" s="189">
        <v>9.6180000000000003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212</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3" t="s">
        <v>345</v>
      </c>
      <c r="D143" s="188"/>
      <c r="E143" s="189">
        <v>26.065999999999999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212</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x14ac:dyDescent="0.2">
      <c r="A144" s="168">
        <v>34</v>
      </c>
      <c r="B144" s="169" t="s">
        <v>346</v>
      </c>
      <c r="C144" s="184" t="s">
        <v>347</v>
      </c>
      <c r="D144" s="170" t="s">
        <v>248</v>
      </c>
      <c r="E144" s="171">
        <v>9</v>
      </c>
      <c r="F144" s="172"/>
      <c r="G144" s="173">
        <f>ROUND(E144*F144,2)</f>
        <v>0</v>
      </c>
      <c r="H144" s="172"/>
      <c r="I144" s="173">
        <f>ROUND(E144*H144,2)</f>
        <v>0</v>
      </c>
      <c r="J144" s="172"/>
      <c r="K144" s="173">
        <f>ROUND(E144*J144,2)</f>
        <v>0</v>
      </c>
      <c r="L144" s="173">
        <v>21</v>
      </c>
      <c r="M144" s="173">
        <f>G144*(1+L144/100)</f>
        <v>0</v>
      </c>
      <c r="N144" s="171">
        <v>1.37E-2</v>
      </c>
      <c r="O144" s="171">
        <f>ROUND(E144*N144,2)</f>
        <v>0.12</v>
      </c>
      <c r="P144" s="171">
        <v>0</v>
      </c>
      <c r="Q144" s="171">
        <f>ROUND(E144*P144,2)</f>
        <v>0</v>
      </c>
      <c r="R144" s="173"/>
      <c r="S144" s="173" t="s">
        <v>178</v>
      </c>
      <c r="T144" s="174" t="s">
        <v>178</v>
      </c>
      <c r="U144" s="158">
        <v>0.997</v>
      </c>
      <c r="V144" s="158">
        <f>ROUND(E144*U144,2)</f>
        <v>8.9700000000000006</v>
      </c>
      <c r="W144" s="158"/>
      <c r="X144" s="158" t="s">
        <v>188</v>
      </c>
      <c r="Y144" s="158" t="s">
        <v>180</v>
      </c>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2" x14ac:dyDescent="0.2">
      <c r="A145" s="154"/>
      <c r="B145" s="155"/>
      <c r="C145" s="193" t="s">
        <v>211</v>
      </c>
      <c r="D145" s="188"/>
      <c r="E145" s="189"/>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212</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3" t="s">
        <v>264</v>
      </c>
      <c r="D146" s="188"/>
      <c r="E146" s="189">
        <v>9</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212</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35</v>
      </c>
      <c r="B147" s="169" t="s">
        <v>348</v>
      </c>
      <c r="C147" s="184" t="s">
        <v>349</v>
      </c>
      <c r="D147" s="170" t="s">
        <v>253</v>
      </c>
      <c r="E147" s="171">
        <v>46.85</v>
      </c>
      <c r="F147" s="172"/>
      <c r="G147" s="173">
        <f>ROUND(E147*F147,2)</f>
        <v>0</v>
      </c>
      <c r="H147" s="172"/>
      <c r="I147" s="173">
        <f>ROUND(E147*H147,2)</f>
        <v>0</v>
      </c>
      <c r="J147" s="172"/>
      <c r="K147" s="173">
        <f>ROUND(E147*J147,2)</f>
        <v>0</v>
      </c>
      <c r="L147" s="173">
        <v>21</v>
      </c>
      <c r="M147" s="173">
        <f>G147*(1+L147/100)</f>
        <v>0</v>
      </c>
      <c r="N147" s="171">
        <v>1.1990000000000001E-2</v>
      </c>
      <c r="O147" s="171">
        <f>ROUND(E147*N147,2)</f>
        <v>0.56000000000000005</v>
      </c>
      <c r="P147" s="171">
        <v>0</v>
      </c>
      <c r="Q147" s="171">
        <f>ROUND(E147*P147,2)</f>
        <v>0</v>
      </c>
      <c r="R147" s="173"/>
      <c r="S147" s="173" t="s">
        <v>178</v>
      </c>
      <c r="T147" s="174" t="s">
        <v>178</v>
      </c>
      <c r="U147" s="158">
        <v>0.76900000000000002</v>
      </c>
      <c r="V147" s="158">
        <f>ROUND(E147*U147,2)</f>
        <v>36.03</v>
      </c>
      <c r="W147" s="158"/>
      <c r="X147" s="158" t="s">
        <v>188</v>
      </c>
      <c r="Y147" s="158" t="s">
        <v>180</v>
      </c>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3" t="s">
        <v>211</v>
      </c>
      <c r="D148" s="188"/>
      <c r="E148" s="189"/>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212</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3" t="s">
        <v>350</v>
      </c>
      <c r="D149" s="188"/>
      <c r="E149" s="189">
        <v>3.84</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212</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3" t="s">
        <v>258</v>
      </c>
      <c r="D150" s="188"/>
      <c r="E150" s="189"/>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212</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3" t="s">
        <v>351</v>
      </c>
      <c r="D151" s="188"/>
      <c r="E151" s="189">
        <v>43.01</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212</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68">
        <v>36</v>
      </c>
      <c r="B152" s="169" t="s">
        <v>348</v>
      </c>
      <c r="C152" s="184" t="s">
        <v>352</v>
      </c>
      <c r="D152" s="170" t="s">
        <v>253</v>
      </c>
      <c r="E152" s="171">
        <v>62.44</v>
      </c>
      <c r="F152" s="172"/>
      <c r="G152" s="173">
        <f>ROUND(E152*F152,2)</f>
        <v>0</v>
      </c>
      <c r="H152" s="172"/>
      <c r="I152" s="173">
        <f>ROUND(E152*H152,2)</f>
        <v>0</v>
      </c>
      <c r="J152" s="172"/>
      <c r="K152" s="173">
        <f>ROUND(E152*J152,2)</f>
        <v>0</v>
      </c>
      <c r="L152" s="173">
        <v>21</v>
      </c>
      <c r="M152" s="173">
        <f>G152*(1+L152/100)</f>
        <v>0</v>
      </c>
      <c r="N152" s="171">
        <v>1.1990000000000001E-2</v>
      </c>
      <c r="O152" s="171">
        <f>ROUND(E152*N152,2)</f>
        <v>0.75</v>
      </c>
      <c r="P152" s="171">
        <v>0</v>
      </c>
      <c r="Q152" s="171">
        <f>ROUND(E152*P152,2)</f>
        <v>0</v>
      </c>
      <c r="R152" s="173"/>
      <c r="S152" s="173" t="s">
        <v>178</v>
      </c>
      <c r="T152" s="174" t="s">
        <v>178</v>
      </c>
      <c r="U152" s="158">
        <v>0.76900000000000002</v>
      </c>
      <c r="V152" s="158">
        <f>ROUND(E152*U152,2)</f>
        <v>48.02</v>
      </c>
      <c r="W152" s="158"/>
      <c r="X152" s="158" t="s">
        <v>188</v>
      </c>
      <c r="Y152" s="158" t="s">
        <v>180</v>
      </c>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3" t="s">
        <v>211</v>
      </c>
      <c r="D153" s="188"/>
      <c r="E153" s="189"/>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212</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3" t="s">
        <v>353</v>
      </c>
      <c r="D154" s="188"/>
      <c r="E154" s="189">
        <v>12.24</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212</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3" t="s">
        <v>258</v>
      </c>
      <c r="D155" s="188"/>
      <c r="E155" s="189"/>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212</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3" t="s">
        <v>354</v>
      </c>
      <c r="D156" s="188"/>
      <c r="E156" s="189">
        <v>26.175000000000001</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212</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3" t="s">
        <v>355</v>
      </c>
      <c r="D157" s="188"/>
      <c r="E157" s="189">
        <v>24.024999999999999</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212</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161" t="s">
        <v>173</v>
      </c>
      <c r="B158" s="162" t="s">
        <v>72</v>
      </c>
      <c r="C158" s="182" t="s">
        <v>73</v>
      </c>
      <c r="D158" s="163"/>
      <c r="E158" s="164"/>
      <c r="F158" s="165"/>
      <c r="G158" s="165">
        <f>SUMIF(AG159:AG165,"&lt;&gt;NOR",G159:G165)</f>
        <v>0</v>
      </c>
      <c r="H158" s="165"/>
      <c r="I158" s="165">
        <f>SUM(I159:I165)</f>
        <v>0</v>
      </c>
      <c r="J158" s="165"/>
      <c r="K158" s="165">
        <f>SUM(K159:K165)</f>
        <v>0</v>
      </c>
      <c r="L158" s="165"/>
      <c r="M158" s="165">
        <f>SUM(M159:M165)</f>
        <v>0</v>
      </c>
      <c r="N158" s="164"/>
      <c r="O158" s="164">
        <f>SUM(O159:O165)</f>
        <v>1.1700000000000002</v>
      </c>
      <c r="P158" s="164"/>
      <c r="Q158" s="164">
        <f>SUM(Q159:Q165)</f>
        <v>0</v>
      </c>
      <c r="R158" s="165"/>
      <c r="S158" s="165"/>
      <c r="T158" s="166"/>
      <c r="U158" s="160"/>
      <c r="V158" s="160">
        <f>SUM(V159:V165)</f>
        <v>18.220000000000002</v>
      </c>
      <c r="W158" s="160"/>
      <c r="X158" s="160"/>
      <c r="Y158" s="160"/>
      <c r="AG158" t="s">
        <v>174</v>
      </c>
    </row>
    <row r="159" spans="1:60" ht="22.5" outlineLevel="1" x14ac:dyDescent="0.2">
      <c r="A159" s="175">
        <v>37</v>
      </c>
      <c r="B159" s="176" t="s">
        <v>356</v>
      </c>
      <c r="C159" s="183" t="s">
        <v>357</v>
      </c>
      <c r="D159" s="177" t="s">
        <v>248</v>
      </c>
      <c r="E159" s="178">
        <v>15</v>
      </c>
      <c r="F159" s="179"/>
      <c r="G159" s="180">
        <f>ROUND(E159*F159,2)</f>
        <v>0</v>
      </c>
      <c r="H159" s="179"/>
      <c r="I159" s="180">
        <f>ROUND(E159*H159,2)</f>
        <v>0</v>
      </c>
      <c r="J159" s="179"/>
      <c r="K159" s="180">
        <f>ROUND(E159*J159,2)</f>
        <v>0</v>
      </c>
      <c r="L159" s="180">
        <v>21</v>
      </c>
      <c r="M159" s="180">
        <f>G159*(1+L159/100)</f>
        <v>0</v>
      </c>
      <c r="N159" s="178">
        <v>5.203E-2</v>
      </c>
      <c r="O159" s="178">
        <f>ROUND(E159*N159,2)</f>
        <v>0.78</v>
      </c>
      <c r="P159" s="178">
        <v>0</v>
      </c>
      <c r="Q159" s="178">
        <f>ROUND(E159*P159,2)</f>
        <v>0</v>
      </c>
      <c r="R159" s="180"/>
      <c r="S159" s="180" t="s">
        <v>178</v>
      </c>
      <c r="T159" s="181" t="s">
        <v>178</v>
      </c>
      <c r="U159" s="158">
        <v>1.006</v>
      </c>
      <c r="V159" s="158">
        <f>ROUND(E159*U159,2)</f>
        <v>15.09</v>
      </c>
      <c r="W159" s="158"/>
      <c r="X159" s="158" t="s">
        <v>188</v>
      </c>
      <c r="Y159" s="158" t="s">
        <v>180</v>
      </c>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8">
        <v>38</v>
      </c>
      <c r="B160" s="169" t="s">
        <v>358</v>
      </c>
      <c r="C160" s="184" t="s">
        <v>359</v>
      </c>
      <c r="D160" s="170" t="s">
        <v>210</v>
      </c>
      <c r="E160" s="171">
        <v>0.108</v>
      </c>
      <c r="F160" s="172"/>
      <c r="G160" s="173">
        <f>ROUND(E160*F160,2)</f>
        <v>0</v>
      </c>
      <c r="H160" s="172"/>
      <c r="I160" s="173">
        <f>ROUND(E160*H160,2)</f>
        <v>0</v>
      </c>
      <c r="J160" s="172"/>
      <c r="K160" s="173">
        <f>ROUND(E160*J160,2)</f>
        <v>0</v>
      </c>
      <c r="L160" s="173">
        <v>21</v>
      </c>
      <c r="M160" s="173">
        <f>G160*(1+L160/100)</f>
        <v>0</v>
      </c>
      <c r="N160" s="171">
        <v>2.6975199999999999</v>
      </c>
      <c r="O160" s="171">
        <f>ROUND(E160*N160,2)</f>
        <v>0.28999999999999998</v>
      </c>
      <c r="P160" s="171">
        <v>0</v>
      </c>
      <c r="Q160" s="171">
        <f>ROUND(E160*P160,2)</f>
        <v>0</v>
      </c>
      <c r="R160" s="173"/>
      <c r="S160" s="173" t="s">
        <v>178</v>
      </c>
      <c r="T160" s="174" t="s">
        <v>178</v>
      </c>
      <c r="U160" s="158">
        <v>21.585999999999999</v>
      </c>
      <c r="V160" s="158">
        <f>ROUND(E160*U160,2)</f>
        <v>2.33</v>
      </c>
      <c r="W160" s="158"/>
      <c r="X160" s="158" t="s">
        <v>188</v>
      </c>
      <c r="Y160" s="158" t="s">
        <v>180</v>
      </c>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3" t="s">
        <v>360</v>
      </c>
      <c r="D161" s="188"/>
      <c r="E161" s="189"/>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212</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3" t="s">
        <v>361</v>
      </c>
      <c r="D162" s="188"/>
      <c r="E162" s="189">
        <v>0.108</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22.5" outlineLevel="1" x14ac:dyDescent="0.2">
      <c r="A163" s="168">
        <v>39</v>
      </c>
      <c r="B163" s="169" t="s">
        <v>362</v>
      </c>
      <c r="C163" s="184" t="s">
        <v>363</v>
      </c>
      <c r="D163" s="170" t="s">
        <v>248</v>
      </c>
      <c r="E163" s="171">
        <v>4</v>
      </c>
      <c r="F163" s="172"/>
      <c r="G163" s="173">
        <f>ROUND(E163*F163,2)</f>
        <v>0</v>
      </c>
      <c r="H163" s="172"/>
      <c r="I163" s="173">
        <f>ROUND(E163*H163,2)</f>
        <v>0</v>
      </c>
      <c r="J163" s="172"/>
      <c r="K163" s="173">
        <f>ROUND(E163*J163,2)</f>
        <v>0</v>
      </c>
      <c r="L163" s="173">
        <v>21</v>
      </c>
      <c r="M163" s="173">
        <f>G163*(1+L163/100)</f>
        <v>0</v>
      </c>
      <c r="N163" s="171">
        <v>2.3980000000000001E-2</v>
      </c>
      <c r="O163" s="171">
        <f>ROUND(E163*N163,2)</f>
        <v>0.1</v>
      </c>
      <c r="P163" s="171">
        <v>0</v>
      </c>
      <c r="Q163" s="171">
        <f>ROUND(E163*P163,2)</f>
        <v>0</v>
      </c>
      <c r="R163" s="173"/>
      <c r="S163" s="173" t="s">
        <v>178</v>
      </c>
      <c r="T163" s="174" t="s">
        <v>178</v>
      </c>
      <c r="U163" s="158">
        <v>0.2</v>
      </c>
      <c r="V163" s="158">
        <f>ROUND(E163*U163,2)</f>
        <v>0.8</v>
      </c>
      <c r="W163" s="158"/>
      <c r="X163" s="158" t="s">
        <v>188</v>
      </c>
      <c r="Y163" s="158" t="s">
        <v>180</v>
      </c>
      <c r="Z163" s="147"/>
      <c r="AA163" s="147"/>
      <c r="AB163" s="147"/>
      <c r="AC163" s="147"/>
      <c r="AD163" s="147"/>
      <c r="AE163" s="147"/>
      <c r="AF163" s="147"/>
      <c r="AG163" s="147" t="s">
        <v>189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93" t="s">
        <v>273</v>
      </c>
      <c r="D164" s="188"/>
      <c r="E164" s="189"/>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212</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3" t="s">
        <v>72</v>
      </c>
      <c r="D165" s="188"/>
      <c r="E165" s="189">
        <v>4</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5.5" x14ac:dyDescent="0.2">
      <c r="A166" s="161" t="s">
        <v>173</v>
      </c>
      <c r="B166" s="162" t="s">
        <v>74</v>
      </c>
      <c r="C166" s="182" t="s">
        <v>75</v>
      </c>
      <c r="D166" s="163"/>
      <c r="E166" s="164"/>
      <c r="F166" s="165"/>
      <c r="G166" s="165">
        <f>SUMIF(AG167:AG201,"&lt;&gt;NOR",G167:G201)</f>
        <v>0</v>
      </c>
      <c r="H166" s="165"/>
      <c r="I166" s="165">
        <f>SUM(I167:I201)</f>
        <v>0</v>
      </c>
      <c r="J166" s="165"/>
      <c r="K166" s="165">
        <f>SUM(K167:K201)</f>
        <v>0</v>
      </c>
      <c r="L166" s="165"/>
      <c r="M166" s="165">
        <f>SUM(M167:M201)</f>
        <v>0</v>
      </c>
      <c r="N166" s="164"/>
      <c r="O166" s="164">
        <f>SUM(O167:O201)</f>
        <v>11.499999999999998</v>
      </c>
      <c r="P166" s="164"/>
      <c r="Q166" s="164">
        <f>SUM(Q167:Q201)</f>
        <v>0</v>
      </c>
      <c r="R166" s="165"/>
      <c r="S166" s="165"/>
      <c r="T166" s="166"/>
      <c r="U166" s="160"/>
      <c r="V166" s="160">
        <f>SUM(V167:V201)</f>
        <v>973.9</v>
      </c>
      <c r="W166" s="160"/>
      <c r="X166" s="160"/>
      <c r="Y166" s="160"/>
      <c r="AG166" t="s">
        <v>174</v>
      </c>
    </row>
    <row r="167" spans="1:60" ht="22.5" outlineLevel="1" x14ac:dyDescent="0.2">
      <c r="A167" s="168">
        <v>40</v>
      </c>
      <c r="B167" s="169" t="s">
        <v>364</v>
      </c>
      <c r="C167" s="184" t="s">
        <v>365</v>
      </c>
      <c r="D167" s="170" t="s">
        <v>253</v>
      </c>
      <c r="E167" s="171">
        <v>350.04</v>
      </c>
      <c r="F167" s="172"/>
      <c r="G167" s="173">
        <f>ROUND(E167*F167,2)</f>
        <v>0</v>
      </c>
      <c r="H167" s="172"/>
      <c r="I167" s="173">
        <f>ROUND(E167*H167,2)</f>
        <v>0</v>
      </c>
      <c r="J167" s="172"/>
      <c r="K167" s="173">
        <f>ROUND(E167*J167,2)</f>
        <v>0</v>
      </c>
      <c r="L167" s="173">
        <v>21</v>
      </c>
      <c r="M167" s="173">
        <f>G167*(1+L167/100)</f>
        <v>0</v>
      </c>
      <c r="N167" s="171">
        <v>1.2149999999999999E-2</v>
      </c>
      <c r="O167" s="171">
        <f>ROUND(E167*N167,2)</f>
        <v>4.25</v>
      </c>
      <c r="P167" s="171">
        <v>0</v>
      </c>
      <c r="Q167" s="171">
        <f>ROUND(E167*P167,2)</f>
        <v>0</v>
      </c>
      <c r="R167" s="173"/>
      <c r="S167" s="173" t="s">
        <v>178</v>
      </c>
      <c r="T167" s="174" t="s">
        <v>178</v>
      </c>
      <c r="U167" s="158">
        <v>1.0109999999999999</v>
      </c>
      <c r="V167" s="158">
        <f>ROUND(E167*U167,2)</f>
        <v>353.89</v>
      </c>
      <c r="W167" s="158"/>
      <c r="X167" s="158" t="s">
        <v>188</v>
      </c>
      <c r="Y167" s="158" t="s">
        <v>180</v>
      </c>
      <c r="Z167" s="147"/>
      <c r="AA167" s="147"/>
      <c r="AB167" s="147"/>
      <c r="AC167" s="147"/>
      <c r="AD167" s="147"/>
      <c r="AE167" s="147"/>
      <c r="AF167" s="147"/>
      <c r="AG167" s="147" t="s">
        <v>189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3" t="s">
        <v>258</v>
      </c>
      <c r="D168" s="188"/>
      <c r="E168" s="189"/>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212</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3" t="s">
        <v>366</v>
      </c>
      <c r="D169" s="188"/>
      <c r="E169" s="189">
        <v>22.42</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3" t="s">
        <v>211</v>
      </c>
      <c r="D170" s="188"/>
      <c r="E170" s="189"/>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212</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3" x14ac:dyDescent="0.2">
      <c r="A171" s="154"/>
      <c r="B171" s="155"/>
      <c r="C171" s="193" t="s">
        <v>367</v>
      </c>
      <c r="D171" s="188"/>
      <c r="E171" s="189">
        <v>327.62</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5">
        <v>41</v>
      </c>
      <c r="B172" s="176" t="s">
        <v>364</v>
      </c>
      <c r="C172" s="183" t="s">
        <v>368</v>
      </c>
      <c r="D172" s="177" t="s">
        <v>253</v>
      </c>
      <c r="E172" s="178">
        <v>50</v>
      </c>
      <c r="F172" s="179"/>
      <c r="G172" s="180">
        <f>ROUND(E172*F172,2)</f>
        <v>0</v>
      </c>
      <c r="H172" s="179"/>
      <c r="I172" s="180">
        <f>ROUND(E172*H172,2)</f>
        <v>0</v>
      </c>
      <c r="J172" s="179"/>
      <c r="K172" s="180">
        <f>ROUND(E172*J172,2)</f>
        <v>0</v>
      </c>
      <c r="L172" s="180">
        <v>21</v>
      </c>
      <c r="M172" s="180">
        <f>G172*(1+L172/100)</f>
        <v>0</v>
      </c>
      <c r="N172" s="178">
        <v>1.3520000000000001E-2</v>
      </c>
      <c r="O172" s="178">
        <f>ROUND(E172*N172,2)</f>
        <v>0.68</v>
      </c>
      <c r="P172" s="178">
        <v>0</v>
      </c>
      <c r="Q172" s="178">
        <f>ROUND(E172*P172,2)</f>
        <v>0</v>
      </c>
      <c r="R172" s="180"/>
      <c r="S172" s="180" t="s">
        <v>178</v>
      </c>
      <c r="T172" s="181" t="s">
        <v>178</v>
      </c>
      <c r="U172" s="158">
        <v>1.0109999999999999</v>
      </c>
      <c r="V172" s="158">
        <f>ROUND(E172*U172,2)</f>
        <v>50.55</v>
      </c>
      <c r="W172" s="158"/>
      <c r="X172" s="158" t="s">
        <v>188</v>
      </c>
      <c r="Y172" s="158" t="s">
        <v>180</v>
      </c>
      <c r="Z172" s="147"/>
      <c r="AA172" s="147"/>
      <c r="AB172" s="147"/>
      <c r="AC172" s="147"/>
      <c r="AD172" s="147"/>
      <c r="AE172" s="147"/>
      <c r="AF172" s="147"/>
      <c r="AG172" s="147" t="s">
        <v>189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68">
        <v>42</v>
      </c>
      <c r="B173" s="169" t="s">
        <v>364</v>
      </c>
      <c r="C173" s="184" t="s">
        <v>369</v>
      </c>
      <c r="D173" s="170" t="s">
        <v>253</v>
      </c>
      <c r="E173" s="171">
        <v>476.67</v>
      </c>
      <c r="F173" s="172"/>
      <c r="G173" s="173">
        <f>ROUND(E173*F173,2)</f>
        <v>0</v>
      </c>
      <c r="H173" s="172"/>
      <c r="I173" s="173">
        <f>ROUND(E173*H173,2)</f>
        <v>0</v>
      </c>
      <c r="J173" s="172"/>
      <c r="K173" s="173">
        <f>ROUND(E173*J173,2)</f>
        <v>0</v>
      </c>
      <c r="L173" s="173">
        <v>21</v>
      </c>
      <c r="M173" s="173">
        <f>G173*(1+L173/100)</f>
        <v>0</v>
      </c>
      <c r="N173" s="171">
        <v>1.2149999999999999E-2</v>
      </c>
      <c r="O173" s="171">
        <f>ROUND(E173*N173,2)</f>
        <v>5.79</v>
      </c>
      <c r="P173" s="171">
        <v>0</v>
      </c>
      <c r="Q173" s="171">
        <f>ROUND(E173*P173,2)</f>
        <v>0</v>
      </c>
      <c r="R173" s="173"/>
      <c r="S173" s="173" t="s">
        <v>178</v>
      </c>
      <c r="T173" s="174" t="s">
        <v>178</v>
      </c>
      <c r="U173" s="158">
        <v>1.0109999999999999</v>
      </c>
      <c r="V173" s="158">
        <f>ROUND(E173*U173,2)</f>
        <v>481.91</v>
      </c>
      <c r="W173" s="158"/>
      <c r="X173" s="158" t="s">
        <v>188</v>
      </c>
      <c r="Y173" s="158" t="s">
        <v>180</v>
      </c>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93" t="s">
        <v>258</v>
      </c>
      <c r="D174" s="188"/>
      <c r="E174" s="189"/>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212</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3" t="s">
        <v>370</v>
      </c>
      <c r="D175" s="188"/>
      <c r="E175" s="189">
        <v>122.79</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212</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3" t="s">
        <v>211</v>
      </c>
      <c r="D176" s="188"/>
      <c r="E176" s="189"/>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212</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3" x14ac:dyDescent="0.2">
      <c r="A177" s="154"/>
      <c r="B177" s="155"/>
      <c r="C177" s="193" t="s">
        <v>371</v>
      </c>
      <c r="D177" s="188"/>
      <c r="E177" s="189">
        <v>353.88</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43</v>
      </c>
      <c r="B178" s="169" t="s">
        <v>372</v>
      </c>
      <c r="C178" s="184" t="s">
        <v>373</v>
      </c>
      <c r="D178" s="170" t="s">
        <v>248</v>
      </c>
      <c r="E178" s="171">
        <v>32</v>
      </c>
      <c r="F178" s="172"/>
      <c r="G178" s="173">
        <f>ROUND(E178*F178,2)</f>
        <v>0</v>
      </c>
      <c r="H178" s="172"/>
      <c r="I178" s="173">
        <f>ROUND(E178*H178,2)</f>
        <v>0</v>
      </c>
      <c r="J178" s="172"/>
      <c r="K178" s="173">
        <f>ROUND(E178*J178,2)</f>
        <v>0</v>
      </c>
      <c r="L178" s="173">
        <v>21</v>
      </c>
      <c r="M178" s="173">
        <f>G178*(1+L178/100)</f>
        <v>0</v>
      </c>
      <c r="N178" s="171">
        <v>1.6000000000000001E-4</v>
      </c>
      <c r="O178" s="171">
        <f>ROUND(E178*N178,2)</f>
        <v>0.01</v>
      </c>
      <c r="P178" s="171">
        <v>0</v>
      </c>
      <c r="Q178" s="171">
        <f>ROUND(E178*P178,2)</f>
        <v>0</v>
      </c>
      <c r="R178" s="173"/>
      <c r="S178" s="173" t="s">
        <v>178</v>
      </c>
      <c r="T178" s="174" t="s">
        <v>178</v>
      </c>
      <c r="U178" s="158">
        <v>1.24</v>
      </c>
      <c r="V178" s="158">
        <f>ROUND(E178*U178,2)</f>
        <v>39.68</v>
      </c>
      <c r="W178" s="158"/>
      <c r="X178" s="158" t="s">
        <v>188</v>
      </c>
      <c r="Y178" s="158" t="s">
        <v>180</v>
      </c>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93" t="s">
        <v>374</v>
      </c>
      <c r="D179" s="188"/>
      <c r="E179" s="189"/>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212</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3" t="s">
        <v>375</v>
      </c>
      <c r="D180" s="188"/>
      <c r="E180" s="189"/>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212</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3" t="s">
        <v>376</v>
      </c>
      <c r="D181" s="188"/>
      <c r="E181" s="189">
        <v>32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212</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68">
        <v>44</v>
      </c>
      <c r="B182" s="169" t="s">
        <v>377</v>
      </c>
      <c r="C182" s="184" t="s">
        <v>378</v>
      </c>
      <c r="D182" s="170" t="s">
        <v>248</v>
      </c>
      <c r="E182" s="171">
        <v>6</v>
      </c>
      <c r="F182" s="172"/>
      <c r="G182" s="173">
        <f>ROUND(E182*F182,2)</f>
        <v>0</v>
      </c>
      <c r="H182" s="172"/>
      <c r="I182" s="173">
        <f>ROUND(E182*H182,2)</f>
        <v>0</v>
      </c>
      <c r="J182" s="172"/>
      <c r="K182" s="173">
        <f>ROUND(E182*J182,2)</f>
        <v>0</v>
      </c>
      <c r="L182" s="173">
        <v>21</v>
      </c>
      <c r="M182" s="173">
        <f>G182*(1+L182/100)</f>
        <v>0</v>
      </c>
      <c r="N182" s="171">
        <v>2.4000000000000001E-4</v>
      </c>
      <c r="O182" s="171">
        <f>ROUND(E182*N182,2)</f>
        <v>0</v>
      </c>
      <c r="P182" s="171">
        <v>0</v>
      </c>
      <c r="Q182" s="171">
        <f>ROUND(E182*P182,2)</f>
        <v>0</v>
      </c>
      <c r="R182" s="173"/>
      <c r="S182" s="173" t="s">
        <v>178</v>
      </c>
      <c r="T182" s="174" t="s">
        <v>178</v>
      </c>
      <c r="U182" s="158">
        <v>1.54</v>
      </c>
      <c r="V182" s="158">
        <f>ROUND(E182*U182,2)</f>
        <v>9.24</v>
      </c>
      <c r="W182" s="158"/>
      <c r="X182" s="158" t="s">
        <v>188</v>
      </c>
      <c r="Y182" s="158" t="s">
        <v>180</v>
      </c>
      <c r="Z182" s="147"/>
      <c r="AA182" s="147"/>
      <c r="AB182" s="147"/>
      <c r="AC182" s="147"/>
      <c r="AD182" s="147"/>
      <c r="AE182" s="147"/>
      <c r="AF182" s="147"/>
      <c r="AG182" s="147" t="s">
        <v>189</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193" t="s">
        <v>374</v>
      </c>
      <c r="D183" s="188"/>
      <c r="E183" s="189"/>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3" t="s">
        <v>379</v>
      </c>
      <c r="D184" s="188"/>
      <c r="E184" s="189"/>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212</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3" t="s">
        <v>380</v>
      </c>
      <c r="D185" s="188"/>
      <c r="E185" s="189">
        <v>6</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212</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45</v>
      </c>
      <c r="B186" s="169" t="s">
        <v>381</v>
      </c>
      <c r="C186" s="184" t="s">
        <v>382</v>
      </c>
      <c r="D186" s="170" t="s">
        <v>253</v>
      </c>
      <c r="E186" s="171">
        <v>26.184999999999999</v>
      </c>
      <c r="F186" s="172"/>
      <c r="G186" s="173">
        <f>ROUND(E186*F186,2)</f>
        <v>0</v>
      </c>
      <c r="H186" s="172"/>
      <c r="I186" s="173">
        <f>ROUND(E186*H186,2)</f>
        <v>0</v>
      </c>
      <c r="J186" s="172"/>
      <c r="K186" s="173">
        <f>ROUND(E186*J186,2)</f>
        <v>0</v>
      </c>
      <c r="L186" s="173">
        <v>21</v>
      </c>
      <c r="M186" s="173">
        <f>G186*(1+L186/100)</f>
        <v>0</v>
      </c>
      <c r="N186" s="171">
        <v>1.3690000000000001E-2</v>
      </c>
      <c r="O186" s="171">
        <f>ROUND(E186*N186,2)</f>
        <v>0.36</v>
      </c>
      <c r="P186" s="171">
        <v>0</v>
      </c>
      <c r="Q186" s="171">
        <f>ROUND(E186*P186,2)</f>
        <v>0</v>
      </c>
      <c r="R186" s="173"/>
      <c r="S186" s="173" t="s">
        <v>178</v>
      </c>
      <c r="T186" s="174" t="s">
        <v>178</v>
      </c>
      <c r="U186" s="158">
        <v>0.95</v>
      </c>
      <c r="V186" s="158">
        <f>ROUND(E186*U186,2)</f>
        <v>24.88</v>
      </c>
      <c r="W186" s="158"/>
      <c r="X186" s="158" t="s">
        <v>188</v>
      </c>
      <c r="Y186" s="158" t="s">
        <v>180</v>
      </c>
      <c r="Z186" s="147"/>
      <c r="AA186" s="147"/>
      <c r="AB186" s="147"/>
      <c r="AC186" s="147"/>
      <c r="AD186" s="147"/>
      <c r="AE186" s="147"/>
      <c r="AF186" s="147"/>
      <c r="AG186" s="147" t="s">
        <v>189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93" t="s">
        <v>258</v>
      </c>
      <c r="D187" s="188"/>
      <c r="E187" s="189"/>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212</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3" t="s">
        <v>383</v>
      </c>
      <c r="D188" s="188"/>
      <c r="E188" s="189">
        <v>22</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212</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3" t="s">
        <v>211</v>
      </c>
      <c r="D189" s="188"/>
      <c r="E189" s="189"/>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212</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3" t="s">
        <v>384</v>
      </c>
      <c r="D190" s="188"/>
      <c r="E190" s="189">
        <v>4.1849999999999996</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212</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68">
        <v>46</v>
      </c>
      <c r="B191" s="169" t="s">
        <v>385</v>
      </c>
      <c r="C191" s="184" t="s">
        <v>386</v>
      </c>
      <c r="D191" s="170" t="s">
        <v>253</v>
      </c>
      <c r="E191" s="171">
        <v>14.475</v>
      </c>
      <c r="F191" s="172"/>
      <c r="G191" s="173">
        <f>ROUND(E191*F191,2)</f>
        <v>0</v>
      </c>
      <c r="H191" s="172"/>
      <c r="I191" s="173">
        <f>ROUND(E191*H191,2)</f>
        <v>0</v>
      </c>
      <c r="J191" s="172"/>
      <c r="K191" s="173">
        <f>ROUND(E191*J191,2)</f>
        <v>0</v>
      </c>
      <c r="L191" s="173">
        <v>21</v>
      </c>
      <c r="M191" s="173">
        <f>G191*(1+L191/100)</f>
        <v>0</v>
      </c>
      <c r="N191" s="171">
        <v>1.38E-2</v>
      </c>
      <c r="O191" s="171">
        <f>ROUND(E191*N191,2)</f>
        <v>0.2</v>
      </c>
      <c r="P191" s="171">
        <v>0</v>
      </c>
      <c r="Q191" s="171">
        <f>ROUND(E191*P191,2)</f>
        <v>0</v>
      </c>
      <c r="R191" s="173"/>
      <c r="S191" s="173" t="s">
        <v>178</v>
      </c>
      <c r="T191" s="174" t="s">
        <v>178</v>
      </c>
      <c r="U191" s="158">
        <v>0.95</v>
      </c>
      <c r="V191" s="158">
        <f>ROUND(E191*U191,2)</f>
        <v>13.75</v>
      </c>
      <c r="W191" s="158"/>
      <c r="X191" s="158" t="s">
        <v>188</v>
      </c>
      <c r="Y191" s="158" t="s">
        <v>180</v>
      </c>
      <c r="Z191" s="147"/>
      <c r="AA191" s="147"/>
      <c r="AB191" s="147"/>
      <c r="AC191" s="147"/>
      <c r="AD191" s="147"/>
      <c r="AE191" s="147"/>
      <c r="AF191" s="147"/>
      <c r="AG191" s="147" t="s">
        <v>189</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2" x14ac:dyDescent="0.2">
      <c r="A192" s="154"/>
      <c r="B192" s="155"/>
      <c r="C192" s="193" t="s">
        <v>211</v>
      </c>
      <c r="D192" s="188"/>
      <c r="E192" s="189"/>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212</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3" t="s">
        <v>387</v>
      </c>
      <c r="D193" s="188"/>
      <c r="E193" s="189">
        <v>14.475</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212</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8">
        <v>47</v>
      </c>
      <c r="B194" s="169" t="s">
        <v>388</v>
      </c>
      <c r="C194" s="184" t="s">
        <v>389</v>
      </c>
      <c r="D194" s="170" t="s">
        <v>248</v>
      </c>
      <c r="E194" s="171">
        <v>32</v>
      </c>
      <c r="F194" s="172"/>
      <c r="G194" s="173">
        <f>ROUND(E194*F194,2)</f>
        <v>0</v>
      </c>
      <c r="H194" s="172"/>
      <c r="I194" s="173">
        <f>ROUND(E194*H194,2)</f>
        <v>0</v>
      </c>
      <c r="J194" s="172"/>
      <c r="K194" s="173">
        <f>ROUND(E194*J194,2)</f>
        <v>0</v>
      </c>
      <c r="L194" s="173">
        <v>21</v>
      </c>
      <c r="M194" s="173">
        <f>G194*(1+L194/100)</f>
        <v>0</v>
      </c>
      <c r="N194" s="171">
        <v>4.5999999999999999E-3</v>
      </c>
      <c r="O194" s="171">
        <f>ROUND(E194*N194,2)</f>
        <v>0.15</v>
      </c>
      <c r="P194" s="171">
        <v>0</v>
      </c>
      <c r="Q194" s="171">
        <f>ROUND(E194*P194,2)</f>
        <v>0</v>
      </c>
      <c r="R194" s="173" t="s">
        <v>237</v>
      </c>
      <c r="S194" s="173" t="s">
        <v>178</v>
      </c>
      <c r="T194" s="174" t="s">
        <v>178</v>
      </c>
      <c r="U194" s="158">
        <v>0</v>
      </c>
      <c r="V194" s="158">
        <f>ROUND(E194*U194,2)</f>
        <v>0</v>
      </c>
      <c r="W194" s="158"/>
      <c r="X194" s="158" t="s">
        <v>238</v>
      </c>
      <c r="Y194" s="158" t="s">
        <v>180</v>
      </c>
      <c r="Z194" s="147"/>
      <c r="AA194" s="147"/>
      <c r="AB194" s="147"/>
      <c r="AC194" s="147"/>
      <c r="AD194" s="147"/>
      <c r="AE194" s="147"/>
      <c r="AF194" s="147"/>
      <c r="AG194" s="147" t="s">
        <v>239</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93" t="s">
        <v>374</v>
      </c>
      <c r="D195" s="188"/>
      <c r="E195" s="189"/>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3" t="s">
        <v>375</v>
      </c>
      <c r="D196" s="188"/>
      <c r="E196" s="189"/>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212</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3" t="s">
        <v>376</v>
      </c>
      <c r="D197" s="188"/>
      <c r="E197" s="189">
        <v>32</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212</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8">
        <v>48</v>
      </c>
      <c r="B198" s="169" t="s">
        <v>390</v>
      </c>
      <c r="C198" s="184" t="s">
        <v>391</v>
      </c>
      <c r="D198" s="170" t="s">
        <v>248</v>
      </c>
      <c r="E198" s="171">
        <v>6</v>
      </c>
      <c r="F198" s="172"/>
      <c r="G198" s="173">
        <f>ROUND(E198*F198,2)</f>
        <v>0</v>
      </c>
      <c r="H198" s="172"/>
      <c r="I198" s="173">
        <f>ROUND(E198*H198,2)</f>
        <v>0</v>
      </c>
      <c r="J198" s="172"/>
      <c r="K198" s="173">
        <f>ROUND(E198*J198,2)</f>
        <v>0</v>
      </c>
      <c r="L198" s="173">
        <v>21</v>
      </c>
      <c r="M198" s="173">
        <f>G198*(1+L198/100)</f>
        <v>0</v>
      </c>
      <c r="N198" s="171">
        <v>9.2999999999999992E-3</v>
      </c>
      <c r="O198" s="171">
        <f>ROUND(E198*N198,2)</f>
        <v>0.06</v>
      </c>
      <c r="P198" s="171">
        <v>0</v>
      </c>
      <c r="Q198" s="171">
        <f>ROUND(E198*P198,2)</f>
        <v>0</v>
      </c>
      <c r="R198" s="173" t="s">
        <v>237</v>
      </c>
      <c r="S198" s="173" t="s">
        <v>178</v>
      </c>
      <c r="T198" s="174" t="s">
        <v>178</v>
      </c>
      <c r="U198" s="158">
        <v>0</v>
      </c>
      <c r="V198" s="158">
        <f>ROUND(E198*U198,2)</f>
        <v>0</v>
      </c>
      <c r="W198" s="158"/>
      <c r="X198" s="158" t="s">
        <v>238</v>
      </c>
      <c r="Y198" s="158" t="s">
        <v>180</v>
      </c>
      <c r="Z198" s="147"/>
      <c r="AA198" s="147"/>
      <c r="AB198" s="147"/>
      <c r="AC198" s="147"/>
      <c r="AD198" s="147"/>
      <c r="AE198" s="147"/>
      <c r="AF198" s="147"/>
      <c r="AG198" s="147" t="s">
        <v>239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3" t="s">
        <v>374</v>
      </c>
      <c r="D199" s="188"/>
      <c r="E199" s="189"/>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212</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3" t="s">
        <v>379</v>
      </c>
      <c r="D200" s="188"/>
      <c r="E200" s="189"/>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3" t="s">
        <v>380</v>
      </c>
      <c r="D201" s="188"/>
      <c r="E201" s="189">
        <v>6</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212</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1" t="s">
        <v>173</v>
      </c>
      <c r="B202" s="162" t="s">
        <v>76</v>
      </c>
      <c r="C202" s="182" t="s">
        <v>77</v>
      </c>
      <c r="D202" s="163"/>
      <c r="E202" s="164"/>
      <c r="F202" s="165"/>
      <c r="G202" s="165">
        <f>SUMIF(AG203:AG363,"&lt;&gt;NOR",G203:G363)</f>
        <v>0</v>
      </c>
      <c r="H202" s="165"/>
      <c r="I202" s="165">
        <f>SUM(I203:I363)</f>
        <v>0</v>
      </c>
      <c r="J202" s="165"/>
      <c r="K202" s="165">
        <f>SUM(K203:K363)</f>
        <v>0</v>
      </c>
      <c r="L202" s="165"/>
      <c r="M202" s="165">
        <f>SUM(M203:M363)</f>
        <v>0</v>
      </c>
      <c r="N202" s="164"/>
      <c r="O202" s="164">
        <f>SUM(O203:O363)</f>
        <v>109.39</v>
      </c>
      <c r="P202" s="164"/>
      <c r="Q202" s="164">
        <f>SUM(Q203:Q363)</f>
        <v>0</v>
      </c>
      <c r="R202" s="165"/>
      <c r="S202" s="165"/>
      <c r="T202" s="166"/>
      <c r="U202" s="160"/>
      <c r="V202" s="160">
        <f>SUM(V203:V363)</f>
        <v>2310.7999999999997</v>
      </c>
      <c r="W202" s="160"/>
      <c r="X202" s="160"/>
      <c r="Y202" s="160"/>
      <c r="AG202" t="s">
        <v>174</v>
      </c>
    </row>
    <row r="203" spans="1:60" outlineLevel="1" x14ac:dyDescent="0.2">
      <c r="A203" s="168">
        <v>49</v>
      </c>
      <c r="B203" s="169" t="s">
        <v>392</v>
      </c>
      <c r="C203" s="184" t="s">
        <v>393</v>
      </c>
      <c r="D203" s="170" t="s">
        <v>253</v>
      </c>
      <c r="E203" s="171">
        <v>341.86149999999998</v>
      </c>
      <c r="F203" s="172"/>
      <c r="G203" s="173">
        <f>ROUND(E203*F203,2)</f>
        <v>0</v>
      </c>
      <c r="H203" s="172"/>
      <c r="I203" s="173">
        <f>ROUND(E203*H203,2)</f>
        <v>0</v>
      </c>
      <c r="J203" s="172"/>
      <c r="K203" s="173">
        <f>ROUND(E203*J203,2)</f>
        <v>0</v>
      </c>
      <c r="L203" s="173">
        <v>21</v>
      </c>
      <c r="M203" s="173">
        <f>G203*(1+L203/100)</f>
        <v>0</v>
      </c>
      <c r="N203" s="171">
        <v>4.0000000000000003E-5</v>
      </c>
      <c r="O203" s="171">
        <f>ROUND(E203*N203,2)</f>
        <v>0.01</v>
      </c>
      <c r="P203" s="171">
        <v>0</v>
      </c>
      <c r="Q203" s="171">
        <f>ROUND(E203*P203,2)</f>
        <v>0</v>
      </c>
      <c r="R203" s="173"/>
      <c r="S203" s="173" t="s">
        <v>178</v>
      </c>
      <c r="T203" s="174" t="s">
        <v>178</v>
      </c>
      <c r="U203" s="158">
        <v>7.8E-2</v>
      </c>
      <c r="V203" s="158">
        <f>ROUND(E203*U203,2)</f>
        <v>26.67</v>
      </c>
      <c r="W203" s="158"/>
      <c r="X203" s="158" t="s">
        <v>188</v>
      </c>
      <c r="Y203" s="158" t="s">
        <v>180</v>
      </c>
      <c r="Z203" s="147"/>
      <c r="AA203" s="147"/>
      <c r="AB203" s="147"/>
      <c r="AC203" s="147"/>
      <c r="AD203" s="147"/>
      <c r="AE203" s="147"/>
      <c r="AF203" s="147"/>
      <c r="AG203" s="147" t="s">
        <v>189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2" x14ac:dyDescent="0.2">
      <c r="A204" s="154"/>
      <c r="B204" s="155"/>
      <c r="C204" s="193" t="s">
        <v>394</v>
      </c>
      <c r="D204" s="188"/>
      <c r="E204" s="189">
        <v>78.822500000000005</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3" t="s">
        <v>395</v>
      </c>
      <c r="D205" s="188"/>
      <c r="E205" s="189">
        <v>141.29300000000001</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212</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3" t="s">
        <v>396</v>
      </c>
      <c r="D206" s="188"/>
      <c r="E206" s="189">
        <v>121.746</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212</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8">
        <v>50</v>
      </c>
      <c r="B207" s="169" t="s">
        <v>397</v>
      </c>
      <c r="C207" s="184" t="s">
        <v>398</v>
      </c>
      <c r="D207" s="170" t="s">
        <v>253</v>
      </c>
      <c r="E207" s="171">
        <v>1856.2</v>
      </c>
      <c r="F207" s="172"/>
      <c r="G207" s="173">
        <f>ROUND(E207*F207,2)</f>
        <v>0</v>
      </c>
      <c r="H207" s="172"/>
      <c r="I207" s="173">
        <f>ROUND(E207*H207,2)</f>
        <v>0</v>
      </c>
      <c r="J207" s="172"/>
      <c r="K207" s="173">
        <f>ROUND(E207*J207,2)</f>
        <v>0</v>
      </c>
      <c r="L207" s="173">
        <v>21</v>
      </c>
      <c r="M207" s="173">
        <f>G207*(1+L207/100)</f>
        <v>0</v>
      </c>
      <c r="N207" s="171">
        <v>6.0899999999999999E-3</v>
      </c>
      <c r="O207" s="171">
        <f>ROUND(E207*N207,2)</f>
        <v>11.3</v>
      </c>
      <c r="P207" s="171">
        <v>0</v>
      </c>
      <c r="Q207" s="171">
        <f>ROUND(E207*P207,2)</f>
        <v>0</v>
      </c>
      <c r="R207" s="173"/>
      <c r="S207" s="173" t="s">
        <v>178</v>
      </c>
      <c r="T207" s="174" t="s">
        <v>178</v>
      </c>
      <c r="U207" s="158">
        <v>0.19273999999999999</v>
      </c>
      <c r="V207" s="158">
        <f>ROUND(E207*U207,2)</f>
        <v>357.76</v>
      </c>
      <c r="W207" s="158"/>
      <c r="X207" s="158" t="s">
        <v>188</v>
      </c>
      <c r="Y207" s="158" t="s">
        <v>180</v>
      </c>
      <c r="Z207" s="147"/>
      <c r="AA207" s="147"/>
      <c r="AB207" s="147"/>
      <c r="AC207" s="147"/>
      <c r="AD207" s="147"/>
      <c r="AE207" s="147"/>
      <c r="AF207" s="147"/>
      <c r="AG207" s="147" t="s">
        <v>189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93" t="s">
        <v>258</v>
      </c>
      <c r="D208" s="188"/>
      <c r="E208" s="189"/>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212</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3" x14ac:dyDescent="0.2">
      <c r="A209" s="154"/>
      <c r="B209" s="155"/>
      <c r="C209" s="193" t="s">
        <v>399</v>
      </c>
      <c r="D209" s="188"/>
      <c r="E209" s="189">
        <v>846.92</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212</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3" t="s">
        <v>211</v>
      </c>
      <c r="D210" s="188"/>
      <c r="E210" s="189"/>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56.25" outlineLevel="3" x14ac:dyDescent="0.2">
      <c r="A211" s="154"/>
      <c r="B211" s="155"/>
      <c r="C211" s="193" t="s">
        <v>400</v>
      </c>
      <c r="D211" s="188"/>
      <c r="E211" s="189">
        <v>717.78</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212</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3" t="s">
        <v>243</v>
      </c>
      <c r="D212" s="188"/>
      <c r="E212" s="189"/>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212</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3" t="s">
        <v>401</v>
      </c>
      <c r="D213" s="188"/>
      <c r="E213" s="189">
        <v>291.5</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8">
        <v>51</v>
      </c>
      <c r="B214" s="169" t="s">
        <v>402</v>
      </c>
      <c r="C214" s="184" t="s">
        <v>403</v>
      </c>
      <c r="D214" s="170" t="s">
        <v>253</v>
      </c>
      <c r="E214" s="171">
        <v>591.84450000000004</v>
      </c>
      <c r="F214" s="172"/>
      <c r="G214" s="173">
        <f>ROUND(E214*F214,2)</f>
        <v>0</v>
      </c>
      <c r="H214" s="172"/>
      <c r="I214" s="173">
        <f>ROUND(E214*H214,2)</f>
        <v>0</v>
      </c>
      <c r="J214" s="172"/>
      <c r="K214" s="173">
        <f>ROUND(E214*J214,2)</f>
        <v>0</v>
      </c>
      <c r="L214" s="173">
        <v>21</v>
      </c>
      <c r="M214" s="173">
        <f>G214*(1+L214/100)</f>
        <v>0</v>
      </c>
      <c r="N214" s="171">
        <v>4.7660000000000001E-2</v>
      </c>
      <c r="O214" s="171">
        <f>ROUND(E214*N214,2)</f>
        <v>28.21</v>
      </c>
      <c r="P214" s="171">
        <v>0</v>
      </c>
      <c r="Q214" s="171">
        <f>ROUND(E214*P214,2)</f>
        <v>0</v>
      </c>
      <c r="R214" s="173"/>
      <c r="S214" s="173" t="s">
        <v>178</v>
      </c>
      <c r="T214" s="174" t="s">
        <v>178</v>
      </c>
      <c r="U214" s="158">
        <v>0.84</v>
      </c>
      <c r="V214" s="158">
        <f>ROUND(E214*U214,2)</f>
        <v>497.15</v>
      </c>
      <c r="W214" s="158"/>
      <c r="X214" s="158" t="s">
        <v>188</v>
      </c>
      <c r="Y214" s="158" t="s">
        <v>180</v>
      </c>
      <c r="Z214" s="147"/>
      <c r="AA214" s="147"/>
      <c r="AB214" s="147"/>
      <c r="AC214" s="147"/>
      <c r="AD214" s="147"/>
      <c r="AE214" s="147"/>
      <c r="AF214" s="147"/>
      <c r="AG214" s="147" t="s">
        <v>189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193" t="s">
        <v>243</v>
      </c>
      <c r="D215" s="188"/>
      <c r="E215" s="189"/>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212</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3" t="s">
        <v>404</v>
      </c>
      <c r="D216" s="188"/>
      <c r="E216" s="189">
        <v>11.672000000000001</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212</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3" t="s">
        <v>211</v>
      </c>
      <c r="D217" s="188"/>
      <c r="E217" s="189"/>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212</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3" t="s">
        <v>405</v>
      </c>
      <c r="D218" s="188"/>
      <c r="E218" s="189">
        <v>2.1</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212</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3" t="s">
        <v>255</v>
      </c>
      <c r="D219" s="188"/>
      <c r="E219" s="189">
        <v>0.9</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3" t="s">
        <v>406</v>
      </c>
      <c r="D220" s="188"/>
      <c r="E220" s="189">
        <v>10.050000000000001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212</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3" t="s">
        <v>407</v>
      </c>
      <c r="D221" s="188"/>
      <c r="E221" s="189">
        <v>6.8979999999999997</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3" t="s">
        <v>408</v>
      </c>
      <c r="D222" s="188"/>
      <c r="E222" s="189">
        <v>23.114999999999998</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212</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3" t="s">
        <v>409</v>
      </c>
      <c r="D223" s="188"/>
      <c r="E223" s="189">
        <v>42.21</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212</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3" t="s">
        <v>410</v>
      </c>
      <c r="D224" s="188"/>
      <c r="E224" s="189">
        <v>24.594000000000001</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212</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3" t="s">
        <v>411</v>
      </c>
      <c r="D225" s="188"/>
      <c r="E225" s="189">
        <v>28.14</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212</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3" t="s">
        <v>412</v>
      </c>
      <c r="D226" s="188"/>
      <c r="E226" s="189">
        <v>32.0565</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212</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3" t="s">
        <v>413</v>
      </c>
      <c r="D227" s="188"/>
      <c r="E227" s="189">
        <v>26.998000000000001</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212</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3" t="s">
        <v>414</v>
      </c>
      <c r="D228" s="188"/>
      <c r="E228" s="189">
        <v>20.77</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212</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3" t="s">
        <v>415</v>
      </c>
      <c r="D229" s="188"/>
      <c r="E229" s="189">
        <v>14.606</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212</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3" t="s">
        <v>416</v>
      </c>
      <c r="D230" s="188"/>
      <c r="E230" s="189">
        <v>40.200000000000003</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3" t="s">
        <v>417</v>
      </c>
      <c r="D231" s="188"/>
      <c r="E231" s="189">
        <v>12.06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212</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3" t="s">
        <v>418</v>
      </c>
      <c r="D232" s="188"/>
      <c r="E232" s="189">
        <v>1.575</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3" t="s">
        <v>313</v>
      </c>
      <c r="D233" s="188"/>
      <c r="E233" s="189">
        <v>15.975</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212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3" t="s">
        <v>314</v>
      </c>
      <c r="D234" s="188"/>
      <c r="E234" s="189">
        <v>20.9375</v>
      </c>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212</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3" t="s">
        <v>315</v>
      </c>
      <c r="D235" s="188"/>
      <c r="E235" s="189">
        <v>13.065</v>
      </c>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212</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3" t="s">
        <v>316</v>
      </c>
      <c r="D236" s="188"/>
      <c r="E236" s="189">
        <v>18.760000000000002</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212</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3" t="s">
        <v>320</v>
      </c>
      <c r="D237" s="188"/>
      <c r="E237" s="189">
        <v>9.7149999999999999</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212</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3" t="s">
        <v>321</v>
      </c>
      <c r="D238" s="188"/>
      <c r="E238" s="189">
        <v>14.907500000000001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212</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3" t="s">
        <v>258</v>
      </c>
      <c r="D239" s="188"/>
      <c r="E239" s="189"/>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212</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3" t="s">
        <v>419</v>
      </c>
      <c r="D240" s="188"/>
      <c r="E240" s="189">
        <v>24.06</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212</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3" t="s">
        <v>420</v>
      </c>
      <c r="D241" s="188"/>
      <c r="E241" s="189">
        <v>11.2</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212</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3" t="s">
        <v>421</v>
      </c>
      <c r="D242" s="188"/>
      <c r="E242" s="189">
        <v>18.8</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212</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3" t="s">
        <v>422</v>
      </c>
      <c r="D243" s="188"/>
      <c r="E243" s="189">
        <v>5.6</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212</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3" t="s">
        <v>423</v>
      </c>
      <c r="D244" s="188"/>
      <c r="E244" s="189">
        <v>12</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212</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3" t="s">
        <v>424</v>
      </c>
      <c r="D245" s="188"/>
      <c r="E245" s="189">
        <v>45.6</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212</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3" t="s">
        <v>425</v>
      </c>
      <c r="D246" s="188"/>
      <c r="E246" s="189">
        <v>15.6</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212</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3" t="s">
        <v>426</v>
      </c>
      <c r="D247" s="188"/>
      <c r="E247" s="189">
        <v>36.479999999999997</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212</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3" t="s">
        <v>312</v>
      </c>
      <c r="D248" s="188"/>
      <c r="E248" s="189">
        <v>6.4</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212</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3" t="s">
        <v>319</v>
      </c>
      <c r="D249" s="188"/>
      <c r="E249" s="189">
        <v>24.8</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212</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52</v>
      </c>
      <c r="B250" s="169" t="s">
        <v>427</v>
      </c>
      <c r="C250" s="184" t="s">
        <v>428</v>
      </c>
      <c r="D250" s="170" t="s">
        <v>253</v>
      </c>
      <c r="E250" s="171">
        <v>3135.9625000000001</v>
      </c>
      <c r="F250" s="172"/>
      <c r="G250" s="173">
        <f>ROUND(E250*F250,2)</f>
        <v>0</v>
      </c>
      <c r="H250" s="172"/>
      <c r="I250" s="173">
        <f>ROUND(E250*H250,2)</f>
        <v>0</v>
      </c>
      <c r="J250" s="172"/>
      <c r="K250" s="173">
        <f>ROUND(E250*J250,2)</f>
        <v>0</v>
      </c>
      <c r="L250" s="173">
        <v>21</v>
      </c>
      <c r="M250" s="173">
        <f>G250*(1+L250/100)</f>
        <v>0</v>
      </c>
      <c r="N250" s="171">
        <v>5.4299999999999999E-3</v>
      </c>
      <c r="O250" s="171">
        <f>ROUND(E250*N250,2)</f>
        <v>17.03</v>
      </c>
      <c r="P250" s="171">
        <v>0</v>
      </c>
      <c r="Q250" s="171">
        <f>ROUND(E250*P250,2)</f>
        <v>0</v>
      </c>
      <c r="R250" s="173"/>
      <c r="S250" s="173" t="s">
        <v>178</v>
      </c>
      <c r="T250" s="174" t="s">
        <v>178</v>
      </c>
      <c r="U250" s="158">
        <v>0.16941999999999999</v>
      </c>
      <c r="V250" s="158">
        <f>ROUND(E250*U250,2)</f>
        <v>531.29</v>
      </c>
      <c r="W250" s="158"/>
      <c r="X250" s="158" t="s">
        <v>188</v>
      </c>
      <c r="Y250" s="158" t="s">
        <v>180</v>
      </c>
      <c r="Z250" s="147"/>
      <c r="AA250" s="147"/>
      <c r="AB250" s="147"/>
      <c r="AC250" s="147"/>
      <c r="AD250" s="147"/>
      <c r="AE250" s="147"/>
      <c r="AF250" s="147"/>
      <c r="AG250" s="147" t="s">
        <v>189</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93" t="s">
        <v>258</v>
      </c>
      <c r="D251" s="188"/>
      <c r="E251" s="189"/>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212</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3" t="s">
        <v>429</v>
      </c>
      <c r="D252" s="188"/>
      <c r="E252" s="189">
        <v>273.35000000000002</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212</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3" t="s">
        <v>430</v>
      </c>
      <c r="D253" s="188"/>
      <c r="E253" s="189">
        <v>114.73</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212</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3" t="s">
        <v>431</v>
      </c>
      <c r="D254" s="188"/>
      <c r="E254" s="189">
        <v>13.86</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212</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3" t="s">
        <v>432</v>
      </c>
      <c r="D255" s="188"/>
      <c r="E255" s="189">
        <v>145.14500000000001</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212</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3" t="s">
        <v>433</v>
      </c>
      <c r="D256" s="188"/>
      <c r="E256" s="189">
        <v>98.944999999999993</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212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3" t="s">
        <v>434</v>
      </c>
      <c r="D257" s="188"/>
      <c r="E257" s="189">
        <v>57.365000000000002</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212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3" t="s">
        <v>435</v>
      </c>
      <c r="D258" s="188"/>
      <c r="E258" s="189">
        <v>58.134999999999998</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212</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3" t="s">
        <v>436</v>
      </c>
      <c r="D259" s="188"/>
      <c r="E259" s="189">
        <v>72.38</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212</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3" t="s">
        <v>437</v>
      </c>
      <c r="D260" s="188"/>
      <c r="E260" s="189">
        <v>277.2</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212</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3" t="s">
        <v>438</v>
      </c>
      <c r="D261" s="188"/>
      <c r="E261" s="189">
        <v>95.864999999999995</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212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3" t="s">
        <v>211</v>
      </c>
      <c r="D262" s="188"/>
      <c r="E262" s="189"/>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212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3" t="s">
        <v>439</v>
      </c>
      <c r="D263" s="188"/>
      <c r="E263" s="189">
        <v>13.065</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212</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3" t="s">
        <v>440</v>
      </c>
      <c r="D264" s="188"/>
      <c r="E264" s="189">
        <v>162.13999999999999</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212</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3" t="s">
        <v>441</v>
      </c>
      <c r="D265" s="188"/>
      <c r="E265" s="189">
        <v>85.257499999999993</v>
      </c>
      <c r="F265" s="158"/>
      <c r="G265" s="1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212</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3" t="s">
        <v>442</v>
      </c>
      <c r="D266" s="188"/>
      <c r="E266" s="189">
        <v>51.59</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212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3" t="s">
        <v>443</v>
      </c>
      <c r="D267" s="188"/>
      <c r="E267" s="189">
        <v>47.57</v>
      </c>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212</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3" t="s">
        <v>444</v>
      </c>
      <c r="D268" s="188"/>
      <c r="E268" s="189">
        <v>158.45500000000001</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212</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3" t="s">
        <v>445</v>
      </c>
      <c r="D269" s="188"/>
      <c r="E269" s="189">
        <v>101.84</v>
      </c>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212</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93" t="s">
        <v>446</v>
      </c>
      <c r="D270" s="188"/>
      <c r="E270" s="189">
        <v>6.8849999999999998</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212</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93" t="s">
        <v>447</v>
      </c>
      <c r="D271" s="188"/>
      <c r="E271" s="189">
        <v>6.9524999999999997</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212</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3" t="s">
        <v>448</v>
      </c>
      <c r="D272" s="188"/>
      <c r="E272" s="189">
        <v>19.102499999999999</v>
      </c>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212</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3" t="s">
        <v>449</v>
      </c>
      <c r="D273" s="188"/>
      <c r="E273" s="189">
        <v>8.5050000000000008</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212</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3" t="s">
        <v>450</v>
      </c>
      <c r="D274" s="188"/>
      <c r="E274" s="189">
        <v>129.64500000000001</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212</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93" t="s">
        <v>451</v>
      </c>
      <c r="D275" s="188"/>
      <c r="E275" s="189">
        <v>8.7750000000000004</v>
      </c>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212</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3" t="s">
        <v>452</v>
      </c>
      <c r="D276" s="188"/>
      <c r="E276" s="189">
        <v>13.095000000000001</v>
      </c>
      <c r="F276" s="158"/>
      <c r="G276" s="1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212</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3" t="s">
        <v>453</v>
      </c>
      <c r="D277" s="188"/>
      <c r="E277" s="189">
        <v>22.004999999999999</v>
      </c>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212</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93" t="s">
        <v>454</v>
      </c>
      <c r="D278" s="188"/>
      <c r="E278" s="189">
        <v>63.65</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212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3" t="s">
        <v>455</v>
      </c>
      <c r="D279" s="188"/>
      <c r="E279" s="189">
        <v>78.724999999999994</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212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93" t="s">
        <v>456</v>
      </c>
      <c r="D280" s="188"/>
      <c r="E280" s="189">
        <v>27.805</v>
      </c>
      <c r="F280" s="158"/>
      <c r="G280" s="158"/>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212</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93" t="s">
        <v>457</v>
      </c>
      <c r="D281" s="188"/>
      <c r="E281" s="189">
        <v>17.82</v>
      </c>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212</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93" t="s">
        <v>458</v>
      </c>
      <c r="D282" s="188"/>
      <c r="E282" s="189">
        <v>43.884999999999998</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212</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93" t="s">
        <v>459</v>
      </c>
      <c r="D283" s="188"/>
      <c r="E283" s="189">
        <v>36.85</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212</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3" t="s">
        <v>460</v>
      </c>
      <c r="D284" s="188"/>
      <c r="E284" s="189">
        <v>78.724999999999994</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212</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93" t="s">
        <v>461</v>
      </c>
      <c r="D285" s="188"/>
      <c r="E285" s="189">
        <v>24.975000000000001</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212</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93" t="s">
        <v>462</v>
      </c>
      <c r="D286" s="188"/>
      <c r="E286" s="189">
        <v>23.895</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212</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93" t="s">
        <v>463</v>
      </c>
      <c r="D287" s="188"/>
      <c r="E287" s="189">
        <v>14.85</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212</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93" t="s">
        <v>464</v>
      </c>
      <c r="D288" s="188"/>
      <c r="E288" s="189">
        <v>14.2425</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212</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3" t="s">
        <v>465</v>
      </c>
      <c r="D289" s="188"/>
      <c r="E289" s="189">
        <v>92.137500000000003</v>
      </c>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212</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3" t="s">
        <v>243</v>
      </c>
      <c r="D290" s="188"/>
      <c r="E290" s="189"/>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212</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93" t="s">
        <v>466</v>
      </c>
      <c r="D291" s="188"/>
      <c r="E291" s="189">
        <v>197.6</v>
      </c>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212</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3" t="s">
        <v>467</v>
      </c>
      <c r="D292" s="188"/>
      <c r="E292" s="189">
        <v>3.12</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212</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3" t="s">
        <v>468</v>
      </c>
      <c r="D293" s="188"/>
      <c r="E293" s="189">
        <v>36.200000000000003</v>
      </c>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212</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3" t="s">
        <v>469</v>
      </c>
      <c r="D294" s="188"/>
      <c r="E294" s="189">
        <v>134.55000000000001</v>
      </c>
      <c r="F294" s="158"/>
      <c r="G294" s="158"/>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212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3" t="s">
        <v>470</v>
      </c>
      <c r="D295" s="188"/>
      <c r="E295" s="189">
        <v>73.45</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212</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3" t="s">
        <v>471</v>
      </c>
      <c r="D296" s="188"/>
      <c r="E296" s="189">
        <v>131.625</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212</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8">
        <v>53</v>
      </c>
      <c r="B297" s="169" t="s">
        <v>472</v>
      </c>
      <c r="C297" s="184" t="s">
        <v>473</v>
      </c>
      <c r="D297" s="170" t="s">
        <v>253</v>
      </c>
      <c r="E297" s="171">
        <v>1109.635</v>
      </c>
      <c r="F297" s="172"/>
      <c r="G297" s="173">
        <f>ROUND(E297*F297,2)</f>
        <v>0</v>
      </c>
      <c r="H297" s="172"/>
      <c r="I297" s="173">
        <f>ROUND(E297*H297,2)</f>
        <v>0</v>
      </c>
      <c r="J297" s="172"/>
      <c r="K297" s="173">
        <f>ROUND(E297*J297,2)</f>
        <v>0</v>
      </c>
      <c r="L297" s="173">
        <v>21</v>
      </c>
      <c r="M297" s="173">
        <f>G297*(1+L297/100)</f>
        <v>0</v>
      </c>
      <c r="N297" s="171">
        <v>4.5580000000000002E-2</v>
      </c>
      <c r="O297" s="171">
        <f>ROUND(E297*N297,2)</f>
        <v>50.58</v>
      </c>
      <c r="P297" s="171">
        <v>0</v>
      </c>
      <c r="Q297" s="171">
        <f>ROUND(E297*P297,2)</f>
        <v>0</v>
      </c>
      <c r="R297" s="173"/>
      <c r="S297" s="173" t="s">
        <v>178</v>
      </c>
      <c r="T297" s="174" t="s">
        <v>178</v>
      </c>
      <c r="U297" s="158">
        <v>0.60799999999999998</v>
      </c>
      <c r="V297" s="158">
        <f>ROUND(E297*U297,2)</f>
        <v>674.66</v>
      </c>
      <c r="W297" s="158"/>
      <c r="X297" s="158" t="s">
        <v>188</v>
      </c>
      <c r="Y297" s="158" t="s">
        <v>180</v>
      </c>
      <c r="Z297" s="147"/>
      <c r="AA297" s="147"/>
      <c r="AB297" s="147"/>
      <c r="AC297" s="147"/>
      <c r="AD297" s="147"/>
      <c r="AE297" s="147"/>
      <c r="AF297" s="147"/>
      <c r="AG297" s="147" t="s">
        <v>189</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3" t="s">
        <v>211</v>
      </c>
      <c r="D298" s="188"/>
      <c r="E298" s="189"/>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212</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3" t="s">
        <v>474</v>
      </c>
      <c r="D299" s="188"/>
      <c r="E299" s="189"/>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212</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ht="33.75" outlineLevel="3" x14ac:dyDescent="0.2">
      <c r="A300" s="154"/>
      <c r="B300" s="155"/>
      <c r="C300" s="193" t="s">
        <v>475</v>
      </c>
      <c r="D300" s="188"/>
      <c r="E300" s="189">
        <v>112.8895</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212</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3" t="s">
        <v>476</v>
      </c>
      <c r="D301" s="188"/>
      <c r="E301" s="189"/>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212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3" t="s">
        <v>477</v>
      </c>
      <c r="D302" s="188"/>
      <c r="E302" s="189">
        <v>29.347000000000001</v>
      </c>
      <c r="F302" s="158"/>
      <c r="G302" s="158"/>
      <c r="H302" s="158"/>
      <c r="I302" s="158"/>
      <c r="J302" s="158"/>
      <c r="K302" s="158"/>
      <c r="L302" s="158"/>
      <c r="M302" s="158"/>
      <c r="N302" s="157"/>
      <c r="O302" s="157"/>
      <c r="P302" s="157"/>
      <c r="Q302" s="157"/>
      <c r="R302" s="158"/>
      <c r="S302" s="158"/>
      <c r="T302" s="158"/>
      <c r="U302" s="158"/>
      <c r="V302" s="158"/>
      <c r="W302" s="158"/>
      <c r="X302" s="158"/>
      <c r="Y302" s="158"/>
      <c r="Z302" s="147"/>
      <c r="AA302" s="147"/>
      <c r="AB302" s="147"/>
      <c r="AC302" s="147"/>
      <c r="AD302" s="147"/>
      <c r="AE302" s="147"/>
      <c r="AF302" s="147"/>
      <c r="AG302" s="147" t="s">
        <v>212</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3" t="s">
        <v>478</v>
      </c>
      <c r="D303" s="188"/>
      <c r="E303" s="189"/>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212</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3" t="s">
        <v>479</v>
      </c>
      <c r="D304" s="188"/>
      <c r="E304" s="189">
        <v>29.547000000000001</v>
      </c>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212</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3" t="s">
        <v>480</v>
      </c>
      <c r="D305" s="188"/>
      <c r="E305" s="189"/>
      <c r="F305" s="158"/>
      <c r="G305" s="158"/>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212</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3" t="s">
        <v>481</v>
      </c>
      <c r="D306" s="188"/>
      <c r="E306" s="189">
        <v>25.027000000000001</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212</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3" t="s">
        <v>482</v>
      </c>
      <c r="D307" s="188"/>
      <c r="E307" s="189"/>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212</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3" t="s">
        <v>483</v>
      </c>
      <c r="D308" s="188"/>
      <c r="E308" s="189">
        <v>24.227</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212</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3" t="s">
        <v>484</v>
      </c>
      <c r="D309" s="188"/>
      <c r="E309" s="189"/>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212</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3" t="s">
        <v>485</v>
      </c>
      <c r="D310" s="188"/>
      <c r="E310" s="189">
        <v>26.954000000000001</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212</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3" t="s">
        <v>486</v>
      </c>
      <c r="D311" s="188"/>
      <c r="E311" s="189"/>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212</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3" t="s">
        <v>487</v>
      </c>
      <c r="D312" s="188"/>
      <c r="E312" s="189">
        <v>37.195</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212</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3" t="s">
        <v>488</v>
      </c>
      <c r="D313" s="188"/>
      <c r="E313" s="189"/>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212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3" t="s">
        <v>489</v>
      </c>
      <c r="D314" s="188"/>
      <c r="E314" s="189">
        <v>29.32</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212</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3" t="s">
        <v>490</v>
      </c>
      <c r="D315" s="188"/>
      <c r="E315" s="189">
        <v>18.027000000000001</v>
      </c>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212</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3" t="s">
        <v>491</v>
      </c>
      <c r="D316" s="188"/>
      <c r="E316" s="189"/>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212</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93" t="s">
        <v>492</v>
      </c>
      <c r="D317" s="188"/>
      <c r="E317" s="189">
        <v>43.02</v>
      </c>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212</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3" t="s">
        <v>493</v>
      </c>
      <c r="D318" s="188"/>
      <c r="E318" s="189"/>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212</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33.75" outlineLevel="3" x14ac:dyDescent="0.2">
      <c r="A319" s="154"/>
      <c r="B319" s="155"/>
      <c r="C319" s="193" t="s">
        <v>494</v>
      </c>
      <c r="D319" s="188"/>
      <c r="E319" s="189">
        <v>85.130499999999998</v>
      </c>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212</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3" t="s">
        <v>495</v>
      </c>
      <c r="D320" s="188"/>
      <c r="E320" s="189"/>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212</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3" t="s">
        <v>496</v>
      </c>
      <c r="D321" s="188"/>
      <c r="E321" s="189">
        <v>45.8</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212</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3" t="s">
        <v>497</v>
      </c>
      <c r="D322" s="188"/>
      <c r="E322" s="189"/>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212</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3" t="s">
        <v>498</v>
      </c>
      <c r="D323" s="188"/>
      <c r="E323" s="189">
        <v>36.299999999999997</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212</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3" t="s">
        <v>499</v>
      </c>
      <c r="D324" s="188"/>
      <c r="E324" s="189"/>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212</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193" t="s">
        <v>500</v>
      </c>
      <c r="D325" s="188"/>
      <c r="E325" s="189">
        <v>26.423999999999999</v>
      </c>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212</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93" t="s">
        <v>501</v>
      </c>
      <c r="D326" s="188"/>
      <c r="E326" s="189"/>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212</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3" t="s">
        <v>502</v>
      </c>
      <c r="D327" s="188"/>
      <c r="E327" s="189">
        <v>24.427</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212</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3" t="s">
        <v>503</v>
      </c>
      <c r="D328" s="188"/>
      <c r="E328" s="189"/>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212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3" t="s">
        <v>504</v>
      </c>
      <c r="D329" s="188"/>
      <c r="E329" s="189">
        <v>47.627000000000002</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212</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93" t="s">
        <v>505</v>
      </c>
      <c r="D330" s="188"/>
      <c r="E330" s="189"/>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212</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93" t="s">
        <v>506</v>
      </c>
      <c r="D331" s="188"/>
      <c r="E331" s="189">
        <v>37.027000000000001</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212</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3" t="s">
        <v>507</v>
      </c>
      <c r="D332" s="188"/>
      <c r="E332" s="189"/>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212</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3" t="s">
        <v>508</v>
      </c>
      <c r="D333" s="188"/>
      <c r="E333" s="189">
        <v>30.827000000000002</v>
      </c>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212</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3" t="s">
        <v>509</v>
      </c>
      <c r="D334" s="188"/>
      <c r="E334" s="189"/>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212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3" t="s">
        <v>510</v>
      </c>
      <c r="D335" s="188"/>
      <c r="E335" s="189">
        <v>11.423999999999999</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212</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3" t="s">
        <v>511</v>
      </c>
      <c r="D336" s="188"/>
      <c r="E336" s="189"/>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212</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33.75" outlineLevel="3" x14ac:dyDescent="0.2">
      <c r="A337" s="154"/>
      <c r="B337" s="155"/>
      <c r="C337" s="193" t="s">
        <v>512</v>
      </c>
      <c r="D337" s="188"/>
      <c r="E337" s="189">
        <v>81.539000000000001</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212</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3" t="s">
        <v>513</v>
      </c>
      <c r="D338" s="188"/>
      <c r="E338" s="189"/>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212</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93" t="s">
        <v>514</v>
      </c>
      <c r="D339" s="188"/>
      <c r="E339" s="189">
        <v>8.3239999999999998</v>
      </c>
      <c r="F339" s="158"/>
      <c r="G339" s="158"/>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212</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3" x14ac:dyDescent="0.2">
      <c r="A340" s="154"/>
      <c r="B340" s="155"/>
      <c r="C340" s="193" t="s">
        <v>515</v>
      </c>
      <c r="D340" s="188"/>
      <c r="E340" s="189"/>
      <c r="F340" s="158"/>
      <c r="G340" s="1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212</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3" x14ac:dyDescent="0.2">
      <c r="A341" s="154"/>
      <c r="B341" s="155"/>
      <c r="C341" s="193" t="s">
        <v>516</v>
      </c>
      <c r="D341" s="188"/>
      <c r="E341" s="189">
        <v>8</v>
      </c>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212</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3" t="s">
        <v>517</v>
      </c>
      <c r="D342" s="188"/>
      <c r="E342" s="189"/>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212</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3" t="s">
        <v>518</v>
      </c>
      <c r="D343" s="188"/>
      <c r="E343" s="189"/>
      <c r="F343" s="158"/>
      <c r="G343" s="1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212</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3" t="s">
        <v>519</v>
      </c>
      <c r="D344" s="188"/>
      <c r="E344" s="189"/>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212</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3" t="s">
        <v>520</v>
      </c>
      <c r="D345" s="188"/>
      <c r="E345" s="189">
        <v>18</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212</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3" t="s">
        <v>521</v>
      </c>
      <c r="D346" s="188"/>
      <c r="E346" s="189"/>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212</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3" t="s">
        <v>522</v>
      </c>
      <c r="D347" s="188"/>
      <c r="E347" s="189">
        <v>23</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212</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3" t="s">
        <v>523</v>
      </c>
      <c r="D348" s="188"/>
      <c r="E348" s="189"/>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212</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3" t="s">
        <v>524</v>
      </c>
      <c r="D349" s="188"/>
      <c r="E349" s="189">
        <v>13.4</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212</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3" t="s">
        <v>525</v>
      </c>
      <c r="D350" s="188"/>
      <c r="E350" s="189"/>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212</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3" t="s">
        <v>526</v>
      </c>
      <c r="D351" s="188"/>
      <c r="E351" s="189">
        <v>17.224</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212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3" t="s">
        <v>258</v>
      </c>
      <c r="D352" s="188"/>
      <c r="E352" s="189"/>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212</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3" t="s">
        <v>527</v>
      </c>
      <c r="D353" s="188"/>
      <c r="E353" s="189"/>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212</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3" x14ac:dyDescent="0.2">
      <c r="A354" s="154"/>
      <c r="B354" s="155"/>
      <c r="C354" s="193" t="s">
        <v>528</v>
      </c>
      <c r="D354" s="188"/>
      <c r="E354" s="189">
        <v>33.58</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212</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3" t="s">
        <v>529</v>
      </c>
      <c r="D355" s="188"/>
      <c r="E355" s="189"/>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212</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3" x14ac:dyDescent="0.2">
      <c r="A356" s="154"/>
      <c r="B356" s="155"/>
      <c r="C356" s="193" t="s">
        <v>530</v>
      </c>
      <c r="D356" s="188"/>
      <c r="E356" s="189">
        <v>34.58</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212</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3" t="s">
        <v>531</v>
      </c>
      <c r="D357" s="188"/>
      <c r="E357" s="189"/>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212</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3" t="s">
        <v>532</v>
      </c>
      <c r="D358" s="188"/>
      <c r="E358" s="189">
        <v>32.046999999999997</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212</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3" t="s">
        <v>533</v>
      </c>
      <c r="D359" s="188"/>
      <c r="E359" s="189"/>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212</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45" outlineLevel="3" x14ac:dyDescent="0.2">
      <c r="A360" s="154"/>
      <c r="B360" s="155"/>
      <c r="C360" s="193" t="s">
        <v>534</v>
      </c>
      <c r="D360" s="188"/>
      <c r="E360" s="189">
        <v>64.531000000000006</v>
      </c>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212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3" t="s">
        <v>535</v>
      </c>
      <c r="D361" s="188"/>
      <c r="E361" s="189"/>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212</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22.5" outlineLevel="3" x14ac:dyDescent="0.2">
      <c r="A362" s="154"/>
      <c r="B362" s="155"/>
      <c r="C362" s="193" t="s">
        <v>536</v>
      </c>
      <c r="D362" s="188"/>
      <c r="E362" s="189">
        <v>54.87</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212</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5">
        <v>54</v>
      </c>
      <c r="B363" s="176" t="s">
        <v>537</v>
      </c>
      <c r="C363" s="183" t="s">
        <v>538</v>
      </c>
      <c r="D363" s="177" t="s">
        <v>253</v>
      </c>
      <c r="E363" s="178">
        <v>616.77149999999995</v>
      </c>
      <c r="F363" s="179"/>
      <c r="G363" s="180">
        <f>ROUND(E363*F363,2)</f>
        <v>0</v>
      </c>
      <c r="H363" s="179"/>
      <c r="I363" s="180">
        <f>ROUND(E363*H363,2)</f>
        <v>0</v>
      </c>
      <c r="J363" s="179"/>
      <c r="K363" s="180">
        <f>ROUND(E363*J363,2)</f>
        <v>0</v>
      </c>
      <c r="L363" s="180">
        <v>21</v>
      </c>
      <c r="M363" s="180">
        <f>G363*(1+L363/100)</f>
        <v>0</v>
      </c>
      <c r="N363" s="178">
        <v>3.6700000000000001E-3</v>
      </c>
      <c r="O363" s="178">
        <f>ROUND(E363*N363,2)</f>
        <v>2.2599999999999998</v>
      </c>
      <c r="P363" s="178">
        <v>0</v>
      </c>
      <c r="Q363" s="178">
        <f>ROUND(E363*P363,2)</f>
        <v>0</v>
      </c>
      <c r="R363" s="180"/>
      <c r="S363" s="180" t="s">
        <v>178</v>
      </c>
      <c r="T363" s="181" t="s">
        <v>178</v>
      </c>
      <c r="U363" s="158">
        <v>0.36199999999999999</v>
      </c>
      <c r="V363" s="158">
        <f>ROUND(E363*U363,2)</f>
        <v>223.27</v>
      </c>
      <c r="W363" s="158"/>
      <c r="X363" s="158" t="s">
        <v>188</v>
      </c>
      <c r="Y363" s="158" t="s">
        <v>180</v>
      </c>
      <c r="Z363" s="147"/>
      <c r="AA363" s="147"/>
      <c r="AB363" s="147"/>
      <c r="AC363" s="147"/>
      <c r="AD363" s="147"/>
      <c r="AE363" s="147"/>
      <c r="AF363" s="147"/>
      <c r="AG363" s="147" t="s">
        <v>189</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x14ac:dyDescent="0.2">
      <c r="A364" s="161" t="s">
        <v>173</v>
      </c>
      <c r="B364" s="162" t="s">
        <v>78</v>
      </c>
      <c r="C364" s="182" t="s">
        <v>79</v>
      </c>
      <c r="D364" s="163"/>
      <c r="E364" s="164"/>
      <c r="F364" s="165"/>
      <c r="G364" s="165">
        <f>SUMIF(AG365:AG372,"&lt;&gt;NOR",G365:G372)</f>
        <v>0</v>
      </c>
      <c r="H364" s="165"/>
      <c r="I364" s="165">
        <f>SUM(I365:I372)</f>
        <v>0</v>
      </c>
      <c r="J364" s="165"/>
      <c r="K364" s="165">
        <f>SUM(K365:K372)</f>
        <v>0</v>
      </c>
      <c r="L364" s="165"/>
      <c r="M364" s="165">
        <f>SUM(M365:M372)</f>
        <v>0</v>
      </c>
      <c r="N364" s="164"/>
      <c r="O364" s="164">
        <f>SUM(O365:O372)</f>
        <v>0.77</v>
      </c>
      <c r="P364" s="164"/>
      <c r="Q364" s="164">
        <f>SUM(Q365:Q372)</f>
        <v>0</v>
      </c>
      <c r="R364" s="165"/>
      <c r="S364" s="165"/>
      <c r="T364" s="166"/>
      <c r="U364" s="160"/>
      <c r="V364" s="160">
        <f>SUM(V365:V372)</f>
        <v>105.71000000000001</v>
      </c>
      <c r="W364" s="160"/>
      <c r="X364" s="160"/>
      <c r="Y364" s="160"/>
      <c r="AG364" t="s">
        <v>174</v>
      </c>
    </row>
    <row r="365" spans="1:60" outlineLevel="1" x14ac:dyDescent="0.2">
      <c r="A365" s="168">
        <v>55</v>
      </c>
      <c r="B365" s="169" t="s">
        <v>539</v>
      </c>
      <c r="C365" s="184" t="s">
        <v>540</v>
      </c>
      <c r="D365" s="170" t="s">
        <v>253</v>
      </c>
      <c r="E365" s="171">
        <v>39.578000000000003</v>
      </c>
      <c r="F365" s="172"/>
      <c r="G365" s="173">
        <f>ROUND(E365*F365,2)</f>
        <v>0</v>
      </c>
      <c r="H365" s="172"/>
      <c r="I365" s="173">
        <f>ROUND(E365*H365,2)</f>
        <v>0</v>
      </c>
      <c r="J365" s="172"/>
      <c r="K365" s="173">
        <f>ROUND(E365*J365,2)</f>
        <v>0</v>
      </c>
      <c r="L365" s="173">
        <v>21</v>
      </c>
      <c r="M365" s="173">
        <f>G365*(1+L365/100)</f>
        <v>0</v>
      </c>
      <c r="N365" s="171">
        <v>4.0000000000000003E-5</v>
      </c>
      <c r="O365" s="171">
        <f>ROUND(E365*N365,2)</f>
        <v>0</v>
      </c>
      <c r="P365" s="171">
        <v>0</v>
      </c>
      <c r="Q365" s="171">
        <f>ROUND(E365*P365,2)</f>
        <v>0</v>
      </c>
      <c r="R365" s="173"/>
      <c r="S365" s="173" t="s">
        <v>178</v>
      </c>
      <c r="T365" s="174" t="s">
        <v>178</v>
      </c>
      <c r="U365" s="158">
        <v>7.8E-2</v>
      </c>
      <c r="V365" s="158">
        <f>ROUND(E365*U365,2)</f>
        <v>3.09</v>
      </c>
      <c r="W365" s="158"/>
      <c r="X365" s="158" t="s">
        <v>188</v>
      </c>
      <c r="Y365" s="158" t="s">
        <v>180</v>
      </c>
      <c r="Z365" s="147"/>
      <c r="AA365" s="147"/>
      <c r="AB365" s="147"/>
      <c r="AC365" s="147"/>
      <c r="AD365" s="147"/>
      <c r="AE365" s="147"/>
      <c r="AF365" s="147"/>
      <c r="AG365" s="147" t="s">
        <v>189</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193" t="s">
        <v>541</v>
      </c>
      <c r="D366" s="188"/>
      <c r="E366" s="189">
        <v>13.978</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212</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3" t="s">
        <v>542</v>
      </c>
      <c r="D367" s="188"/>
      <c r="E367" s="189">
        <v>17.5</v>
      </c>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212</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3" t="s">
        <v>543</v>
      </c>
      <c r="D368" s="188"/>
      <c r="E368" s="189">
        <v>8.1</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212</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8">
        <v>56</v>
      </c>
      <c r="B369" s="169" t="s">
        <v>544</v>
      </c>
      <c r="C369" s="184" t="s">
        <v>545</v>
      </c>
      <c r="D369" s="170" t="s">
        <v>253</v>
      </c>
      <c r="E369" s="171">
        <v>38</v>
      </c>
      <c r="F369" s="172"/>
      <c r="G369" s="173">
        <f>ROUND(E369*F369,2)</f>
        <v>0</v>
      </c>
      <c r="H369" s="172"/>
      <c r="I369" s="173">
        <f>ROUND(E369*H369,2)</f>
        <v>0</v>
      </c>
      <c r="J369" s="172"/>
      <c r="K369" s="173">
        <f>ROUND(E369*J369,2)</f>
        <v>0</v>
      </c>
      <c r="L369" s="173">
        <v>21</v>
      </c>
      <c r="M369" s="173">
        <f>G369*(1+L369/100)</f>
        <v>0</v>
      </c>
      <c r="N369" s="171">
        <v>1.3100000000000001E-2</v>
      </c>
      <c r="O369" s="171">
        <f>ROUND(E369*N369,2)</f>
        <v>0.5</v>
      </c>
      <c r="P369" s="171">
        <v>0</v>
      </c>
      <c r="Q369" s="171">
        <f>ROUND(E369*P369,2)</f>
        <v>0</v>
      </c>
      <c r="R369" s="173"/>
      <c r="S369" s="173" t="s">
        <v>178</v>
      </c>
      <c r="T369" s="174" t="s">
        <v>178</v>
      </c>
      <c r="U369" s="158">
        <v>1.2558</v>
      </c>
      <c r="V369" s="158">
        <f>ROUND(E369*U369,2)</f>
        <v>47.72</v>
      </c>
      <c r="W369" s="158"/>
      <c r="X369" s="158" t="s">
        <v>188</v>
      </c>
      <c r="Y369" s="158" t="s">
        <v>180</v>
      </c>
      <c r="Z369" s="147"/>
      <c r="AA369" s="147"/>
      <c r="AB369" s="147"/>
      <c r="AC369" s="147"/>
      <c r="AD369" s="147"/>
      <c r="AE369" s="147"/>
      <c r="AF369" s="147"/>
      <c r="AG369" s="147" t="s">
        <v>189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93" t="s">
        <v>546</v>
      </c>
      <c r="D370" s="188"/>
      <c r="E370" s="189">
        <v>38</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212</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75">
        <v>57</v>
      </c>
      <c r="B371" s="176" t="s">
        <v>547</v>
      </c>
      <c r="C371" s="183" t="s">
        <v>548</v>
      </c>
      <c r="D371" s="177" t="s">
        <v>253</v>
      </c>
      <c r="E371" s="178">
        <v>5</v>
      </c>
      <c r="F371" s="179"/>
      <c r="G371" s="180">
        <f>ROUND(E371*F371,2)</f>
        <v>0</v>
      </c>
      <c r="H371" s="179"/>
      <c r="I371" s="180">
        <f>ROUND(E371*H371,2)</f>
        <v>0</v>
      </c>
      <c r="J371" s="179"/>
      <c r="K371" s="180">
        <f>ROUND(E371*J371,2)</f>
        <v>0</v>
      </c>
      <c r="L371" s="180">
        <v>21</v>
      </c>
      <c r="M371" s="180">
        <f>G371*(1+L371/100)</f>
        <v>0</v>
      </c>
      <c r="N371" s="178">
        <v>1.9429999999999999E-2</v>
      </c>
      <c r="O371" s="178">
        <f>ROUND(E371*N371,2)</f>
        <v>0.1</v>
      </c>
      <c r="P371" s="178">
        <v>0</v>
      </c>
      <c r="Q371" s="178">
        <f>ROUND(E371*P371,2)</f>
        <v>0</v>
      </c>
      <c r="R371" s="180"/>
      <c r="S371" s="180" t="s">
        <v>178</v>
      </c>
      <c r="T371" s="181" t="s">
        <v>178</v>
      </c>
      <c r="U371" s="158">
        <v>0.4</v>
      </c>
      <c r="V371" s="158">
        <f>ROUND(E371*U371,2)</f>
        <v>2</v>
      </c>
      <c r="W371" s="158"/>
      <c r="X371" s="158" t="s">
        <v>188</v>
      </c>
      <c r="Y371" s="158" t="s">
        <v>180</v>
      </c>
      <c r="Z371" s="147"/>
      <c r="AA371" s="147"/>
      <c r="AB371" s="147"/>
      <c r="AC371" s="147"/>
      <c r="AD371" s="147"/>
      <c r="AE371" s="147"/>
      <c r="AF371" s="147"/>
      <c r="AG371" s="147" t="s">
        <v>189</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75">
        <v>58</v>
      </c>
      <c r="B372" s="176" t="s">
        <v>549</v>
      </c>
      <c r="C372" s="183" t="s">
        <v>550</v>
      </c>
      <c r="D372" s="177" t="s">
        <v>253</v>
      </c>
      <c r="E372" s="178">
        <v>230</v>
      </c>
      <c r="F372" s="179"/>
      <c r="G372" s="180">
        <f>ROUND(E372*F372,2)</f>
        <v>0</v>
      </c>
      <c r="H372" s="179"/>
      <c r="I372" s="180">
        <f>ROUND(E372*H372,2)</f>
        <v>0</v>
      </c>
      <c r="J372" s="179"/>
      <c r="K372" s="180">
        <f>ROUND(E372*J372,2)</f>
        <v>0</v>
      </c>
      <c r="L372" s="180">
        <v>21</v>
      </c>
      <c r="M372" s="180">
        <f>G372*(1+L372/100)</f>
        <v>0</v>
      </c>
      <c r="N372" s="178">
        <v>7.6000000000000004E-4</v>
      </c>
      <c r="O372" s="178">
        <f>ROUND(E372*N372,2)</f>
        <v>0.17</v>
      </c>
      <c r="P372" s="178">
        <v>0</v>
      </c>
      <c r="Q372" s="178">
        <f>ROUND(E372*P372,2)</f>
        <v>0</v>
      </c>
      <c r="R372" s="180"/>
      <c r="S372" s="180" t="s">
        <v>178</v>
      </c>
      <c r="T372" s="181" t="s">
        <v>178</v>
      </c>
      <c r="U372" s="158">
        <v>0.23</v>
      </c>
      <c r="V372" s="158">
        <f>ROUND(E372*U372,2)</f>
        <v>52.9</v>
      </c>
      <c r="W372" s="158"/>
      <c r="X372" s="158" t="s">
        <v>188</v>
      </c>
      <c r="Y372" s="158" t="s">
        <v>180</v>
      </c>
      <c r="Z372" s="147"/>
      <c r="AA372" s="147"/>
      <c r="AB372" s="147"/>
      <c r="AC372" s="147"/>
      <c r="AD372" s="147"/>
      <c r="AE372" s="147"/>
      <c r="AF372" s="147"/>
      <c r="AG372" s="147" t="s">
        <v>189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1" t="s">
        <v>173</v>
      </c>
      <c r="B373" s="162" t="s">
        <v>80</v>
      </c>
      <c r="C373" s="182" t="s">
        <v>81</v>
      </c>
      <c r="D373" s="163"/>
      <c r="E373" s="164"/>
      <c r="F373" s="165"/>
      <c r="G373" s="165">
        <f>SUMIF(AG374:AG499,"&lt;&gt;NOR",G374:G499)</f>
        <v>0</v>
      </c>
      <c r="H373" s="165"/>
      <c r="I373" s="165">
        <f>SUM(I374:I499)</f>
        <v>0</v>
      </c>
      <c r="J373" s="165"/>
      <c r="K373" s="165">
        <f>SUM(K374:K499)</f>
        <v>0</v>
      </c>
      <c r="L373" s="165"/>
      <c r="M373" s="165">
        <f>SUM(M374:M499)</f>
        <v>0</v>
      </c>
      <c r="N373" s="164"/>
      <c r="O373" s="164">
        <f>SUM(O374:O499)</f>
        <v>158.70999999999998</v>
      </c>
      <c r="P373" s="164"/>
      <c r="Q373" s="164">
        <f>SUM(Q374:Q499)</f>
        <v>0</v>
      </c>
      <c r="R373" s="165"/>
      <c r="S373" s="165"/>
      <c r="T373" s="166"/>
      <c r="U373" s="160"/>
      <c r="V373" s="160">
        <f>SUM(V374:V499)</f>
        <v>831.21</v>
      </c>
      <c r="W373" s="160"/>
      <c r="X373" s="160"/>
      <c r="Y373" s="160"/>
      <c r="AG373" t="s">
        <v>174</v>
      </c>
    </row>
    <row r="374" spans="1:60" outlineLevel="1" x14ac:dyDescent="0.2">
      <c r="A374" s="168">
        <v>59</v>
      </c>
      <c r="B374" s="169" t="s">
        <v>551</v>
      </c>
      <c r="C374" s="184" t="s">
        <v>552</v>
      </c>
      <c r="D374" s="170" t="s">
        <v>210</v>
      </c>
      <c r="E374" s="171">
        <v>48.514330000000001</v>
      </c>
      <c r="F374" s="172"/>
      <c r="G374" s="173">
        <f>ROUND(E374*F374,2)</f>
        <v>0</v>
      </c>
      <c r="H374" s="172"/>
      <c r="I374" s="173">
        <f>ROUND(E374*H374,2)</f>
        <v>0</v>
      </c>
      <c r="J374" s="172"/>
      <c r="K374" s="173">
        <f>ROUND(E374*J374,2)</f>
        <v>0</v>
      </c>
      <c r="L374" s="173">
        <v>21</v>
      </c>
      <c r="M374" s="173">
        <f>G374*(1+L374/100)</f>
        <v>0</v>
      </c>
      <c r="N374" s="171">
        <v>2.5249999999999999</v>
      </c>
      <c r="O374" s="171">
        <f>ROUND(E374*N374,2)</f>
        <v>122.5</v>
      </c>
      <c r="P374" s="171">
        <v>0</v>
      </c>
      <c r="Q374" s="171">
        <f>ROUND(E374*P374,2)</f>
        <v>0</v>
      </c>
      <c r="R374" s="173"/>
      <c r="S374" s="173" t="s">
        <v>178</v>
      </c>
      <c r="T374" s="174" t="s">
        <v>178</v>
      </c>
      <c r="U374" s="158">
        <v>3.2130000000000001</v>
      </c>
      <c r="V374" s="158">
        <f>ROUND(E374*U374,2)</f>
        <v>155.88</v>
      </c>
      <c r="W374" s="158"/>
      <c r="X374" s="158" t="s">
        <v>188</v>
      </c>
      <c r="Y374" s="158" t="s">
        <v>180</v>
      </c>
      <c r="Z374" s="147"/>
      <c r="AA374" s="147"/>
      <c r="AB374" s="147"/>
      <c r="AC374" s="147"/>
      <c r="AD374" s="147"/>
      <c r="AE374" s="147"/>
      <c r="AF374" s="147"/>
      <c r="AG374" s="147" t="s">
        <v>189</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93" t="s">
        <v>258</v>
      </c>
      <c r="D375" s="188"/>
      <c r="E375" s="189"/>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212</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3" x14ac:dyDescent="0.2">
      <c r="A376" s="154"/>
      <c r="B376" s="155"/>
      <c r="C376" s="193" t="s">
        <v>553</v>
      </c>
      <c r="D376" s="188"/>
      <c r="E376" s="189"/>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212</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3" t="s">
        <v>554</v>
      </c>
      <c r="D377" s="188"/>
      <c r="E377" s="189">
        <v>6.1139000000000001</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212</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3" t="s">
        <v>555</v>
      </c>
      <c r="D378" s="188"/>
      <c r="E378" s="189"/>
      <c r="F378" s="158"/>
      <c r="G378" s="158"/>
      <c r="H378" s="158"/>
      <c r="I378" s="158"/>
      <c r="J378" s="158"/>
      <c r="K378" s="158"/>
      <c r="L378" s="158"/>
      <c r="M378" s="158"/>
      <c r="N378" s="157"/>
      <c r="O378" s="157"/>
      <c r="P378" s="157"/>
      <c r="Q378" s="157"/>
      <c r="R378" s="158"/>
      <c r="S378" s="158"/>
      <c r="T378" s="158"/>
      <c r="U378" s="158"/>
      <c r="V378" s="158"/>
      <c r="W378" s="158"/>
      <c r="X378" s="158"/>
      <c r="Y378" s="158"/>
      <c r="Z378" s="147"/>
      <c r="AA378" s="147"/>
      <c r="AB378" s="147"/>
      <c r="AC378" s="147"/>
      <c r="AD378" s="147"/>
      <c r="AE378" s="147"/>
      <c r="AF378" s="147"/>
      <c r="AG378" s="147" t="s">
        <v>212</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3" t="s">
        <v>556</v>
      </c>
      <c r="D379" s="188"/>
      <c r="E379" s="189">
        <v>2.3959000000000001</v>
      </c>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212</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3" t="s">
        <v>557</v>
      </c>
      <c r="D380" s="188"/>
      <c r="E380" s="189"/>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212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3" t="s">
        <v>558</v>
      </c>
      <c r="D381" s="188"/>
      <c r="E381" s="189">
        <v>4.8938499999999996</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212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3" t="s">
        <v>559</v>
      </c>
      <c r="D382" s="188"/>
      <c r="E382" s="189"/>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212</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3" t="s">
        <v>560</v>
      </c>
      <c r="D383" s="188"/>
      <c r="E383" s="189">
        <v>0.29225000000000001</v>
      </c>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212</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3" t="s">
        <v>211</v>
      </c>
      <c r="D384" s="188"/>
      <c r="E384" s="189"/>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212</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3" t="s">
        <v>561</v>
      </c>
      <c r="D385" s="188"/>
      <c r="E385" s="189"/>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212</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3" t="s">
        <v>562</v>
      </c>
      <c r="D386" s="188"/>
      <c r="E386" s="189">
        <v>7.4130000000000003</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212</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3" t="s">
        <v>563</v>
      </c>
      <c r="D387" s="188"/>
      <c r="E387" s="189"/>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212</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3" t="s">
        <v>564</v>
      </c>
      <c r="D388" s="188"/>
      <c r="E388" s="189">
        <v>3.0674999999999999</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212</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3" t="s">
        <v>565</v>
      </c>
      <c r="D389" s="188"/>
      <c r="E389" s="189"/>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212</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3" t="s">
        <v>566</v>
      </c>
      <c r="D390" s="188"/>
      <c r="E390" s="189">
        <v>20.864249999999998</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212</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3" t="s">
        <v>567</v>
      </c>
      <c r="D391" s="188"/>
      <c r="E391" s="189"/>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212</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3" t="s">
        <v>568</v>
      </c>
      <c r="D392" s="188"/>
      <c r="E392" s="189">
        <v>1.83253</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212</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93" t="s">
        <v>569</v>
      </c>
      <c r="D393" s="188"/>
      <c r="E393" s="189"/>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212</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93" t="s">
        <v>570</v>
      </c>
      <c r="D394" s="188"/>
      <c r="E394" s="189">
        <v>1.6411500000000001</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212</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60</v>
      </c>
      <c r="B395" s="169" t="s">
        <v>571</v>
      </c>
      <c r="C395" s="184" t="s">
        <v>572</v>
      </c>
      <c r="D395" s="170" t="s">
        <v>210</v>
      </c>
      <c r="E395" s="171">
        <v>4.2750000000000004</v>
      </c>
      <c r="F395" s="172"/>
      <c r="G395" s="173">
        <f>ROUND(E395*F395,2)</f>
        <v>0</v>
      </c>
      <c r="H395" s="172"/>
      <c r="I395" s="173">
        <f>ROUND(E395*H395,2)</f>
        <v>0</v>
      </c>
      <c r="J395" s="172"/>
      <c r="K395" s="173">
        <f>ROUND(E395*J395,2)</f>
        <v>0</v>
      </c>
      <c r="L395" s="173">
        <v>21</v>
      </c>
      <c r="M395" s="173">
        <f>G395*(1+L395/100)</f>
        <v>0</v>
      </c>
      <c r="N395" s="171">
        <v>2.5249999999999999</v>
      </c>
      <c r="O395" s="171">
        <f>ROUND(E395*N395,2)</f>
        <v>10.79</v>
      </c>
      <c r="P395" s="171">
        <v>0</v>
      </c>
      <c r="Q395" s="171">
        <f>ROUND(E395*P395,2)</f>
        <v>0</v>
      </c>
      <c r="R395" s="173"/>
      <c r="S395" s="173" t="s">
        <v>178</v>
      </c>
      <c r="T395" s="174" t="s">
        <v>178</v>
      </c>
      <c r="U395" s="158">
        <v>2.58</v>
      </c>
      <c r="V395" s="158">
        <f>ROUND(E395*U395,2)</f>
        <v>11.03</v>
      </c>
      <c r="W395" s="158"/>
      <c r="X395" s="158" t="s">
        <v>188</v>
      </c>
      <c r="Y395" s="158" t="s">
        <v>180</v>
      </c>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193" t="s">
        <v>573</v>
      </c>
      <c r="D396" s="188"/>
      <c r="E396" s="189"/>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212</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3" x14ac:dyDescent="0.2">
      <c r="A397" s="154"/>
      <c r="B397" s="155"/>
      <c r="C397" s="193" t="s">
        <v>574</v>
      </c>
      <c r="D397" s="188"/>
      <c r="E397" s="189">
        <v>4.2750000000000004</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212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61</v>
      </c>
      <c r="B398" s="169" t="s">
        <v>575</v>
      </c>
      <c r="C398" s="184" t="s">
        <v>576</v>
      </c>
      <c r="D398" s="170" t="s">
        <v>577</v>
      </c>
      <c r="E398" s="171">
        <v>69.47</v>
      </c>
      <c r="F398" s="172"/>
      <c r="G398" s="173">
        <f>ROUND(E398*F398,2)</f>
        <v>0</v>
      </c>
      <c r="H398" s="172"/>
      <c r="I398" s="173">
        <f>ROUND(E398*H398,2)</f>
        <v>0</v>
      </c>
      <c r="J398" s="172"/>
      <c r="K398" s="173">
        <f>ROUND(E398*J398,2)</f>
        <v>0</v>
      </c>
      <c r="L398" s="173">
        <v>21</v>
      </c>
      <c r="M398" s="173">
        <f>G398*(1+L398/100)</f>
        <v>0</v>
      </c>
      <c r="N398" s="171">
        <v>0</v>
      </c>
      <c r="O398" s="171">
        <f>ROUND(E398*N398,2)</f>
        <v>0</v>
      </c>
      <c r="P398" s="171">
        <v>0</v>
      </c>
      <c r="Q398" s="171">
        <f>ROUND(E398*P398,2)</f>
        <v>0</v>
      </c>
      <c r="R398" s="173"/>
      <c r="S398" s="173" t="s">
        <v>178</v>
      </c>
      <c r="T398" s="174" t="s">
        <v>178</v>
      </c>
      <c r="U398" s="158">
        <v>5.8000000000000003E-2</v>
      </c>
      <c r="V398" s="158">
        <f>ROUND(E398*U398,2)</f>
        <v>4.03</v>
      </c>
      <c r="W398" s="158"/>
      <c r="X398" s="158" t="s">
        <v>188</v>
      </c>
      <c r="Y398" s="158" t="s">
        <v>180</v>
      </c>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3" t="s">
        <v>211</v>
      </c>
      <c r="D399" s="188"/>
      <c r="E399" s="189"/>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212</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ht="22.5" outlineLevel="3" x14ac:dyDescent="0.2">
      <c r="A400" s="154"/>
      <c r="B400" s="155"/>
      <c r="C400" s="193" t="s">
        <v>578</v>
      </c>
      <c r="D400" s="188"/>
      <c r="E400" s="189">
        <v>69.47</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212</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62</v>
      </c>
      <c r="B401" s="169" t="s">
        <v>579</v>
      </c>
      <c r="C401" s="184" t="s">
        <v>580</v>
      </c>
      <c r="D401" s="170" t="s">
        <v>210</v>
      </c>
      <c r="E401" s="171">
        <v>3.54</v>
      </c>
      <c r="F401" s="172"/>
      <c r="G401" s="173">
        <f>ROUND(E401*F401,2)</f>
        <v>0</v>
      </c>
      <c r="H401" s="172"/>
      <c r="I401" s="173">
        <f>ROUND(E401*H401,2)</f>
        <v>0</v>
      </c>
      <c r="J401" s="172"/>
      <c r="K401" s="173">
        <f>ROUND(E401*J401,2)</f>
        <v>0</v>
      </c>
      <c r="L401" s="173">
        <v>21</v>
      </c>
      <c r="M401" s="173">
        <f>G401*(1+L401/100)</f>
        <v>0</v>
      </c>
      <c r="N401" s="171">
        <v>2.5</v>
      </c>
      <c r="O401" s="171">
        <f>ROUND(E401*N401,2)</f>
        <v>8.85</v>
      </c>
      <c r="P401" s="171">
        <v>0</v>
      </c>
      <c r="Q401" s="171">
        <f>ROUND(E401*P401,2)</f>
        <v>0</v>
      </c>
      <c r="R401" s="173"/>
      <c r="S401" s="173" t="s">
        <v>178</v>
      </c>
      <c r="T401" s="174" t="s">
        <v>178</v>
      </c>
      <c r="U401" s="158">
        <v>3.4</v>
      </c>
      <c r="V401" s="158">
        <f>ROUND(E401*U401,2)</f>
        <v>12.04</v>
      </c>
      <c r="W401" s="158"/>
      <c r="X401" s="158" t="s">
        <v>188</v>
      </c>
      <c r="Y401" s="158" t="s">
        <v>180</v>
      </c>
      <c r="Z401" s="147"/>
      <c r="AA401" s="147"/>
      <c r="AB401" s="147"/>
      <c r="AC401" s="147"/>
      <c r="AD401" s="147"/>
      <c r="AE401" s="147"/>
      <c r="AF401" s="147"/>
      <c r="AG401" s="147" t="s">
        <v>189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193" t="s">
        <v>211</v>
      </c>
      <c r="D402" s="188"/>
      <c r="E402" s="189"/>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212</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3" t="s">
        <v>581</v>
      </c>
      <c r="D403" s="188"/>
      <c r="E403" s="189">
        <v>3.54</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212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63</v>
      </c>
      <c r="B404" s="169" t="s">
        <v>582</v>
      </c>
      <c r="C404" s="184" t="s">
        <v>583</v>
      </c>
      <c r="D404" s="170" t="s">
        <v>210</v>
      </c>
      <c r="E404" s="171">
        <v>0.25124999999999997</v>
      </c>
      <c r="F404" s="172"/>
      <c r="G404" s="173">
        <f>ROUND(E404*F404,2)</f>
        <v>0</v>
      </c>
      <c r="H404" s="172"/>
      <c r="I404" s="173">
        <f>ROUND(E404*H404,2)</f>
        <v>0</v>
      </c>
      <c r="J404" s="172"/>
      <c r="K404" s="173">
        <f>ROUND(E404*J404,2)</f>
        <v>0</v>
      </c>
      <c r="L404" s="173">
        <v>21</v>
      </c>
      <c r="M404" s="173">
        <f>G404*(1+L404/100)</f>
        <v>0</v>
      </c>
      <c r="N404" s="171">
        <v>2.5</v>
      </c>
      <c r="O404" s="171">
        <f>ROUND(E404*N404,2)</f>
        <v>0.63</v>
      </c>
      <c r="P404" s="171">
        <v>0</v>
      </c>
      <c r="Q404" s="171">
        <f>ROUND(E404*P404,2)</f>
        <v>0</v>
      </c>
      <c r="R404" s="173"/>
      <c r="S404" s="173" t="s">
        <v>178</v>
      </c>
      <c r="T404" s="174" t="s">
        <v>178</v>
      </c>
      <c r="U404" s="158">
        <v>5.33</v>
      </c>
      <c r="V404" s="158">
        <f>ROUND(E404*U404,2)</f>
        <v>1.34</v>
      </c>
      <c r="W404" s="158"/>
      <c r="X404" s="158" t="s">
        <v>188</v>
      </c>
      <c r="Y404" s="158" t="s">
        <v>180</v>
      </c>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3" t="s">
        <v>243</v>
      </c>
      <c r="D405" s="188"/>
      <c r="E405" s="189"/>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212</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3" t="s">
        <v>584</v>
      </c>
      <c r="D406" s="188"/>
      <c r="E406" s="189">
        <v>0.25124999999999997</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212</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64</v>
      </c>
      <c r="B407" s="169" t="s">
        <v>585</v>
      </c>
      <c r="C407" s="184" t="s">
        <v>586</v>
      </c>
      <c r="D407" s="170" t="s">
        <v>210</v>
      </c>
      <c r="E407" s="171">
        <v>46.580930000000002</v>
      </c>
      <c r="F407" s="172"/>
      <c r="G407" s="173">
        <f>ROUND(E407*F407,2)</f>
        <v>0</v>
      </c>
      <c r="H407" s="172"/>
      <c r="I407" s="173">
        <f>ROUND(E407*H407,2)</f>
        <v>0</v>
      </c>
      <c r="J407" s="172"/>
      <c r="K407" s="173">
        <f>ROUND(E407*J407,2)</f>
        <v>0</v>
      </c>
      <c r="L407" s="173">
        <v>21</v>
      </c>
      <c r="M407" s="173">
        <f>G407*(1+L407/100)</f>
        <v>0</v>
      </c>
      <c r="N407" s="171">
        <v>0</v>
      </c>
      <c r="O407" s="171">
        <f>ROUND(E407*N407,2)</f>
        <v>0</v>
      </c>
      <c r="P407" s="171">
        <v>0</v>
      </c>
      <c r="Q407" s="171">
        <f>ROUND(E407*P407,2)</f>
        <v>0</v>
      </c>
      <c r="R407" s="173"/>
      <c r="S407" s="173" t="s">
        <v>178</v>
      </c>
      <c r="T407" s="174" t="s">
        <v>178</v>
      </c>
      <c r="U407" s="158">
        <v>0.82</v>
      </c>
      <c r="V407" s="158">
        <f>ROUND(E407*U407,2)</f>
        <v>38.200000000000003</v>
      </c>
      <c r="W407" s="158"/>
      <c r="X407" s="158" t="s">
        <v>188</v>
      </c>
      <c r="Y407" s="158" t="s">
        <v>180</v>
      </c>
      <c r="Z407" s="147"/>
      <c r="AA407" s="147"/>
      <c r="AB407" s="147"/>
      <c r="AC407" s="147"/>
      <c r="AD407" s="147"/>
      <c r="AE407" s="147"/>
      <c r="AF407" s="147"/>
      <c r="AG407" s="147" t="s">
        <v>189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193" t="s">
        <v>258</v>
      </c>
      <c r="D408" s="188"/>
      <c r="E408" s="189"/>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212</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3" t="s">
        <v>553</v>
      </c>
      <c r="D409" s="188"/>
      <c r="E409" s="189"/>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212</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3" t="s">
        <v>554</v>
      </c>
      <c r="D410" s="188"/>
      <c r="E410" s="189">
        <v>6.1139000000000001</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212</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3" t="s">
        <v>555</v>
      </c>
      <c r="D411" s="188"/>
      <c r="E411" s="189"/>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212</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3" t="s">
        <v>556</v>
      </c>
      <c r="D412" s="188"/>
      <c r="E412" s="189">
        <v>2.3959000000000001</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212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3" t="s">
        <v>557</v>
      </c>
      <c r="D413" s="188"/>
      <c r="E413" s="189"/>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212</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3" t="s">
        <v>558</v>
      </c>
      <c r="D414" s="188"/>
      <c r="E414" s="189">
        <v>4.8938499999999996</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212</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3" t="s">
        <v>211</v>
      </c>
      <c r="D415" s="188"/>
      <c r="E415" s="189"/>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212</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93" t="s">
        <v>561</v>
      </c>
      <c r="D416" s="188"/>
      <c r="E416" s="189"/>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212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93" t="s">
        <v>562</v>
      </c>
      <c r="D417" s="188"/>
      <c r="E417" s="189">
        <v>7.4130000000000003</v>
      </c>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212</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3" t="s">
        <v>563</v>
      </c>
      <c r="D418" s="188"/>
      <c r="E418" s="189"/>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212</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93" t="s">
        <v>564</v>
      </c>
      <c r="D419" s="188"/>
      <c r="E419" s="189">
        <v>3.0674999999999999</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212</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93" t="s">
        <v>565</v>
      </c>
      <c r="D420" s="188"/>
      <c r="E420" s="189"/>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212</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3" t="s">
        <v>566</v>
      </c>
      <c r="D421" s="188"/>
      <c r="E421" s="189">
        <v>20.864249999999998</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212</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3" t="s">
        <v>567</v>
      </c>
      <c r="D422" s="188"/>
      <c r="E422" s="189"/>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212</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3" t="s">
        <v>568</v>
      </c>
      <c r="D423" s="188"/>
      <c r="E423" s="189">
        <v>1.83253</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212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65</v>
      </c>
      <c r="B424" s="169" t="s">
        <v>587</v>
      </c>
      <c r="C424" s="184" t="s">
        <v>588</v>
      </c>
      <c r="D424" s="170" t="s">
        <v>210</v>
      </c>
      <c r="E424" s="171">
        <v>4.2750000000000004</v>
      </c>
      <c r="F424" s="172"/>
      <c r="G424" s="173">
        <f>ROUND(E424*F424,2)</f>
        <v>0</v>
      </c>
      <c r="H424" s="172"/>
      <c r="I424" s="173">
        <f>ROUND(E424*H424,2)</f>
        <v>0</v>
      </c>
      <c r="J424" s="172"/>
      <c r="K424" s="173">
        <f>ROUND(E424*J424,2)</f>
        <v>0</v>
      </c>
      <c r="L424" s="173">
        <v>21</v>
      </c>
      <c r="M424" s="173">
        <f>G424*(1+L424/100)</f>
        <v>0</v>
      </c>
      <c r="N424" s="171">
        <v>0</v>
      </c>
      <c r="O424" s="171">
        <f>ROUND(E424*N424,2)</f>
        <v>0</v>
      </c>
      <c r="P424" s="171">
        <v>0</v>
      </c>
      <c r="Q424" s="171">
        <f>ROUND(E424*P424,2)</f>
        <v>0</v>
      </c>
      <c r="R424" s="173"/>
      <c r="S424" s="173" t="s">
        <v>178</v>
      </c>
      <c r="T424" s="174" t="s">
        <v>178</v>
      </c>
      <c r="U424" s="158">
        <v>0.41</v>
      </c>
      <c r="V424" s="158">
        <f>ROUND(E424*U424,2)</f>
        <v>1.75</v>
      </c>
      <c r="W424" s="158"/>
      <c r="X424" s="158" t="s">
        <v>188</v>
      </c>
      <c r="Y424" s="158" t="s">
        <v>180</v>
      </c>
      <c r="Z424" s="147"/>
      <c r="AA424" s="147"/>
      <c r="AB424" s="147"/>
      <c r="AC424" s="147"/>
      <c r="AD424" s="147"/>
      <c r="AE424" s="147"/>
      <c r="AF424" s="147"/>
      <c r="AG424" s="147" t="s">
        <v>189</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193" t="s">
        <v>573</v>
      </c>
      <c r="D425" s="188"/>
      <c r="E425" s="189"/>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212</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3" t="s">
        <v>574</v>
      </c>
      <c r="D426" s="188"/>
      <c r="E426" s="189">
        <v>4.2750000000000004</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212</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66</v>
      </c>
      <c r="B427" s="169" t="s">
        <v>589</v>
      </c>
      <c r="C427" s="184" t="s">
        <v>590</v>
      </c>
      <c r="D427" s="170" t="s">
        <v>210</v>
      </c>
      <c r="E427" s="171">
        <v>1.9334</v>
      </c>
      <c r="F427" s="172"/>
      <c r="G427" s="173">
        <f>ROUND(E427*F427,2)</f>
        <v>0</v>
      </c>
      <c r="H427" s="172"/>
      <c r="I427" s="173">
        <f>ROUND(E427*H427,2)</f>
        <v>0</v>
      </c>
      <c r="J427" s="172"/>
      <c r="K427" s="173">
        <f>ROUND(E427*J427,2)</f>
        <v>0</v>
      </c>
      <c r="L427" s="173">
        <v>21</v>
      </c>
      <c r="M427" s="173">
        <f>G427*(1+L427/100)</f>
        <v>0</v>
      </c>
      <c r="N427" s="171">
        <v>0</v>
      </c>
      <c r="O427" s="171">
        <f>ROUND(E427*N427,2)</f>
        <v>0</v>
      </c>
      <c r="P427" s="171">
        <v>0</v>
      </c>
      <c r="Q427" s="171">
        <f>ROUND(E427*P427,2)</f>
        <v>0</v>
      </c>
      <c r="R427" s="173"/>
      <c r="S427" s="173" t="s">
        <v>178</v>
      </c>
      <c r="T427" s="174" t="s">
        <v>178</v>
      </c>
      <c r="U427" s="158">
        <v>0.33800000000000002</v>
      </c>
      <c r="V427" s="158">
        <f>ROUND(E427*U427,2)</f>
        <v>0.65</v>
      </c>
      <c r="W427" s="158"/>
      <c r="X427" s="158" t="s">
        <v>188</v>
      </c>
      <c r="Y427" s="158" t="s">
        <v>180</v>
      </c>
      <c r="Z427" s="147"/>
      <c r="AA427" s="147"/>
      <c r="AB427" s="147"/>
      <c r="AC427" s="147"/>
      <c r="AD427" s="147"/>
      <c r="AE427" s="147"/>
      <c r="AF427" s="147"/>
      <c r="AG427" s="147" t="s">
        <v>189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3" t="s">
        <v>559</v>
      </c>
      <c r="D428" s="188"/>
      <c r="E428" s="189"/>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212</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93" t="s">
        <v>560</v>
      </c>
      <c r="D429" s="188"/>
      <c r="E429" s="189">
        <v>0.29225000000000001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212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93" t="s">
        <v>569</v>
      </c>
      <c r="D430" s="188"/>
      <c r="E430" s="189"/>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212</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3" t="s">
        <v>570</v>
      </c>
      <c r="D431" s="188"/>
      <c r="E431" s="189">
        <v>1.6411500000000001</v>
      </c>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212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8">
        <v>67</v>
      </c>
      <c r="B432" s="169" t="s">
        <v>591</v>
      </c>
      <c r="C432" s="184" t="s">
        <v>592</v>
      </c>
      <c r="D432" s="170" t="s">
        <v>210</v>
      </c>
      <c r="E432" s="171">
        <v>4.2750000000000004</v>
      </c>
      <c r="F432" s="172"/>
      <c r="G432" s="173">
        <f>ROUND(E432*F432,2)</f>
        <v>0</v>
      </c>
      <c r="H432" s="172"/>
      <c r="I432" s="173">
        <f>ROUND(E432*H432,2)</f>
        <v>0</v>
      </c>
      <c r="J432" s="172"/>
      <c r="K432" s="173">
        <f>ROUND(E432*J432,2)</f>
        <v>0</v>
      </c>
      <c r="L432" s="173">
        <v>21</v>
      </c>
      <c r="M432" s="173">
        <f>G432*(1+L432/100)</f>
        <v>0</v>
      </c>
      <c r="N432" s="171">
        <v>0</v>
      </c>
      <c r="O432" s="171">
        <f>ROUND(E432*N432,2)</f>
        <v>0</v>
      </c>
      <c r="P432" s="171">
        <v>0</v>
      </c>
      <c r="Q432" s="171">
        <f>ROUND(E432*P432,2)</f>
        <v>0</v>
      </c>
      <c r="R432" s="173"/>
      <c r="S432" s="173" t="s">
        <v>178</v>
      </c>
      <c r="T432" s="174" t="s">
        <v>178</v>
      </c>
      <c r="U432" s="158">
        <v>0.23300000000000001</v>
      </c>
      <c r="V432" s="158">
        <f>ROUND(E432*U432,2)</f>
        <v>1</v>
      </c>
      <c r="W432" s="158"/>
      <c r="X432" s="158" t="s">
        <v>188</v>
      </c>
      <c r="Y432" s="158" t="s">
        <v>180</v>
      </c>
      <c r="Z432" s="147"/>
      <c r="AA432" s="147"/>
      <c r="AB432" s="147"/>
      <c r="AC432" s="147"/>
      <c r="AD432" s="147"/>
      <c r="AE432" s="147"/>
      <c r="AF432" s="147"/>
      <c r="AG432" s="147" t="s">
        <v>189</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3" t="s">
        <v>573</v>
      </c>
      <c r="D433" s="188"/>
      <c r="E433" s="189"/>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212</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3" t="s">
        <v>574</v>
      </c>
      <c r="D434" s="188"/>
      <c r="E434" s="189">
        <v>4.2750000000000004</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212</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68">
        <v>68</v>
      </c>
      <c r="B435" s="169" t="s">
        <v>593</v>
      </c>
      <c r="C435" s="184" t="s">
        <v>594</v>
      </c>
      <c r="D435" s="170" t="s">
        <v>210</v>
      </c>
      <c r="E435" s="171">
        <v>0.75</v>
      </c>
      <c r="F435" s="172"/>
      <c r="G435" s="173">
        <f>ROUND(E435*F435,2)</f>
        <v>0</v>
      </c>
      <c r="H435" s="172"/>
      <c r="I435" s="173">
        <f>ROUND(E435*H435,2)</f>
        <v>0</v>
      </c>
      <c r="J435" s="172"/>
      <c r="K435" s="173">
        <f>ROUND(E435*J435,2)</f>
        <v>0</v>
      </c>
      <c r="L435" s="173">
        <v>21</v>
      </c>
      <c r="M435" s="173">
        <f>G435*(1+L435/100)</f>
        <v>0</v>
      </c>
      <c r="N435" s="171">
        <v>0.65498999999999996</v>
      </c>
      <c r="O435" s="171">
        <f>ROUND(E435*N435,2)</f>
        <v>0.49</v>
      </c>
      <c r="P435" s="171">
        <v>0</v>
      </c>
      <c r="Q435" s="171">
        <f>ROUND(E435*P435,2)</f>
        <v>0</v>
      </c>
      <c r="R435" s="173"/>
      <c r="S435" s="173" t="s">
        <v>178</v>
      </c>
      <c r="T435" s="174" t="s">
        <v>178</v>
      </c>
      <c r="U435" s="158">
        <v>3.7490000000000001</v>
      </c>
      <c r="V435" s="158">
        <f>ROUND(E435*U435,2)</f>
        <v>2.81</v>
      </c>
      <c r="W435" s="158"/>
      <c r="X435" s="158" t="s">
        <v>188</v>
      </c>
      <c r="Y435" s="158" t="s">
        <v>180</v>
      </c>
      <c r="Z435" s="147"/>
      <c r="AA435" s="147"/>
      <c r="AB435" s="147"/>
      <c r="AC435" s="147"/>
      <c r="AD435" s="147"/>
      <c r="AE435" s="147"/>
      <c r="AF435" s="147"/>
      <c r="AG435" s="147" t="s">
        <v>189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93" t="s">
        <v>595</v>
      </c>
      <c r="D436" s="188"/>
      <c r="E436" s="189"/>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212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3" t="s">
        <v>596</v>
      </c>
      <c r="D437" s="188"/>
      <c r="E437" s="189">
        <v>0.75</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212</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69</v>
      </c>
      <c r="B438" s="169" t="s">
        <v>597</v>
      </c>
      <c r="C438" s="184" t="s">
        <v>598</v>
      </c>
      <c r="D438" s="170" t="s">
        <v>253</v>
      </c>
      <c r="E438" s="171">
        <v>890.44</v>
      </c>
      <c r="F438" s="172"/>
      <c r="G438" s="173">
        <f>ROUND(E438*F438,2)</f>
        <v>0</v>
      </c>
      <c r="H438" s="172"/>
      <c r="I438" s="173">
        <f>ROUND(E438*H438,2)</f>
        <v>0</v>
      </c>
      <c r="J438" s="172"/>
      <c r="K438" s="173">
        <f>ROUND(E438*J438,2)</f>
        <v>0</v>
      </c>
      <c r="L438" s="173">
        <v>21</v>
      </c>
      <c r="M438" s="173">
        <f>G438*(1+L438/100)</f>
        <v>0</v>
      </c>
      <c r="N438" s="171">
        <v>2.1000000000000001E-4</v>
      </c>
      <c r="O438" s="171">
        <f>ROUND(E438*N438,2)</f>
        <v>0.19</v>
      </c>
      <c r="P438" s="171">
        <v>0</v>
      </c>
      <c r="Q438" s="171">
        <f>ROUND(E438*P438,2)</f>
        <v>0</v>
      </c>
      <c r="R438" s="173"/>
      <c r="S438" s="173" t="s">
        <v>178</v>
      </c>
      <c r="T438" s="174" t="s">
        <v>178</v>
      </c>
      <c r="U438" s="158">
        <v>0.09</v>
      </c>
      <c r="V438" s="158">
        <f>ROUND(E438*U438,2)</f>
        <v>80.14</v>
      </c>
      <c r="W438" s="158"/>
      <c r="X438" s="158" t="s">
        <v>188</v>
      </c>
      <c r="Y438" s="158" t="s">
        <v>180</v>
      </c>
      <c r="Z438" s="147"/>
      <c r="AA438" s="147"/>
      <c r="AB438" s="147"/>
      <c r="AC438" s="147"/>
      <c r="AD438" s="147"/>
      <c r="AE438" s="147"/>
      <c r="AF438" s="147"/>
      <c r="AG438" s="147" t="s">
        <v>189</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3" t="s">
        <v>258</v>
      </c>
      <c r="D439" s="188"/>
      <c r="E439" s="189"/>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212</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3" t="s">
        <v>599</v>
      </c>
      <c r="D440" s="188"/>
      <c r="E440" s="189"/>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212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3" t="s">
        <v>600</v>
      </c>
      <c r="D441" s="188"/>
      <c r="E441" s="189">
        <v>587.87</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212</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93" t="s">
        <v>211</v>
      </c>
      <c r="D442" s="188"/>
      <c r="E442" s="189"/>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212</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93" t="s">
        <v>601</v>
      </c>
      <c r="D443" s="188"/>
      <c r="E443" s="189"/>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212</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3" x14ac:dyDescent="0.2">
      <c r="A444" s="154"/>
      <c r="B444" s="155"/>
      <c r="C444" s="193" t="s">
        <v>602</v>
      </c>
      <c r="D444" s="188"/>
      <c r="E444" s="189">
        <v>198.97</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212</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3" t="s">
        <v>603</v>
      </c>
      <c r="D445" s="188"/>
      <c r="E445" s="189"/>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212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3" x14ac:dyDescent="0.2">
      <c r="A446" s="154"/>
      <c r="B446" s="155"/>
      <c r="C446" s="193" t="s">
        <v>604</v>
      </c>
      <c r="D446" s="188"/>
      <c r="E446" s="189">
        <v>14.71</v>
      </c>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212</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3" t="s">
        <v>605</v>
      </c>
      <c r="D447" s="188"/>
      <c r="E447" s="189"/>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212</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3" t="s">
        <v>606</v>
      </c>
      <c r="D448" s="188"/>
      <c r="E448" s="189">
        <v>16.29</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212</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93" t="s">
        <v>607</v>
      </c>
      <c r="D449" s="188"/>
      <c r="E449" s="189"/>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212</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93" t="s">
        <v>608</v>
      </c>
      <c r="D450" s="188"/>
      <c r="E450" s="189">
        <v>36.130000000000003</v>
      </c>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212</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3" t="s">
        <v>569</v>
      </c>
      <c r="D451" s="188"/>
      <c r="E451" s="189"/>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212</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93" t="s">
        <v>609</v>
      </c>
      <c r="D452" s="188"/>
      <c r="E452" s="189">
        <v>36.47</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212</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68">
        <v>70</v>
      </c>
      <c r="B453" s="169" t="s">
        <v>610</v>
      </c>
      <c r="C453" s="184" t="s">
        <v>611</v>
      </c>
      <c r="D453" s="170" t="s">
        <v>236</v>
      </c>
      <c r="E453" s="171">
        <v>2.8149500000000001</v>
      </c>
      <c r="F453" s="172"/>
      <c r="G453" s="173">
        <f>ROUND(E453*F453,2)</f>
        <v>0</v>
      </c>
      <c r="H453" s="172"/>
      <c r="I453" s="173">
        <f>ROUND(E453*H453,2)</f>
        <v>0</v>
      </c>
      <c r="J453" s="172"/>
      <c r="K453" s="173">
        <f>ROUND(E453*J453,2)</f>
        <v>0</v>
      </c>
      <c r="L453" s="173">
        <v>21</v>
      </c>
      <c r="M453" s="173">
        <f>G453*(1+L453/100)</f>
        <v>0</v>
      </c>
      <c r="N453" s="171">
        <v>1.0662499999999999</v>
      </c>
      <c r="O453" s="171">
        <f>ROUND(E453*N453,2)</f>
        <v>3</v>
      </c>
      <c r="P453" s="171">
        <v>0</v>
      </c>
      <c r="Q453" s="171">
        <f>ROUND(E453*P453,2)</f>
        <v>0</v>
      </c>
      <c r="R453" s="173"/>
      <c r="S453" s="173" t="s">
        <v>178</v>
      </c>
      <c r="T453" s="174" t="s">
        <v>178</v>
      </c>
      <c r="U453" s="158">
        <v>15.231</v>
      </c>
      <c r="V453" s="158">
        <f>ROUND(E453*U453,2)</f>
        <v>42.87</v>
      </c>
      <c r="W453" s="158"/>
      <c r="X453" s="158" t="s">
        <v>188</v>
      </c>
      <c r="Y453" s="158" t="s">
        <v>180</v>
      </c>
      <c r="Z453" s="147"/>
      <c r="AA453" s="147"/>
      <c r="AB453" s="147"/>
      <c r="AC453" s="147"/>
      <c r="AD453" s="147"/>
      <c r="AE453" s="147"/>
      <c r="AF453" s="147"/>
      <c r="AG453" s="147" t="s">
        <v>189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3" t="s">
        <v>258</v>
      </c>
      <c r="D454" s="188"/>
      <c r="E454" s="189"/>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212</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3" t="s">
        <v>553</v>
      </c>
      <c r="D455" s="188"/>
      <c r="E455" s="189"/>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212</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93" t="s">
        <v>612</v>
      </c>
      <c r="D456" s="188"/>
      <c r="E456" s="189">
        <v>0.37258999999999998</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212</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93" t="s">
        <v>555</v>
      </c>
      <c r="D457" s="188"/>
      <c r="E457" s="189"/>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212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3" t="s">
        <v>613</v>
      </c>
      <c r="D458" s="188"/>
      <c r="E458" s="189">
        <v>0.14601</v>
      </c>
      <c r="F458" s="158"/>
      <c r="G458" s="158"/>
      <c r="H458" s="158"/>
      <c r="I458" s="158"/>
      <c r="J458" s="158"/>
      <c r="K458" s="158"/>
      <c r="L458" s="158"/>
      <c r="M458" s="158"/>
      <c r="N458" s="157"/>
      <c r="O458" s="157"/>
      <c r="P458" s="157"/>
      <c r="Q458" s="157"/>
      <c r="R458" s="158"/>
      <c r="S458" s="158"/>
      <c r="T458" s="158"/>
      <c r="U458" s="158"/>
      <c r="V458" s="158"/>
      <c r="W458" s="158"/>
      <c r="X458" s="158"/>
      <c r="Y458" s="158"/>
      <c r="Z458" s="147"/>
      <c r="AA458" s="147"/>
      <c r="AB458" s="147"/>
      <c r="AC458" s="147"/>
      <c r="AD458" s="147"/>
      <c r="AE458" s="147"/>
      <c r="AF458" s="147"/>
      <c r="AG458" s="147" t="s">
        <v>212</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3" t="s">
        <v>557</v>
      </c>
      <c r="D459" s="188"/>
      <c r="E459" s="189"/>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212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3" t="s">
        <v>614</v>
      </c>
      <c r="D460" s="188"/>
      <c r="E460" s="189">
        <v>0.29824000000000001</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212</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3" t="s">
        <v>573</v>
      </c>
      <c r="D461" s="188"/>
      <c r="E461" s="189"/>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212</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93" t="s">
        <v>615</v>
      </c>
      <c r="D462" s="188"/>
      <c r="E462" s="189">
        <v>0.18815999999999999</v>
      </c>
      <c r="F462" s="158"/>
      <c r="G462" s="158"/>
      <c r="H462" s="158"/>
      <c r="I462" s="158"/>
      <c r="J462" s="158"/>
      <c r="K462" s="158"/>
      <c r="L462" s="158"/>
      <c r="M462" s="158"/>
      <c r="N462" s="157"/>
      <c r="O462" s="157"/>
      <c r="P462" s="157"/>
      <c r="Q462" s="157"/>
      <c r="R462" s="158"/>
      <c r="S462" s="158"/>
      <c r="T462" s="158"/>
      <c r="U462" s="158"/>
      <c r="V462" s="158"/>
      <c r="W462" s="158"/>
      <c r="X462" s="158"/>
      <c r="Y462" s="158"/>
      <c r="Z462" s="147"/>
      <c r="AA462" s="147"/>
      <c r="AB462" s="147"/>
      <c r="AC462" s="147"/>
      <c r="AD462" s="147"/>
      <c r="AE462" s="147"/>
      <c r="AF462" s="147"/>
      <c r="AG462" s="147" t="s">
        <v>212</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3" t="s">
        <v>211</v>
      </c>
      <c r="D463" s="188"/>
      <c r="E463" s="189"/>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212</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3" t="s">
        <v>561</v>
      </c>
      <c r="D464" s="188"/>
      <c r="E464" s="189"/>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212</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3" x14ac:dyDescent="0.2">
      <c r="A465" s="154"/>
      <c r="B465" s="155"/>
      <c r="C465" s="193" t="s">
        <v>616</v>
      </c>
      <c r="D465" s="188"/>
      <c r="E465" s="189">
        <v>0.39152999999999999</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212</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
      <c r="A466" s="154"/>
      <c r="B466" s="155"/>
      <c r="C466" s="193" t="s">
        <v>563</v>
      </c>
      <c r="D466" s="188"/>
      <c r="E466" s="189"/>
      <c r="F466" s="158"/>
      <c r="G466" s="158"/>
      <c r="H466" s="158"/>
      <c r="I466" s="158"/>
      <c r="J466" s="158"/>
      <c r="K466" s="158"/>
      <c r="L466" s="158"/>
      <c r="M466" s="158"/>
      <c r="N466" s="157"/>
      <c r="O466" s="157"/>
      <c r="P466" s="157"/>
      <c r="Q466" s="157"/>
      <c r="R466" s="158"/>
      <c r="S466" s="158"/>
      <c r="T466" s="158"/>
      <c r="U466" s="158"/>
      <c r="V466" s="158"/>
      <c r="W466" s="158"/>
      <c r="X466" s="158"/>
      <c r="Y466" s="158"/>
      <c r="Z466" s="147"/>
      <c r="AA466" s="147"/>
      <c r="AB466" s="147"/>
      <c r="AC466" s="147"/>
      <c r="AD466" s="147"/>
      <c r="AE466" s="147"/>
      <c r="AF466" s="147"/>
      <c r="AG466" s="147" t="s">
        <v>212</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3" x14ac:dyDescent="0.2">
      <c r="A467" s="154"/>
      <c r="B467" s="155"/>
      <c r="C467" s="193" t="s">
        <v>617</v>
      </c>
      <c r="D467" s="188"/>
      <c r="E467" s="189">
        <v>0.16200999999999999</v>
      </c>
      <c r="F467" s="158"/>
      <c r="G467" s="158"/>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212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3" t="s">
        <v>565</v>
      </c>
      <c r="D468" s="188"/>
      <c r="E468" s="189"/>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212</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3" x14ac:dyDescent="0.2">
      <c r="A469" s="154"/>
      <c r="B469" s="155"/>
      <c r="C469" s="193" t="s">
        <v>618</v>
      </c>
      <c r="D469" s="188"/>
      <c r="E469" s="189">
        <v>1.1019699999999999</v>
      </c>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212</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93" t="s">
        <v>567</v>
      </c>
      <c r="D470" s="188"/>
      <c r="E470" s="189"/>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212</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93" t="s">
        <v>619</v>
      </c>
      <c r="D471" s="188"/>
      <c r="E471" s="189">
        <v>0.15445</v>
      </c>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212</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71</v>
      </c>
      <c r="B472" s="169" t="s">
        <v>620</v>
      </c>
      <c r="C472" s="184" t="s">
        <v>621</v>
      </c>
      <c r="D472" s="170" t="s">
        <v>253</v>
      </c>
      <c r="E472" s="171">
        <v>624</v>
      </c>
      <c r="F472" s="172"/>
      <c r="G472" s="173">
        <f>ROUND(E472*F472,2)</f>
        <v>0</v>
      </c>
      <c r="H472" s="172"/>
      <c r="I472" s="173">
        <f>ROUND(E472*H472,2)</f>
        <v>0</v>
      </c>
      <c r="J472" s="172"/>
      <c r="K472" s="173">
        <f>ROUND(E472*J472,2)</f>
        <v>0</v>
      </c>
      <c r="L472" s="173">
        <v>21</v>
      </c>
      <c r="M472" s="173">
        <f>G472*(1+L472/100)</f>
        <v>0</v>
      </c>
      <c r="N472" s="171">
        <v>8.9200000000000008E-3</v>
      </c>
      <c r="O472" s="171">
        <f>ROUND(E472*N472,2)</f>
        <v>5.57</v>
      </c>
      <c r="P472" s="171">
        <v>0</v>
      </c>
      <c r="Q472" s="171">
        <f>ROUND(E472*P472,2)</f>
        <v>0</v>
      </c>
      <c r="R472" s="173"/>
      <c r="S472" s="173" t="s">
        <v>178</v>
      </c>
      <c r="T472" s="174" t="s">
        <v>178</v>
      </c>
      <c r="U472" s="158">
        <v>0.25800000000000001</v>
      </c>
      <c r="V472" s="158">
        <f>ROUND(E472*U472,2)</f>
        <v>160.99</v>
      </c>
      <c r="W472" s="158"/>
      <c r="X472" s="158" t="s">
        <v>188</v>
      </c>
      <c r="Y472" s="158" t="s">
        <v>180</v>
      </c>
      <c r="Z472" s="147"/>
      <c r="AA472" s="147"/>
      <c r="AB472" s="147"/>
      <c r="AC472" s="147"/>
      <c r="AD472" s="147"/>
      <c r="AE472" s="147"/>
      <c r="AF472" s="147"/>
      <c r="AG472" s="147" t="s">
        <v>189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3" t="s">
        <v>258</v>
      </c>
      <c r="D473" s="188"/>
      <c r="E473" s="189"/>
      <c r="F473" s="158"/>
      <c r="G473" s="1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212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93" t="s">
        <v>599</v>
      </c>
      <c r="D474" s="188"/>
      <c r="E474" s="189"/>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212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93" t="s">
        <v>600</v>
      </c>
      <c r="D475" s="188"/>
      <c r="E475" s="189">
        <v>587.87</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212</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3" t="s">
        <v>211</v>
      </c>
      <c r="D476" s="188"/>
      <c r="E476" s="189"/>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212</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3" t="s">
        <v>607</v>
      </c>
      <c r="D477" s="188"/>
      <c r="E477" s="189"/>
      <c r="F477" s="158"/>
      <c r="G477" s="158"/>
      <c r="H477" s="158"/>
      <c r="I477" s="158"/>
      <c r="J477" s="158"/>
      <c r="K477" s="158"/>
      <c r="L477" s="158"/>
      <c r="M477" s="158"/>
      <c r="N477" s="157"/>
      <c r="O477" s="157"/>
      <c r="P477" s="157"/>
      <c r="Q477" s="157"/>
      <c r="R477" s="158"/>
      <c r="S477" s="158"/>
      <c r="T477" s="158"/>
      <c r="U477" s="158"/>
      <c r="V477" s="158"/>
      <c r="W477" s="158"/>
      <c r="X477" s="158"/>
      <c r="Y477" s="158"/>
      <c r="Z477" s="147"/>
      <c r="AA477" s="147"/>
      <c r="AB477" s="147"/>
      <c r="AC477" s="147"/>
      <c r="AD477" s="147"/>
      <c r="AE477" s="147"/>
      <c r="AF477" s="147"/>
      <c r="AG477" s="147" t="s">
        <v>212</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3" t="s">
        <v>608</v>
      </c>
      <c r="D478" s="188"/>
      <c r="E478" s="189">
        <v>36.130000000000003</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212</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ht="22.5" outlineLevel="1" x14ac:dyDescent="0.2">
      <c r="A479" s="168">
        <v>72</v>
      </c>
      <c r="B479" s="169" t="s">
        <v>622</v>
      </c>
      <c r="C479" s="184" t="s">
        <v>623</v>
      </c>
      <c r="D479" s="170" t="s">
        <v>253</v>
      </c>
      <c r="E479" s="171">
        <v>918.68</v>
      </c>
      <c r="F479" s="172"/>
      <c r="G479" s="173">
        <f>ROUND(E479*F479,2)</f>
        <v>0</v>
      </c>
      <c r="H479" s="172"/>
      <c r="I479" s="173">
        <f>ROUND(E479*H479,2)</f>
        <v>0</v>
      </c>
      <c r="J479" s="172"/>
      <c r="K479" s="173">
        <f>ROUND(E479*J479,2)</f>
        <v>0</v>
      </c>
      <c r="L479" s="173">
        <v>21</v>
      </c>
      <c r="M479" s="173">
        <f>G479*(1+L479/100)</f>
        <v>0</v>
      </c>
      <c r="N479" s="171">
        <v>6.9499999999999996E-3</v>
      </c>
      <c r="O479" s="171">
        <f>ROUND(E479*N479,2)</f>
        <v>6.38</v>
      </c>
      <c r="P479" s="171">
        <v>0</v>
      </c>
      <c r="Q479" s="171">
        <f>ROUND(E479*P479,2)</f>
        <v>0</v>
      </c>
      <c r="R479" s="173"/>
      <c r="S479" s="173" t="s">
        <v>178</v>
      </c>
      <c r="T479" s="174" t="s">
        <v>178</v>
      </c>
      <c r="U479" s="158">
        <v>0.34399999999999997</v>
      </c>
      <c r="V479" s="158">
        <f>ROUND(E479*U479,2)</f>
        <v>316.02999999999997</v>
      </c>
      <c r="W479" s="158"/>
      <c r="X479" s="158" t="s">
        <v>188</v>
      </c>
      <c r="Y479" s="158" t="s">
        <v>180</v>
      </c>
      <c r="Z479" s="147"/>
      <c r="AA479" s="147"/>
      <c r="AB479" s="147"/>
      <c r="AC479" s="147"/>
      <c r="AD479" s="147"/>
      <c r="AE479" s="147"/>
      <c r="AF479" s="147"/>
      <c r="AG479" s="147" t="s">
        <v>189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93" t="s">
        <v>624</v>
      </c>
      <c r="D480" s="188"/>
      <c r="E480" s="189"/>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212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3" t="s">
        <v>258</v>
      </c>
      <c r="D481" s="188"/>
      <c r="E481" s="189"/>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212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3" t="s">
        <v>625</v>
      </c>
      <c r="D482" s="188"/>
      <c r="E482" s="189"/>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212</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3" t="s">
        <v>626</v>
      </c>
      <c r="D483" s="188"/>
      <c r="E483" s="189">
        <v>576.29999999999995</v>
      </c>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212</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3" t="s">
        <v>627</v>
      </c>
      <c r="D484" s="188"/>
      <c r="E484" s="189"/>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212</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93" t="s">
        <v>628</v>
      </c>
      <c r="D485" s="188"/>
      <c r="E485" s="189">
        <v>21.17</v>
      </c>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212</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93" t="s">
        <v>211</v>
      </c>
      <c r="D486" s="188"/>
      <c r="E486" s="189"/>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212</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93" t="s">
        <v>629</v>
      </c>
      <c r="D487" s="188"/>
      <c r="E487" s="189"/>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212</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93" t="s">
        <v>630</v>
      </c>
      <c r="D488" s="188"/>
      <c r="E488" s="189">
        <v>101.51</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212</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93" t="s">
        <v>243</v>
      </c>
      <c r="D489" s="188"/>
      <c r="E489" s="189"/>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212</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3" x14ac:dyDescent="0.2">
      <c r="A490" s="154"/>
      <c r="B490" s="155"/>
      <c r="C490" s="193" t="s">
        <v>631</v>
      </c>
      <c r="D490" s="188"/>
      <c r="E490" s="189"/>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212</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3" x14ac:dyDescent="0.2">
      <c r="A491" s="154"/>
      <c r="B491" s="155"/>
      <c r="C491" s="193" t="s">
        <v>632</v>
      </c>
      <c r="D491" s="188"/>
      <c r="E491" s="189">
        <v>206.6</v>
      </c>
      <c r="F491" s="158"/>
      <c r="G491" s="158"/>
      <c r="H491" s="158"/>
      <c r="I491" s="158"/>
      <c r="J491" s="158"/>
      <c r="K491" s="158"/>
      <c r="L491" s="158"/>
      <c r="M491" s="158"/>
      <c r="N491" s="157"/>
      <c r="O491" s="157"/>
      <c r="P491" s="157"/>
      <c r="Q491" s="157"/>
      <c r="R491" s="158"/>
      <c r="S491" s="158"/>
      <c r="T491" s="158"/>
      <c r="U491" s="158"/>
      <c r="V491" s="158"/>
      <c r="W491" s="158"/>
      <c r="X491" s="158"/>
      <c r="Y491" s="158"/>
      <c r="Z491" s="147"/>
      <c r="AA491" s="147"/>
      <c r="AB491" s="147"/>
      <c r="AC491" s="147"/>
      <c r="AD491" s="147"/>
      <c r="AE491" s="147"/>
      <c r="AF491" s="147"/>
      <c r="AG491" s="147" t="s">
        <v>212</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3" t="s">
        <v>633</v>
      </c>
      <c r="D492" s="188"/>
      <c r="E492" s="189"/>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212</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93" t="s">
        <v>634</v>
      </c>
      <c r="D493" s="188"/>
      <c r="E493" s="189">
        <v>13.1</v>
      </c>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212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68">
        <v>73</v>
      </c>
      <c r="B494" s="169" t="s">
        <v>635</v>
      </c>
      <c r="C494" s="184" t="s">
        <v>636</v>
      </c>
      <c r="D494" s="170" t="s">
        <v>253</v>
      </c>
      <c r="E494" s="171">
        <v>3.04</v>
      </c>
      <c r="F494" s="172"/>
      <c r="G494" s="173">
        <f>ROUND(E494*F494,2)</f>
        <v>0</v>
      </c>
      <c r="H494" s="172"/>
      <c r="I494" s="173">
        <f>ROUND(E494*H494,2)</f>
        <v>0</v>
      </c>
      <c r="J494" s="172"/>
      <c r="K494" s="173">
        <f>ROUND(E494*J494,2)</f>
        <v>0</v>
      </c>
      <c r="L494" s="173">
        <v>21</v>
      </c>
      <c r="M494" s="173">
        <f>G494*(1+L494/100)</f>
        <v>0</v>
      </c>
      <c r="N494" s="171">
        <v>0.10237</v>
      </c>
      <c r="O494" s="171">
        <f>ROUND(E494*N494,2)</f>
        <v>0.31</v>
      </c>
      <c r="P494" s="171">
        <v>0</v>
      </c>
      <c r="Q494" s="171">
        <f>ROUND(E494*P494,2)</f>
        <v>0</v>
      </c>
      <c r="R494" s="173"/>
      <c r="S494" s="173" t="s">
        <v>178</v>
      </c>
      <c r="T494" s="174" t="s">
        <v>178</v>
      </c>
      <c r="U494" s="158">
        <v>0.80700000000000005</v>
      </c>
      <c r="V494" s="158">
        <f>ROUND(E494*U494,2)</f>
        <v>2.4500000000000002</v>
      </c>
      <c r="W494" s="158"/>
      <c r="X494" s="158" t="s">
        <v>188</v>
      </c>
      <c r="Y494" s="158" t="s">
        <v>180</v>
      </c>
      <c r="Z494" s="147"/>
      <c r="AA494" s="147"/>
      <c r="AB494" s="147"/>
      <c r="AC494" s="147"/>
      <c r="AD494" s="147"/>
      <c r="AE494" s="147"/>
      <c r="AF494" s="147"/>
      <c r="AG494" s="147" t="s">
        <v>189</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
      <c r="A495" s="154"/>
      <c r="B495" s="155"/>
      <c r="C495" s="193" t="s">
        <v>258</v>
      </c>
      <c r="D495" s="188"/>
      <c r="E495" s="189"/>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212</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93" t="s">
        <v>637</v>
      </c>
      <c r="D496" s="188"/>
      <c r="E496" s="189">
        <v>1.44</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212</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93" t="s">
        <v>211</v>
      </c>
      <c r="D497" s="188"/>
      <c r="E497" s="189"/>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212</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3" t="s">
        <v>638</v>
      </c>
      <c r="D498" s="188"/>
      <c r="E498" s="189">
        <v>1.6</v>
      </c>
      <c r="F498" s="158"/>
      <c r="G498" s="158"/>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212</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75">
        <v>74</v>
      </c>
      <c r="B499" s="176" t="s">
        <v>639</v>
      </c>
      <c r="C499" s="183" t="s">
        <v>640</v>
      </c>
      <c r="D499" s="177" t="s">
        <v>330</v>
      </c>
      <c r="E499" s="178">
        <v>200</v>
      </c>
      <c r="F499" s="179"/>
      <c r="G499" s="180">
        <f>ROUND(E499*F499,2)</f>
        <v>0</v>
      </c>
      <c r="H499" s="179"/>
      <c r="I499" s="180">
        <f>ROUND(E499*H499,2)</f>
        <v>0</v>
      </c>
      <c r="J499" s="179"/>
      <c r="K499" s="180">
        <f>ROUND(E499*J499,2)</f>
        <v>0</v>
      </c>
      <c r="L499" s="180">
        <v>21</v>
      </c>
      <c r="M499" s="180">
        <f>G499*(1+L499/100)</f>
        <v>0</v>
      </c>
      <c r="N499" s="178">
        <v>0</v>
      </c>
      <c r="O499" s="178">
        <f>ROUND(E499*N499,2)</f>
        <v>0</v>
      </c>
      <c r="P499" s="178">
        <v>0</v>
      </c>
      <c r="Q499" s="178">
        <f>ROUND(E499*P499,2)</f>
        <v>0</v>
      </c>
      <c r="R499" s="180"/>
      <c r="S499" s="180" t="s">
        <v>187</v>
      </c>
      <c r="T499" s="181" t="s">
        <v>179</v>
      </c>
      <c r="U499" s="158">
        <v>0</v>
      </c>
      <c r="V499" s="158">
        <f>ROUND(E499*U499,2)</f>
        <v>0</v>
      </c>
      <c r="W499" s="158"/>
      <c r="X499" s="158" t="s">
        <v>188</v>
      </c>
      <c r="Y499" s="158" t="s">
        <v>180</v>
      </c>
      <c r="Z499" s="147"/>
      <c r="AA499" s="147"/>
      <c r="AB499" s="147"/>
      <c r="AC499" s="147"/>
      <c r="AD499" s="147"/>
      <c r="AE499" s="147"/>
      <c r="AF499" s="147"/>
      <c r="AG499" s="147" t="s">
        <v>189</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61" t="s">
        <v>173</v>
      </c>
      <c r="B500" s="162" t="s">
        <v>82</v>
      </c>
      <c r="C500" s="182" t="s">
        <v>83</v>
      </c>
      <c r="D500" s="163"/>
      <c r="E500" s="164"/>
      <c r="F500" s="165"/>
      <c r="G500" s="165">
        <f>SUMIF(AG501:AG634,"&lt;&gt;NOR",G501:G634)</f>
        <v>0</v>
      </c>
      <c r="H500" s="165"/>
      <c r="I500" s="165">
        <f>SUM(I501:I634)</f>
        <v>0</v>
      </c>
      <c r="J500" s="165"/>
      <c r="K500" s="165">
        <f>SUM(K501:K634)</f>
        <v>0</v>
      </c>
      <c r="L500" s="165"/>
      <c r="M500" s="165">
        <f>SUM(M501:M634)</f>
        <v>0</v>
      </c>
      <c r="N500" s="164"/>
      <c r="O500" s="164">
        <f>SUM(O501:O634)</f>
        <v>2.62</v>
      </c>
      <c r="P500" s="164"/>
      <c r="Q500" s="164">
        <f>SUM(Q501:Q634)</f>
        <v>0</v>
      </c>
      <c r="R500" s="165"/>
      <c r="S500" s="165"/>
      <c r="T500" s="166"/>
      <c r="U500" s="160"/>
      <c r="V500" s="160">
        <f>SUM(V501:V634)</f>
        <v>79.88000000000001</v>
      </c>
      <c r="W500" s="160"/>
      <c r="X500" s="160"/>
      <c r="Y500" s="160"/>
      <c r="AG500" t="s">
        <v>174</v>
      </c>
    </row>
    <row r="501" spans="1:60" outlineLevel="1" x14ac:dyDescent="0.2">
      <c r="A501" s="168">
        <v>75</v>
      </c>
      <c r="B501" s="169" t="s">
        <v>641</v>
      </c>
      <c r="C501" s="184" t="s">
        <v>642</v>
      </c>
      <c r="D501" s="170" t="s">
        <v>248</v>
      </c>
      <c r="E501" s="171">
        <v>33</v>
      </c>
      <c r="F501" s="172"/>
      <c r="G501" s="173">
        <f>ROUND(E501*F501,2)</f>
        <v>0</v>
      </c>
      <c r="H501" s="172"/>
      <c r="I501" s="173">
        <f>ROUND(E501*H501,2)</f>
        <v>0</v>
      </c>
      <c r="J501" s="172"/>
      <c r="K501" s="173">
        <f>ROUND(E501*J501,2)</f>
        <v>0</v>
      </c>
      <c r="L501" s="173">
        <v>21</v>
      </c>
      <c r="M501" s="173">
        <f>G501*(1+L501/100)</f>
        <v>0</v>
      </c>
      <c r="N501" s="171">
        <v>5.4109999999999998E-2</v>
      </c>
      <c r="O501" s="171">
        <f>ROUND(E501*N501,2)</f>
        <v>1.79</v>
      </c>
      <c r="P501" s="171">
        <v>0</v>
      </c>
      <c r="Q501" s="171">
        <f>ROUND(E501*P501,2)</f>
        <v>0</v>
      </c>
      <c r="R501" s="173"/>
      <c r="S501" s="173" t="s">
        <v>178</v>
      </c>
      <c r="T501" s="174" t="s">
        <v>178</v>
      </c>
      <c r="U501" s="158">
        <v>2.097</v>
      </c>
      <c r="V501" s="158">
        <f>ROUND(E501*U501,2)</f>
        <v>69.2</v>
      </c>
      <c r="W501" s="158"/>
      <c r="X501" s="158" t="s">
        <v>188</v>
      </c>
      <c r="Y501" s="158" t="s">
        <v>180</v>
      </c>
      <c r="Z501" s="147"/>
      <c r="AA501" s="147"/>
      <c r="AB501" s="147"/>
      <c r="AC501" s="147"/>
      <c r="AD501" s="147"/>
      <c r="AE501" s="147"/>
      <c r="AF501" s="147"/>
      <c r="AG501" s="147" t="s">
        <v>189</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3" t="s">
        <v>643</v>
      </c>
      <c r="D502" s="188"/>
      <c r="E502" s="189"/>
      <c r="F502" s="158"/>
      <c r="G502" s="158"/>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212</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93" t="s">
        <v>243</v>
      </c>
      <c r="D503" s="188"/>
      <c r="E503" s="189"/>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212</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93" t="s">
        <v>644</v>
      </c>
      <c r="D504" s="188"/>
      <c r="E504" s="189"/>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212</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93" t="s">
        <v>66</v>
      </c>
      <c r="D505" s="188"/>
      <c r="E505" s="189">
        <v>1</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212</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4" t="s">
        <v>645</v>
      </c>
      <c r="D506" s="190"/>
      <c r="E506" s="191">
        <v>1</v>
      </c>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212</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3" t="s">
        <v>646</v>
      </c>
      <c r="D507" s="188"/>
      <c r="E507" s="189"/>
      <c r="F507" s="158"/>
      <c r="G507" s="158"/>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212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3" t="s">
        <v>243</v>
      </c>
      <c r="D508" s="188"/>
      <c r="E508" s="189"/>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212</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3" t="s">
        <v>647</v>
      </c>
      <c r="D509" s="188"/>
      <c r="E509" s="189"/>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212</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93" t="s">
        <v>66</v>
      </c>
      <c r="D510" s="188"/>
      <c r="E510" s="189">
        <v>1</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212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93" t="s">
        <v>211</v>
      </c>
      <c r="D511" s="188"/>
      <c r="E511" s="189"/>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212</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3" t="s">
        <v>648</v>
      </c>
      <c r="D512" s="188"/>
      <c r="E512" s="189"/>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212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3" t="s">
        <v>66</v>
      </c>
      <c r="D513" s="188"/>
      <c r="E513" s="189">
        <v>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212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3" t="s">
        <v>649</v>
      </c>
      <c r="D514" s="188"/>
      <c r="E514" s="189"/>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212</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3" t="s">
        <v>66</v>
      </c>
      <c r="D515" s="188"/>
      <c r="E515" s="189">
        <v>1</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212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3" t="s">
        <v>650</v>
      </c>
      <c r="D516" s="188"/>
      <c r="E516" s="189"/>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212</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3" t="s">
        <v>262</v>
      </c>
      <c r="D517" s="188"/>
      <c r="E517" s="189">
        <v>2</v>
      </c>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212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3" t="s">
        <v>651</v>
      </c>
      <c r="D518" s="188"/>
      <c r="E518" s="189"/>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212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3" t="s">
        <v>66</v>
      </c>
      <c r="D519" s="188"/>
      <c r="E519" s="189">
        <v>1</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212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3" t="s">
        <v>652</v>
      </c>
      <c r="D520" s="188"/>
      <c r="E520" s="189"/>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212</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3" t="s">
        <v>66</v>
      </c>
      <c r="D521" s="188"/>
      <c r="E521" s="189">
        <v>1</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212</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3" t="s">
        <v>653</v>
      </c>
      <c r="D522" s="188"/>
      <c r="E522" s="189"/>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212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3" t="s">
        <v>66</v>
      </c>
      <c r="D523" s="188"/>
      <c r="E523" s="189">
        <v>1</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212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3" t="s">
        <v>654</v>
      </c>
      <c r="D524" s="188"/>
      <c r="E524" s="189"/>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212</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3" t="s">
        <v>66</v>
      </c>
      <c r="D525" s="188"/>
      <c r="E525" s="189">
        <v>1</v>
      </c>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212</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3" t="s">
        <v>258</v>
      </c>
      <c r="D526" s="188"/>
      <c r="E526" s="189"/>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212</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3" t="s">
        <v>655</v>
      </c>
      <c r="D527" s="188"/>
      <c r="E527" s="189"/>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212</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3" t="s">
        <v>262</v>
      </c>
      <c r="D528" s="188"/>
      <c r="E528" s="189">
        <v>2</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212</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3" t="s">
        <v>656</v>
      </c>
      <c r="D529" s="188"/>
      <c r="E529" s="189"/>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212</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93" t="s">
        <v>262</v>
      </c>
      <c r="D530" s="188"/>
      <c r="E530" s="189">
        <v>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212</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93" t="s">
        <v>657</v>
      </c>
      <c r="D531" s="188"/>
      <c r="E531" s="189"/>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212</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3" t="s">
        <v>66</v>
      </c>
      <c r="D532" s="188"/>
      <c r="E532" s="189">
        <v>1</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212</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4" t="s">
        <v>645</v>
      </c>
      <c r="D533" s="190"/>
      <c r="E533" s="191">
        <v>14</v>
      </c>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212</v>
      </c>
      <c r="AH533" s="147">
        <v>1</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3" t="s">
        <v>658</v>
      </c>
      <c r="D534" s="188"/>
      <c r="E534" s="189"/>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212</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3" t="s">
        <v>243</v>
      </c>
      <c r="D535" s="188"/>
      <c r="E535" s="189"/>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212</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3" t="s">
        <v>659</v>
      </c>
      <c r="D536" s="188"/>
      <c r="E536" s="189"/>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212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3" t="s">
        <v>66</v>
      </c>
      <c r="D537" s="188"/>
      <c r="E537" s="189">
        <v>1</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212</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3" t="s">
        <v>211</v>
      </c>
      <c r="D538" s="188"/>
      <c r="E538" s="189"/>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212</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93" t="s">
        <v>660</v>
      </c>
      <c r="D539" s="188"/>
      <c r="E539" s="189"/>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212</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93" t="s">
        <v>661</v>
      </c>
      <c r="D540" s="188"/>
      <c r="E540" s="189">
        <v>5</v>
      </c>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212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93" t="s">
        <v>654</v>
      </c>
      <c r="D541" s="188"/>
      <c r="E541" s="189"/>
      <c r="F541" s="158"/>
      <c r="G541" s="158"/>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212</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93" t="s">
        <v>262</v>
      </c>
      <c r="D542" s="188"/>
      <c r="E542" s="189">
        <v>2</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212</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93" t="s">
        <v>662</v>
      </c>
      <c r="D543" s="188"/>
      <c r="E543" s="189"/>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212</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93" t="s">
        <v>66</v>
      </c>
      <c r="D544" s="188"/>
      <c r="E544" s="189">
        <v>1</v>
      </c>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212</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3" t="s">
        <v>663</v>
      </c>
      <c r="D545" s="188"/>
      <c r="E545" s="189"/>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212</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3" t="s">
        <v>66</v>
      </c>
      <c r="D546" s="188"/>
      <c r="E546" s="189">
        <v>1</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212</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3" t="s">
        <v>664</v>
      </c>
      <c r="D547" s="188"/>
      <c r="E547" s="189"/>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212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3" t="s">
        <v>661</v>
      </c>
      <c r="D548" s="188"/>
      <c r="E548" s="189">
        <v>5</v>
      </c>
      <c r="F548" s="158"/>
      <c r="G548" s="158"/>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212</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3" t="s">
        <v>665</v>
      </c>
      <c r="D549" s="188"/>
      <c r="E549" s="189"/>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3" t="s">
        <v>66</v>
      </c>
      <c r="D550" s="188"/>
      <c r="E550" s="189">
        <v>1</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212</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3" t="s">
        <v>666</v>
      </c>
      <c r="D551" s="188"/>
      <c r="E551" s="189"/>
      <c r="F551" s="158"/>
      <c r="G551" s="158"/>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212</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93" t="s">
        <v>66</v>
      </c>
      <c r="D552" s="188"/>
      <c r="E552" s="189">
        <v>1</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212</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93" t="s">
        <v>258</v>
      </c>
      <c r="D553" s="188"/>
      <c r="E553" s="189"/>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212</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93" t="s">
        <v>667</v>
      </c>
      <c r="D554" s="188"/>
      <c r="E554" s="189"/>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212</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93" t="s">
        <v>66</v>
      </c>
      <c r="D555" s="188"/>
      <c r="E555" s="189">
        <v>1</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212</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94" t="s">
        <v>645</v>
      </c>
      <c r="D556" s="190"/>
      <c r="E556" s="191">
        <v>18</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212</v>
      </c>
      <c r="AH556" s="147">
        <v>1</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76</v>
      </c>
      <c r="B557" s="169" t="s">
        <v>668</v>
      </c>
      <c r="C557" s="184" t="s">
        <v>669</v>
      </c>
      <c r="D557" s="170" t="s">
        <v>248</v>
      </c>
      <c r="E557" s="171">
        <v>2</v>
      </c>
      <c r="F557" s="172"/>
      <c r="G557" s="173">
        <f>ROUND(E557*F557,2)</f>
        <v>0</v>
      </c>
      <c r="H557" s="172"/>
      <c r="I557" s="173">
        <f>ROUND(E557*H557,2)</f>
        <v>0</v>
      </c>
      <c r="J557" s="172"/>
      <c r="K557" s="173">
        <f>ROUND(E557*J557,2)</f>
        <v>0</v>
      </c>
      <c r="L557" s="173">
        <v>21</v>
      </c>
      <c r="M557" s="173">
        <f>G557*(1+L557/100)</f>
        <v>0</v>
      </c>
      <c r="N557" s="171">
        <v>8.2040000000000002E-2</v>
      </c>
      <c r="O557" s="171">
        <f>ROUND(E557*N557,2)</f>
        <v>0.16</v>
      </c>
      <c r="P557" s="171">
        <v>0</v>
      </c>
      <c r="Q557" s="171">
        <f>ROUND(E557*P557,2)</f>
        <v>0</v>
      </c>
      <c r="R557" s="173"/>
      <c r="S557" s="173" t="s">
        <v>178</v>
      </c>
      <c r="T557" s="174" t="s">
        <v>178</v>
      </c>
      <c r="U557" s="158">
        <v>2.4900000000000002</v>
      </c>
      <c r="V557" s="158">
        <f>ROUND(E557*U557,2)</f>
        <v>4.9800000000000004</v>
      </c>
      <c r="W557" s="158"/>
      <c r="X557" s="158" t="s">
        <v>188</v>
      </c>
      <c r="Y557" s="158" t="s">
        <v>180</v>
      </c>
      <c r="Z557" s="147"/>
      <c r="AA557" s="147"/>
      <c r="AB557" s="147"/>
      <c r="AC557" s="147"/>
      <c r="AD557" s="147"/>
      <c r="AE557" s="147"/>
      <c r="AF557" s="147"/>
      <c r="AG557" s="147" t="s">
        <v>189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93" t="s">
        <v>243</v>
      </c>
      <c r="D558" s="188"/>
      <c r="E558" s="189"/>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212</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93" t="s">
        <v>670</v>
      </c>
      <c r="D559" s="188"/>
      <c r="E559" s="189"/>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212</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93" t="s">
        <v>262</v>
      </c>
      <c r="D560" s="188"/>
      <c r="E560" s="189">
        <v>2</v>
      </c>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212</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68">
        <v>77</v>
      </c>
      <c r="B561" s="169" t="s">
        <v>671</v>
      </c>
      <c r="C561" s="184" t="s">
        <v>672</v>
      </c>
      <c r="D561" s="170" t="s">
        <v>248</v>
      </c>
      <c r="E561" s="171">
        <v>6</v>
      </c>
      <c r="F561" s="172"/>
      <c r="G561" s="173">
        <f>ROUND(E561*F561,2)</f>
        <v>0</v>
      </c>
      <c r="H561" s="172"/>
      <c r="I561" s="173">
        <f>ROUND(E561*H561,2)</f>
        <v>0</v>
      </c>
      <c r="J561" s="172"/>
      <c r="K561" s="173">
        <f>ROUND(E561*J561,2)</f>
        <v>0</v>
      </c>
      <c r="L561" s="173">
        <v>21</v>
      </c>
      <c r="M561" s="173">
        <f>G561*(1+L561/100)</f>
        <v>0</v>
      </c>
      <c r="N561" s="171">
        <v>0</v>
      </c>
      <c r="O561" s="171">
        <f>ROUND(E561*N561,2)</f>
        <v>0</v>
      </c>
      <c r="P561" s="171">
        <v>0</v>
      </c>
      <c r="Q561" s="171">
        <f>ROUND(E561*P561,2)</f>
        <v>0</v>
      </c>
      <c r="R561" s="173"/>
      <c r="S561" s="173" t="s">
        <v>178</v>
      </c>
      <c r="T561" s="174" t="s">
        <v>178</v>
      </c>
      <c r="U561" s="158">
        <v>0.95</v>
      </c>
      <c r="V561" s="158">
        <f>ROUND(E561*U561,2)</f>
        <v>5.7</v>
      </c>
      <c r="W561" s="158"/>
      <c r="X561" s="158" t="s">
        <v>188</v>
      </c>
      <c r="Y561" s="158" t="s">
        <v>180</v>
      </c>
      <c r="Z561" s="147"/>
      <c r="AA561" s="147"/>
      <c r="AB561" s="147"/>
      <c r="AC561" s="147"/>
      <c r="AD561" s="147"/>
      <c r="AE561" s="147"/>
      <c r="AF561" s="147"/>
      <c r="AG561" s="147" t="s">
        <v>189</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3" t="s">
        <v>211</v>
      </c>
      <c r="D562" s="188"/>
      <c r="E562" s="189"/>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212</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3" t="s">
        <v>643</v>
      </c>
      <c r="D563" s="188"/>
      <c r="E563" s="189"/>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212</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608" t="s">
        <v>2916</v>
      </c>
      <c r="D564" s="609"/>
      <c r="E564" s="610"/>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212</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608" t="s">
        <v>661</v>
      </c>
      <c r="D565" s="609"/>
      <c r="E565" s="610">
        <v>5</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212</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3" t="s">
        <v>646</v>
      </c>
      <c r="D566" s="188"/>
      <c r="E566" s="189"/>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212</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608" t="s">
        <v>2917</v>
      </c>
      <c r="D567" s="609"/>
      <c r="E567" s="610"/>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212</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608" t="s">
        <v>66</v>
      </c>
      <c r="D568" s="609"/>
      <c r="E568" s="610">
        <v>1</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212</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68">
        <v>78</v>
      </c>
      <c r="B569" s="169" t="s">
        <v>673</v>
      </c>
      <c r="C569" s="184" t="s">
        <v>674</v>
      </c>
      <c r="D569" s="170" t="s">
        <v>248</v>
      </c>
      <c r="E569" s="171">
        <v>1</v>
      </c>
      <c r="F569" s="172"/>
      <c r="G569" s="173">
        <f>ROUND(E569*F569,2)</f>
        <v>0</v>
      </c>
      <c r="H569" s="172"/>
      <c r="I569" s="173">
        <f>ROUND(E569*H569,2)</f>
        <v>0</v>
      </c>
      <c r="J569" s="172"/>
      <c r="K569" s="173">
        <f>ROUND(E569*J569,2)</f>
        <v>0</v>
      </c>
      <c r="L569" s="173">
        <v>21</v>
      </c>
      <c r="M569" s="173">
        <f>G569*(1+L569/100)</f>
        <v>0</v>
      </c>
      <c r="N569" s="171">
        <v>1.44E-2</v>
      </c>
      <c r="O569" s="171">
        <f>ROUND(E569*N569,2)</f>
        <v>0.01</v>
      </c>
      <c r="P569" s="171">
        <v>0</v>
      </c>
      <c r="Q569" s="171">
        <f>ROUND(E569*P569,2)</f>
        <v>0</v>
      </c>
      <c r="R569" s="173" t="s">
        <v>237</v>
      </c>
      <c r="S569" s="173" t="s">
        <v>178</v>
      </c>
      <c r="T569" s="174" t="s">
        <v>178</v>
      </c>
      <c r="U569" s="158">
        <v>0</v>
      </c>
      <c r="V569" s="158">
        <f>ROUND(E569*U569,2)</f>
        <v>0</v>
      </c>
      <c r="W569" s="158"/>
      <c r="X569" s="158" t="s">
        <v>238</v>
      </c>
      <c r="Y569" s="158" t="s">
        <v>180</v>
      </c>
      <c r="Z569" s="147"/>
      <c r="AA569" s="147"/>
      <c r="AB569" s="147"/>
      <c r="AC569" s="147"/>
      <c r="AD569" s="147"/>
      <c r="AE569" s="147"/>
      <c r="AF569" s="147"/>
      <c r="AG569" s="147" t="s">
        <v>239</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3" t="s">
        <v>243</v>
      </c>
      <c r="D570" s="188"/>
      <c r="E570" s="189"/>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212</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3" t="s">
        <v>644</v>
      </c>
      <c r="D571" s="188"/>
      <c r="E571" s="189"/>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212</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3" t="s">
        <v>66</v>
      </c>
      <c r="D572" s="188"/>
      <c r="E572" s="189">
        <v>1</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212</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68">
        <v>79</v>
      </c>
      <c r="B573" s="169" t="s">
        <v>675</v>
      </c>
      <c r="C573" s="184" t="s">
        <v>676</v>
      </c>
      <c r="D573" s="170" t="s">
        <v>248</v>
      </c>
      <c r="E573" s="171">
        <v>14</v>
      </c>
      <c r="F573" s="172"/>
      <c r="G573" s="173">
        <f>ROUND(E573*F573,2)</f>
        <v>0</v>
      </c>
      <c r="H573" s="172"/>
      <c r="I573" s="173">
        <f>ROUND(E573*H573,2)</f>
        <v>0</v>
      </c>
      <c r="J573" s="172"/>
      <c r="K573" s="173">
        <f>ROUND(E573*J573,2)</f>
        <v>0</v>
      </c>
      <c r="L573" s="173">
        <v>21</v>
      </c>
      <c r="M573" s="173">
        <f>G573*(1+L573/100)</f>
        <v>0</v>
      </c>
      <c r="N573" s="171">
        <v>1.474E-2</v>
      </c>
      <c r="O573" s="171">
        <f>ROUND(E573*N573,2)</f>
        <v>0.21</v>
      </c>
      <c r="P573" s="171">
        <v>0</v>
      </c>
      <c r="Q573" s="171">
        <f>ROUND(E573*P573,2)</f>
        <v>0</v>
      </c>
      <c r="R573" s="173" t="s">
        <v>237</v>
      </c>
      <c r="S573" s="173" t="s">
        <v>178</v>
      </c>
      <c r="T573" s="174" t="s">
        <v>178</v>
      </c>
      <c r="U573" s="158">
        <v>0</v>
      </c>
      <c r="V573" s="158">
        <f>ROUND(E573*U573,2)</f>
        <v>0</v>
      </c>
      <c r="W573" s="158"/>
      <c r="X573" s="158" t="s">
        <v>238</v>
      </c>
      <c r="Y573" s="158" t="s">
        <v>180</v>
      </c>
      <c r="Z573" s="147"/>
      <c r="AA573" s="147"/>
      <c r="AB573" s="147"/>
      <c r="AC573" s="147"/>
      <c r="AD573" s="147"/>
      <c r="AE573" s="147"/>
      <c r="AF573" s="147"/>
      <c r="AG573" s="147" t="s">
        <v>239</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93" t="s">
        <v>243</v>
      </c>
      <c r="D574" s="188"/>
      <c r="E574" s="189"/>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212</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3" t="s">
        <v>647</v>
      </c>
      <c r="D575" s="188"/>
      <c r="E575" s="189"/>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212</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3" t="s">
        <v>66</v>
      </c>
      <c r="D576" s="188"/>
      <c r="E576" s="189">
        <v>1</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212</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3" t="s">
        <v>211</v>
      </c>
      <c r="D577" s="188"/>
      <c r="E577" s="189"/>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212</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3" t="s">
        <v>648</v>
      </c>
      <c r="D578" s="188"/>
      <c r="E578" s="189"/>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212</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3" t="s">
        <v>66</v>
      </c>
      <c r="D579" s="188"/>
      <c r="E579" s="189">
        <v>1</v>
      </c>
      <c r="F579" s="158"/>
      <c r="G579" s="158"/>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212</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3" t="s">
        <v>649</v>
      </c>
      <c r="D580" s="188"/>
      <c r="E580" s="189"/>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212</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3" t="s">
        <v>66</v>
      </c>
      <c r="D581" s="188"/>
      <c r="E581" s="189">
        <v>1</v>
      </c>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212</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3" t="s">
        <v>650</v>
      </c>
      <c r="D582" s="188"/>
      <c r="E582" s="189"/>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212</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3" t="s">
        <v>262</v>
      </c>
      <c r="D583" s="188"/>
      <c r="E583" s="189">
        <v>2</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212</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3" t="s">
        <v>651</v>
      </c>
      <c r="D584" s="188"/>
      <c r="E584" s="189"/>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212</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3" t="s">
        <v>66</v>
      </c>
      <c r="D585" s="188"/>
      <c r="E585" s="189">
        <v>1</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212</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3" t="s">
        <v>652</v>
      </c>
      <c r="D586" s="188"/>
      <c r="E586" s="189"/>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212</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3" t="s">
        <v>66</v>
      </c>
      <c r="D587" s="188"/>
      <c r="E587" s="189">
        <v>1</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212</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3" t="s">
        <v>653</v>
      </c>
      <c r="D588" s="188"/>
      <c r="E588" s="189"/>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212</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3" t="s">
        <v>66</v>
      </c>
      <c r="D589" s="188"/>
      <c r="E589" s="189">
        <v>1</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212</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608" t="s">
        <v>2918</v>
      </c>
      <c r="D590" s="609"/>
      <c r="E590" s="610"/>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212</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608" t="s">
        <v>66</v>
      </c>
      <c r="D591" s="609"/>
      <c r="E591" s="610">
        <v>1</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212</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3" t="s">
        <v>258</v>
      </c>
      <c r="D592" s="188"/>
      <c r="E592" s="189"/>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212</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3" t="s">
        <v>655</v>
      </c>
      <c r="D593" s="188"/>
      <c r="E593" s="189"/>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212</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3" t="s">
        <v>262</v>
      </c>
      <c r="D594" s="188"/>
      <c r="E594" s="189">
        <v>2</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212</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3" t="s">
        <v>656</v>
      </c>
      <c r="D595" s="188"/>
      <c r="E595" s="189"/>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212</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3" t="s">
        <v>262</v>
      </c>
      <c r="D596" s="188"/>
      <c r="E596" s="189">
        <v>2</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212</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3" t="s">
        <v>657</v>
      </c>
      <c r="D597" s="188"/>
      <c r="E597" s="189"/>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212</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3" t="s">
        <v>66</v>
      </c>
      <c r="D598" s="188"/>
      <c r="E598" s="189">
        <v>1</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212</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8">
        <v>80</v>
      </c>
      <c r="B599" s="169" t="s">
        <v>677</v>
      </c>
      <c r="C599" s="184" t="s">
        <v>678</v>
      </c>
      <c r="D599" s="170" t="s">
        <v>248</v>
      </c>
      <c r="E599" s="171">
        <v>18</v>
      </c>
      <c r="F599" s="172"/>
      <c r="G599" s="173">
        <f>ROUND(E599*F599,2)</f>
        <v>0</v>
      </c>
      <c r="H599" s="172"/>
      <c r="I599" s="173">
        <f>ROUND(E599*H599,2)</f>
        <v>0</v>
      </c>
      <c r="J599" s="172"/>
      <c r="K599" s="173">
        <f>ROUND(E599*J599,2)</f>
        <v>0</v>
      </c>
      <c r="L599" s="173">
        <v>21</v>
      </c>
      <c r="M599" s="173">
        <f>G599*(1+L599/100)</f>
        <v>0</v>
      </c>
      <c r="N599" s="171">
        <v>1.508E-2</v>
      </c>
      <c r="O599" s="171">
        <f>ROUND(E599*N599,2)</f>
        <v>0.27</v>
      </c>
      <c r="P599" s="171">
        <v>0</v>
      </c>
      <c r="Q599" s="171">
        <f>ROUND(E599*P599,2)</f>
        <v>0</v>
      </c>
      <c r="R599" s="173" t="s">
        <v>237</v>
      </c>
      <c r="S599" s="173" t="s">
        <v>178</v>
      </c>
      <c r="T599" s="174" t="s">
        <v>178</v>
      </c>
      <c r="U599" s="158">
        <v>0</v>
      </c>
      <c r="V599" s="158">
        <f>ROUND(E599*U599,2)</f>
        <v>0</v>
      </c>
      <c r="W599" s="158"/>
      <c r="X599" s="158" t="s">
        <v>238</v>
      </c>
      <c r="Y599" s="158" t="s">
        <v>180</v>
      </c>
      <c r="Z599" s="147"/>
      <c r="AA599" s="147"/>
      <c r="AB599" s="147"/>
      <c r="AC599" s="147"/>
      <c r="AD599" s="147"/>
      <c r="AE599" s="147"/>
      <c r="AF599" s="147"/>
      <c r="AG599" s="147" t="s">
        <v>239</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93" t="s">
        <v>243</v>
      </c>
      <c r="D600" s="188"/>
      <c r="E600" s="189"/>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212</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3" t="s">
        <v>659</v>
      </c>
      <c r="D601" s="188"/>
      <c r="E601" s="189"/>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212</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3" t="s">
        <v>66</v>
      </c>
      <c r="D602" s="188"/>
      <c r="E602" s="189">
        <v>1</v>
      </c>
      <c r="F602" s="158"/>
      <c r="G602" s="158"/>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212</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3" t="s">
        <v>211</v>
      </c>
      <c r="D603" s="188"/>
      <c r="E603" s="189"/>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212</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608" t="s">
        <v>660</v>
      </c>
      <c r="D604" s="609"/>
      <c r="E604" s="610"/>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212</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608" t="s">
        <v>72</v>
      </c>
      <c r="D605" s="609"/>
      <c r="E605" s="610">
        <v>4</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212</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608" t="s">
        <v>654</v>
      </c>
      <c r="D606" s="609"/>
      <c r="E606" s="610"/>
      <c r="F606" s="158"/>
      <c r="G606" s="158"/>
      <c r="H606" s="158"/>
      <c r="I606" s="158"/>
      <c r="J606" s="158"/>
      <c r="K606" s="158"/>
      <c r="L606" s="158"/>
      <c r="M606" s="158"/>
      <c r="N606" s="157"/>
      <c r="O606" s="157"/>
      <c r="P606" s="157"/>
      <c r="Q606" s="157"/>
      <c r="R606" s="158"/>
      <c r="S606" s="158"/>
      <c r="T606" s="158"/>
      <c r="U606" s="158"/>
      <c r="V606" s="158"/>
      <c r="W606" s="158"/>
      <c r="X606" s="158"/>
      <c r="Y606" s="158"/>
      <c r="Z606" s="147"/>
      <c r="AA606" s="147"/>
      <c r="AB606" s="147"/>
      <c r="AC606" s="147"/>
      <c r="AD606" s="147"/>
      <c r="AE606" s="147"/>
      <c r="AF606" s="147"/>
      <c r="AG606" s="147" t="s">
        <v>212</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611">
        <v>3</v>
      </c>
      <c r="D607" s="609"/>
      <c r="E607" s="610">
        <v>3</v>
      </c>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212</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3" t="s">
        <v>662</v>
      </c>
      <c r="D608" s="188"/>
      <c r="E608" s="189"/>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212</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3" t="s">
        <v>66</v>
      </c>
      <c r="D609" s="188"/>
      <c r="E609" s="189">
        <v>1</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212</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3" t="s">
        <v>663</v>
      </c>
      <c r="D610" s="188"/>
      <c r="E610" s="189"/>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212</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3" t="s">
        <v>66</v>
      </c>
      <c r="D611" s="188"/>
      <c r="E611" s="189">
        <v>1</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212</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3" t="s">
        <v>664</v>
      </c>
      <c r="D612" s="188"/>
      <c r="E612" s="189"/>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212</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3" t="s">
        <v>661</v>
      </c>
      <c r="D613" s="188"/>
      <c r="E613" s="189">
        <v>5</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212</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3" t="s">
        <v>665</v>
      </c>
      <c r="D614" s="188"/>
      <c r="E614" s="189"/>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212</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3" t="s">
        <v>66</v>
      </c>
      <c r="D615" s="188"/>
      <c r="E615" s="189">
        <v>1</v>
      </c>
      <c r="F615" s="158"/>
      <c r="G615" s="158"/>
      <c r="H615" s="158"/>
      <c r="I615" s="158"/>
      <c r="J615" s="158"/>
      <c r="K615" s="158"/>
      <c r="L615" s="158"/>
      <c r="M615" s="158"/>
      <c r="N615" s="157"/>
      <c r="O615" s="157"/>
      <c r="P615" s="157"/>
      <c r="Q615" s="157"/>
      <c r="R615" s="158"/>
      <c r="S615" s="158"/>
      <c r="T615" s="158"/>
      <c r="U615" s="158"/>
      <c r="V615" s="158"/>
      <c r="W615" s="158"/>
      <c r="X615" s="158"/>
      <c r="Y615" s="158"/>
      <c r="Z615" s="147"/>
      <c r="AA615" s="147"/>
      <c r="AB615" s="147"/>
      <c r="AC615" s="147"/>
      <c r="AD615" s="147"/>
      <c r="AE615" s="147"/>
      <c r="AF615" s="147"/>
      <c r="AG615" s="147" t="s">
        <v>212</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3" t="s">
        <v>666</v>
      </c>
      <c r="D616" s="188"/>
      <c r="E616" s="189"/>
      <c r="F616" s="158"/>
      <c r="G616" s="158"/>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212</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3" t="s">
        <v>66</v>
      </c>
      <c r="D617" s="188"/>
      <c r="E617" s="189">
        <v>1</v>
      </c>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212</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3" t="s">
        <v>258</v>
      </c>
      <c r="D618" s="188"/>
      <c r="E618" s="189"/>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212</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3" t="s">
        <v>667</v>
      </c>
      <c r="D619" s="188"/>
      <c r="E619" s="189"/>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212</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3" t="s">
        <v>66</v>
      </c>
      <c r="D620" s="188"/>
      <c r="E620" s="189">
        <v>1</v>
      </c>
      <c r="F620" s="158"/>
      <c r="G620" s="1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212</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68">
        <v>81</v>
      </c>
      <c r="B621" s="169" t="s">
        <v>679</v>
      </c>
      <c r="C621" s="184" t="s">
        <v>680</v>
      </c>
      <c r="D621" s="170" t="s">
        <v>248</v>
      </c>
      <c r="E621" s="171">
        <v>2</v>
      </c>
      <c r="F621" s="172"/>
      <c r="G621" s="173">
        <f>ROUND(E621*F621,2)</f>
        <v>0</v>
      </c>
      <c r="H621" s="172"/>
      <c r="I621" s="173">
        <f>ROUND(E621*H621,2)</f>
        <v>0</v>
      </c>
      <c r="J621" s="172"/>
      <c r="K621" s="173">
        <f>ROUND(E621*J621,2)</f>
        <v>0</v>
      </c>
      <c r="L621" s="173">
        <v>21</v>
      </c>
      <c r="M621" s="173">
        <f>G621*(1+L621/100)</f>
        <v>0</v>
      </c>
      <c r="N621" s="171">
        <v>1.8329999999999999E-2</v>
      </c>
      <c r="O621" s="171">
        <f>ROUND(E621*N621,2)</f>
        <v>0.04</v>
      </c>
      <c r="P621" s="171">
        <v>0</v>
      </c>
      <c r="Q621" s="171">
        <f>ROUND(E621*P621,2)</f>
        <v>0</v>
      </c>
      <c r="R621" s="173" t="s">
        <v>237</v>
      </c>
      <c r="S621" s="173" t="s">
        <v>178</v>
      </c>
      <c r="T621" s="174" t="s">
        <v>178</v>
      </c>
      <c r="U621" s="158">
        <v>0</v>
      </c>
      <c r="V621" s="158">
        <f>ROUND(E621*U621,2)</f>
        <v>0</v>
      </c>
      <c r="W621" s="158"/>
      <c r="X621" s="158" t="s">
        <v>238</v>
      </c>
      <c r="Y621" s="158" t="s">
        <v>180</v>
      </c>
      <c r="Z621" s="147"/>
      <c r="AA621" s="147"/>
      <c r="AB621" s="147"/>
      <c r="AC621" s="147"/>
      <c r="AD621" s="147"/>
      <c r="AE621" s="147"/>
      <c r="AF621" s="147"/>
      <c r="AG621" s="147" t="s">
        <v>239</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2" x14ac:dyDescent="0.2">
      <c r="A622" s="154"/>
      <c r="B622" s="155"/>
      <c r="C622" s="193" t="s">
        <v>243</v>
      </c>
      <c r="D622" s="188"/>
      <c r="E622" s="189"/>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212</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3" t="s">
        <v>670</v>
      </c>
      <c r="D623" s="188"/>
      <c r="E623" s="189"/>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212</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3" t="s">
        <v>262</v>
      </c>
      <c r="D624" s="188"/>
      <c r="E624" s="189">
        <v>2</v>
      </c>
      <c r="F624" s="158"/>
      <c r="G624" s="158"/>
      <c r="H624" s="158"/>
      <c r="I624" s="158"/>
      <c r="J624" s="158"/>
      <c r="K624" s="158"/>
      <c r="L624" s="158"/>
      <c r="M624" s="158"/>
      <c r="N624" s="157"/>
      <c r="O624" s="157"/>
      <c r="P624" s="157"/>
      <c r="Q624" s="157"/>
      <c r="R624" s="158"/>
      <c r="S624" s="158"/>
      <c r="T624" s="158"/>
      <c r="U624" s="158"/>
      <c r="V624" s="158"/>
      <c r="W624" s="158"/>
      <c r="X624" s="158"/>
      <c r="Y624" s="158"/>
      <c r="Z624" s="147"/>
      <c r="AA624" s="147"/>
      <c r="AB624" s="147"/>
      <c r="AC624" s="147"/>
      <c r="AD624" s="147"/>
      <c r="AE624" s="147"/>
      <c r="AF624" s="147"/>
      <c r="AG624" s="147" t="s">
        <v>212</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ht="22.5" outlineLevel="1" x14ac:dyDescent="0.2">
      <c r="A625" s="168">
        <v>82</v>
      </c>
      <c r="B625" s="169" t="s">
        <v>681</v>
      </c>
      <c r="C625" s="184" t="s">
        <v>682</v>
      </c>
      <c r="D625" s="170" t="s">
        <v>248</v>
      </c>
      <c r="E625" s="171">
        <v>5</v>
      </c>
      <c r="F625" s="172"/>
      <c r="G625" s="173">
        <f>ROUND(E625*F625,2)</f>
        <v>0</v>
      </c>
      <c r="H625" s="172"/>
      <c r="I625" s="173">
        <f>ROUND(E625*H625,2)</f>
        <v>0</v>
      </c>
      <c r="J625" s="172"/>
      <c r="K625" s="173">
        <f>ROUND(E625*J625,2)</f>
        <v>0</v>
      </c>
      <c r="L625" s="173">
        <v>21</v>
      </c>
      <c r="M625" s="173">
        <f>G625*(1+L625/100)</f>
        <v>0</v>
      </c>
      <c r="N625" s="171">
        <v>2.4E-2</v>
      </c>
      <c r="O625" s="171">
        <f>ROUND(E625*N625,2)</f>
        <v>0.12</v>
      </c>
      <c r="P625" s="171">
        <v>0</v>
      </c>
      <c r="Q625" s="171">
        <f>ROUND(E625*P625,2)</f>
        <v>0</v>
      </c>
      <c r="R625" s="173" t="s">
        <v>237</v>
      </c>
      <c r="S625" s="173" t="s">
        <v>178</v>
      </c>
      <c r="T625" s="174" t="s">
        <v>178</v>
      </c>
      <c r="U625" s="158">
        <v>0</v>
      </c>
      <c r="V625" s="158">
        <f>ROUND(E625*U625,2)</f>
        <v>0</v>
      </c>
      <c r="W625" s="158"/>
      <c r="X625" s="158" t="s">
        <v>238</v>
      </c>
      <c r="Y625" s="158" t="s">
        <v>180</v>
      </c>
      <c r="Z625" s="147"/>
      <c r="AA625" s="147"/>
      <c r="AB625" s="147"/>
      <c r="AC625" s="147"/>
      <c r="AD625" s="147"/>
      <c r="AE625" s="147"/>
      <c r="AF625" s="147"/>
      <c r="AG625" s="147" t="s">
        <v>239</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2" x14ac:dyDescent="0.2">
      <c r="A626" s="154"/>
      <c r="B626" s="155"/>
      <c r="C626" s="193" t="s">
        <v>211</v>
      </c>
      <c r="D626" s="188"/>
      <c r="E626" s="189"/>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212</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3" t="s">
        <v>643</v>
      </c>
      <c r="D627" s="188"/>
      <c r="E627" s="189"/>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212</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608" t="s">
        <v>2916</v>
      </c>
      <c r="D628" s="609"/>
      <c r="E628" s="610"/>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212</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608" t="s">
        <v>661</v>
      </c>
      <c r="D629" s="609"/>
      <c r="E629" s="610">
        <v>5</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212</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ht="22.5" outlineLevel="1" x14ac:dyDescent="0.2">
      <c r="A630" s="168">
        <v>83</v>
      </c>
      <c r="B630" s="169" t="s">
        <v>683</v>
      </c>
      <c r="C630" s="184" t="s">
        <v>684</v>
      </c>
      <c r="D630" s="170" t="s">
        <v>248</v>
      </c>
      <c r="E630" s="171">
        <v>1</v>
      </c>
      <c r="F630" s="172"/>
      <c r="G630" s="173">
        <f>ROUND(E630*F630,2)</f>
        <v>0</v>
      </c>
      <c r="H630" s="172"/>
      <c r="I630" s="173">
        <f>ROUND(E630*H630,2)</f>
        <v>0</v>
      </c>
      <c r="J630" s="172"/>
      <c r="K630" s="173">
        <f>ROUND(E630*J630,2)</f>
        <v>0</v>
      </c>
      <c r="L630" s="173">
        <v>21</v>
      </c>
      <c r="M630" s="173">
        <f>G630*(1+L630/100)</f>
        <v>0</v>
      </c>
      <c r="N630" s="171">
        <v>2.47E-2</v>
      </c>
      <c r="O630" s="171">
        <f>ROUND(E630*N630,2)</f>
        <v>0.02</v>
      </c>
      <c r="P630" s="171">
        <v>0</v>
      </c>
      <c r="Q630" s="171">
        <f>ROUND(E630*P630,2)</f>
        <v>0</v>
      </c>
      <c r="R630" s="173" t="s">
        <v>237</v>
      </c>
      <c r="S630" s="173" t="s">
        <v>178</v>
      </c>
      <c r="T630" s="174" t="s">
        <v>178</v>
      </c>
      <c r="U630" s="158">
        <v>0</v>
      </c>
      <c r="V630" s="158">
        <f>ROUND(E630*U630,2)</f>
        <v>0</v>
      </c>
      <c r="W630" s="158"/>
      <c r="X630" s="158" t="s">
        <v>238</v>
      </c>
      <c r="Y630" s="158" t="s">
        <v>180</v>
      </c>
      <c r="Z630" s="147"/>
      <c r="AA630" s="147"/>
      <c r="AB630" s="147"/>
      <c r="AC630" s="147"/>
      <c r="AD630" s="147"/>
      <c r="AE630" s="147"/>
      <c r="AF630" s="147"/>
      <c r="AG630" s="147" t="s">
        <v>239</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
      <c r="A631" s="154"/>
      <c r="B631" s="155"/>
      <c r="C631" s="193" t="s">
        <v>211</v>
      </c>
      <c r="D631" s="188"/>
      <c r="E631" s="189"/>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212</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93" t="s">
        <v>646</v>
      </c>
      <c r="D632" s="188"/>
      <c r="E632" s="189"/>
      <c r="F632" s="158"/>
      <c r="G632" s="158"/>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212</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608" t="s">
        <v>2917</v>
      </c>
      <c r="D633" s="609"/>
      <c r="E633" s="610"/>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212</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608" t="s">
        <v>66</v>
      </c>
      <c r="D634" s="609"/>
      <c r="E634" s="610">
        <v>1</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212</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x14ac:dyDescent="0.2">
      <c r="A635" s="161" t="s">
        <v>173</v>
      </c>
      <c r="B635" s="162" t="s">
        <v>84</v>
      </c>
      <c r="C635" s="182" t="s">
        <v>85</v>
      </c>
      <c r="D635" s="163"/>
      <c r="E635" s="164"/>
      <c r="F635" s="165"/>
      <c r="G635" s="165">
        <f>SUMIF(AG636:AG649,"&lt;&gt;NOR",G636:G649)</f>
        <v>0</v>
      </c>
      <c r="H635" s="165"/>
      <c r="I635" s="165">
        <f>SUM(I636:I649)</f>
        <v>0</v>
      </c>
      <c r="J635" s="165"/>
      <c r="K635" s="165">
        <f>SUM(K636:K649)</f>
        <v>0</v>
      </c>
      <c r="L635" s="165"/>
      <c r="M635" s="165">
        <f>SUM(M636:M649)</f>
        <v>0</v>
      </c>
      <c r="N635" s="164"/>
      <c r="O635" s="164">
        <f>SUM(O636:O649)</f>
        <v>0.14000000000000001</v>
      </c>
      <c r="P635" s="164"/>
      <c r="Q635" s="164">
        <f>SUM(Q636:Q649)</f>
        <v>0</v>
      </c>
      <c r="R635" s="165"/>
      <c r="S635" s="165"/>
      <c r="T635" s="166"/>
      <c r="U635" s="160"/>
      <c r="V635" s="160">
        <f>SUM(V636:V649)</f>
        <v>5.47</v>
      </c>
      <c r="W635" s="160"/>
      <c r="X635" s="160"/>
      <c r="Y635" s="160"/>
      <c r="AG635" t="s">
        <v>174</v>
      </c>
    </row>
    <row r="636" spans="1:60" outlineLevel="1" x14ac:dyDescent="0.2">
      <c r="A636" s="168">
        <v>84</v>
      </c>
      <c r="B636" s="169" t="s">
        <v>685</v>
      </c>
      <c r="C636" s="184" t="s">
        <v>686</v>
      </c>
      <c r="D636" s="170" t="s">
        <v>248</v>
      </c>
      <c r="E636" s="171">
        <v>5</v>
      </c>
      <c r="F636" s="172"/>
      <c r="G636" s="173">
        <f>ROUND(E636*F636,2)</f>
        <v>0</v>
      </c>
      <c r="H636" s="172"/>
      <c r="I636" s="173">
        <f>ROUND(E636*H636,2)</f>
        <v>0</v>
      </c>
      <c r="J636" s="172"/>
      <c r="K636" s="173">
        <f>ROUND(E636*J636,2)</f>
        <v>0</v>
      </c>
      <c r="L636" s="173">
        <v>21</v>
      </c>
      <c r="M636" s="173">
        <f>G636*(1+L636/100)</f>
        <v>0</v>
      </c>
      <c r="N636" s="171">
        <v>7.0200000000000002E-3</v>
      </c>
      <c r="O636" s="171">
        <f>ROUND(E636*N636,2)</f>
        <v>0.04</v>
      </c>
      <c r="P636" s="171">
        <v>0</v>
      </c>
      <c r="Q636" s="171">
        <f>ROUND(E636*P636,2)</f>
        <v>0</v>
      </c>
      <c r="R636" s="173"/>
      <c r="S636" s="173" t="s">
        <v>178</v>
      </c>
      <c r="T636" s="174" t="s">
        <v>178</v>
      </c>
      <c r="U636" s="158">
        <v>1.0940000000000001</v>
      </c>
      <c r="V636" s="158">
        <f>ROUND(E636*U636,2)</f>
        <v>5.47</v>
      </c>
      <c r="W636" s="158"/>
      <c r="X636" s="158" t="s">
        <v>188</v>
      </c>
      <c r="Y636" s="158" t="s">
        <v>180</v>
      </c>
      <c r="Z636" s="147"/>
      <c r="AA636" s="147"/>
      <c r="AB636" s="147"/>
      <c r="AC636" s="147"/>
      <c r="AD636" s="147"/>
      <c r="AE636" s="147"/>
      <c r="AF636" s="147"/>
      <c r="AG636" s="147" t="s">
        <v>189</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2" x14ac:dyDescent="0.2">
      <c r="A637" s="154"/>
      <c r="B637" s="155"/>
      <c r="C637" s="193" t="s">
        <v>374</v>
      </c>
      <c r="D637" s="188"/>
      <c r="E637" s="189"/>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212</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3" t="s">
        <v>687</v>
      </c>
      <c r="D638" s="188"/>
      <c r="E638" s="189"/>
      <c r="F638" s="158"/>
      <c r="G638" s="158"/>
      <c r="H638" s="158"/>
      <c r="I638" s="158"/>
      <c r="J638" s="158"/>
      <c r="K638" s="158"/>
      <c r="L638" s="158"/>
      <c r="M638" s="158"/>
      <c r="N638" s="157"/>
      <c r="O638" s="157"/>
      <c r="P638" s="157"/>
      <c r="Q638" s="157"/>
      <c r="R638" s="158"/>
      <c r="S638" s="158"/>
      <c r="T638" s="158"/>
      <c r="U638" s="158"/>
      <c r="V638" s="158"/>
      <c r="W638" s="158"/>
      <c r="X638" s="158"/>
      <c r="Y638" s="158"/>
      <c r="Z638" s="147"/>
      <c r="AA638" s="147"/>
      <c r="AB638" s="147"/>
      <c r="AC638" s="147"/>
      <c r="AD638" s="147"/>
      <c r="AE638" s="147"/>
      <c r="AF638" s="147"/>
      <c r="AG638" s="147" t="s">
        <v>212</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3" t="s">
        <v>262</v>
      </c>
      <c r="D639" s="188"/>
      <c r="E639" s="189">
        <v>2</v>
      </c>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212</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3" t="s">
        <v>688</v>
      </c>
      <c r="D640" s="188"/>
      <c r="E640" s="189"/>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212</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3" t="s">
        <v>68</v>
      </c>
      <c r="D641" s="188"/>
      <c r="E641" s="189">
        <v>3</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212</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68">
        <v>85</v>
      </c>
      <c r="B642" s="169" t="s">
        <v>689</v>
      </c>
      <c r="C642" s="184" t="s">
        <v>690</v>
      </c>
      <c r="D642" s="170" t="s">
        <v>248</v>
      </c>
      <c r="E642" s="171">
        <v>2</v>
      </c>
      <c r="F642" s="172"/>
      <c r="G642" s="173">
        <f>ROUND(E642*F642,2)</f>
        <v>0</v>
      </c>
      <c r="H642" s="172"/>
      <c r="I642" s="173">
        <f>ROUND(E642*H642,2)</f>
        <v>0</v>
      </c>
      <c r="J642" s="172"/>
      <c r="K642" s="173">
        <f>ROUND(E642*J642,2)</f>
        <v>0</v>
      </c>
      <c r="L642" s="173">
        <v>21</v>
      </c>
      <c r="M642" s="173">
        <f>G642*(1+L642/100)</f>
        <v>0</v>
      </c>
      <c r="N642" s="171">
        <v>1.43E-2</v>
      </c>
      <c r="O642" s="171">
        <f>ROUND(E642*N642,2)</f>
        <v>0.03</v>
      </c>
      <c r="P642" s="171">
        <v>0</v>
      </c>
      <c r="Q642" s="171">
        <f>ROUND(E642*P642,2)</f>
        <v>0</v>
      </c>
      <c r="R642" s="173" t="s">
        <v>237</v>
      </c>
      <c r="S642" s="173" t="s">
        <v>178</v>
      </c>
      <c r="T642" s="174" t="s">
        <v>178</v>
      </c>
      <c r="U642" s="158">
        <v>0</v>
      </c>
      <c r="V642" s="158">
        <f>ROUND(E642*U642,2)</f>
        <v>0</v>
      </c>
      <c r="W642" s="158"/>
      <c r="X642" s="158" t="s">
        <v>238</v>
      </c>
      <c r="Y642" s="158" t="s">
        <v>180</v>
      </c>
      <c r="Z642" s="147"/>
      <c r="AA642" s="147"/>
      <c r="AB642" s="147"/>
      <c r="AC642" s="147"/>
      <c r="AD642" s="147"/>
      <c r="AE642" s="147"/>
      <c r="AF642" s="147"/>
      <c r="AG642" s="147" t="s">
        <v>239</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2" x14ac:dyDescent="0.2">
      <c r="A643" s="154"/>
      <c r="B643" s="155"/>
      <c r="C643" s="193" t="s">
        <v>374</v>
      </c>
      <c r="D643" s="188"/>
      <c r="E643" s="189"/>
      <c r="F643" s="158"/>
      <c r="G643" s="158"/>
      <c r="H643" s="158"/>
      <c r="I643" s="158"/>
      <c r="J643" s="158"/>
      <c r="K643" s="158"/>
      <c r="L643" s="158"/>
      <c r="M643" s="158"/>
      <c r="N643" s="157"/>
      <c r="O643" s="157"/>
      <c r="P643" s="157"/>
      <c r="Q643" s="157"/>
      <c r="R643" s="158"/>
      <c r="S643" s="158"/>
      <c r="T643" s="158"/>
      <c r="U643" s="158"/>
      <c r="V643" s="158"/>
      <c r="W643" s="158"/>
      <c r="X643" s="158"/>
      <c r="Y643" s="158"/>
      <c r="Z643" s="147"/>
      <c r="AA643" s="147"/>
      <c r="AB643" s="147"/>
      <c r="AC643" s="147"/>
      <c r="AD643" s="147"/>
      <c r="AE643" s="147"/>
      <c r="AF643" s="147"/>
      <c r="AG643" s="147" t="s">
        <v>212</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3" t="s">
        <v>687</v>
      </c>
      <c r="D644" s="188"/>
      <c r="E644" s="189"/>
      <c r="F644" s="158"/>
      <c r="G644" s="158"/>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212</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93" t="s">
        <v>262</v>
      </c>
      <c r="D645" s="188"/>
      <c r="E645" s="189">
        <v>2</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212</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ht="22.5" outlineLevel="1" x14ac:dyDescent="0.2">
      <c r="A646" s="168">
        <v>86</v>
      </c>
      <c r="B646" s="169" t="s">
        <v>691</v>
      </c>
      <c r="C646" s="184" t="s">
        <v>692</v>
      </c>
      <c r="D646" s="170" t="s">
        <v>248</v>
      </c>
      <c r="E646" s="171">
        <v>3</v>
      </c>
      <c r="F646" s="172"/>
      <c r="G646" s="173">
        <f>ROUND(E646*F646,2)</f>
        <v>0</v>
      </c>
      <c r="H646" s="172"/>
      <c r="I646" s="173">
        <f>ROUND(E646*H646,2)</f>
        <v>0</v>
      </c>
      <c r="J646" s="172"/>
      <c r="K646" s="173">
        <f>ROUND(E646*J646,2)</f>
        <v>0</v>
      </c>
      <c r="L646" s="173">
        <v>21</v>
      </c>
      <c r="M646" s="173">
        <f>G646*(1+L646/100)</f>
        <v>0</v>
      </c>
      <c r="N646" s="171">
        <v>2.4E-2</v>
      </c>
      <c r="O646" s="171">
        <f>ROUND(E646*N646,2)</f>
        <v>7.0000000000000007E-2</v>
      </c>
      <c r="P646" s="171">
        <v>0</v>
      </c>
      <c r="Q646" s="171">
        <f>ROUND(E646*P646,2)</f>
        <v>0</v>
      </c>
      <c r="R646" s="173" t="s">
        <v>237</v>
      </c>
      <c r="S646" s="173" t="s">
        <v>178</v>
      </c>
      <c r="T646" s="174" t="s">
        <v>178</v>
      </c>
      <c r="U646" s="158">
        <v>0</v>
      </c>
      <c r="V646" s="158">
        <f>ROUND(E646*U646,2)</f>
        <v>0</v>
      </c>
      <c r="W646" s="158"/>
      <c r="X646" s="158" t="s">
        <v>238</v>
      </c>
      <c r="Y646" s="158" t="s">
        <v>180</v>
      </c>
      <c r="Z646" s="147"/>
      <c r="AA646" s="147"/>
      <c r="AB646" s="147"/>
      <c r="AC646" s="147"/>
      <c r="AD646" s="147"/>
      <c r="AE646" s="147"/>
      <c r="AF646" s="147"/>
      <c r="AG646" s="147" t="s">
        <v>239</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
      <c r="A647" s="154"/>
      <c r="B647" s="155"/>
      <c r="C647" s="193" t="s">
        <v>374</v>
      </c>
      <c r="D647" s="188"/>
      <c r="E647" s="189"/>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212</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93" t="s">
        <v>688</v>
      </c>
      <c r="D648" s="188"/>
      <c r="E648" s="189"/>
      <c r="F648" s="158"/>
      <c r="G648" s="158"/>
      <c r="H648" s="158"/>
      <c r="I648" s="158"/>
      <c r="J648" s="158"/>
      <c r="K648" s="158"/>
      <c r="L648" s="158"/>
      <c r="M648" s="158"/>
      <c r="N648" s="157"/>
      <c r="O648" s="157"/>
      <c r="P648" s="157"/>
      <c r="Q648" s="157"/>
      <c r="R648" s="158"/>
      <c r="S648" s="158"/>
      <c r="T648" s="158"/>
      <c r="U648" s="158"/>
      <c r="V648" s="158"/>
      <c r="W648" s="158"/>
      <c r="X648" s="158"/>
      <c r="Y648" s="158"/>
      <c r="Z648" s="147"/>
      <c r="AA648" s="147"/>
      <c r="AB648" s="147"/>
      <c r="AC648" s="147"/>
      <c r="AD648" s="147"/>
      <c r="AE648" s="147"/>
      <c r="AF648" s="147"/>
      <c r="AG648" s="147" t="s">
        <v>212</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
      <c r="A649" s="154"/>
      <c r="B649" s="155"/>
      <c r="C649" s="193" t="s">
        <v>68</v>
      </c>
      <c r="D649" s="188"/>
      <c r="E649" s="189">
        <v>3</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212</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x14ac:dyDescent="0.2">
      <c r="A650" s="161" t="s">
        <v>173</v>
      </c>
      <c r="B650" s="162" t="s">
        <v>86</v>
      </c>
      <c r="C650" s="182" t="s">
        <v>87</v>
      </c>
      <c r="D650" s="163"/>
      <c r="E650" s="164"/>
      <c r="F650" s="165"/>
      <c r="G650" s="165">
        <f>SUMIF(AG651:AG661,"&lt;&gt;NOR",G651:G661)</f>
        <v>0</v>
      </c>
      <c r="H650" s="165"/>
      <c r="I650" s="165">
        <f>SUM(I651:I661)</f>
        <v>0</v>
      </c>
      <c r="J650" s="165"/>
      <c r="K650" s="165">
        <f>SUM(K651:K661)</f>
        <v>0</v>
      </c>
      <c r="L650" s="165"/>
      <c r="M650" s="165">
        <f>SUM(M651:M661)</f>
        <v>0</v>
      </c>
      <c r="N650" s="164"/>
      <c r="O650" s="164">
        <f>SUM(O651:O661)</f>
        <v>8.82</v>
      </c>
      <c r="P650" s="164"/>
      <c r="Q650" s="164">
        <f>SUM(Q651:Q661)</f>
        <v>0</v>
      </c>
      <c r="R650" s="165"/>
      <c r="S650" s="165"/>
      <c r="T650" s="166"/>
      <c r="U650" s="160"/>
      <c r="V650" s="160">
        <f>SUM(V651:V661)</f>
        <v>464.76</v>
      </c>
      <c r="W650" s="160"/>
      <c r="X650" s="160"/>
      <c r="Y650" s="160"/>
      <c r="AG650" t="s">
        <v>174</v>
      </c>
    </row>
    <row r="651" spans="1:60" outlineLevel="1" x14ac:dyDescent="0.2">
      <c r="A651" s="168">
        <v>87</v>
      </c>
      <c r="B651" s="169" t="s">
        <v>693</v>
      </c>
      <c r="C651" s="184" t="s">
        <v>694</v>
      </c>
      <c r="D651" s="170" t="s">
        <v>253</v>
      </c>
      <c r="E651" s="171">
        <v>321.142</v>
      </c>
      <c r="F651" s="172"/>
      <c r="G651" s="173">
        <f>ROUND(E651*F651,2)</f>
        <v>0</v>
      </c>
      <c r="H651" s="172"/>
      <c r="I651" s="173">
        <f>ROUND(E651*H651,2)</f>
        <v>0</v>
      </c>
      <c r="J651" s="172"/>
      <c r="K651" s="173">
        <f>ROUND(E651*J651,2)</f>
        <v>0</v>
      </c>
      <c r="L651" s="173">
        <v>21</v>
      </c>
      <c r="M651" s="173">
        <f>G651*(1+L651/100)</f>
        <v>0</v>
      </c>
      <c r="N651" s="171">
        <v>1.8380000000000001E-2</v>
      </c>
      <c r="O651" s="171">
        <f>ROUND(E651*N651,2)</f>
        <v>5.9</v>
      </c>
      <c r="P651" s="171">
        <v>0</v>
      </c>
      <c r="Q651" s="171">
        <f>ROUND(E651*P651,2)</f>
        <v>0</v>
      </c>
      <c r="R651" s="173"/>
      <c r="S651" s="173" t="s">
        <v>178</v>
      </c>
      <c r="T651" s="174" t="s">
        <v>178</v>
      </c>
      <c r="U651" s="158">
        <v>0.13</v>
      </c>
      <c r="V651" s="158">
        <f>ROUND(E651*U651,2)</f>
        <v>41.75</v>
      </c>
      <c r="W651" s="158"/>
      <c r="X651" s="158" t="s">
        <v>188</v>
      </c>
      <c r="Y651" s="158" t="s">
        <v>180</v>
      </c>
      <c r="Z651" s="147"/>
      <c r="AA651" s="147"/>
      <c r="AB651" s="147"/>
      <c r="AC651" s="147"/>
      <c r="AD651" s="147"/>
      <c r="AE651" s="147"/>
      <c r="AF651" s="147"/>
      <c r="AG651" s="147" t="s">
        <v>189</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193" t="s">
        <v>695</v>
      </c>
      <c r="D652" s="188"/>
      <c r="E652" s="189">
        <v>321.142</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212</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75">
        <v>88</v>
      </c>
      <c r="B653" s="176" t="s">
        <v>696</v>
      </c>
      <c r="C653" s="183" t="s">
        <v>697</v>
      </c>
      <c r="D653" s="177" t="s">
        <v>253</v>
      </c>
      <c r="E653" s="178">
        <v>321.142</v>
      </c>
      <c r="F653" s="179"/>
      <c r="G653" s="180">
        <f>ROUND(E653*F653,2)</f>
        <v>0</v>
      </c>
      <c r="H653" s="179"/>
      <c r="I653" s="180">
        <f>ROUND(E653*H653,2)</f>
        <v>0</v>
      </c>
      <c r="J653" s="179"/>
      <c r="K653" s="180">
        <f>ROUND(E653*J653,2)</f>
        <v>0</v>
      </c>
      <c r="L653" s="180">
        <v>21</v>
      </c>
      <c r="M653" s="180">
        <f>G653*(1+L653/100)</f>
        <v>0</v>
      </c>
      <c r="N653" s="178">
        <v>8.4999999999999995E-4</v>
      </c>
      <c r="O653" s="178">
        <f>ROUND(E653*N653,2)</f>
        <v>0.27</v>
      </c>
      <c r="P653" s="178">
        <v>0</v>
      </c>
      <c r="Q653" s="178">
        <f>ROUND(E653*P653,2)</f>
        <v>0</v>
      </c>
      <c r="R653" s="180"/>
      <c r="S653" s="180" t="s">
        <v>178</v>
      </c>
      <c r="T653" s="181" t="s">
        <v>178</v>
      </c>
      <c r="U653" s="158">
        <v>6.0000000000000001E-3</v>
      </c>
      <c r="V653" s="158">
        <f>ROUND(E653*U653,2)</f>
        <v>1.93</v>
      </c>
      <c r="W653" s="158"/>
      <c r="X653" s="158" t="s">
        <v>188</v>
      </c>
      <c r="Y653" s="158" t="s">
        <v>180</v>
      </c>
      <c r="Z653" s="147"/>
      <c r="AA653" s="147"/>
      <c r="AB653" s="147"/>
      <c r="AC653" s="147"/>
      <c r="AD653" s="147"/>
      <c r="AE653" s="147"/>
      <c r="AF653" s="147"/>
      <c r="AG653" s="147" t="s">
        <v>189</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75">
        <v>89</v>
      </c>
      <c r="B654" s="176" t="s">
        <v>698</v>
      </c>
      <c r="C654" s="183" t="s">
        <v>699</v>
      </c>
      <c r="D654" s="177" t="s">
        <v>253</v>
      </c>
      <c r="E654" s="178">
        <v>321.142</v>
      </c>
      <c r="F654" s="179"/>
      <c r="G654" s="180">
        <f>ROUND(E654*F654,2)</f>
        <v>0</v>
      </c>
      <c r="H654" s="179"/>
      <c r="I654" s="180">
        <f>ROUND(E654*H654,2)</f>
        <v>0</v>
      </c>
      <c r="J654" s="179"/>
      <c r="K654" s="180">
        <f>ROUND(E654*J654,2)</f>
        <v>0</v>
      </c>
      <c r="L654" s="180">
        <v>21</v>
      </c>
      <c r="M654" s="180">
        <f>G654*(1+L654/100)</f>
        <v>0</v>
      </c>
      <c r="N654" s="178">
        <v>0</v>
      </c>
      <c r="O654" s="178">
        <f>ROUND(E654*N654,2)</f>
        <v>0</v>
      </c>
      <c r="P654" s="178">
        <v>0</v>
      </c>
      <c r="Q654" s="178">
        <f>ROUND(E654*P654,2)</f>
        <v>0</v>
      </c>
      <c r="R654" s="180"/>
      <c r="S654" s="180" t="s">
        <v>178</v>
      </c>
      <c r="T654" s="181" t="s">
        <v>178</v>
      </c>
      <c r="U654" s="158">
        <v>0.10199999999999999</v>
      </c>
      <c r="V654" s="158">
        <f>ROUND(E654*U654,2)</f>
        <v>32.76</v>
      </c>
      <c r="W654" s="158"/>
      <c r="X654" s="158" t="s">
        <v>188</v>
      </c>
      <c r="Y654" s="158" t="s">
        <v>180</v>
      </c>
      <c r="Z654" s="147"/>
      <c r="AA654" s="147"/>
      <c r="AB654" s="147"/>
      <c r="AC654" s="147"/>
      <c r="AD654" s="147"/>
      <c r="AE654" s="147"/>
      <c r="AF654" s="147"/>
      <c r="AG654" s="147" t="s">
        <v>189</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68">
        <v>90</v>
      </c>
      <c r="B655" s="169" t="s">
        <v>700</v>
      </c>
      <c r="C655" s="184" t="s">
        <v>701</v>
      </c>
      <c r="D655" s="170" t="s">
        <v>253</v>
      </c>
      <c r="E655" s="171">
        <v>2193.91</v>
      </c>
      <c r="F655" s="172"/>
      <c r="G655" s="173">
        <f>ROUND(E655*F655,2)</f>
        <v>0</v>
      </c>
      <c r="H655" s="172"/>
      <c r="I655" s="173">
        <f>ROUND(E655*H655,2)</f>
        <v>0</v>
      </c>
      <c r="J655" s="172"/>
      <c r="K655" s="173">
        <f>ROUND(E655*J655,2)</f>
        <v>0</v>
      </c>
      <c r="L655" s="173">
        <v>21</v>
      </c>
      <c r="M655" s="173">
        <f>G655*(1+L655/100)</f>
        <v>0</v>
      </c>
      <c r="N655" s="171">
        <v>1.2099999999999999E-3</v>
      </c>
      <c r="O655" s="171">
        <f>ROUND(E655*N655,2)</f>
        <v>2.65</v>
      </c>
      <c r="P655" s="171">
        <v>0</v>
      </c>
      <c r="Q655" s="171">
        <f>ROUND(E655*P655,2)</f>
        <v>0</v>
      </c>
      <c r="R655" s="173"/>
      <c r="S655" s="173" t="s">
        <v>178</v>
      </c>
      <c r="T655" s="174" t="s">
        <v>178</v>
      </c>
      <c r="U655" s="158">
        <v>0.17699999999999999</v>
      </c>
      <c r="V655" s="158">
        <f>ROUND(E655*U655,2)</f>
        <v>388.32</v>
      </c>
      <c r="W655" s="158"/>
      <c r="X655" s="158" t="s">
        <v>188</v>
      </c>
      <c r="Y655" s="158" t="s">
        <v>180</v>
      </c>
      <c r="Z655" s="147"/>
      <c r="AA655" s="147"/>
      <c r="AB655" s="147"/>
      <c r="AC655" s="147"/>
      <c r="AD655" s="147"/>
      <c r="AE655" s="147"/>
      <c r="AF655" s="147"/>
      <c r="AG655" s="147" t="s">
        <v>189</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3" t="s">
        <v>258</v>
      </c>
      <c r="D656" s="188"/>
      <c r="E656" s="189"/>
      <c r="F656" s="158"/>
      <c r="G656" s="158"/>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212</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3" t="s">
        <v>702</v>
      </c>
      <c r="D657" s="188"/>
      <c r="E657" s="189">
        <v>894.2</v>
      </c>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212</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3" t="s">
        <v>211</v>
      </c>
      <c r="D658" s="188"/>
      <c r="E658" s="189"/>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212</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3" t="s">
        <v>703</v>
      </c>
      <c r="D659" s="188"/>
      <c r="E659" s="189">
        <v>868.67</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212</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3" t="s">
        <v>243</v>
      </c>
      <c r="D660" s="188"/>
      <c r="E660" s="189"/>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212</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93" t="s">
        <v>704</v>
      </c>
      <c r="D661" s="188"/>
      <c r="E661" s="189">
        <v>431.04</v>
      </c>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212</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5.5" x14ac:dyDescent="0.2">
      <c r="A662" s="161" t="s">
        <v>173</v>
      </c>
      <c r="B662" s="162" t="s">
        <v>88</v>
      </c>
      <c r="C662" s="182" t="s">
        <v>89</v>
      </c>
      <c r="D662" s="163"/>
      <c r="E662" s="164"/>
      <c r="F662" s="165"/>
      <c r="G662" s="165">
        <f>SUMIF(AG663:AG695,"&lt;&gt;NOR",G663:G695)</f>
        <v>0</v>
      </c>
      <c r="H662" s="165"/>
      <c r="I662" s="165">
        <f>SUM(I663:I695)</f>
        <v>0</v>
      </c>
      <c r="J662" s="165"/>
      <c r="K662" s="165">
        <f>SUM(K663:K695)</f>
        <v>0</v>
      </c>
      <c r="L662" s="165"/>
      <c r="M662" s="165">
        <f>SUM(M663:M695)</f>
        <v>0</v>
      </c>
      <c r="N662" s="164"/>
      <c r="O662" s="164">
        <f>SUM(O663:O695)</f>
        <v>0.32999999999999996</v>
      </c>
      <c r="P662" s="164"/>
      <c r="Q662" s="164">
        <f>SUM(Q663:Q695)</f>
        <v>0</v>
      </c>
      <c r="R662" s="165"/>
      <c r="S662" s="165"/>
      <c r="T662" s="166"/>
      <c r="U662" s="160"/>
      <c r="V662" s="160">
        <f>SUM(V663:V695)</f>
        <v>686.21</v>
      </c>
      <c r="W662" s="160"/>
      <c r="X662" s="160"/>
      <c r="Y662" s="160"/>
      <c r="AG662" t="s">
        <v>174</v>
      </c>
    </row>
    <row r="663" spans="1:60" outlineLevel="1" x14ac:dyDescent="0.2">
      <c r="A663" s="168">
        <v>91</v>
      </c>
      <c r="B663" s="169" t="s">
        <v>705</v>
      </c>
      <c r="C663" s="184" t="s">
        <v>706</v>
      </c>
      <c r="D663" s="170" t="s">
        <v>253</v>
      </c>
      <c r="E663" s="171">
        <v>2193.91</v>
      </c>
      <c r="F663" s="172"/>
      <c r="G663" s="173">
        <f>ROUND(E663*F663,2)</f>
        <v>0</v>
      </c>
      <c r="H663" s="172"/>
      <c r="I663" s="173">
        <f>ROUND(E663*H663,2)</f>
        <v>0</v>
      </c>
      <c r="J663" s="172"/>
      <c r="K663" s="173">
        <f>ROUND(E663*J663,2)</f>
        <v>0</v>
      </c>
      <c r="L663" s="173">
        <v>21</v>
      </c>
      <c r="M663" s="173">
        <f>G663*(1+L663/100)</f>
        <v>0</v>
      </c>
      <c r="N663" s="171">
        <v>4.0000000000000003E-5</v>
      </c>
      <c r="O663" s="171">
        <f>ROUND(E663*N663,2)</f>
        <v>0.09</v>
      </c>
      <c r="P663" s="171">
        <v>0</v>
      </c>
      <c r="Q663" s="171">
        <f>ROUND(E663*P663,2)</f>
        <v>0</v>
      </c>
      <c r="R663" s="173"/>
      <c r="S663" s="173" t="s">
        <v>178</v>
      </c>
      <c r="T663" s="174" t="s">
        <v>178</v>
      </c>
      <c r="U663" s="158">
        <v>0.308</v>
      </c>
      <c r="V663" s="158">
        <f>ROUND(E663*U663,2)</f>
        <v>675.72</v>
      </c>
      <c r="W663" s="158"/>
      <c r="X663" s="158" t="s">
        <v>188</v>
      </c>
      <c r="Y663" s="158" t="s">
        <v>180</v>
      </c>
      <c r="Z663" s="147"/>
      <c r="AA663" s="147"/>
      <c r="AB663" s="147"/>
      <c r="AC663" s="147"/>
      <c r="AD663" s="147"/>
      <c r="AE663" s="147"/>
      <c r="AF663" s="147"/>
      <c r="AG663" s="147" t="s">
        <v>189</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193" t="s">
        <v>258</v>
      </c>
      <c r="D664" s="188"/>
      <c r="E664" s="189"/>
      <c r="F664" s="158"/>
      <c r="G664" s="158"/>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212</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3" t="s">
        <v>702</v>
      </c>
      <c r="D665" s="188"/>
      <c r="E665" s="189">
        <v>894.2</v>
      </c>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212</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3" t="s">
        <v>211</v>
      </c>
      <c r="D666" s="188"/>
      <c r="E666" s="189"/>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212</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93" t="s">
        <v>703</v>
      </c>
      <c r="D667" s="188"/>
      <c r="E667" s="189">
        <v>868.67</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212</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93" t="s">
        <v>243</v>
      </c>
      <c r="D668" s="188"/>
      <c r="E668" s="189"/>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212</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3" t="s">
        <v>704</v>
      </c>
      <c r="D669" s="188"/>
      <c r="E669" s="189">
        <v>431.04</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212</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68">
        <v>92</v>
      </c>
      <c r="B670" s="169" t="s">
        <v>707</v>
      </c>
      <c r="C670" s="184" t="s">
        <v>708</v>
      </c>
      <c r="D670" s="170" t="s">
        <v>253</v>
      </c>
      <c r="E670" s="171">
        <v>39.578000000000003</v>
      </c>
      <c r="F670" s="172"/>
      <c r="G670" s="173">
        <f>ROUND(E670*F670,2)</f>
        <v>0</v>
      </c>
      <c r="H670" s="172"/>
      <c r="I670" s="173">
        <f>ROUND(E670*H670,2)</f>
        <v>0</v>
      </c>
      <c r="J670" s="172"/>
      <c r="K670" s="173">
        <f>ROUND(E670*J670,2)</f>
        <v>0</v>
      </c>
      <c r="L670" s="173">
        <v>21</v>
      </c>
      <c r="M670" s="173">
        <f>G670*(1+L670/100)</f>
        <v>0</v>
      </c>
      <c r="N670" s="171">
        <v>1.0000000000000001E-5</v>
      </c>
      <c r="O670" s="171">
        <f>ROUND(E670*N670,2)</f>
        <v>0</v>
      </c>
      <c r="P670" s="171">
        <v>0</v>
      </c>
      <c r="Q670" s="171">
        <f>ROUND(E670*P670,2)</f>
        <v>0</v>
      </c>
      <c r="R670" s="173"/>
      <c r="S670" s="173" t="s">
        <v>178</v>
      </c>
      <c r="T670" s="174" t="s">
        <v>178</v>
      </c>
      <c r="U670" s="158">
        <v>0.13</v>
      </c>
      <c r="V670" s="158">
        <f>ROUND(E670*U670,2)</f>
        <v>5.15</v>
      </c>
      <c r="W670" s="158"/>
      <c r="X670" s="158" t="s">
        <v>188</v>
      </c>
      <c r="Y670" s="158" t="s">
        <v>180</v>
      </c>
      <c r="Z670" s="147"/>
      <c r="AA670" s="147"/>
      <c r="AB670" s="147"/>
      <c r="AC670" s="147"/>
      <c r="AD670" s="147"/>
      <c r="AE670" s="147"/>
      <c r="AF670" s="147"/>
      <c r="AG670" s="147" t="s">
        <v>189</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93" t="s">
        <v>541</v>
      </c>
      <c r="D671" s="188"/>
      <c r="E671" s="189">
        <v>13.978</v>
      </c>
      <c r="F671" s="158"/>
      <c r="G671" s="158"/>
      <c r="H671" s="158"/>
      <c r="I671" s="158"/>
      <c r="J671" s="158"/>
      <c r="K671" s="158"/>
      <c r="L671" s="158"/>
      <c r="M671" s="158"/>
      <c r="N671" s="157"/>
      <c r="O671" s="157"/>
      <c r="P671" s="157"/>
      <c r="Q671" s="157"/>
      <c r="R671" s="158"/>
      <c r="S671" s="158"/>
      <c r="T671" s="158"/>
      <c r="U671" s="158"/>
      <c r="V671" s="158"/>
      <c r="W671" s="158"/>
      <c r="X671" s="158"/>
      <c r="Y671" s="158"/>
      <c r="Z671" s="147"/>
      <c r="AA671" s="147"/>
      <c r="AB671" s="147"/>
      <c r="AC671" s="147"/>
      <c r="AD671" s="147"/>
      <c r="AE671" s="147"/>
      <c r="AF671" s="147"/>
      <c r="AG671" s="147" t="s">
        <v>212</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3" x14ac:dyDescent="0.2">
      <c r="A672" s="154"/>
      <c r="B672" s="155"/>
      <c r="C672" s="193" t="s">
        <v>542</v>
      </c>
      <c r="D672" s="188"/>
      <c r="E672" s="189">
        <v>17.5</v>
      </c>
      <c r="F672" s="158"/>
      <c r="G672" s="158"/>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212</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93" t="s">
        <v>543</v>
      </c>
      <c r="D673" s="188"/>
      <c r="E673" s="189">
        <v>8.1</v>
      </c>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212</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75">
        <v>93</v>
      </c>
      <c r="B674" s="176" t="s">
        <v>709</v>
      </c>
      <c r="C674" s="183" t="s">
        <v>710</v>
      </c>
      <c r="D674" s="177" t="s">
        <v>248</v>
      </c>
      <c r="E674" s="178">
        <v>24</v>
      </c>
      <c r="F674" s="179"/>
      <c r="G674" s="180">
        <f>ROUND(E674*F674,2)</f>
        <v>0</v>
      </c>
      <c r="H674" s="179"/>
      <c r="I674" s="180">
        <f>ROUND(E674*H674,2)</f>
        <v>0</v>
      </c>
      <c r="J674" s="179"/>
      <c r="K674" s="180">
        <f>ROUND(E674*J674,2)</f>
        <v>0</v>
      </c>
      <c r="L674" s="180">
        <v>21</v>
      </c>
      <c r="M674" s="180">
        <f>G674*(1+L674/100)</f>
        <v>0</v>
      </c>
      <c r="N674" s="178">
        <v>1.0000000000000001E-5</v>
      </c>
      <c r="O674" s="178">
        <f>ROUND(E674*N674,2)</f>
        <v>0</v>
      </c>
      <c r="P674" s="178">
        <v>0</v>
      </c>
      <c r="Q674" s="178">
        <f>ROUND(E674*P674,2)</f>
        <v>0</v>
      </c>
      <c r="R674" s="180"/>
      <c r="S674" s="180" t="s">
        <v>178</v>
      </c>
      <c r="T674" s="181" t="s">
        <v>178</v>
      </c>
      <c r="U674" s="158">
        <v>0.17</v>
      </c>
      <c r="V674" s="158">
        <f>ROUND(E674*U674,2)</f>
        <v>4.08</v>
      </c>
      <c r="W674" s="158"/>
      <c r="X674" s="158" t="s">
        <v>188</v>
      </c>
      <c r="Y674" s="158" t="s">
        <v>180</v>
      </c>
      <c r="Z674" s="147"/>
      <c r="AA674" s="147"/>
      <c r="AB674" s="147"/>
      <c r="AC674" s="147"/>
      <c r="AD674" s="147"/>
      <c r="AE674" s="147"/>
      <c r="AF674" s="147"/>
      <c r="AG674" s="147" t="s">
        <v>189</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68">
        <v>94</v>
      </c>
      <c r="B675" s="169" t="s">
        <v>711</v>
      </c>
      <c r="C675" s="184" t="s">
        <v>712</v>
      </c>
      <c r="D675" s="170" t="s">
        <v>248</v>
      </c>
      <c r="E675" s="171">
        <v>8</v>
      </c>
      <c r="F675" s="172"/>
      <c r="G675" s="173">
        <f>ROUND(E675*F675,2)</f>
        <v>0</v>
      </c>
      <c r="H675" s="172"/>
      <c r="I675" s="173">
        <f>ROUND(E675*H675,2)</f>
        <v>0</v>
      </c>
      <c r="J675" s="172"/>
      <c r="K675" s="173">
        <f>ROUND(E675*J675,2)</f>
        <v>0</v>
      </c>
      <c r="L675" s="173">
        <v>21</v>
      </c>
      <c r="M675" s="173">
        <f>G675*(1+L675/100)</f>
        <v>0</v>
      </c>
      <c r="N675" s="171">
        <v>0</v>
      </c>
      <c r="O675" s="171">
        <f>ROUND(E675*N675,2)</f>
        <v>0</v>
      </c>
      <c r="P675" s="171">
        <v>0</v>
      </c>
      <c r="Q675" s="171">
        <f>ROUND(E675*P675,2)</f>
        <v>0</v>
      </c>
      <c r="R675" s="173"/>
      <c r="S675" s="173" t="s">
        <v>178</v>
      </c>
      <c r="T675" s="174" t="s">
        <v>178</v>
      </c>
      <c r="U675" s="158">
        <v>0.158</v>
      </c>
      <c r="V675" s="158">
        <f>ROUND(E675*U675,2)</f>
        <v>1.26</v>
      </c>
      <c r="W675" s="158"/>
      <c r="X675" s="158" t="s">
        <v>188</v>
      </c>
      <c r="Y675" s="158" t="s">
        <v>180</v>
      </c>
      <c r="Z675" s="147"/>
      <c r="AA675" s="147"/>
      <c r="AB675" s="147"/>
      <c r="AC675" s="147"/>
      <c r="AD675" s="147"/>
      <c r="AE675" s="147"/>
      <c r="AF675" s="147"/>
      <c r="AG675" s="147" t="s">
        <v>189</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2" x14ac:dyDescent="0.2">
      <c r="A676" s="154"/>
      <c r="B676" s="155"/>
      <c r="C676" s="193" t="s">
        <v>713</v>
      </c>
      <c r="D676" s="188"/>
      <c r="E676" s="189"/>
      <c r="F676" s="158"/>
      <c r="G676" s="158"/>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212</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93" t="s">
        <v>84</v>
      </c>
      <c r="D677" s="188"/>
      <c r="E677" s="189">
        <v>8</v>
      </c>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212</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75">
        <v>95</v>
      </c>
      <c r="B678" s="176" t="s">
        <v>714</v>
      </c>
      <c r="C678" s="183" t="s">
        <v>715</v>
      </c>
      <c r="D678" s="177" t="s">
        <v>716</v>
      </c>
      <c r="E678" s="178">
        <v>40</v>
      </c>
      <c r="F678" s="179"/>
      <c r="G678" s="180">
        <f t="shared" ref="G678:G685" si="0">ROUND(E678*F678,2)</f>
        <v>0</v>
      </c>
      <c r="H678" s="179"/>
      <c r="I678" s="180">
        <f t="shared" ref="I678:I685" si="1">ROUND(E678*H678,2)</f>
        <v>0</v>
      </c>
      <c r="J678" s="179"/>
      <c r="K678" s="180">
        <f t="shared" ref="K678:K685" si="2">ROUND(E678*J678,2)</f>
        <v>0</v>
      </c>
      <c r="L678" s="180">
        <v>21</v>
      </c>
      <c r="M678" s="180">
        <f t="shared" ref="M678:M685" si="3">G678*(1+L678/100)</f>
        <v>0</v>
      </c>
      <c r="N678" s="178">
        <v>0</v>
      </c>
      <c r="O678" s="178">
        <f t="shared" ref="O678:O685" si="4">ROUND(E678*N678,2)</f>
        <v>0</v>
      </c>
      <c r="P678" s="178">
        <v>0</v>
      </c>
      <c r="Q678" s="178">
        <f t="shared" ref="Q678:Q685" si="5">ROUND(E678*P678,2)</f>
        <v>0</v>
      </c>
      <c r="R678" s="180"/>
      <c r="S678" s="180" t="s">
        <v>187</v>
      </c>
      <c r="T678" s="181" t="s">
        <v>179</v>
      </c>
      <c r="U678" s="158">
        <v>0</v>
      </c>
      <c r="V678" s="158">
        <f t="shared" ref="V678:V685" si="6">ROUND(E678*U678,2)</f>
        <v>0</v>
      </c>
      <c r="W678" s="158"/>
      <c r="X678" s="158" t="s">
        <v>188</v>
      </c>
      <c r="Y678" s="158" t="s">
        <v>180</v>
      </c>
      <c r="Z678" s="147"/>
      <c r="AA678" s="147"/>
      <c r="AB678" s="147"/>
      <c r="AC678" s="147"/>
      <c r="AD678" s="147"/>
      <c r="AE678" s="147"/>
      <c r="AF678" s="147"/>
      <c r="AG678" s="147" t="s">
        <v>189</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75">
        <v>96</v>
      </c>
      <c r="B679" s="176" t="s">
        <v>717</v>
      </c>
      <c r="C679" s="183" t="s">
        <v>718</v>
      </c>
      <c r="D679" s="177" t="s">
        <v>719</v>
      </c>
      <c r="E679" s="178">
        <v>240</v>
      </c>
      <c r="F679" s="179"/>
      <c r="G679" s="180">
        <f t="shared" si="0"/>
        <v>0</v>
      </c>
      <c r="H679" s="179"/>
      <c r="I679" s="180">
        <f t="shared" si="1"/>
        <v>0</v>
      </c>
      <c r="J679" s="179"/>
      <c r="K679" s="180">
        <f t="shared" si="2"/>
        <v>0</v>
      </c>
      <c r="L679" s="180">
        <v>21</v>
      </c>
      <c r="M679" s="180">
        <f t="shared" si="3"/>
        <v>0</v>
      </c>
      <c r="N679" s="178">
        <v>0</v>
      </c>
      <c r="O679" s="178">
        <f t="shared" si="4"/>
        <v>0</v>
      </c>
      <c r="P679" s="178">
        <v>0</v>
      </c>
      <c r="Q679" s="178">
        <f t="shared" si="5"/>
        <v>0</v>
      </c>
      <c r="R679" s="180"/>
      <c r="S679" s="180" t="s">
        <v>187</v>
      </c>
      <c r="T679" s="181" t="s">
        <v>179</v>
      </c>
      <c r="U679" s="158">
        <v>0</v>
      </c>
      <c r="V679" s="158">
        <f t="shared" si="6"/>
        <v>0</v>
      </c>
      <c r="W679" s="158"/>
      <c r="X679" s="158" t="s">
        <v>188</v>
      </c>
      <c r="Y679" s="158" t="s">
        <v>180</v>
      </c>
      <c r="Z679" s="147"/>
      <c r="AA679" s="147"/>
      <c r="AB679" s="147"/>
      <c r="AC679" s="147"/>
      <c r="AD679" s="147"/>
      <c r="AE679" s="147"/>
      <c r="AF679" s="147"/>
      <c r="AG679" s="147" t="s">
        <v>189</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5">
        <v>97</v>
      </c>
      <c r="B680" s="176" t="s">
        <v>720</v>
      </c>
      <c r="C680" s="183" t="s">
        <v>721</v>
      </c>
      <c r="D680" s="177" t="s">
        <v>186</v>
      </c>
      <c r="E680" s="178">
        <v>1</v>
      </c>
      <c r="F680" s="179"/>
      <c r="G680" s="180">
        <f t="shared" si="0"/>
        <v>0</v>
      </c>
      <c r="H680" s="179"/>
      <c r="I680" s="180">
        <f t="shared" si="1"/>
        <v>0</v>
      </c>
      <c r="J680" s="179"/>
      <c r="K680" s="180">
        <f t="shared" si="2"/>
        <v>0</v>
      </c>
      <c r="L680" s="180">
        <v>21</v>
      </c>
      <c r="M680" s="180">
        <f t="shared" si="3"/>
        <v>0</v>
      </c>
      <c r="N680" s="178">
        <v>0</v>
      </c>
      <c r="O680" s="178">
        <f t="shared" si="4"/>
        <v>0</v>
      </c>
      <c r="P680" s="178">
        <v>0</v>
      </c>
      <c r="Q680" s="178">
        <f t="shared" si="5"/>
        <v>0</v>
      </c>
      <c r="R680" s="180"/>
      <c r="S680" s="180" t="s">
        <v>187</v>
      </c>
      <c r="T680" s="181" t="s">
        <v>179</v>
      </c>
      <c r="U680" s="158">
        <v>0</v>
      </c>
      <c r="V680" s="158">
        <f t="shared" si="6"/>
        <v>0</v>
      </c>
      <c r="W680" s="158"/>
      <c r="X680" s="158" t="s">
        <v>188</v>
      </c>
      <c r="Y680" s="158" t="s">
        <v>180</v>
      </c>
      <c r="Z680" s="147"/>
      <c r="AA680" s="147"/>
      <c r="AB680" s="147"/>
      <c r="AC680" s="147"/>
      <c r="AD680" s="147"/>
      <c r="AE680" s="147"/>
      <c r="AF680" s="147"/>
      <c r="AG680" s="147" t="s">
        <v>189</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x14ac:dyDescent="0.2">
      <c r="A681" s="175">
        <v>98</v>
      </c>
      <c r="B681" s="176" t="s">
        <v>722</v>
      </c>
      <c r="C681" s="183" t="s">
        <v>723</v>
      </c>
      <c r="D681" s="177" t="s">
        <v>186</v>
      </c>
      <c r="E681" s="178">
        <v>1</v>
      </c>
      <c r="F681" s="179"/>
      <c r="G681" s="180">
        <f t="shared" si="0"/>
        <v>0</v>
      </c>
      <c r="H681" s="179"/>
      <c r="I681" s="180">
        <f t="shared" si="1"/>
        <v>0</v>
      </c>
      <c r="J681" s="179"/>
      <c r="K681" s="180">
        <f t="shared" si="2"/>
        <v>0</v>
      </c>
      <c r="L681" s="180">
        <v>21</v>
      </c>
      <c r="M681" s="180">
        <f t="shared" si="3"/>
        <v>0</v>
      </c>
      <c r="N681" s="178">
        <v>0</v>
      </c>
      <c r="O681" s="178">
        <f t="shared" si="4"/>
        <v>0</v>
      </c>
      <c r="P681" s="178">
        <v>0</v>
      </c>
      <c r="Q681" s="178">
        <f t="shared" si="5"/>
        <v>0</v>
      </c>
      <c r="R681" s="180"/>
      <c r="S681" s="180" t="s">
        <v>187</v>
      </c>
      <c r="T681" s="181" t="s">
        <v>179</v>
      </c>
      <c r="U681" s="158">
        <v>0</v>
      </c>
      <c r="V681" s="158">
        <f t="shared" si="6"/>
        <v>0</v>
      </c>
      <c r="W681" s="158"/>
      <c r="X681" s="158" t="s">
        <v>188</v>
      </c>
      <c r="Y681" s="158" t="s">
        <v>180</v>
      </c>
      <c r="Z681" s="147"/>
      <c r="AA681" s="147"/>
      <c r="AB681" s="147"/>
      <c r="AC681" s="147"/>
      <c r="AD681" s="147"/>
      <c r="AE681" s="147"/>
      <c r="AF681" s="147"/>
      <c r="AG681" s="147" t="s">
        <v>189</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75">
        <v>99</v>
      </c>
      <c r="B682" s="176" t="s">
        <v>724</v>
      </c>
      <c r="C682" s="183" t="s">
        <v>725</v>
      </c>
      <c r="D682" s="177" t="s">
        <v>186</v>
      </c>
      <c r="E682" s="178">
        <v>1</v>
      </c>
      <c r="F682" s="179"/>
      <c r="G682" s="180">
        <f t="shared" si="0"/>
        <v>0</v>
      </c>
      <c r="H682" s="179"/>
      <c r="I682" s="180">
        <f t="shared" si="1"/>
        <v>0</v>
      </c>
      <c r="J682" s="179"/>
      <c r="K682" s="180">
        <f t="shared" si="2"/>
        <v>0</v>
      </c>
      <c r="L682" s="180">
        <v>21</v>
      </c>
      <c r="M682" s="180">
        <f t="shared" si="3"/>
        <v>0</v>
      </c>
      <c r="N682" s="178">
        <v>0</v>
      </c>
      <c r="O682" s="178">
        <f t="shared" si="4"/>
        <v>0</v>
      </c>
      <c r="P682" s="178">
        <v>0</v>
      </c>
      <c r="Q682" s="178">
        <f t="shared" si="5"/>
        <v>0</v>
      </c>
      <c r="R682" s="180"/>
      <c r="S682" s="180" t="s">
        <v>187</v>
      </c>
      <c r="T682" s="181" t="s">
        <v>179</v>
      </c>
      <c r="U682" s="158">
        <v>0</v>
      </c>
      <c r="V682" s="158">
        <f t="shared" si="6"/>
        <v>0</v>
      </c>
      <c r="W682" s="158"/>
      <c r="X682" s="158" t="s">
        <v>188</v>
      </c>
      <c r="Y682" s="158" t="s">
        <v>180</v>
      </c>
      <c r="Z682" s="147"/>
      <c r="AA682" s="147"/>
      <c r="AB682" s="147"/>
      <c r="AC682" s="147"/>
      <c r="AD682" s="147"/>
      <c r="AE682" s="147"/>
      <c r="AF682" s="147"/>
      <c r="AG682" s="147" t="s">
        <v>189</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75">
        <v>100</v>
      </c>
      <c r="B683" s="176" t="s">
        <v>726</v>
      </c>
      <c r="C683" s="183" t="s">
        <v>727</v>
      </c>
      <c r="D683" s="177" t="s">
        <v>186</v>
      </c>
      <c r="E683" s="178">
        <v>1</v>
      </c>
      <c r="F683" s="179"/>
      <c r="G683" s="180">
        <f t="shared" si="0"/>
        <v>0</v>
      </c>
      <c r="H683" s="179"/>
      <c r="I683" s="180">
        <f t="shared" si="1"/>
        <v>0</v>
      </c>
      <c r="J683" s="179"/>
      <c r="K683" s="180">
        <f t="shared" si="2"/>
        <v>0</v>
      </c>
      <c r="L683" s="180">
        <v>21</v>
      </c>
      <c r="M683" s="180">
        <f t="shared" si="3"/>
        <v>0</v>
      </c>
      <c r="N683" s="178">
        <v>0</v>
      </c>
      <c r="O683" s="178">
        <f t="shared" si="4"/>
        <v>0</v>
      </c>
      <c r="P683" s="178">
        <v>0</v>
      </c>
      <c r="Q683" s="178">
        <f t="shared" si="5"/>
        <v>0</v>
      </c>
      <c r="R683" s="180"/>
      <c r="S683" s="180" t="s">
        <v>187</v>
      </c>
      <c r="T683" s="181" t="s">
        <v>179</v>
      </c>
      <c r="U683" s="158">
        <v>0</v>
      </c>
      <c r="V683" s="158">
        <f t="shared" si="6"/>
        <v>0</v>
      </c>
      <c r="W683" s="158"/>
      <c r="X683" s="158" t="s">
        <v>188</v>
      </c>
      <c r="Y683" s="158" t="s">
        <v>180</v>
      </c>
      <c r="Z683" s="147"/>
      <c r="AA683" s="147"/>
      <c r="AB683" s="147"/>
      <c r="AC683" s="147"/>
      <c r="AD683" s="147"/>
      <c r="AE683" s="147"/>
      <c r="AF683" s="147"/>
      <c r="AG683" s="147" t="s">
        <v>189</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75">
        <v>101</v>
      </c>
      <c r="B684" s="176" t="s">
        <v>728</v>
      </c>
      <c r="C684" s="183" t="s">
        <v>729</v>
      </c>
      <c r="D684" s="177" t="s">
        <v>186</v>
      </c>
      <c r="E684" s="178">
        <v>1</v>
      </c>
      <c r="F684" s="179"/>
      <c r="G684" s="180">
        <f t="shared" si="0"/>
        <v>0</v>
      </c>
      <c r="H684" s="179"/>
      <c r="I684" s="180">
        <f t="shared" si="1"/>
        <v>0</v>
      </c>
      <c r="J684" s="179"/>
      <c r="K684" s="180">
        <f t="shared" si="2"/>
        <v>0</v>
      </c>
      <c r="L684" s="180">
        <v>21</v>
      </c>
      <c r="M684" s="180">
        <f t="shared" si="3"/>
        <v>0</v>
      </c>
      <c r="N684" s="178">
        <v>0</v>
      </c>
      <c r="O684" s="178">
        <f t="shared" si="4"/>
        <v>0</v>
      </c>
      <c r="P684" s="178">
        <v>0</v>
      </c>
      <c r="Q684" s="178">
        <f t="shared" si="5"/>
        <v>0</v>
      </c>
      <c r="R684" s="180"/>
      <c r="S684" s="180" t="s">
        <v>187</v>
      </c>
      <c r="T684" s="181" t="s">
        <v>179</v>
      </c>
      <c r="U684" s="158">
        <v>0</v>
      </c>
      <c r="V684" s="158">
        <f t="shared" si="6"/>
        <v>0</v>
      </c>
      <c r="W684" s="158"/>
      <c r="X684" s="158" t="s">
        <v>188</v>
      </c>
      <c r="Y684" s="158" t="s">
        <v>180</v>
      </c>
      <c r="Z684" s="147"/>
      <c r="AA684" s="147"/>
      <c r="AB684" s="147"/>
      <c r="AC684" s="147"/>
      <c r="AD684" s="147"/>
      <c r="AE684" s="147"/>
      <c r="AF684" s="147"/>
      <c r="AG684" s="147" t="s">
        <v>189</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68">
        <v>102</v>
      </c>
      <c r="B685" s="169" t="s">
        <v>730</v>
      </c>
      <c r="C685" s="184" t="s">
        <v>731</v>
      </c>
      <c r="D685" s="170" t="s">
        <v>186</v>
      </c>
      <c r="E685" s="171">
        <v>1</v>
      </c>
      <c r="F685" s="172"/>
      <c r="G685" s="173">
        <f t="shared" si="0"/>
        <v>0</v>
      </c>
      <c r="H685" s="172"/>
      <c r="I685" s="173">
        <f t="shared" si="1"/>
        <v>0</v>
      </c>
      <c r="J685" s="172"/>
      <c r="K685" s="173">
        <f t="shared" si="2"/>
        <v>0</v>
      </c>
      <c r="L685" s="173">
        <v>21</v>
      </c>
      <c r="M685" s="173">
        <f t="shared" si="3"/>
        <v>0</v>
      </c>
      <c r="N685" s="171">
        <v>0</v>
      </c>
      <c r="O685" s="171">
        <f t="shared" si="4"/>
        <v>0</v>
      </c>
      <c r="P685" s="171">
        <v>0</v>
      </c>
      <c r="Q685" s="171">
        <f t="shared" si="5"/>
        <v>0</v>
      </c>
      <c r="R685" s="173"/>
      <c r="S685" s="173" t="s">
        <v>187</v>
      </c>
      <c r="T685" s="174" t="s">
        <v>179</v>
      </c>
      <c r="U685" s="158">
        <v>0</v>
      </c>
      <c r="V685" s="158">
        <f t="shared" si="6"/>
        <v>0</v>
      </c>
      <c r="W685" s="158"/>
      <c r="X685" s="158" t="s">
        <v>188</v>
      </c>
      <c r="Y685" s="158" t="s">
        <v>180</v>
      </c>
      <c r="Z685" s="147"/>
      <c r="AA685" s="147"/>
      <c r="AB685" s="147"/>
      <c r="AC685" s="147"/>
      <c r="AD685" s="147"/>
      <c r="AE685" s="147"/>
      <c r="AF685" s="147"/>
      <c r="AG685" s="147" t="s">
        <v>189</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33.75" outlineLevel="2" x14ac:dyDescent="0.2">
      <c r="A686" s="154"/>
      <c r="B686" s="155"/>
      <c r="C686" s="193" t="s">
        <v>732</v>
      </c>
      <c r="D686" s="188"/>
      <c r="E686" s="189"/>
      <c r="F686" s="158"/>
      <c r="G686" s="158"/>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212</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3" t="s">
        <v>66</v>
      </c>
      <c r="D687" s="188"/>
      <c r="E687" s="189">
        <v>1</v>
      </c>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212</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2.5" outlineLevel="1" x14ac:dyDescent="0.2">
      <c r="A688" s="175">
        <v>103</v>
      </c>
      <c r="B688" s="176" t="s">
        <v>733</v>
      </c>
      <c r="C688" s="183" t="s">
        <v>734</v>
      </c>
      <c r="D688" s="177" t="s">
        <v>186</v>
      </c>
      <c r="E688" s="178">
        <v>1</v>
      </c>
      <c r="F688" s="179"/>
      <c r="G688" s="180">
        <f>ROUND(E688*F688,2)</f>
        <v>0</v>
      </c>
      <c r="H688" s="179"/>
      <c r="I688" s="180">
        <f>ROUND(E688*H688,2)</f>
        <v>0</v>
      </c>
      <c r="J688" s="179"/>
      <c r="K688" s="180">
        <f>ROUND(E688*J688,2)</f>
        <v>0</v>
      </c>
      <c r="L688" s="180">
        <v>21</v>
      </c>
      <c r="M688" s="180">
        <f>G688*(1+L688/100)</f>
        <v>0</v>
      </c>
      <c r="N688" s="178">
        <v>0</v>
      </c>
      <c r="O688" s="178">
        <f>ROUND(E688*N688,2)</f>
        <v>0</v>
      </c>
      <c r="P688" s="178">
        <v>0</v>
      </c>
      <c r="Q688" s="178">
        <f>ROUND(E688*P688,2)</f>
        <v>0</v>
      </c>
      <c r="R688" s="180"/>
      <c r="S688" s="180" t="s">
        <v>187</v>
      </c>
      <c r="T688" s="181" t="s">
        <v>179</v>
      </c>
      <c r="U688" s="158">
        <v>0</v>
      </c>
      <c r="V688" s="158">
        <f>ROUND(E688*U688,2)</f>
        <v>0</v>
      </c>
      <c r="W688" s="158"/>
      <c r="X688" s="158" t="s">
        <v>188</v>
      </c>
      <c r="Y688" s="158" t="s">
        <v>180</v>
      </c>
      <c r="Z688" s="147"/>
      <c r="AA688" s="147"/>
      <c r="AB688" s="147"/>
      <c r="AC688" s="147"/>
      <c r="AD688" s="147"/>
      <c r="AE688" s="147"/>
      <c r="AF688" s="147"/>
      <c r="AG688" s="147" t="s">
        <v>189</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ht="22.5" outlineLevel="1" x14ac:dyDescent="0.2">
      <c r="A689" s="175">
        <v>105</v>
      </c>
      <c r="B689" s="176" t="s">
        <v>735</v>
      </c>
      <c r="C689" s="183" t="s">
        <v>736</v>
      </c>
      <c r="D689" s="177" t="s">
        <v>248</v>
      </c>
      <c r="E689" s="178">
        <v>2</v>
      </c>
      <c r="F689" s="179"/>
      <c r="G689" s="180">
        <f>ROUND(E689*F689,2)</f>
        <v>0</v>
      </c>
      <c r="H689" s="179"/>
      <c r="I689" s="180">
        <f>ROUND(E689*H689,2)</f>
        <v>0</v>
      </c>
      <c r="J689" s="179"/>
      <c r="K689" s="180">
        <f>ROUND(E689*J689,2)</f>
        <v>0</v>
      </c>
      <c r="L689" s="180">
        <v>21</v>
      </c>
      <c r="M689" s="180">
        <f>G689*(1+L689/100)</f>
        <v>0</v>
      </c>
      <c r="N689" s="178">
        <v>0</v>
      </c>
      <c r="O689" s="178">
        <f>ROUND(E689*N689,2)</f>
        <v>0</v>
      </c>
      <c r="P689" s="178">
        <v>0</v>
      </c>
      <c r="Q689" s="178">
        <f>ROUND(E689*P689,2)</f>
        <v>0</v>
      </c>
      <c r="R689" s="180"/>
      <c r="S689" s="180" t="s">
        <v>187</v>
      </c>
      <c r="T689" s="181" t="s">
        <v>179</v>
      </c>
      <c r="U689" s="158">
        <v>0</v>
      </c>
      <c r="V689" s="158">
        <f>ROUND(E689*U689,2)</f>
        <v>0</v>
      </c>
      <c r="W689" s="158"/>
      <c r="X689" s="158" t="s">
        <v>188</v>
      </c>
      <c r="Y689" s="158" t="s">
        <v>180</v>
      </c>
      <c r="Z689" s="147"/>
      <c r="AA689" s="147"/>
      <c r="AB689" s="147"/>
      <c r="AC689" s="147"/>
      <c r="AD689" s="147"/>
      <c r="AE689" s="147"/>
      <c r="AF689" s="147"/>
      <c r="AG689" s="147" t="s">
        <v>189</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ht="22.5" outlineLevel="1" x14ac:dyDescent="0.2">
      <c r="A690" s="175">
        <v>106</v>
      </c>
      <c r="B690" s="176" t="s">
        <v>737</v>
      </c>
      <c r="C690" s="183" t="s">
        <v>738</v>
      </c>
      <c r="D690" s="177" t="s">
        <v>248</v>
      </c>
      <c r="E690" s="178">
        <v>2</v>
      </c>
      <c r="F690" s="179"/>
      <c r="G690" s="180">
        <f>ROUND(E690*F690,2)</f>
        <v>0</v>
      </c>
      <c r="H690" s="179"/>
      <c r="I690" s="180">
        <f>ROUND(E690*H690,2)</f>
        <v>0</v>
      </c>
      <c r="J690" s="179"/>
      <c r="K690" s="180">
        <f>ROUND(E690*J690,2)</f>
        <v>0</v>
      </c>
      <c r="L690" s="180">
        <v>21</v>
      </c>
      <c r="M690" s="180">
        <f>G690*(1+L690/100)</f>
        <v>0</v>
      </c>
      <c r="N690" s="178">
        <v>0</v>
      </c>
      <c r="O690" s="178">
        <f>ROUND(E690*N690,2)</f>
        <v>0</v>
      </c>
      <c r="P690" s="178">
        <v>0</v>
      </c>
      <c r="Q690" s="178">
        <f>ROUND(E690*P690,2)</f>
        <v>0</v>
      </c>
      <c r="R690" s="180"/>
      <c r="S690" s="180" t="s">
        <v>187</v>
      </c>
      <c r="T690" s="181" t="s">
        <v>179</v>
      </c>
      <c r="U690" s="158">
        <v>0</v>
      </c>
      <c r="V690" s="158">
        <f>ROUND(E690*U690,2)</f>
        <v>0</v>
      </c>
      <c r="W690" s="158"/>
      <c r="X690" s="158" t="s">
        <v>188</v>
      </c>
      <c r="Y690" s="158" t="s">
        <v>180</v>
      </c>
      <c r="Z690" s="147"/>
      <c r="AA690" s="147"/>
      <c r="AB690" s="147"/>
      <c r="AC690" s="147"/>
      <c r="AD690" s="147"/>
      <c r="AE690" s="147"/>
      <c r="AF690" s="147"/>
      <c r="AG690" s="147" t="s">
        <v>189</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33.75" outlineLevel="1" x14ac:dyDescent="0.2">
      <c r="A691" s="175">
        <v>107</v>
      </c>
      <c r="B691" s="176" t="s">
        <v>739</v>
      </c>
      <c r="C691" s="183" t="s">
        <v>740</v>
      </c>
      <c r="D691" s="177" t="s">
        <v>248</v>
      </c>
      <c r="E691" s="178">
        <v>1</v>
      </c>
      <c r="F691" s="179"/>
      <c r="G691" s="180">
        <f>ROUND(E691*F691,2)</f>
        <v>0</v>
      </c>
      <c r="H691" s="179"/>
      <c r="I691" s="180">
        <f>ROUND(E691*H691,2)</f>
        <v>0</v>
      </c>
      <c r="J691" s="179"/>
      <c r="K691" s="180">
        <f>ROUND(E691*J691,2)</f>
        <v>0</v>
      </c>
      <c r="L691" s="180">
        <v>21</v>
      </c>
      <c r="M691" s="180">
        <f>G691*(1+L691/100)</f>
        <v>0</v>
      </c>
      <c r="N691" s="178">
        <v>0</v>
      </c>
      <c r="O691" s="178">
        <f>ROUND(E691*N691,2)</f>
        <v>0</v>
      </c>
      <c r="P691" s="178">
        <v>0</v>
      </c>
      <c r="Q691" s="178">
        <f>ROUND(E691*P691,2)</f>
        <v>0</v>
      </c>
      <c r="R691" s="180"/>
      <c r="S691" s="180" t="s">
        <v>187</v>
      </c>
      <c r="T691" s="181" t="s">
        <v>179</v>
      </c>
      <c r="U691" s="158">
        <v>0</v>
      </c>
      <c r="V691" s="158">
        <f>ROUND(E691*U691,2)</f>
        <v>0</v>
      </c>
      <c r="W691" s="158"/>
      <c r="X691" s="158" t="s">
        <v>188</v>
      </c>
      <c r="Y691" s="158" t="s">
        <v>180</v>
      </c>
      <c r="Z691" s="147"/>
      <c r="AA691" s="147"/>
      <c r="AB691" s="147"/>
      <c r="AC691" s="147"/>
      <c r="AD691" s="147"/>
      <c r="AE691" s="147"/>
      <c r="AF691" s="147"/>
      <c r="AG691" s="147" t="s">
        <v>189</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ht="33.75" outlineLevel="1" x14ac:dyDescent="0.2">
      <c r="A692" s="168">
        <v>108</v>
      </c>
      <c r="B692" s="169" t="s">
        <v>741</v>
      </c>
      <c r="C692" s="184" t="s">
        <v>742</v>
      </c>
      <c r="D692" s="170" t="s">
        <v>330</v>
      </c>
      <c r="E692" s="171">
        <v>17</v>
      </c>
      <c r="F692" s="172"/>
      <c r="G692" s="173">
        <f>ROUND(E692*F692,2)</f>
        <v>0</v>
      </c>
      <c r="H692" s="172"/>
      <c r="I692" s="173">
        <f>ROUND(E692*H692,2)</f>
        <v>0</v>
      </c>
      <c r="J692" s="172"/>
      <c r="K692" s="173">
        <f>ROUND(E692*J692,2)</f>
        <v>0</v>
      </c>
      <c r="L692" s="173">
        <v>21</v>
      </c>
      <c r="M692" s="173">
        <f>G692*(1+L692/100)</f>
        <v>0</v>
      </c>
      <c r="N692" s="171">
        <v>0</v>
      </c>
      <c r="O692" s="171">
        <f>ROUND(E692*N692,2)</f>
        <v>0</v>
      </c>
      <c r="P692" s="171">
        <v>0</v>
      </c>
      <c r="Q692" s="171">
        <f>ROUND(E692*P692,2)</f>
        <v>0</v>
      </c>
      <c r="R692" s="173"/>
      <c r="S692" s="173" t="s">
        <v>187</v>
      </c>
      <c r="T692" s="174" t="s">
        <v>179</v>
      </c>
      <c r="U692" s="158">
        <v>0</v>
      </c>
      <c r="V692" s="158">
        <f>ROUND(E692*U692,2)</f>
        <v>0</v>
      </c>
      <c r="W692" s="158"/>
      <c r="X692" s="158" t="s">
        <v>188</v>
      </c>
      <c r="Y692" s="158" t="s">
        <v>180</v>
      </c>
      <c r="Z692" s="147"/>
      <c r="AA692" s="147"/>
      <c r="AB692" s="147"/>
      <c r="AC692" s="147"/>
      <c r="AD692" s="147"/>
      <c r="AE692" s="147"/>
      <c r="AF692" s="147"/>
      <c r="AG692" s="147" t="s">
        <v>189</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2" x14ac:dyDescent="0.2">
      <c r="A693" s="154"/>
      <c r="B693" s="155"/>
      <c r="C693" s="193" t="s">
        <v>743</v>
      </c>
      <c r="D693" s="188"/>
      <c r="E693" s="189">
        <v>17</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212</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2.5" outlineLevel="1" x14ac:dyDescent="0.2">
      <c r="A694" s="175">
        <v>109</v>
      </c>
      <c r="B694" s="176" t="s">
        <v>744</v>
      </c>
      <c r="C694" s="183" t="s">
        <v>745</v>
      </c>
      <c r="D694" s="177" t="s">
        <v>248</v>
      </c>
      <c r="E694" s="178">
        <v>3</v>
      </c>
      <c r="F694" s="179"/>
      <c r="G694" s="180">
        <f>ROUND(E694*F694,2)</f>
        <v>0</v>
      </c>
      <c r="H694" s="179"/>
      <c r="I694" s="180">
        <f>ROUND(E694*H694,2)</f>
        <v>0</v>
      </c>
      <c r="J694" s="179"/>
      <c r="K694" s="180">
        <f>ROUND(E694*J694,2)</f>
        <v>0</v>
      </c>
      <c r="L694" s="180">
        <v>21</v>
      </c>
      <c r="M694" s="180">
        <f>G694*(1+L694/100)</f>
        <v>0</v>
      </c>
      <c r="N694" s="178">
        <v>0</v>
      </c>
      <c r="O694" s="178">
        <f>ROUND(E694*N694,2)</f>
        <v>0</v>
      </c>
      <c r="P694" s="178">
        <v>0</v>
      </c>
      <c r="Q694" s="178">
        <f>ROUND(E694*P694,2)</f>
        <v>0</v>
      </c>
      <c r="R694" s="180"/>
      <c r="S694" s="180" t="s">
        <v>187</v>
      </c>
      <c r="T694" s="181" t="s">
        <v>179</v>
      </c>
      <c r="U694" s="158">
        <v>0</v>
      </c>
      <c r="V694" s="158">
        <f>ROUND(E694*U694,2)</f>
        <v>0</v>
      </c>
      <c r="W694" s="158"/>
      <c r="X694" s="158" t="s">
        <v>188</v>
      </c>
      <c r="Y694" s="158" t="s">
        <v>180</v>
      </c>
      <c r="Z694" s="147"/>
      <c r="AA694" s="147"/>
      <c r="AB694" s="147"/>
      <c r="AC694" s="147"/>
      <c r="AD694" s="147"/>
      <c r="AE694" s="147"/>
      <c r="AF694" s="147"/>
      <c r="AG694" s="147" t="s">
        <v>189</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ht="22.5" outlineLevel="1" x14ac:dyDescent="0.2">
      <c r="A695" s="175">
        <v>110</v>
      </c>
      <c r="B695" s="176" t="s">
        <v>746</v>
      </c>
      <c r="C695" s="183" t="s">
        <v>747</v>
      </c>
      <c r="D695" s="177" t="s">
        <v>248</v>
      </c>
      <c r="E695" s="178">
        <v>24</v>
      </c>
      <c r="F695" s="179"/>
      <c r="G695" s="180">
        <f>ROUND(E695*F695,2)</f>
        <v>0</v>
      </c>
      <c r="H695" s="179"/>
      <c r="I695" s="180">
        <f>ROUND(E695*H695,2)</f>
        <v>0</v>
      </c>
      <c r="J695" s="179"/>
      <c r="K695" s="180">
        <f>ROUND(E695*J695,2)</f>
        <v>0</v>
      </c>
      <c r="L695" s="180">
        <v>21</v>
      </c>
      <c r="M695" s="180">
        <f>G695*(1+L695/100)</f>
        <v>0</v>
      </c>
      <c r="N695" s="178">
        <v>9.7999999999999997E-3</v>
      </c>
      <c r="O695" s="178">
        <f>ROUND(E695*N695,2)</f>
        <v>0.24</v>
      </c>
      <c r="P695" s="178">
        <v>0</v>
      </c>
      <c r="Q695" s="178">
        <f>ROUND(E695*P695,2)</f>
        <v>0</v>
      </c>
      <c r="R695" s="180" t="s">
        <v>237</v>
      </c>
      <c r="S695" s="180" t="s">
        <v>178</v>
      </c>
      <c r="T695" s="181" t="s">
        <v>748</v>
      </c>
      <c r="U695" s="158">
        <v>0</v>
      </c>
      <c r="V695" s="158">
        <f>ROUND(E695*U695,2)</f>
        <v>0</v>
      </c>
      <c r="W695" s="158"/>
      <c r="X695" s="158" t="s">
        <v>238</v>
      </c>
      <c r="Y695" s="158" t="s">
        <v>180</v>
      </c>
      <c r="Z695" s="147"/>
      <c r="AA695" s="147"/>
      <c r="AB695" s="147"/>
      <c r="AC695" s="147"/>
      <c r="AD695" s="147"/>
      <c r="AE695" s="147"/>
      <c r="AF695" s="147"/>
      <c r="AG695" s="147" t="s">
        <v>239</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ht="25.5" x14ac:dyDescent="0.2">
      <c r="A696" s="161" t="s">
        <v>173</v>
      </c>
      <c r="B696" s="162" t="s">
        <v>90</v>
      </c>
      <c r="C696" s="182" t="s">
        <v>91</v>
      </c>
      <c r="D696" s="163"/>
      <c r="E696" s="164"/>
      <c r="F696" s="165"/>
      <c r="G696" s="165">
        <f>SUMIF(AG697:AG700,"&lt;&gt;NOR",G697:G700)</f>
        <v>0</v>
      </c>
      <c r="H696" s="165"/>
      <c r="I696" s="165">
        <f>SUM(I697:I700)</f>
        <v>0</v>
      </c>
      <c r="J696" s="165"/>
      <c r="K696" s="165">
        <f>SUM(K697:K700)</f>
        <v>0</v>
      </c>
      <c r="L696" s="165"/>
      <c r="M696" s="165">
        <f>SUM(M697:M700)</f>
        <v>0</v>
      </c>
      <c r="N696" s="164"/>
      <c r="O696" s="164">
        <f>SUM(O697:O700)</f>
        <v>0.15</v>
      </c>
      <c r="P696" s="164"/>
      <c r="Q696" s="164">
        <f>SUM(Q697:Q700)</f>
        <v>0</v>
      </c>
      <c r="R696" s="165"/>
      <c r="S696" s="165"/>
      <c r="T696" s="166"/>
      <c r="U696" s="160"/>
      <c r="V696" s="160">
        <f>SUM(V697:V700)</f>
        <v>16.89</v>
      </c>
      <c r="W696" s="160"/>
      <c r="X696" s="160"/>
      <c r="Y696" s="160"/>
      <c r="AG696" t="s">
        <v>174</v>
      </c>
    </row>
    <row r="697" spans="1:60" ht="22.5" outlineLevel="1" x14ac:dyDescent="0.2">
      <c r="A697" s="168">
        <v>111</v>
      </c>
      <c r="B697" s="169" t="s">
        <v>749</v>
      </c>
      <c r="C697" s="184" t="s">
        <v>750</v>
      </c>
      <c r="D697" s="170" t="s">
        <v>577</v>
      </c>
      <c r="E697" s="171">
        <v>7.9</v>
      </c>
      <c r="F697" s="172"/>
      <c r="G697" s="173">
        <f>ROUND(E697*F697,2)</f>
        <v>0</v>
      </c>
      <c r="H697" s="172"/>
      <c r="I697" s="173">
        <f>ROUND(E697*H697,2)</f>
        <v>0</v>
      </c>
      <c r="J697" s="172"/>
      <c r="K697" s="173">
        <f>ROUND(E697*J697,2)</f>
        <v>0</v>
      </c>
      <c r="L697" s="173">
        <v>21</v>
      </c>
      <c r="M697" s="173">
        <f>G697*(1+L697/100)</f>
        <v>0</v>
      </c>
      <c r="N697" s="171">
        <v>1.941E-2</v>
      </c>
      <c r="O697" s="171">
        <f>ROUND(E697*N697,2)</f>
        <v>0.15</v>
      </c>
      <c r="P697" s="171">
        <v>0</v>
      </c>
      <c r="Q697" s="171">
        <f>ROUND(E697*P697,2)</f>
        <v>0</v>
      </c>
      <c r="R697" s="173"/>
      <c r="S697" s="173" t="s">
        <v>178</v>
      </c>
      <c r="T697" s="174" t="s">
        <v>178</v>
      </c>
      <c r="U697" s="158">
        <v>2.1379999999999999</v>
      </c>
      <c r="V697" s="158">
        <f>ROUND(E697*U697,2)</f>
        <v>16.89</v>
      </c>
      <c r="W697" s="158"/>
      <c r="X697" s="158" t="s">
        <v>188</v>
      </c>
      <c r="Y697" s="158" t="s">
        <v>180</v>
      </c>
      <c r="Z697" s="147"/>
      <c r="AA697" s="147"/>
      <c r="AB697" s="147"/>
      <c r="AC697" s="147"/>
      <c r="AD697" s="147"/>
      <c r="AE697" s="147"/>
      <c r="AF697" s="147"/>
      <c r="AG697" s="147" t="s">
        <v>189</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
      <c r="A698" s="154"/>
      <c r="B698" s="155"/>
      <c r="C698" s="193" t="s">
        <v>258</v>
      </c>
      <c r="D698" s="188"/>
      <c r="E698" s="189"/>
      <c r="F698" s="158"/>
      <c r="G698" s="158"/>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212</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
      <c r="A699" s="154"/>
      <c r="B699" s="155"/>
      <c r="C699" s="193" t="s">
        <v>751</v>
      </c>
      <c r="D699" s="188"/>
      <c r="E699" s="189">
        <v>7.9</v>
      </c>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212</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75">
        <v>112</v>
      </c>
      <c r="B700" s="176" t="s">
        <v>752</v>
      </c>
      <c r="C700" s="183" t="s">
        <v>753</v>
      </c>
      <c r="D700" s="177" t="s">
        <v>330</v>
      </c>
      <c r="E700" s="178">
        <v>7.9</v>
      </c>
      <c r="F700" s="179"/>
      <c r="G700" s="180">
        <f>ROUND(E700*F700,2)</f>
        <v>0</v>
      </c>
      <c r="H700" s="179"/>
      <c r="I700" s="180">
        <f>ROUND(E700*H700,2)</f>
        <v>0</v>
      </c>
      <c r="J700" s="179"/>
      <c r="K700" s="180">
        <f>ROUND(E700*J700,2)</f>
        <v>0</v>
      </c>
      <c r="L700" s="180">
        <v>21</v>
      </c>
      <c r="M700" s="180">
        <f>G700*(1+L700/100)</f>
        <v>0</v>
      </c>
      <c r="N700" s="178">
        <v>0</v>
      </c>
      <c r="O700" s="178">
        <f>ROUND(E700*N700,2)</f>
        <v>0</v>
      </c>
      <c r="P700" s="178">
        <v>0</v>
      </c>
      <c r="Q700" s="178">
        <f>ROUND(E700*P700,2)</f>
        <v>0</v>
      </c>
      <c r="R700" s="180"/>
      <c r="S700" s="180" t="s">
        <v>187</v>
      </c>
      <c r="T700" s="181" t="s">
        <v>179</v>
      </c>
      <c r="U700" s="158">
        <v>0</v>
      </c>
      <c r="V700" s="158">
        <f>ROUND(E700*U700,2)</f>
        <v>0</v>
      </c>
      <c r="W700" s="158"/>
      <c r="X700" s="158" t="s">
        <v>188</v>
      </c>
      <c r="Y700" s="158" t="s">
        <v>180</v>
      </c>
      <c r="Z700" s="147"/>
      <c r="AA700" s="147"/>
      <c r="AB700" s="147"/>
      <c r="AC700" s="147"/>
      <c r="AD700" s="147"/>
      <c r="AE700" s="147"/>
      <c r="AF700" s="147"/>
      <c r="AG700" s="147" t="s">
        <v>189</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x14ac:dyDescent="0.2">
      <c r="A701" s="161" t="s">
        <v>173</v>
      </c>
      <c r="B701" s="162" t="s">
        <v>92</v>
      </c>
      <c r="C701" s="182" t="s">
        <v>93</v>
      </c>
      <c r="D701" s="163"/>
      <c r="E701" s="164"/>
      <c r="F701" s="165"/>
      <c r="G701" s="165">
        <f>SUMIF(AG702:AG1181,"&lt;&gt;NOR",G702:G1181)</f>
        <v>0</v>
      </c>
      <c r="H701" s="165"/>
      <c r="I701" s="165">
        <f>SUM(I702:I1181)</f>
        <v>0</v>
      </c>
      <c r="J701" s="165"/>
      <c r="K701" s="165">
        <f>SUM(K702:K1181)</f>
        <v>0</v>
      </c>
      <c r="L701" s="165"/>
      <c r="M701" s="165">
        <f>SUM(M702:M1181)</f>
        <v>0</v>
      </c>
      <c r="N701" s="164"/>
      <c r="O701" s="164">
        <f>SUM(O702:O1181)</f>
        <v>0.48000000000000009</v>
      </c>
      <c r="P701" s="164"/>
      <c r="Q701" s="164">
        <f>SUM(Q702:Q1181)</f>
        <v>533.2700000000001</v>
      </c>
      <c r="R701" s="165"/>
      <c r="S701" s="165"/>
      <c r="T701" s="166"/>
      <c r="U701" s="160"/>
      <c r="V701" s="160">
        <f>SUM(V702:V1181)</f>
        <v>3259.9999999999995</v>
      </c>
      <c r="W701" s="160"/>
      <c r="X701" s="160"/>
      <c r="Y701" s="160"/>
      <c r="AG701" t="s">
        <v>174</v>
      </c>
    </row>
    <row r="702" spans="1:60" outlineLevel="1" x14ac:dyDescent="0.2">
      <c r="A702" s="168">
        <v>113</v>
      </c>
      <c r="B702" s="169" t="s">
        <v>754</v>
      </c>
      <c r="C702" s="184" t="s">
        <v>755</v>
      </c>
      <c r="D702" s="170" t="s">
        <v>210</v>
      </c>
      <c r="E702" s="171">
        <v>7.4542000000000002</v>
      </c>
      <c r="F702" s="172"/>
      <c r="G702" s="173">
        <f>ROUND(E702*F702,2)</f>
        <v>0</v>
      </c>
      <c r="H702" s="172"/>
      <c r="I702" s="173">
        <f>ROUND(E702*H702,2)</f>
        <v>0</v>
      </c>
      <c r="J702" s="172"/>
      <c r="K702" s="173">
        <f>ROUND(E702*J702,2)</f>
        <v>0</v>
      </c>
      <c r="L702" s="173">
        <v>21</v>
      </c>
      <c r="M702" s="173">
        <f>G702*(1+L702/100)</f>
        <v>0</v>
      </c>
      <c r="N702" s="171">
        <v>0</v>
      </c>
      <c r="O702" s="171">
        <f>ROUND(E702*N702,2)</f>
        <v>0</v>
      </c>
      <c r="P702" s="171">
        <v>2.4</v>
      </c>
      <c r="Q702" s="171">
        <f>ROUND(E702*P702,2)</f>
        <v>17.89</v>
      </c>
      <c r="R702" s="173"/>
      <c r="S702" s="173" t="s">
        <v>178</v>
      </c>
      <c r="T702" s="174" t="s">
        <v>178</v>
      </c>
      <c r="U702" s="158">
        <v>13.301</v>
      </c>
      <c r="V702" s="158">
        <f>ROUND(E702*U702,2)</f>
        <v>99.15</v>
      </c>
      <c r="W702" s="158"/>
      <c r="X702" s="158" t="s">
        <v>188</v>
      </c>
      <c r="Y702" s="158" t="s">
        <v>180</v>
      </c>
      <c r="Z702" s="147"/>
      <c r="AA702" s="147"/>
      <c r="AB702" s="147"/>
      <c r="AC702" s="147"/>
      <c r="AD702" s="147"/>
      <c r="AE702" s="147"/>
      <c r="AF702" s="147"/>
      <c r="AG702" s="147" t="s">
        <v>189</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3" t="s">
        <v>756</v>
      </c>
      <c r="D703" s="188"/>
      <c r="E703" s="189"/>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212</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
      <c r="A704" s="154"/>
      <c r="B704" s="155"/>
      <c r="C704" s="193" t="s">
        <v>211</v>
      </c>
      <c r="D704" s="188"/>
      <c r="E704" s="189"/>
      <c r="F704" s="158"/>
      <c r="G704" s="158"/>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212</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
      <c r="A705" s="154"/>
      <c r="B705" s="155"/>
      <c r="C705" s="193" t="s">
        <v>757</v>
      </c>
      <c r="D705" s="188"/>
      <c r="E705" s="189">
        <v>0.15959999999999999</v>
      </c>
      <c r="F705" s="158"/>
      <c r="G705" s="158"/>
      <c r="H705" s="158"/>
      <c r="I705" s="158"/>
      <c r="J705" s="158"/>
      <c r="K705" s="158"/>
      <c r="L705" s="158"/>
      <c r="M705" s="158"/>
      <c r="N705" s="157"/>
      <c r="O705" s="157"/>
      <c r="P705" s="157"/>
      <c r="Q705" s="157"/>
      <c r="R705" s="158"/>
      <c r="S705" s="158"/>
      <c r="T705" s="158"/>
      <c r="U705" s="158"/>
      <c r="V705" s="158"/>
      <c r="W705" s="158"/>
      <c r="X705" s="158"/>
      <c r="Y705" s="158"/>
      <c r="Z705" s="147"/>
      <c r="AA705" s="147"/>
      <c r="AB705" s="147"/>
      <c r="AC705" s="147"/>
      <c r="AD705" s="147"/>
      <c r="AE705" s="147"/>
      <c r="AF705" s="147"/>
      <c r="AG705" s="147" t="s">
        <v>212</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3" x14ac:dyDescent="0.2">
      <c r="A706" s="154"/>
      <c r="B706" s="155"/>
      <c r="C706" s="193" t="s">
        <v>758</v>
      </c>
      <c r="D706" s="188"/>
      <c r="E706" s="189">
        <v>0.29699999999999999</v>
      </c>
      <c r="F706" s="158"/>
      <c r="G706" s="158"/>
      <c r="H706" s="158"/>
      <c r="I706" s="158"/>
      <c r="J706" s="158"/>
      <c r="K706" s="158"/>
      <c r="L706" s="158"/>
      <c r="M706" s="158"/>
      <c r="N706" s="157"/>
      <c r="O706" s="157"/>
      <c r="P706" s="157"/>
      <c r="Q706" s="157"/>
      <c r="R706" s="158"/>
      <c r="S706" s="158"/>
      <c r="T706" s="158"/>
      <c r="U706" s="158"/>
      <c r="V706" s="158"/>
      <c r="W706" s="158"/>
      <c r="X706" s="158"/>
      <c r="Y706" s="158"/>
      <c r="Z706" s="147"/>
      <c r="AA706" s="147"/>
      <c r="AB706" s="147"/>
      <c r="AC706" s="147"/>
      <c r="AD706" s="147"/>
      <c r="AE706" s="147"/>
      <c r="AF706" s="147"/>
      <c r="AG706" s="147" t="s">
        <v>212</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3" x14ac:dyDescent="0.2">
      <c r="A707" s="154"/>
      <c r="B707" s="155"/>
      <c r="C707" s="193" t="s">
        <v>759</v>
      </c>
      <c r="D707" s="188"/>
      <c r="E707" s="189">
        <v>6.1600000000000002E-2</v>
      </c>
      <c r="F707" s="158"/>
      <c r="G707" s="158"/>
      <c r="H707" s="158"/>
      <c r="I707" s="158"/>
      <c r="J707" s="158"/>
      <c r="K707" s="158"/>
      <c r="L707" s="158"/>
      <c r="M707" s="158"/>
      <c r="N707" s="157"/>
      <c r="O707" s="157"/>
      <c r="P707" s="157"/>
      <c r="Q707" s="157"/>
      <c r="R707" s="158"/>
      <c r="S707" s="158"/>
      <c r="T707" s="158"/>
      <c r="U707" s="158"/>
      <c r="V707" s="158"/>
      <c r="W707" s="158"/>
      <c r="X707" s="158"/>
      <c r="Y707" s="158"/>
      <c r="Z707" s="147"/>
      <c r="AA707" s="147"/>
      <c r="AB707" s="147"/>
      <c r="AC707" s="147"/>
      <c r="AD707" s="147"/>
      <c r="AE707" s="147"/>
      <c r="AF707" s="147"/>
      <c r="AG707" s="147" t="s">
        <v>212</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
      <c r="A708" s="154"/>
      <c r="B708" s="155"/>
      <c r="C708" s="193" t="s">
        <v>243</v>
      </c>
      <c r="D708" s="188"/>
      <c r="E708" s="189"/>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212</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3" x14ac:dyDescent="0.2">
      <c r="A709" s="154"/>
      <c r="B709" s="155"/>
      <c r="C709" s="193" t="s">
        <v>760</v>
      </c>
      <c r="D709" s="188"/>
      <c r="E709" s="189">
        <v>6.9359999999999999</v>
      </c>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212</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68">
        <v>114</v>
      </c>
      <c r="B710" s="169" t="s">
        <v>761</v>
      </c>
      <c r="C710" s="184" t="s">
        <v>762</v>
      </c>
      <c r="D710" s="170" t="s">
        <v>253</v>
      </c>
      <c r="E710" s="171">
        <v>172.32320000000001</v>
      </c>
      <c r="F710" s="172"/>
      <c r="G710" s="173">
        <f>ROUND(E710*F710,2)</f>
        <v>0</v>
      </c>
      <c r="H710" s="172"/>
      <c r="I710" s="173">
        <f>ROUND(E710*H710,2)</f>
        <v>0</v>
      </c>
      <c r="J710" s="172"/>
      <c r="K710" s="173">
        <f>ROUND(E710*J710,2)</f>
        <v>0</v>
      </c>
      <c r="L710" s="173">
        <v>21</v>
      </c>
      <c r="M710" s="173">
        <f>G710*(1+L710/100)</f>
        <v>0</v>
      </c>
      <c r="N710" s="171">
        <v>6.7000000000000002E-4</v>
      </c>
      <c r="O710" s="171">
        <f>ROUND(E710*N710,2)</f>
        <v>0.12</v>
      </c>
      <c r="P710" s="171">
        <v>0.184</v>
      </c>
      <c r="Q710" s="171">
        <f>ROUND(E710*P710,2)</f>
        <v>31.71</v>
      </c>
      <c r="R710" s="173"/>
      <c r="S710" s="173" t="s">
        <v>178</v>
      </c>
      <c r="T710" s="174" t="s">
        <v>178</v>
      </c>
      <c r="U710" s="158">
        <v>0.22700000000000001</v>
      </c>
      <c r="V710" s="158">
        <f>ROUND(E710*U710,2)</f>
        <v>39.119999999999997</v>
      </c>
      <c r="W710" s="158"/>
      <c r="X710" s="158" t="s">
        <v>188</v>
      </c>
      <c r="Y710" s="158" t="s">
        <v>180</v>
      </c>
      <c r="Z710" s="147"/>
      <c r="AA710" s="147"/>
      <c r="AB710" s="147"/>
      <c r="AC710" s="147"/>
      <c r="AD710" s="147"/>
      <c r="AE710" s="147"/>
      <c r="AF710" s="147"/>
      <c r="AG710" s="147" t="s">
        <v>189</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2" x14ac:dyDescent="0.2">
      <c r="A711" s="154"/>
      <c r="B711" s="155"/>
      <c r="C711" s="193" t="s">
        <v>258</v>
      </c>
      <c r="D711" s="188"/>
      <c r="E711" s="189"/>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212</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
      <c r="A712" s="154"/>
      <c r="B712" s="155"/>
      <c r="C712" s="193" t="s">
        <v>286</v>
      </c>
      <c r="D712" s="188"/>
      <c r="E712" s="189">
        <v>2.8</v>
      </c>
      <c r="F712" s="158"/>
      <c r="G712" s="1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212</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
      <c r="A713" s="154"/>
      <c r="B713" s="155"/>
      <c r="C713" s="193" t="s">
        <v>763</v>
      </c>
      <c r="D713" s="188"/>
      <c r="E713" s="189">
        <v>6.6</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212</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
      <c r="A714" s="154"/>
      <c r="B714" s="155"/>
      <c r="C714" s="193" t="s">
        <v>764</v>
      </c>
      <c r="D714" s="188"/>
      <c r="E714" s="189">
        <v>16</v>
      </c>
      <c r="F714" s="158"/>
      <c r="G714" s="1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212</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
      <c r="A715" s="154"/>
      <c r="B715" s="155"/>
      <c r="C715" s="193" t="s">
        <v>765</v>
      </c>
      <c r="D715" s="188"/>
      <c r="E715" s="189">
        <v>2.4</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212</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93" t="s">
        <v>211</v>
      </c>
      <c r="D716" s="188"/>
      <c r="E716" s="189"/>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212</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
      <c r="A717" s="154"/>
      <c r="B717" s="155"/>
      <c r="C717" s="193" t="s">
        <v>294</v>
      </c>
      <c r="D717" s="188"/>
      <c r="E717" s="189">
        <v>3.4489999999999998</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212</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3" x14ac:dyDescent="0.2">
      <c r="A718" s="154"/>
      <c r="B718" s="155"/>
      <c r="C718" s="193" t="s">
        <v>766</v>
      </c>
      <c r="D718" s="188"/>
      <c r="E718" s="189">
        <v>7.0350000000000001</v>
      </c>
      <c r="F718" s="158"/>
      <c r="G718" s="158"/>
      <c r="H718" s="158"/>
      <c r="I718" s="158"/>
      <c r="J718" s="158"/>
      <c r="K718" s="158"/>
      <c r="L718" s="158"/>
      <c r="M718" s="158"/>
      <c r="N718" s="157"/>
      <c r="O718" s="157"/>
      <c r="P718" s="157"/>
      <c r="Q718" s="157"/>
      <c r="R718" s="158"/>
      <c r="S718" s="158"/>
      <c r="T718" s="158"/>
      <c r="U718" s="158"/>
      <c r="V718" s="158"/>
      <c r="W718" s="158"/>
      <c r="X718" s="158"/>
      <c r="Y718" s="158"/>
      <c r="Z718" s="147"/>
      <c r="AA718" s="147"/>
      <c r="AB718" s="147"/>
      <c r="AC718" s="147"/>
      <c r="AD718" s="147"/>
      <c r="AE718" s="147"/>
      <c r="AF718" s="147"/>
      <c r="AG718" s="147" t="s">
        <v>212</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3" x14ac:dyDescent="0.2">
      <c r="A719" s="154"/>
      <c r="B719" s="155"/>
      <c r="C719" s="193" t="s">
        <v>767</v>
      </c>
      <c r="D719" s="188"/>
      <c r="E719" s="189">
        <v>20.602499999999999</v>
      </c>
      <c r="F719" s="158"/>
      <c r="G719" s="158"/>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212</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
      <c r="A720" s="154"/>
      <c r="B720" s="155"/>
      <c r="C720" s="193" t="s">
        <v>768</v>
      </c>
      <c r="D720" s="188"/>
      <c r="E720" s="189">
        <v>11.557499999999999</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212</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93" t="s">
        <v>769</v>
      </c>
      <c r="D721" s="188"/>
      <c r="E721" s="189">
        <v>5.4359999999999999</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212</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93" t="s">
        <v>303</v>
      </c>
      <c r="D722" s="188"/>
      <c r="E722" s="189">
        <v>20.100000000000001</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212</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
      <c r="A723" s="154"/>
      <c r="B723" s="155"/>
      <c r="C723" s="193" t="s">
        <v>770</v>
      </c>
      <c r="D723" s="188"/>
      <c r="E723" s="189">
        <v>20.9375</v>
      </c>
      <c r="F723" s="158"/>
      <c r="G723" s="158"/>
      <c r="H723" s="158"/>
      <c r="I723" s="158"/>
      <c r="J723" s="158"/>
      <c r="K723" s="158"/>
      <c r="L723" s="158"/>
      <c r="M723" s="158"/>
      <c r="N723" s="157"/>
      <c r="O723" s="157"/>
      <c r="P723" s="157"/>
      <c r="Q723" s="157"/>
      <c r="R723" s="158"/>
      <c r="S723" s="158"/>
      <c r="T723" s="158"/>
      <c r="U723" s="158"/>
      <c r="V723" s="158"/>
      <c r="W723" s="158"/>
      <c r="X723" s="158"/>
      <c r="Y723" s="158"/>
      <c r="Z723" s="147"/>
      <c r="AA723" s="147"/>
      <c r="AB723" s="147"/>
      <c r="AC723" s="147"/>
      <c r="AD723" s="147"/>
      <c r="AE723" s="147"/>
      <c r="AF723" s="147"/>
      <c r="AG723" s="147" t="s">
        <v>212</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
      <c r="A724" s="154"/>
      <c r="B724" s="155"/>
      <c r="C724" s="193" t="s">
        <v>771</v>
      </c>
      <c r="D724" s="188"/>
      <c r="E724" s="189">
        <v>3.0150000000000001</v>
      </c>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212</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93" t="s">
        <v>772</v>
      </c>
      <c r="D725" s="188"/>
      <c r="E725" s="189">
        <v>2.6017000000000001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212</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93" t="s">
        <v>773</v>
      </c>
      <c r="D726" s="188"/>
      <c r="E726" s="189">
        <v>10.5525</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212</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
      <c r="A727" s="154"/>
      <c r="B727" s="155"/>
      <c r="C727" s="193" t="s">
        <v>774</v>
      </c>
      <c r="D727" s="188"/>
      <c r="E727" s="189">
        <v>1.6065</v>
      </c>
      <c r="F727" s="158"/>
      <c r="G727" s="158"/>
      <c r="H727" s="158"/>
      <c r="I727" s="158"/>
      <c r="J727" s="158"/>
      <c r="K727" s="158"/>
      <c r="L727" s="158"/>
      <c r="M727" s="158"/>
      <c r="N727" s="157"/>
      <c r="O727" s="157"/>
      <c r="P727" s="157"/>
      <c r="Q727" s="157"/>
      <c r="R727" s="158"/>
      <c r="S727" s="158"/>
      <c r="T727" s="158"/>
      <c r="U727" s="158"/>
      <c r="V727" s="158"/>
      <c r="W727" s="158"/>
      <c r="X727" s="158"/>
      <c r="Y727" s="158"/>
      <c r="Z727" s="147"/>
      <c r="AA727" s="147"/>
      <c r="AB727" s="147"/>
      <c r="AC727" s="147"/>
      <c r="AD727" s="147"/>
      <c r="AE727" s="147"/>
      <c r="AF727" s="147"/>
      <c r="AG727" s="147" t="s">
        <v>212</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
      <c r="A728" s="154"/>
      <c r="B728" s="155"/>
      <c r="C728" s="193" t="s">
        <v>775</v>
      </c>
      <c r="D728" s="188"/>
      <c r="E728" s="189">
        <v>0.67</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212</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93" t="s">
        <v>776</v>
      </c>
      <c r="D729" s="188"/>
      <c r="E729" s="189">
        <v>10.050000000000001</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212</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93" t="s">
        <v>777</v>
      </c>
      <c r="D730" s="188"/>
      <c r="E730" s="189">
        <v>6.03</v>
      </c>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212</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
      <c r="A731" s="154"/>
      <c r="B731" s="155"/>
      <c r="C731" s="193" t="s">
        <v>778</v>
      </c>
      <c r="D731" s="188"/>
      <c r="E731" s="189">
        <v>6.9664999999999999</v>
      </c>
      <c r="F731" s="158"/>
      <c r="G731" s="158"/>
      <c r="H731" s="158"/>
      <c r="I731" s="158"/>
      <c r="J731" s="158"/>
      <c r="K731" s="158"/>
      <c r="L731" s="158"/>
      <c r="M731" s="158"/>
      <c r="N731" s="157"/>
      <c r="O731" s="157"/>
      <c r="P731" s="157"/>
      <c r="Q731" s="157"/>
      <c r="R731" s="158"/>
      <c r="S731" s="158"/>
      <c r="T731" s="158"/>
      <c r="U731" s="158"/>
      <c r="V731" s="158"/>
      <c r="W731" s="158"/>
      <c r="X731" s="158"/>
      <c r="Y731" s="158"/>
      <c r="Z731" s="147"/>
      <c r="AA731" s="147"/>
      <c r="AB731" s="147"/>
      <c r="AC731" s="147"/>
      <c r="AD731" s="147"/>
      <c r="AE731" s="147"/>
      <c r="AF731" s="147"/>
      <c r="AG731" s="147" t="s">
        <v>212</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3" x14ac:dyDescent="0.2">
      <c r="A732" s="154"/>
      <c r="B732" s="155"/>
      <c r="C732" s="193" t="s">
        <v>779</v>
      </c>
      <c r="D732" s="188"/>
      <c r="E732" s="189">
        <v>0.83750000000000002</v>
      </c>
      <c r="F732" s="158"/>
      <c r="G732" s="158"/>
      <c r="H732" s="158"/>
      <c r="I732" s="158"/>
      <c r="J732" s="158"/>
      <c r="K732" s="158"/>
      <c r="L732" s="158"/>
      <c r="M732" s="158"/>
      <c r="N732" s="157"/>
      <c r="O732" s="157"/>
      <c r="P732" s="157"/>
      <c r="Q732" s="157"/>
      <c r="R732" s="158"/>
      <c r="S732" s="158"/>
      <c r="T732" s="158"/>
      <c r="U732" s="158"/>
      <c r="V732" s="158"/>
      <c r="W732" s="158"/>
      <c r="X732" s="158"/>
      <c r="Y732" s="158"/>
      <c r="Z732" s="147"/>
      <c r="AA732" s="147"/>
      <c r="AB732" s="147"/>
      <c r="AC732" s="147"/>
      <c r="AD732" s="147"/>
      <c r="AE732" s="147"/>
      <c r="AF732" s="147"/>
      <c r="AG732" s="147" t="s">
        <v>212</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3" x14ac:dyDescent="0.2">
      <c r="A733" s="154"/>
      <c r="B733" s="155"/>
      <c r="C733" s="193" t="s">
        <v>780</v>
      </c>
      <c r="D733" s="188"/>
      <c r="E733" s="189">
        <v>5.5380000000000003</v>
      </c>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212</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93" t="s">
        <v>781</v>
      </c>
      <c r="D734" s="188"/>
      <c r="E734" s="189">
        <v>5.68</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212</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
      <c r="A735" s="154"/>
      <c r="B735" s="155"/>
      <c r="C735" s="193" t="s">
        <v>782</v>
      </c>
      <c r="D735" s="188"/>
      <c r="E735" s="189">
        <v>1.8580000000000001</v>
      </c>
      <c r="F735" s="158"/>
      <c r="G735" s="158"/>
      <c r="H735" s="158"/>
      <c r="I735" s="158"/>
      <c r="J735" s="158"/>
      <c r="K735" s="158"/>
      <c r="L735" s="158"/>
      <c r="M735" s="158"/>
      <c r="N735" s="157"/>
      <c r="O735" s="157"/>
      <c r="P735" s="157"/>
      <c r="Q735" s="157"/>
      <c r="R735" s="158"/>
      <c r="S735" s="158"/>
      <c r="T735" s="158"/>
      <c r="U735" s="158"/>
      <c r="V735" s="158"/>
      <c r="W735" s="158"/>
      <c r="X735" s="158"/>
      <c r="Y735" s="158"/>
      <c r="Z735" s="147"/>
      <c r="AA735" s="147"/>
      <c r="AB735" s="147"/>
      <c r="AC735" s="147"/>
      <c r="AD735" s="147"/>
      <c r="AE735" s="147"/>
      <c r="AF735" s="147"/>
      <c r="AG735" s="147" t="s">
        <v>212</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68">
        <v>115</v>
      </c>
      <c r="B736" s="169" t="s">
        <v>783</v>
      </c>
      <c r="C736" s="184" t="s">
        <v>784</v>
      </c>
      <c r="D736" s="170" t="s">
        <v>253</v>
      </c>
      <c r="E736" s="171">
        <v>227.98349999999999</v>
      </c>
      <c r="F736" s="172"/>
      <c r="G736" s="173">
        <f>ROUND(E736*F736,2)</f>
        <v>0</v>
      </c>
      <c r="H736" s="172"/>
      <c r="I736" s="173">
        <f>ROUND(E736*H736,2)</f>
        <v>0</v>
      </c>
      <c r="J736" s="172"/>
      <c r="K736" s="173">
        <f>ROUND(E736*J736,2)</f>
        <v>0</v>
      </c>
      <c r="L736" s="173">
        <v>21</v>
      </c>
      <c r="M736" s="173">
        <f>G736*(1+L736/100)</f>
        <v>0</v>
      </c>
      <c r="N736" s="171">
        <v>6.7000000000000002E-4</v>
      </c>
      <c r="O736" s="171">
        <f>ROUND(E736*N736,2)</f>
        <v>0.15</v>
      </c>
      <c r="P736" s="171">
        <v>0.31900000000000001</v>
      </c>
      <c r="Q736" s="171">
        <f>ROUND(E736*P736,2)</f>
        <v>72.73</v>
      </c>
      <c r="R736" s="173"/>
      <c r="S736" s="173" t="s">
        <v>178</v>
      </c>
      <c r="T736" s="174" t="s">
        <v>178</v>
      </c>
      <c r="U736" s="158">
        <v>0.317</v>
      </c>
      <c r="V736" s="158">
        <f>ROUND(E736*U736,2)</f>
        <v>72.27</v>
      </c>
      <c r="W736" s="158"/>
      <c r="X736" s="158" t="s">
        <v>188</v>
      </c>
      <c r="Y736" s="158" t="s">
        <v>180</v>
      </c>
      <c r="Z736" s="147"/>
      <c r="AA736" s="147"/>
      <c r="AB736" s="147"/>
      <c r="AC736" s="147"/>
      <c r="AD736" s="147"/>
      <c r="AE736" s="147"/>
      <c r="AF736" s="147"/>
      <c r="AG736" s="147" t="s">
        <v>189</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2" x14ac:dyDescent="0.2">
      <c r="A737" s="154"/>
      <c r="B737" s="155"/>
      <c r="C737" s="193" t="s">
        <v>258</v>
      </c>
      <c r="D737" s="188"/>
      <c r="E737" s="189"/>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212</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
      <c r="A738" s="154"/>
      <c r="B738" s="155"/>
      <c r="C738" s="193" t="s">
        <v>291</v>
      </c>
      <c r="D738" s="188"/>
      <c r="E738" s="189">
        <v>22.8</v>
      </c>
      <c r="F738" s="158"/>
      <c r="G738" s="158"/>
      <c r="H738" s="158"/>
      <c r="I738" s="158"/>
      <c r="J738" s="158"/>
      <c r="K738" s="158"/>
      <c r="L738" s="158"/>
      <c r="M738" s="158"/>
      <c r="N738" s="157"/>
      <c r="O738" s="157"/>
      <c r="P738" s="157"/>
      <c r="Q738" s="157"/>
      <c r="R738" s="158"/>
      <c r="S738" s="158"/>
      <c r="T738" s="158"/>
      <c r="U738" s="158"/>
      <c r="V738" s="158"/>
      <c r="W738" s="158"/>
      <c r="X738" s="158"/>
      <c r="Y738" s="158"/>
      <c r="Z738" s="147"/>
      <c r="AA738" s="147"/>
      <c r="AB738" s="147"/>
      <c r="AC738" s="147"/>
      <c r="AD738" s="147"/>
      <c r="AE738" s="147"/>
      <c r="AF738" s="147"/>
      <c r="AG738" s="147" t="s">
        <v>212</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
      <c r="A739" s="154"/>
      <c r="B739" s="155"/>
      <c r="C739" s="193" t="s">
        <v>785</v>
      </c>
      <c r="D739" s="188"/>
      <c r="E739" s="189">
        <v>6.5250000000000004</v>
      </c>
      <c r="F739" s="158"/>
      <c r="G739" s="158"/>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212</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
      <c r="A740" s="154"/>
      <c r="B740" s="155"/>
      <c r="C740" s="193" t="s">
        <v>786</v>
      </c>
      <c r="D740" s="188"/>
      <c r="E740" s="189">
        <v>8</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212</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93" t="s">
        <v>211</v>
      </c>
      <c r="D741" s="188"/>
      <c r="E741" s="189"/>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212</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3" x14ac:dyDescent="0.2">
      <c r="A742" s="154"/>
      <c r="B742" s="155"/>
      <c r="C742" s="193" t="s">
        <v>787</v>
      </c>
      <c r="D742" s="188"/>
      <c r="E742" s="189">
        <v>8.8584999999999994</v>
      </c>
      <c r="F742" s="158"/>
      <c r="G742" s="158"/>
      <c r="H742" s="158"/>
      <c r="I742" s="158"/>
      <c r="J742" s="158"/>
      <c r="K742" s="158"/>
      <c r="L742" s="158"/>
      <c r="M742" s="158"/>
      <c r="N742" s="157"/>
      <c r="O742" s="157"/>
      <c r="P742" s="157"/>
      <c r="Q742" s="157"/>
      <c r="R742" s="158"/>
      <c r="S742" s="158"/>
      <c r="T742" s="158"/>
      <c r="U742" s="158"/>
      <c r="V742" s="158"/>
      <c r="W742" s="158"/>
      <c r="X742" s="158"/>
      <c r="Y742" s="158"/>
      <c r="Z742" s="147"/>
      <c r="AA742" s="147"/>
      <c r="AB742" s="147"/>
      <c r="AC742" s="147"/>
      <c r="AD742" s="147"/>
      <c r="AE742" s="147"/>
      <c r="AF742" s="147"/>
      <c r="AG742" s="147" t="s">
        <v>212</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3" x14ac:dyDescent="0.2">
      <c r="A743" s="154"/>
      <c r="B743" s="155"/>
      <c r="C743" s="193" t="s">
        <v>788</v>
      </c>
      <c r="D743" s="188"/>
      <c r="E743" s="189">
        <v>15.074999999999999</v>
      </c>
      <c r="F743" s="158"/>
      <c r="G743" s="158"/>
      <c r="H743" s="158"/>
      <c r="I743" s="158"/>
      <c r="J743" s="158"/>
      <c r="K743" s="158"/>
      <c r="L743" s="158"/>
      <c r="M743" s="158"/>
      <c r="N743" s="157"/>
      <c r="O743" s="157"/>
      <c r="P743" s="157"/>
      <c r="Q743" s="157"/>
      <c r="R743" s="158"/>
      <c r="S743" s="158"/>
      <c r="T743" s="158"/>
      <c r="U743" s="158"/>
      <c r="V743" s="158"/>
      <c r="W743" s="158"/>
      <c r="X743" s="158"/>
      <c r="Y743" s="158"/>
      <c r="Z743" s="147"/>
      <c r="AA743" s="147"/>
      <c r="AB743" s="147"/>
      <c r="AC743" s="147"/>
      <c r="AD743" s="147"/>
      <c r="AE743" s="147"/>
      <c r="AF743" s="147"/>
      <c r="AG743" s="147" t="s">
        <v>212</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3" x14ac:dyDescent="0.2">
      <c r="A744" s="154"/>
      <c r="B744" s="155"/>
      <c r="C744" s="193" t="s">
        <v>304</v>
      </c>
      <c r="D744" s="188"/>
      <c r="E744" s="189">
        <v>6.03</v>
      </c>
      <c r="F744" s="158"/>
      <c r="G744" s="158"/>
      <c r="H744" s="158"/>
      <c r="I744" s="158"/>
      <c r="J744" s="158"/>
      <c r="K744" s="158"/>
      <c r="L744" s="158"/>
      <c r="M744" s="158"/>
      <c r="N744" s="157"/>
      <c r="O744" s="157"/>
      <c r="P744" s="157"/>
      <c r="Q744" s="157"/>
      <c r="R744" s="158"/>
      <c r="S744" s="158"/>
      <c r="T744" s="158"/>
      <c r="U744" s="158"/>
      <c r="V744" s="158"/>
      <c r="W744" s="158"/>
      <c r="X744" s="158"/>
      <c r="Y744" s="158"/>
      <c r="Z744" s="147"/>
      <c r="AA744" s="147"/>
      <c r="AB744" s="147"/>
      <c r="AC744" s="147"/>
      <c r="AD744" s="147"/>
      <c r="AE744" s="147"/>
      <c r="AF744" s="147"/>
      <c r="AG744" s="147" t="s">
        <v>212</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3" x14ac:dyDescent="0.2">
      <c r="A745" s="154"/>
      <c r="B745" s="155"/>
      <c r="C745" s="193" t="s">
        <v>789</v>
      </c>
      <c r="D745" s="188"/>
      <c r="E745" s="189">
        <v>12.395</v>
      </c>
      <c r="F745" s="158"/>
      <c r="G745" s="158"/>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212</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3" x14ac:dyDescent="0.2">
      <c r="A746" s="154"/>
      <c r="B746" s="155"/>
      <c r="C746" s="193" t="s">
        <v>295</v>
      </c>
      <c r="D746" s="188"/>
      <c r="E746" s="189">
        <v>11.557499999999999</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212</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
      <c r="A747" s="154"/>
      <c r="B747" s="155"/>
      <c r="C747" s="193" t="s">
        <v>790</v>
      </c>
      <c r="D747" s="188"/>
      <c r="E747" s="189">
        <v>16.9925</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212</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
      <c r="A748" s="154"/>
      <c r="B748" s="155"/>
      <c r="C748" s="193" t="s">
        <v>766</v>
      </c>
      <c r="D748" s="188"/>
      <c r="E748" s="189">
        <v>7.0350000000000001</v>
      </c>
      <c r="F748" s="158"/>
      <c r="G748" s="158"/>
      <c r="H748" s="158"/>
      <c r="I748" s="158"/>
      <c r="J748" s="158"/>
      <c r="K748" s="158"/>
      <c r="L748" s="158"/>
      <c r="M748" s="158"/>
      <c r="N748" s="157"/>
      <c r="O748" s="157"/>
      <c r="P748" s="157"/>
      <c r="Q748" s="157"/>
      <c r="R748" s="158"/>
      <c r="S748" s="158"/>
      <c r="T748" s="158"/>
      <c r="U748" s="158"/>
      <c r="V748" s="158"/>
      <c r="W748" s="158"/>
      <c r="X748" s="158"/>
      <c r="Y748" s="158"/>
      <c r="Z748" s="147"/>
      <c r="AA748" s="147"/>
      <c r="AB748" s="147"/>
      <c r="AC748" s="147"/>
      <c r="AD748" s="147"/>
      <c r="AE748" s="147"/>
      <c r="AF748" s="147"/>
      <c r="AG748" s="147" t="s">
        <v>212</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
      <c r="A749" s="154"/>
      <c r="B749" s="155"/>
      <c r="C749" s="193" t="s">
        <v>791</v>
      </c>
      <c r="D749" s="188"/>
      <c r="E749" s="189">
        <v>25.627500000000001</v>
      </c>
      <c r="F749" s="158"/>
      <c r="G749" s="158"/>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212</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3" x14ac:dyDescent="0.2">
      <c r="A750" s="154"/>
      <c r="B750" s="155"/>
      <c r="C750" s="193" t="s">
        <v>792</v>
      </c>
      <c r="D750" s="188"/>
      <c r="E750" s="189">
        <v>22.498000000000001</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212</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93" t="s">
        <v>793</v>
      </c>
      <c r="D751" s="188"/>
      <c r="E751" s="189">
        <v>24.922000000000001</v>
      </c>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212</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
      <c r="A752" s="154"/>
      <c r="B752" s="155"/>
      <c r="C752" s="193" t="s">
        <v>243</v>
      </c>
      <c r="D752" s="188"/>
      <c r="E752" s="189"/>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212</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3" x14ac:dyDescent="0.2">
      <c r="A753" s="154"/>
      <c r="B753" s="155"/>
      <c r="C753" s="193" t="s">
        <v>794</v>
      </c>
      <c r="D753" s="188"/>
      <c r="E753" s="189">
        <v>39.667499999999997</v>
      </c>
      <c r="F753" s="158"/>
      <c r="G753" s="158"/>
      <c r="H753" s="158"/>
      <c r="I753" s="158"/>
      <c r="J753" s="158"/>
      <c r="K753" s="158"/>
      <c r="L753" s="158"/>
      <c r="M753" s="158"/>
      <c r="N753" s="157"/>
      <c r="O753" s="157"/>
      <c r="P753" s="157"/>
      <c r="Q753" s="157"/>
      <c r="R753" s="158"/>
      <c r="S753" s="158"/>
      <c r="T753" s="158"/>
      <c r="U753" s="158"/>
      <c r="V753" s="158"/>
      <c r="W753" s="158"/>
      <c r="X753" s="158"/>
      <c r="Y753" s="158"/>
      <c r="Z753" s="147"/>
      <c r="AA753" s="147"/>
      <c r="AB753" s="147"/>
      <c r="AC753" s="147"/>
      <c r="AD753" s="147"/>
      <c r="AE753" s="147"/>
      <c r="AF753" s="147"/>
      <c r="AG753" s="147" t="s">
        <v>212</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68">
        <v>116</v>
      </c>
      <c r="B754" s="169" t="s">
        <v>795</v>
      </c>
      <c r="C754" s="184" t="s">
        <v>796</v>
      </c>
      <c r="D754" s="170" t="s">
        <v>210</v>
      </c>
      <c r="E754" s="171">
        <v>6.5199499999999997</v>
      </c>
      <c r="F754" s="172"/>
      <c r="G754" s="173">
        <f>ROUND(E754*F754,2)</f>
        <v>0</v>
      </c>
      <c r="H754" s="172"/>
      <c r="I754" s="173">
        <f>ROUND(E754*H754,2)</f>
        <v>0</v>
      </c>
      <c r="J754" s="172"/>
      <c r="K754" s="173">
        <f>ROUND(E754*J754,2)</f>
        <v>0</v>
      </c>
      <c r="L754" s="173">
        <v>21</v>
      </c>
      <c r="M754" s="173">
        <f>G754*(1+L754/100)</f>
        <v>0</v>
      </c>
      <c r="N754" s="171">
        <v>1.2800000000000001E-3</v>
      </c>
      <c r="O754" s="171">
        <f>ROUND(E754*N754,2)</f>
        <v>0.01</v>
      </c>
      <c r="P754" s="171">
        <v>1.8</v>
      </c>
      <c r="Q754" s="171">
        <f>ROUND(E754*P754,2)</f>
        <v>11.74</v>
      </c>
      <c r="R754" s="173"/>
      <c r="S754" s="173" t="s">
        <v>178</v>
      </c>
      <c r="T754" s="174" t="s">
        <v>178</v>
      </c>
      <c r="U754" s="158">
        <v>1.52</v>
      </c>
      <c r="V754" s="158">
        <f>ROUND(E754*U754,2)</f>
        <v>9.91</v>
      </c>
      <c r="W754" s="158"/>
      <c r="X754" s="158" t="s">
        <v>188</v>
      </c>
      <c r="Y754" s="158" t="s">
        <v>180</v>
      </c>
      <c r="Z754" s="147"/>
      <c r="AA754" s="147"/>
      <c r="AB754" s="147"/>
      <c r="AC754" s="147"/>
      <c r="AD754" s="147"/>
      <c r="AE754" s="147"/>
      <c r="AF754" s="147"/>
      <c r="AG754" s="147" t="s">
        <v>189</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93" t="s">
        <v>258</v>
      </c>
      <c r="D755" s="188"/>
      <c r="E755" s="189"/>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212</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
      <c r="A756" s="154"/>
      <c r="B756" s="155"/>
      <c r="C756" s="193" t="s">
        <v>797</v>
      </c>
      <c r="D756" s="188"/>
      <c r="E756" s="189">
        <v>0.60540000000000005</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212</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
      <c r="A757" s="154"/>
      <c r="B757" s="155"/>
      <c r="C757" s="193" t="s">
        <v>211</v>
      </c>
      <c r="D757" s="188"/>
      <c r="E757" s="189"/>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212</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
      <c r="A758" s="154"/>
      <c r="B758" s="155"/>
      <c r="C758" s="193" t="s">
        <v>798</v>
      </c>
      <c r="D758" s="188"/>
      <c r="E758" s="189">
        <v>3.0987499999999999</v>
      </c>
      <c r="F758" s="158"/>
      <c r="G758" s="158"/>
      <c r="H758" s="158"/>
      <c r="I758" s="158"/>
      <c r="J758" s="158"/>
      <c r="K758" s="158"/>
      <c r="L758" s="158"/>
      <c r="M758" s="158"/>
      <c r="N758" s="157"/>
      <c r="O758" s="157"/>
      <c r="P758" s="157"/>
      <c r="Q758" s="157"/>
      <c r="R758" s="158"/>
      <c r="S758" s="158"/>
      <c r="T758" s="158"/>
      <c r="U758" s="158"/>
      <c r="V758" s="158"/>
      <c r="W758" s="158"/>
      <c r="X758" s="158"/>
      <c r="Y758" s="158"/>
      <c r="Z758" s="147"/>
      <c r="AA758" s="147"/>
      <c r="AB758" s="147"/>
      <c r="AC758" s="147"/>
      <c r="AD758" s="147"/>
      <c r="AE758" s="147"/>
      <c r="AF758" s="147"/>
      <c r="AG758" s="147" t="s">
        <v>212</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3" x14ac:dyDescent="0.2">
      <c r="A759" s="154"/>
      <c r="B759" s="155"/>
      <c r="C759" s="193" t="s">
        <v>799</v>
      </c>
      <c r="D759" s="188"/>
      <c r="E759" s="189">
        <v>0.60299999999999998</v>
      </c>
      <c r="F759" s="158"/>
      <c r="G759" s="158"/>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212</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3" x14ac:dyDescent="0.2">
      <c r="A760" s="154"/>
      <c r="B760" s="155"/>
      <c r="C760" s="193" t="s">
        <v>800</v>
      </c>
      <c r="D760" s="188"/>
      <c r="E760" s="189">
        <v>2.2128000000000001</v>
      </c>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212</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68">
        <v>117</v>
      </c>
      <c r="B761" s="169" t="s">
        <v>801</v>
      </c>
      <c r="C761" s="184" t="s">
        <v>802</v>
      </c>
      <c r="D761" s="170" t="s">
        <v>210</v>
      </c>
      <c r="E761" s="171">
        <v>7.5750000000000002</v>
      </c>
      <c r="F761" s="172"/>
      <c r="G761" s="173">
        <f>ROUND(E761*F761,2)</f>
        <v>0</v>
      </c>
      <c r="H761" s="172"/>
      <c r="I761" s="173">
        <f>ROUND(E761*H761,2)</f>
        <v>0</v>
      </c>
      <c r="J761" s="172"/>
      <c r="K761" s="173">
        <f>ROUND(E761*J761,2)</f>
        <v>0</v>
      </c>
      <c r="L761" s="173">
        <v>21</v>
      </c>
      <c r="M761" s="173">
        <f>G761*(1+L761/100)</f>
        <v>0</v>
      </c>
      <c r="N761" s="171">
        <v>1.47E-3</v>
      </c>
      <c r="O761" s="171">
        <f>ROUND(E761*N761,2)</f>
        <v>0.01</v>
      </c>
      <c r="P761" s="171">
        <v>2.4</v>
      </c>
      <c r="Q761" s="171">
        <f>ROUND(E761*P761,2)</f>
        <v>18.18</v>
      </c>
      <c r="R761" s="173"/>
      <c r="S761" s="173" t="s">
        <v>178</v>
      </c>
      <c r="T761" s="174" t="s">
        <v>178</v>
      </c>
      <c r="U761" s="158">
        <v>8.5</v>
      </c>
      <c r="V761" s="158">
        <f>ROUND(E761*U761,2)</f>
        <v>64.39</v>
      </c>
      <c r="W761" s="158"/>
      <c r="X761" s="158" t="s">
        <v>188</v>
      </c>
      <c r="Y761" s="158" t="s">
        <v>180</v>
      </c>
      <c r="Z761" s="147"/>
      <c r="AA761" s="147"/>
      <c r="AB761" s="147"/>
      <c r="AC761" s="147"/>
      <c r="AD761" s="147"/>
      <c r="AE761" s="147"/>
      <c r="AF761" s="147"/>
      <c r="AG761" s="147" t="s">
        <v>189</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2" x14ac:dyDescent="0.2">
      <c r="A762" s="154"/>
      <c r="B762" s="155"/>
      <c r="C762" s="193" t="s">
        <v>803</v>
      </c>
      <c r="D762" s="188"/>
      <c r="E762" s="189">
        <v>6.45</v>
      </c>
      <c r="F762" s="158"/>
      <c r="G762" s="158"/>
      <c r="H762" s="158"/>
      <c r="I762" s="158"/>
      <c r="J762" s="158"/>
      <c r="K762" s="158"/>
      <c r="L762" s="158"/>
      <c r="M762" s="158"/>
      <c r="N762" s="157"/>
      <c r="O762" s="157"/>
      <c r="P762" s="157"/>
      <c r="Q762" s="157"/>
      <c r="R762" s="158"/>
      <c r="S762" s="158"/>
      <c r="T762" s="158"/>
      <c r="U762" s="158"/>
      <c r="V762" s="158"/>
      <c r="W762" s="158"/>
      <c r="X762" s="158"/>
      <c r="Y762" s="158"/>
      <c r="Z762" s="147"/>
      <c r="AA762" s="147"/>
      <c r="AB762" s="147"/>
      <c r="AC762" s="147"/>
      <c r="AD762" s="147"/>
      <c r="AE762" s="147"/>
      <c r="AF762" s="147"/>
      <c r="AG762" s="147" t="s">
        <v>212</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
      <c r="A763" s="154"/>
      <c r="B763" s="155"/>
      <c r="C763" s="193" t="s">
        <v>804</v>
      </c>
      <c r="D763" s="188"/>
      <c r="E763" s="189">
        <v>1.125</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212</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ht="22.5" outlineLevel="1" x14ac:dyDescent="0.2">
      <c r="A764" s="168">
        <v>118</v>
      </c>
      <c r="B764" s="169" t="s">
        <v>805</v>
      </c>
      <c r="C764" s="184" t="s">
        <v>806</v>
      </c>
      <c r="D764" s="170" t="s">
        <v>253</v>
      </c>
      <c r="E764" s="171">
        <v>24.95</v>
      </c>
      <c r="F764" s="172"/>
      <c r="G764" s="173">
        <f>ROUND(E764*F764,2)</f>
        <v>0</v>
      </c>
      <c r="H764" s="172"/>
      <c r="I764" s="173">
        <f>ROUND(E764*H764,2)</f>
        <v>0</v>
      </c>
      <c r="J764" s="172"/>
      <c r="K764" s="173">
        <f>ROUND(E764*J764,2)</f>
        <v>0</v>
      </c>
      <c r="L764" s="173">
        <v>21</v>
      </c>
      <c r="M764" s="173">
        <f>G764*(1+L764/100)</f>
        <v>0</v>
      </c>
      <c r="N764" s="171">
        <v>3.3E-4</v>
      </c>
      <c r="O764" s="171">
        <f>ROUND(E764*N764,2)</f>
        <v>0.01</v>
      </c>
      <c r="P764" s="171">
        <v>1.235E-2</v>
      </c>
      <c r="Q764" s="171">
        <f>ROUND(E764*P764,2)</f>
        <v>0.31</v>
      </c>
      <c r="R764" s="173"/>
      <c r="S764" s="173" t="s">
        <v>178</v>
      </c>
      <c r="T764" s="174" t="s">
        <v>178</v>
      </c>
      <c r="U764" s="158">
        <v>0.34599999999999997</v>
      </c>
      <c r="V764" s="158">
        <f>ROUND(E764*U764,2)</f>
        <v>8.6300000000000008</v>
      </c>
      <c r="W764" s="158"/>
      <c r="X764" s="158" t="s">
        <v>188</v>
      </c>
      <c r="Y764" s="158" t="s">
        <v>180</v>
      </c>
      <c r="Z764" s="147"/>
      <c r="AA764" s="147"/>
      <c r="AB764" s="147"/>
      <c r="AC764" s="147"/>
      <c r="AD764" s="147"/>
      <c r="AE764" s="147"/>
      <c r="AF764" s="147"/>
      <c r="AG764" s="147" t="s">
        <v>189</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2" x14ac:dyDescent="0.2">
      <c r="A765" s="154"/>
      <c r="B765" s="155"/>
      <c r="C765" s="193" t="s">
        <v>211</v>
      </c>
      <c r="D765" s="188"/>
      <c r="E765" s="189"/>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212</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93" t="s">
        <v>807</v>
      </c>
      <c r="D766" s="188"/>
      <c r="E766" s="189">
        <v>24.95</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212</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119</v>
      </c>
      <c r="B767" s="169" t="s">
        <v>808</v>
      </c>
      <c r="C767" s="184" t="s">
        <v>809</v>
      </c>
      <c r="D767" s="170" t="s">
        <v>210</v>
      </c>
      <c r="E767" s="171">
        <v>59.812609999999999</v>
      </c>
      <c r="F767" s="172"/>
      <c r="G767" s="173">
        <f>ROUND(E767*F767,2)</f>
        <v>0</v>
      </c>
      <c r="H767" s="172"/>
      <c r="I767" s="173">
        <f>ROUND(E767*H767,2)</f>
        <v>0</v>
      </c>
      <c r="J767" s="172"/>
      <c r="K767" s="173">
        <f>ROUND(E767*J767,2)</f>
        <v>0</v>
      </c>
      <c r="L767" s="173">
        <v>21</v>
      </c>
      <c r="M767" s="173">
        <f>G767*(1+L767/100)</f>
        <v>0</v>
      </c>
      <c r="N767" s="171">
        <v>0</v>
      </c>
      <c r="O767" s="171">
        <f>ROUND(E767*N767,2)</f>
        <v>0</v>
      </c>
      <c r="P767" s="171">
        <v>2.2000000000000002</v>
      </c>
      <c r="Q767" s="171">
        <f>ROUND(E767*P767,2)</f>
        <v>131.59</v>
      </c>
      <c r="R767" s="173"/>
      <c r="S767" s="173" t="s">
        <v>178</v>
      </c>
      <c r="T767" s="174" t="s">
        <v>178</v>
      </c>
      <c r="U767" s="158">
        <v>7.1950000000000003</v>
      </c>
      <c r="V767" s="158">
        <f>ROUND(E767*U767,2)</f>
        <v>430.35</v>
      </c>
      <c r="W767" s="158"/>
      <c r="X767" s="158" t="s">
        <v>188</v>
      </c>
      <c r="Y767" s="158" t="s">
        <v>180</v>
      </c>
      <c r="Z767" s="147"/>
      <c r="AA767" s="147"/>
      <c r="AB767" s="147"/>
      <c r="AC767" s="147"/>
      <c r="AD767" s="147"/>
      <c r="AE767" s="147"/>
      <c r="AF767" s="147"/>
      <c r="AG767" s="147" t="s">
        <v>189</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2" x14ac:dyDescent="0.2">
      <c r="A768" s="154"/>
      <c r="B768" s="155"/>
      <c r="C768" s="193" t="s">
        <v>258</v>
      </c>
      <c r="D768" s="188"/>
      <c r="E768" s="189"/>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212</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93" t="s">
        <v>810</v>
      </c>
      <c r="D769" s="188"/>
      <c r="E769" s="189"/>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212</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93" t="s">
        <v>811</v>
      </c>
      <c r="D770" s="188"/>
      <c r="E770" s="189">
        <v>6.3371000000000004</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212</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
      <c r="A771" s="154"/>
      <c r="B771" s="155"/>
      <c r="C771" s="193" t="s">
        <v>211</v>
      </c>
      <c r="D771" s="188"/>
      <c r="E771" s="189"/>
      <c r="F771" s="158"/>
      <c r="G771" s="158"/>
      <c r="H771" s="158"/>
      <c r="I771" s="158"/>
      <c r="J771" s="158"/>
      <c r="K771" s="158"/>
      <c r="L771" s="158"/>
      <c r="M771" s="158"/>
      <c r="N771" s="157"/>
      <c r="O771" s="157"/>
      <c r="P771" s="157"/>
      <c r="Q771" s="157"/>
      <c r="R771" s="158"/>
      <c r="S771" s="158"/>
      <c r="T771" s="158"/>
      <c r="U771" s="158"/>
      <c r="V771" s="158"/>
      <c r="W771" s="158"/>
      <c r="X771" s="158"/>
      <c r="Y771" s="158"/>
      <c r="Z771" s="147"/>
      <c r="AA771" s="147"/>
      <c r="AB771" s="147"/>
      <c r="AC771" s="147"/>
      <c r="AD771" s="147"/>
      <c r="AE771" s="147"/>
      <c r="AF771" s="147"/>
      <c r="AG771" s="147" t="s">
        <v>212</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
      <c r="A772" s="154"/>
      <c r="B772" s="155"/>
      <c r="C772" s="193" t="s">
        <v>812</v>
      </c>
      <c r="D772" s="188"/>
      <c r="E772" s="189"/>
      <c r="F772" s="158"/>
      <c r="G772" s="158"/>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212</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ht="33.75" outlineLevel="3" x14ac:dyDescent="0.2">
      <c r="A773" s="154"/>
      <c r="B773" s="155"/>
      <c r="C773" s="193" t="s">
        <v>813</v>
      </c>
      <c r="D773" s="188"/>
      <c r="E773" s="189">
        <v>44.526000000000003</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212</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
      <c r="A774" s="154"/>
      <c r="B774" s="155"/>
      <c r="C774" s="193" t="s">
        <v>814</v>
      </c>
      <c r="D774" s="188"/>
      <c r="E774" s="189"/>
      <c r="F774" s="158"/>
      <c r="G774" s="158"/>
      <c r="H774" s="158"/>
      <c r="I774" s="158"/>
      <c r="J774" s="158"/>
      <c r="K774" s="158"/>
      <c r="L774" s="158"/>
      <c r="M774" s="158"/>
      <c r="N774" s="157"/>
      <c r="O774" s="157"/>
      <c r="P774" s="157"/>
      <c r="Q774" s="157"/>
      <c r="R774" s="158"/>
      <c r="S774" s="158"/>
      <c r="T774" s="158"/>
      <c r="U774" s="158"/>
      <c r="V774" s="158"/>
      <c r="W774" s="158"/>
      <c r="X774" s="158"/>
      <c r="Y774" s="158"/>
      <c r="Z774" s="147"/>
      <c r="AA774" s="147"/>
      <c r="AB774" s="147"/>
      <c r="AC774" s="147"/>
      <c r="AD774" s="147"/>
      <c r="AE774" s="147"/>
      <c r="AF774" s="147"/>
      <c r="AG774" s="147" t="s">
        <v>212</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
      <c r="A775" s="154"/>
      <c r="B775" s="155"/>
      <c r="C775" s="193" t="s">
        <v>815</v>
      </c>
      <c r="D775" s="188"/>
      <c r="E775" s="189">
        <v>7.3632</v>
      </c>
      <c r="F775" s="158"/>
      <c r="G775" s="158"/>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212</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
      <c r="A776" s="154"/>
      <c r="B776" s="155"/>
      <c r="C776" s="193" t="s">
        <v>816</v>
      </c>
      <c r="D776" s="188"/>
      <c r="E776" s="189"/>
      <c r="F776" s="158"/>
      <c r="G776" s="1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212</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
      <c r="A777" s="154"/>
      <c r="B777" s="155"/>
      <c r="C777" s="193" t="s">
        <v>817</v>
      </c>
      <c r="D777" s="188"/>
      <c r="E777" s="189">
        <v>1.5863100000000001</v>
      </c>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212</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68">
        <v>120</v>
      </c>
      <c r="B778" s="169" t="s">
        <v>818</v>
      </c>
      <c r="C778" s="184" t="s">
        <v>819</v>
      </c>
      <c r="D778" s="170" t="s">
        <v>210</v>
      </c>
      <c r="E778" s="171">
        <v>10.829000000000001</v>
      </c>
      <c r="F778" s="172"/>
      <c r="G778" s="173">
        <f>ROUND(E778*F778,2)</f>
        <v>0</v>
      </c>
      <c r="H778" s="172"/>
      <c r="I778" s="173">
        <f>ROUND(E778*H778,2)</f>
        <v>0</v>
      </c>
      <c r="J778" s="172"/>
      <c r="K778" s="173">
        <f>ROUND(E778*J778,2)</f>
        <v>0</v>
      </c>
      <c r="L778" s="173">
        <v>21</v>
      </c>
      <c r="M778" s="173">
        <f>G778*(1+L778/100)</f>
        <v>0</v>
      </c>
      <c r="N778" s="171">
        <v>0</v>
      </c>
      <c r="O778" s="171">
        <f>ROUND(E778*N778,2)</f>
        <v>0</v>
      </c>
      <c r="P778" s="171">
        <v>2.2000000000000002</v>
      </c>
      <c r="Q778" s="171">
        <f>ROUND(E778*P778,2)</f>
        <v>23.82</v>
      </c>
      <c r="R778" s="173"/>
      <c r="S778" s="173" t="s">
        <v>178</v>
      </c>
      <c r="T778" s="174" t="s">
        <v>178</v>
      </c>
      <c r="U778" s="158">
        <v>9.07</v>
      </c>
      <c r="V778" s="158">
        <f>ROUND(E778*U778,2)</f>
        <v>98.22</v>
      </c>
      <c r="W778" s="158"/>
      <c r="X778" s="158" t="s">
        <v>188</v>
      </c>
      <c r="Y778" s="158" t="s">
        <v>180</v>
      </c>
      <c r="Z778" s="147"/>
      <c r="AA778" s="147"/>
      <c r="AB778" s="147"/>
      <c r="AC778" s="147"/>
      <c r="AD778" s="147"/>
      <c r="AE778" s="147"/>
      <c r="AF778" s="147"/>
      <c r="AG778" s="147" t="s">
        <v>189</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2" x14ac:dyDescent="0.2">
      <c r="A779" s="154"/>
      <c r="B779" s="155"/>
      <c r="C779" s="193" t="s">
        <v>258</v>
      </c>
      <c r="D779" s="188"/>
      <c r="E779" s="189"/>
      <c r="F779" s="158"/>
      <c r="G779" s="158"/>
      <c r="H779" s="158"/>
      <c r="I779" s="158"/>
      <c r="J779" s="158"/>
      <c r="K779" s="158"/>
      <c r="L779" s="158"/>
      <c r="M779" s="158"/>
      <c r="N779" s="157"/>
      <c r="O779" s="157"/>
      <c r="P779" s="157"/>
      <c r="Q779" s="157"/>
      <c r="R779" s="158"/>
      <c r="S779" s="158"/>
      <c r="T779" s="158"/>
      <c r="U779" s="158"/>
      <c r="V779" s="158"/>
      <c r="W779" s="158"/>
      <c r="X779" s="158"/>
      <c r="Y779" s="158"/>
      <c r="Z779" s="147"/>
      <c r="AA779" s="147"/>
      <c r="AB779" s="147"/>
      <c r="AC779" s="147"/>
      <c r="AD779" s="147"/>
      <c r="AE779" s="147"/>
      <c r="AF779" s="147"/>
      <c r="AG779" s="147" t="s">
        <v>212</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3" x14ac:dyDescent="0.2">
      <c r="A780" s="154"/>
      <c r="B780" s="155"/>
      <c r="C780" s="193" t="s">
        <v>820</v>
      </c>
      <c r="D780" s="188"/>
      <c r="E780" s="189"/>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212</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3" x14ac:dyDescent="0.2">
      <c r="A781" s="154"/>
      <c r="B781" s="155"/>
      <c r="C781" s="193" t="s">
        <v>821</v>
      </c>
      <c r="D781" s="188"/>
      <c r="E781" s="189">
        <v>6.524</v>
      </c>
      <c r="F781" s="158"/>
      <c r="G781" s="158"/>
      <c r="H781" s="158"/>
      <c r="I781" s="158"/>
      <c r="J781" s="158"/>
      <c r="K781" s="158"/>
      <c r="L781" s="158"/>
      <c r="M781" s="158"/>
      <c r="N781" s="157"/>
      <c r="O781" s="157"/>
      <c r="P781" s="157"/>
      <c r="Q781" s="157"/>
      <c r="R781" s="158"/>
      <c r="S781" s="158"/>
      <c r="T781" s="158"/>
      <c r="U781" s="158"/>
      <c r="V781" s="158"/>
      <c r="W781" s="158"/>
      <c r="X781" s="158"/>
      <c r="Y781" s="158"/>
      <c r="Z781" s="147"/>
      <c r="AA781" s="147"/>
      <c r="AB781" s="147"/>
      <c r="AC781" s="147"/>
      <c r="AD781" s="147"/>
      <c r="AE781" s="147"/>
      <c r="AF781" s="147"/>
      <c r="AG781" s="147" t="s">
        <v>212</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3" x14ac:dyDescent="0.2">
      <c r="A782" s="154"/>
      <c r="B782" s="155"/>
      <c r="C782" s="193" t="s">
        <v>211</v>
      </c>
      <c r="D782" s="188"/>
      <c r="E782" s="189"/>
      <c r="F782" s="158"/>
      <c r="G782" s="158"/>
      <c r="H782" s="158"/>
      <c r="I782" s="158"/>
      <c r="J782" s="158"/>
      <c r="K782" s="158"/>
      <c r="L782" s="158"/>
      <c r="M782" s="158"/>
      <c r="N782" s="157"/>
      <c r="O782" s="157"/>
      <c r="P782" s="157"/>
      <c r="Q782" s="157"/>
      <c r="R782" s="158"/>
      <c r="S782" s="158"/>
      <c r="T782" s="158"/>
      <c r="U782" s="158"/>
      <c r="V782" s="158"/>
      <c r="W782" s="158"/>
      <c r="X782" s="158"/>
      <c r="Y782" s="158"/>
      <c r="Z782" s="147"/>
      <c r="AA782" s="147"/>
      <c r="AB782" s="147"/>
      <c r="AC782" s="147"/>
      <c r="AD782" s="147"/>
      <c r="AE782" s="147"/>
      <c r="AF782" s="147"/>
      <c r="AG782" s="147" t="s">
        <v>212</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3" x14ac:dyDescent="0.2">
      <c r="A783" s="154"/>
      <c r="B783" s="155"/>
      <c r="C783" s="193" t="s">
        <v>822</v>
      </c>
      <c r="D783" s="188"/>
      <c r="E783" s="189"/>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212</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3" x14ac:dyDescent="0.2">
      <c r="A784" s="154"/>
      <c r="B784" s="155"/>
      <c r="C784" s="193" t="s">
        <v>581</v>
      </c>
      <c r="D784" s="188"/>
      <c r="E784" s="189">
        <v>3.54</v>
      </c>
      <c r="F784" s="158"/>
      <c r="G784" s="158"/>
      <c r="H784" s="158"/>
      <c r="I784" s="158"/>
      <c r="J784" s="158"/>
      <c r="K784" s="158"/>
      <c r="L784" s="158"/>
      <c r="M784" s="158"/>
      <c r="N784" s="157"/>
      <c r="O784" s="157"/>
      <c r="P784" s="157"/>
      <c r="Q784" s="157"/>
      <c r="R784" s="158"/>
      <c r="S784" s="158"/>
      <c r="T784" s="158"/>
      <c r="U784" s="158"/>
      <c r="V784" s="158"/>
      <c r="W784" s="158"/>
      <c r="X784" s="158"/>
      <c r="Y784" s="158"/>
      <c r="Z784" s="147"/>
      <c r="AA784" s="147"/>
      <c r="AB784" s="147"/>
      <c r="AC784" s="147"/>
      <c r="AD784" s="147"/>
      <c r="AE784" s="147"/>
      <c r="AF784" s="147"/>
      <c r="AG784" s="147" t="s">
        <v>212</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3" x14ac:dyDescent="0.2">
      <c r="A785" s="154"/>
      <c r="B785" s="155"/>
      <c r="C785" s="193" t="s">
        <v>823</v>
      </c>
      <c r="D785" s="188"/>
      <c r="E785" s="189"/>
      <c r="F785" s="158"/>
      <c r="G785" s="158"/>
      <c r="H785" s="158"/>
      <c r="I785" s="158"/>
      <c r="J785" s="158"/>
      <c r="K785" s="158"/>
      <c r="L785" s="158"/>
      <c r="M785" s="158"/>
      <c r="N785" s="157"/>
      <c r="O785" s="157"/>
      <c r="P785" s="157"/>
      <c r="Q785" s="157"/>
      <c r="R785" s="158"/>
      <c r="S785" s="158"/>
      <c r="T785" s="158"/>
      <c r="U785" s="158"/>
      <c r="V785" s="158"/>
      <c r="W785" s="158"/>
      <c r="X785" s="158"/>
      <c r="Y785" s="158"/>
      <c r="Z785" s="147"/>
      <c r="AA785" s="147"/>
      <c r="AB785" s="147"/>
      <c r="AC785" s="147"/>
      <c r="AD785" s="147"/>
      <c r="AE785" s="147"/>
      <c r="AF785" s="147"/>
      <c r="AG785" s="147" t="s">
        <v>212</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3" x14ac:dyDescent="0.2">
      <c r="A786" s="154"/>
      <c r="B786" s="155"/>
      <c r="C786" s="193" t="s">
        <v>824</v>
      </c>
      <c r="D786" s="188"/>
      <c r="E786" s="189">
        <v>0.76500000000000001</v>
      </c>
      <c r="F786" s="158"/>
      <c r="G786" s="158"/>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212</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68">
        <v>121</v>
      </c>
      <c r="B787" s="169" t="s">
        <v>825</v>
      </c>
      <c r="C787" s="184" t="s">
        <v>826</v>
      </c>
      <c r="D787" s="170" t="s">
        <v>210</v>
      </c>
      <c r="E787" s="171">
        <v>7.6924000000000001</v>
      </c>
      <c r="F787" s="172"/>
      <c r="G787" s="173">
        <f>ROUND(E787*F787,2)</f>
        <v>0</v>
      </c>
      <c r="H787" s="172"/>
      <c r="I787" s="173">
        <f>ROUND(E787*H787,2)</f>
        <v>0</v>
      </c>
      <c r="J787" s="172"/>
      <c r="K787" s="173">
        <f>ROUND(E787*J787,2)</f>
        <v>0</v>
      </c>
      <c r="L787" s="173">
        <v>21</v>
      </c>
      <c r="M787" s="173">
        <f>G787*(1+L787/100)</f>
        <v>0</v>
      </c>
      <c r="N787" s="171">
        <v>0</v>
      </c>
      <c r="O787" s="171">
        <f>ROUND(E787*N787,2)</f>
        <v>0</v>
      </c>
      <c r="P787" s="171">
        <v>2.2000000000000002</v>
      </c>
      <c r="Q787" s="171">
        <f>ROUND(E787*P787,2)</f>
        <v>16.920000000000002</v>
      </c>
      <c r="R787" s="173"/>
      <c r="S787" s="173" t="s">
        <v>178</v>
      </c>
      <c r="T787" s="174" t="s">
        <v>178</v>
      </c>
      <c r="U787" s="158">
        <v>7.51</v>
      </c>
      <c r="V787" s="158">
        <f>ROUND(E787*U787,2)</f>
        <v>57.77</v>
      </c>
      <c r="W787" s="158"/>
      <c r="X787" s="158" t="s">
        <v>188</v>
      </c>
      <c r="Y787" s="158" t="s">
        <v>180</v>
      </c>
      <c r="Z787" s="147"/>
      <c r="AA787" s="147"/>
      <c r="AB787" s="147"/>
      <c r="AC787" s="147"/>
      <c r="AD787" s="147"/>
      <c r="AE787" s="147"/>
      <c r="AF787" s="147"/>
      <c r="AG787" s="147" t="s">
        <v>189</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2" x14ac:dyDescent="0.2">
      <c r="A788" s="154"/>
      <c r="B788" s="155"/>
      <c r="C788" s="193" t="s">
        <v>258</v>
      </c>
      <c r="D788" s="188"/>
      <c r="E788" s="189"/>
      <c r="F788" s="158"/>
      <c r="G788" s="158"/>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212</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3" x14ac:dyDescent="0.2">
      <c r="A789" s="154"/>
      <c r="B789" s="155"/>
      <c r="C789" s="193" t="s">
        <v>827</v>
      </c>
      <c r="D789" s="188"/>
      <c r="E789" s="189"/>
      <c r="F789" s="158"/>
      <c r="G789" s="158"/>
      <c r="H789" s="158"/>
      <c r="I789" s="158"/>
      <c r="J789" s="158"/>
      <c r="K789" s="158"/>
      <c r="L789" s="158"/>
      <c r="M789" s="158"/>
      <c r="N789" s="157"/>
      <c r="O789" s="157"/>
      <c r="P789" s="157"/>
      <c r="Q789" s="157"/>
      <c r="R789" s="158"/>
      <c r="S789" s="158"/>
      <c r="T789" s="158"/>
      <c r="U789" s="158"/>
      <c r="V789" s="158"/>
      <c r="W789" s="158"/>
      <c r="X789" s="158"/>
      <c r="Y789" s="158"/>
      <c r="Z789" s="147"/>
      <c r="AA789" s="147"/>
      <c r="AB789" s="147"/>
      <c r="AC789" s="147"/>
      <c r="AD789" s="147"/>
      <c r="AE789" s="147"/>
      <c r="AF789" s="147"/>
      <c r="AG789" s="147" t="s">
        <v>212</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3" x14ac:dyDescent="0.2">
      <c r="A790" s="154"/>
      <c r="B790" s="155"/>
      <c r="C790" s="193" t="s">
        <v>828</v>
      </c>
      <c r="D790" s="188"/>
      <c r="E790" s="189">
        <v>2.3094000000000001</v>
      </c>
      <c r="F790" s="158"/>
      <c r="G790" s="158"/>
      <c r="H790" s="158"/>
      <c r="I790" s="158"/>
      <c r="J790" s="158"/>
      <c r="K790" s="158"/>
      <c r="L790" s="158"/>
      <c r="M790" s="158"/>
      <c r="N790" s="157"/>
      <c r="O790" s="157"/>
      <c r="P790" s="157"/>
      <c r="Q790" s="157"/>
      <c r="R790" s="158"/>
      <c r="S790" s="158"/>
      <c r="T790" s="158"/>
      <c r="U790" s="158"/>
      <c r="V790" s="158"/>
      <c r="W790" s="158"/>
      <c r="X790" s="158"/>
      <c r="Y790" s="158"/>
      <c r="Z790" s="147"/>
      <c r="AA790" s="147"/>
      <c r="AB790" s="147"/>
      <c r="AC790" s="147"/>
      <c r="AD790" s="147"/>
      <c r="AE790" s="147"/>
      <c r="AF790" s="147"/>
      <c r="AG790" s="147" t="s">
        <v>212</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
      <c r="A791" s="154"/>
      <c r="B791" s="155"/>
      <c r="C791" s="193" t="s">
        <v>211</v>
      </c>
      <c r="D791" s="188"/>
      <c r="E791" s="189"/>
      <c r="F791" s="158"/>
      <c r="G791" s="158"/>
      <c r="H791" s="158"/>
      <c r="I791" s="158"/>
      <c r="J791" s="158"/>
      <c r="K791" s="158"/>
      <c r="L791" s="158"/>
      <c r="M791" s="158"/>
      <c r="N791" s="157"/>
      <c r="O791" s="157"/>
      <c r="P791" s="157"/>
      <c r="Q791" s="157"/>
      <c r="R791" s="158"/>
      <c r="S791" s="158"/>
      <c r="T791" s="158"/>
      <c r="U791" s="158"/>
      <c r="V791" s="158"/>
      <c r="W791" s="158"/>
      <c r="X791" s="158"/>
      <c r="Y791" s="158"/>
      <c r="Z791" s="147"/>
      <c r="AA791" s="147"/>
      <c r="AB791" s="147"/>
      <c r="AC791" s="147"/>
      <c r="AD791" s="147"/>
      <c r="AE791" s="147"/>
      <c r="AF791" s="147"/>
      <c r="AG791" s="147" t="s">
        <v>212</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
      <c r="A792" s="154"/>
      <c r="B792" s="155"/>
      <c r="C792" s="193" t="s">
        <v>829</v>
      </c>
      <c r="D792" s="188"/>
      <c r="E792" s="189"/>
      <c r="F792" s="158"/>
      <c r="G792" s="158"/>
      <c r="H792" s="158"/>
      <c r="I792" s="158"/>
      <c r="J792" s="158"/>
      <c r="K792" s="158"/>
      <c r="L792" s="158"/>
      <c r="M792" s="158"/>
      <c r="N792" s="157"/>
      <c r="O792" s="157"/>
      <c r="P792" s="157"/>
      <c r="Q792" s="157"/>
      <c r="R792" s="158"/>
      <c r="S792" s="158"/>
      <c r="T792" s="158"/>
      <c r="U792" s="158"/>
      <c r="V792" s="158"/>
      <c r="W792" s="158"/>
      <c r="X792" s="158"/>
      <c r="Y792" s="158"/>
      <c r="Z792" s="147"/>
      <c r="AA792" s="147"/>
      <c r="AB792" s="147"/>
      <c r="AC792" s="147"/>
      <c r="AD792" s="147"/>
      <c r="AE792" s="147"/>
      <c r="AF792" s="147"/>
      <c r="AG792" s="147" t="s">
        <v>212</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ht="22.5" outlineLevel="3" x14ac:dyDescent="0.2">
      <c r="A793" s="154"/>
      <c r="B793" s="155"/>
      <c r="C793" s="193" t="s">
        <v>830</v>
      </c>
      <c r="D793" s="188"/>
      <c r="E793" s="189">
        <v>3.7332000000000001</v>
      </c>
      <c r="F793" s="158"/>
      <c r="G793" s="158"/>
      <c r="H793" s="158"/>
      <c r="I793" s="158"/>
      <c r="J793" s="158"/>
      <c r="K793" s="158"/>
      <c r="L793" s="158"/>
      <c r="M793" s="158"/>
      <c r="N793" s="157"/>
      <c r="O793" s="157"/>
      <c r="P793" s="157"/>
      <c r="Q793" s="157"/>
      <c r="R793" s="158"/>
      <c r="S793" s="158"/>
      <c r="T793" s="158"/>
      <c r="U793" s="158"/>
      <c r="V793" s="158"/>
      <c r="W793" s="158"/>
      <c r="X793" s="158"/>
      <c r="Y793" s="158"/>
      <c r="Z793" s="147"/>
      <c r="AA793" s="147"/>
      <c r="AB793" s="147"/>
      <c r="AC793" s="147"/>
      <c r="AD793" s="147"/>
      <c r="AE793" s="147"/>
      <c r="AF793" s="147"/>
      <c r="AG793" s="147" t="s">
        <v>212</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3" x14ac:dyDescent="0.2">
      <c r="A794" s="154"/>
      <c r="B794" s="155"/>
      <c r="C794" s="193" t="s">
        <v>814</v>
      </c>
      <c r="D794" s="188"/>
      <c r="E794" s="189"/>
      <c r="F794" s="158"/>
      <c r="G794" s="158"/>
      <c r="H794" s="158"/>
      <c r="I794" s="158"/>
      <c r="J794" s="158"/>
      <c r="K794" s="158"/>
      <c r="L794" s="158"/>
      <c r="M794" s="158"/>
      <c r="N794" s="157"/>
      <c r="O794" s="157"/>
      <c r="P794" s="157"/>
      <c r="Q794" s="157"/>
      <c r="R794" s="158"/>
      <c r="S794" s="158"/>
      <c r="T794" s="158"/>
      <c r="U794" s="158"/>
      <c r="V794" s="158"/>
      <c r="W794" s="158"/>
      <c r="X794" s="158"/>
      <c r="Y794" s="158"/>
      <c r="Z794" s="147"/>
      <c r="AA794" s="147"/>
      <c r="AB794" s="147"/>
      <c r="AC794" s="147"/>
      <c r="AD794" s="147"/>
      <c r="AE794" s="147"/>
      <c r="AF794" s="147"/>
      <c r="AG794" s="147" t="s">
        <v>212</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3" x14ac:dyDescent="0.2">
      <c r="A795" s="154"/>
      <c r="B795" s="155"/>
      <c r="C795" s="193" t="s">
        <v>831</v>
      </c>
      <c r="D795" s="188"/>
      <c r="E795" s="189">
        <v>0.9204</v>
      </c>
      <c r="F795" s="158"/>
      <c r="G795" s="158"/>
      <c r="H795" s="158"/>
      <c r="I795" s="158"/>
      <c r="J795" s="158"/>
      <c r="K795" s="158"/>
      <c r="L795" s="158"/>
      <c r="M795" s="158"/>
      <c r="N795" s="157"/>
      <c r="O795" s="157"/>
      <c r="P795" s="157"/>
      <c r="Q795" s="157"/>
      <c r="R795" s="158"/>
      <c r="S795" s="158"/>
      <c r="T795" s="158"/>
      <c r="U795" s="158"/>
      <c r="V795" s="158"/>
      <c r="W795" s="158"/>
      <c r="X795" s="158"/>
      <c r="Y795" s="158"/>
      <c r="Z795" s="147"/>
      <c r="AA795" s="147"/>
      <c r="AB795" s="147"/>
      <c r="AC795" s="147"/>
      <c r="AD795" s="147"/>
      <c r="AE795" s="147"/>
      <c r="AF795" s="147"/>
      <c r="AG795" s="147" t="s">
        <v>212</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3" x14ac:dyDescent="0.2">
      <c r="A796" s="154"/>
      <c r="B796" s="155"/>
      <c r="C796" s="193" t="s">
        <v>832</v>
      </c>
      <c r="D796" s="188"/>
      <c r="E796" s="189"/>
      <c r="F796" s="158"/>
      <c r="G796" s="158"/>
      <c r="H796" s="158"/>
      <c r="I796" s="158"/>
      <c r="J796" s="158"/>
      <c r="K796" s="158"/>
      <c r="L796" s="158"/>
      <c r="M796" s="158"/>
      <c r="N796" s="157"/>
      <c r="O796" s="157"/>
      <c r="P796" s="157"/>
      <c r="Q796" s="157"/>
      <c r="R796" s="158"/>
      <c r="S796" s="158"/>
      <c r="T796" s="158"/>
      <c r="U796" s="158"/>
      <c r="V796" s="158"/>
      <c r="W796" s="158"/>
      <c r="X796" s="158"/>
      <c r="Y796" s="158"/>
      <c r="Z796" s="147"/>
      <c r="AA796" s="147"/>
      <c r="AB796" s="147"/>
      <c r="AC796" s="147"/>
      <c r="AD796" s="147"/>
      <c r="AE796" s="147"/>
      <c r="AF796" s="147"/>
      <c r="AG796" s="147" t="s">
        <v>212</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3" x14ac:dyDescent="0.2">
      <c r="A797" s="154"/>
      <c r="B797" s="155"/>
      <c r="C797" s="193" t="s">
        <v>833</v>
      </c>
      <c r="D797" s="188"/>
      <c r="E797" s="189">
        <v>0.72940000000000005</v>
      </c>
      <c r="F797" s="158"/>
      <c r="G797" s="158"/>
      <c r="H797" s="158"/>
      <c r="I797" s="158"/>
      <c r="J797" s="158"/>
      <c r="K797" s="158"/>
      <c r="L797" s="158"/>
      <c r="M797" s="158"/>
      <c r="N797" s="157"/>
      <c r="O797" s="157"/>
      <c r="P797" s="157"/>
      <c r="Q797" s="157"/>
      <c r="R797" s="158"/>
      <c r="S797" s="158"/>
      <c r="T797" s="158"/>
      <c r="U797" s="158"/>
      <c r="V797" s="158"/>
      <c r="W797" s="158"/>
      <c r="X797" s="158"/>
      <c r="Y797" s="158"/>
      <c r="Z797" s="147"/>
      <c r="AA797" s="147"/>
      <c r="AB797" s="147"/>
      <c r="AC797" s="147"/>
      <c r="AD797" s="147"/>
      <c r="AE797" s="147"/>
      <c r="AF797" s="147"/>
      <c r="AG797" s="147" t="s">
        <v>212</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68">
        <v>122</v>
      </c>
      <c r="B798" s="169" t="s">
        <v>834</v>
      </c>
      <c r="C798" s="184" t="s">
        <v>835</v>
      </c>
      <c r="D798" s="170" t="s">
        <v>253</v>
      </c>
      <c r="E798" s="171">
        <v>918.68</v>
      </c>
      <c r="F798" s="172"/>
      <c r="G798" s="173">
        <f>ROUND(E798*F798,2)</f>
        <v>0</v>
      </c>
      <c r="H798" s="172"/>
      <c r="I798" s="173">
        <f>ROUND(E798*H798,2)</f>
        <v>0</v>
      </c>
      <c r="J798" s="172"/>
      <c r="K798" s="173">
        <f>ROUND(E798*J798,2)</f>
        <v>0</v>
      </c>
      <c r="L798" s="173">
        <v>21</v>
      </c>
      <c r="M798" s="173">
        <f>G798*(1+L798/100)</f>
        <v>0</v>
      </c>
      <c r="N798" s="171">
        <v>0</v>
      </c>
      <c r="O798" s="171">
        <f>ROUND(E798*N798,2)</f>
        <v>0</v>
      </c>
      <c r="P798" s="171">
        <v>1.26E-2</v>
      </c>
      <c r="Q798" s="171">
        <f>ROUND(E798*P798,2)</f>
        <v>11.58</v>
      </c>
      <c r="R798" s="173"/>
      <c r="S798" s="173" t="s">
        <v>178</v>
      </c>
      <c r="T798" s="174" t="s">
        <v>178</v>
      </c>
      <c r="U798" s="158">
        <v>0.33</v>
      </c>
      <c r="V798" s="158">
        <f>ROUND(E798*U798,2)</f>
        <v>303.16000000000003</v>
      </c>
      <c r="W798" s="158"/>
      <c r="X798" s="158" t="s">
        <v>188</v>
      </c>
      <c r="Y798" s="158" t="s">
        <v>180</v>
      </c>
      <c r="Z798" s="147"/>
      <c r="AA798" s="147"/>
      <c r="AB798" s="147"/>
      <c r="AC798" s="147"/>
      <c r="AD798" s="147"/>
      <c r="AE798" s="147"/>
      <c r="AF798" s="147"/>
      <c r="AG798" s="147" t="s">
        <v>189</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2" x14ac:dyDescent="0.2">
      <c r="A799" s="154"/>
      <c r="B799" s="155"/>
      <c r="C799" s="193" t="s">
        <v>258</v>
      </c>
      <c r="D799" s="188"/>
      <c r="E799" s="189"/>
      <c r="F799" s="158"/>
      <c r="G799" s="158"/>
      <c r="H799" s="158"/>
      <c r="I799" s="158"/>
      <c r="J799" s="158"/>
      <c r="K799" s="158"/>
      <c r="L799" s="158"/>
      <c r="M799" s="158"/>
      <c r="N799" s="157"/>
      <c r="O799" s="157"/>
      <c r="P799" s="157"/>
      <c r="Q799" s="157"/>
      <c r="R799" s="158"/>
      <c r="S799" s="158"/>
      <c r="T799" s="158"/>
      <c r="U799" s="158"/>
      <c r="V799" s="158"/>
      <c r="W799" s="158"/>
      <c r="X799" s="158"/>
      <c r="Y799" s="158"/>
      <c r="Z799" s="147"/>
      <c r="AA799" s="147"/>
      <c r="AB799" s="147"/>
      <c r="AC799" s="147"/>
      <c r="AD799" s="147"/>
      <c r="AE799" s="147"/>
      <c r="AF799" s="147"/>
      <c r="AG799" s="147" t="s">
        <v>212</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
      <c r="A800" s="154"/>
      <c r="B800" s="155"/>
      <c r="C800" s="193" t="s">
        <v>625</v>
      </c>
      <c r="D800" s="188"/>
      <c r="E800" s="189"/>
      <c r="F800" s="158"/>
      <c r="G800" s="158"/>
      <c r="H800" s="158"/>
      <c r="I800" s="158"/>
      <c r="J800" s="158"/>
      <c r="K800" s="158"/>
      <c r="L800" s="158"/>
      <c r="M800" s="158"/>
      <c r="N800" s="157"/>
      <c r="O800" s="157"/>
      <c r="P800" s="157"/>
      <c r="Q800" s="157"/>
      <c r="R800" s="158"/>
      <c r="S800" s="158"/>
      <c r="T800" s="158"/>
      <c r="U800" s="158"/>
      <c r="V800" s="158"/>
      <c r="W800" s="158"/>
      <c r="X800" s="158"/>
      <c r="Y800" s="158"/>
      <c r="Z800" s="147"/>
      <c r="AA800" s="147"/>
      <c r="AB800" s="147"/>
      <c r="AC800" s="147"/>
      <c r="AD800" s="147"/>
      <c r="AE800" s="147"/>
      <c r="AF800" s="147"/>
      <c r="AG800" s="147" t="s">
        <v>212</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
      <c r="A801" s="154"/>
      <c r="B801" s="155"/>
      <c r="C801" s="193" t="s">
        <v>626</v>
      </c>
      <c r="D801" s="188"/>
      <c r="E801" s="189">
        <v>576.29999999999995</v>
      </c>
      <c r="F801" s="158"/>
      <c r="G801" s="158"/>
      <c r="H801" s="158"/>
      <c r="I801" s="158"/>
      <c r="J801" s="158"/>
      <c r="K801" s="158"/>
      <c r="L801" s="158"/>
      <c r="M801" s="158"/>
      <c r="N801" s="157"/>
      <c r="O801" s="157"/>
      <c r="P801" s="157"/>
      <c r="Q801" s="157"/>
      <c r="R801" s="158"/>
      <c r="S801" s="158"/>
      <c r="T801" s="158"/>
      <c r="U801" s="158"/>
      <c r="V801" s="158"/>
      <c r="W801" s="158"/>
      <c r="X801" s="158"/>
      <c r="Y801" s="158"/>
      <c r="Z801" s="147"/>
      <c r="AA801" s="147"/>
      <c r="AB801" s="147"/>
      <c r="AC801" s="147"/>
      <c r="AD801" s="147"/>
      <c r="AE801" s="147"/>
      <c r="AF801" s="147"/>
      <c r="AG801" s="147" t="s">
        <v>212</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3" x14ac:dyDescent="0.2">
      <c r="A802" s="154"/>
      <c r="B802" s="155"/>
      <c r="C802" s="193" t="s">
        <v>627</v>
      </c>
      <c r="D802" s="188"/>
      <c r="E802" s="189"/>
      <c r="F802" s="158"/>
      <c r="G802" s="158"/>
      <c r="H802" s="158"/>
      <c r="I802" s="158"/>
      <c r="J802" s="158"/>
      <c r="K802" s="158"/>
      <c r="L802" s="158"/>
      <c r="M802" s="158"/>
      <c r="N802" s="157"/>
      <c r="O802" s="157"/>
      <c r="P802" s="157"/>
      <c r="Q802" s="157"/>
      <c r="R802" s="158"/>
      <c r="S802" s="158"/>
      <c r="T802" s="158"/>
      <c r="U802" s="158"/>
      <c r="V802" s="158"/>
      <c r="W802" s="158"/>
      <c r="X802" s="158"/>
      <c r="Y802" s="158"/>
      <c r="Z802" s="147"/>
      <c r="AA802" s="147"/>
      <c r="AB802" s="147"/>
      <c r="AC802" s="147"/>
      <c r="AD802" s="147"/>
      <c r="AE802" s="147"/>
      <c r="AF802" s="147"/>
      <c r="AG802" s="147" t="s">
        <v>212</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3" x14ac:dyDescent="0.2">
      <c r="A803" s="154"/>
      <c r="B803" s="155"/>
      <c r="C803" s="193" t="s">
        <v>628</v>
      </c>
      <c r="D803" s="188"/>
      <c r="E803" s="189">
        <v>21.17</v>
      </c>
      <c r="F803" s="158"/>
      <c r="G803" s="158"/>
      <c r="H803" s="158"/>
      <c r="I803" s="158"/>
      <c r="J803" s="158"/>
      <c r="K803" s="158"/>
      <c r="L803" s="158"/>
      <c r="M803" s="158"/>
      <c r="N803" s="157"/>
      <c r="O803" s="157"/>
      <c r="P803" s="157"/>
      <c r="Q803" s="157"/>
      <c r="R803" s="158"/>
      <c r="S803" s="158"/>
      <c r="T803" s="158"/>
      <c r="U803" s="158"/>
      <c r="V803" s="158"/>
      <c r="W803" s="158"/>
      <c r="X803" s="158"/>
      <c r="Y803" s="158"/>
      <c r="Z803" s="147"/>
      <c r="AA803" s="147"/>
      <c r="AB803" s="147"/>
      <c r="AC803" s="147"/>
      <c r="AD803" s="147"/>
      <c r="AE803" s="147"/>
      <c r="AF803" s="147"/>
      <c r="AG803" s="147" t="s">
        <v>212</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
      <c r="A804" s="154"/>
      <c r="B804" s="155"/>
      <c r="C804" s="193" t="s">
        <v>211</v>
      </c>
      <c r="D804" s="188"/>
      <c r="E804" s="189"/>
      <c r="F804" s="158"/>
      <c r="G804" s="158"/>
      <c r="H804" s="158"/>
      <c r="I804" s="158"/>
      <c r="J804" s="158"/>
      <c r="K804" s="158"/>
      <c r="L804" s="158"/>
      <c r="M804" s="158"/>
      <c r="N804" s="157"/>
      <c r="O804" s="157"/>
      <c r="P804" s="157"/>
      <c r="Q804" s="157"/>
      <c r="R804" s="158"/>
      <c r="S804" s="158"/>
      <c r="T804" s="158"/>
      <c r="U804" s="158"/>
      <c r="V804" s="158"/>
      <c r="W804" s="158"/>
      <c r="X804" s="158"/>
      <c r="Y804" s="158"/>
      <c r="Z804" s="147"/>
      <c r="AA804" s="147"/>
      <c r="AB804" s="147"/>
      <c r="AC804" s="147"/>
      <c r="AD804" s="147"/>
      <c r="AE804" s="147"/>
      <c r="AF804" s="147"/>
      <c r="AG804" s="147" t="s">
        <v>212</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
      <c r="A805" s="154"/>
      <c r="B805" s="155"/>
      <c r="C805" s="193" t="s">
        <v>629</v>
      </c>
      <c r="D805" s="188"/>
      <c r="E805" s="189"/>
      <c r="F805" s="158"/>
      <c r="G805" s="158"/>
      <c r="H805" s="158"/>
      <c r="I805" s="158"/>
      <c r="J805" s="158"/>
      <c r="K805" s="158"/>
      <c r="L805" s="158"/>
      <c r="M805" s="158"/>
      <c r="N805" s="157"/>
      <c r="O805" s="157"/>
      <c r="P805" s="157"/>
      <c r="Q805" s="157"/>
      <c r="R805" s="158"/>
      <c r="S805" s="158"/>
      <c r="T805" s="158"/>
      <c r="U805" s="158"/>
      <c r="V805" s="158"/>
      <c r="W805" s="158"/>
      <c r="X805" s="158"/>
      <c r="Y805" s="158"/>
      <c r="Z805" s="147"/>
      <c r="AA805" s="147"/>
      <c r="AB805" s="147"/>
      <c r="AC805" s="147"/>
      <c r="AD805" s="147"/>
      <c r="AE805" s="147"/>
      <c r="AF805" s="147"/>
      <c r="AG805" s="147" t="s">
        <v>212</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3" x14ac:dyDescent="0.2">
      <c r="A806" s="154"/>
      <c r="B806" s="155"/>
      <c r="C806" s="193" t="s">
        <v>630</v>
      </c>
      <c r="D806" s="188"/>
      <c r="E806" s="189">
        <v>101.51</v>
      </c>
      <c r="F806" s="158"/>
      <c r="G806" s="158"/>
      <c r="H806" s="158"/>
      <c r="I806" s="158"/>
      <c r="J806" s="158"/>
      <c r="K806" s="158"/>
      <c r="L806" s="158"/>
      <c r="M806" s="158"/>
      <c r="N806" s="157"/>
      <c r="O806" s="157"/>
      <c r="P806" s="157"/>
      <c r="Q806" s="157"/>
      <c r="R806" s="158"/>
      <c r="S806" s="158"/>
      <c r="T806" s="158"/>
      <c r="U806" s="158"/>
      <c r="V806" s="158"/>
      <c r="W806" s="158"/>
      <c r="X806" s="158"/>
      <c r="Y806" s="158"/>
      <c r="Z806" s="147"/>
      <c r="AA806" s="147"/>
      <c r="AB806" s="147"/>
      <c r="AC806" s="147"/>
      <c r="AD806" s="147"/>
      <c r="AE806" s="147"/>
      <c r="AF806" s="147"/>
      <c r="AG806" s="147" t="s">
        <v>212</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3" x14ac:dyDescent="0.2">
      <c r="A807" s="154"/>
      <c r="B807" s="155"/>
      <c r="C807" s="193" t="s">
        <v>243</v>
      </c>
      <c r="D807" s="188"/>
      <c r="E807" s="189"/>
      <c r="F807" s="158"/>
      <c r="G807" s="158"/>
      <c r="H807" s="158"/>
      <c r="I807" s="158"/>
      <c r="J807" s="158"/>
      <c r="K807" s="158"/>
      <c r="L807" s="158"/>
      <c r="M807" s="158"/>
      <c r="N807" s="157"/>
      <c r="O807" s="157"/>
      <c r="P807" s="157"/>
      <c r="Q807" s="157"/>
      <c r="R807" s="158"/>
      <c r="S807" s="158"/>
      <c r="T807" s="158"/>
      <c r="U807" s="158"/>
      <c r="V807" s="158"/>
      <c r="W807" s="158"/>
      <c r="X807" s="158"/>
      <c r="Y807" s="158"/>
      <c r="Z807" s="147"/>
      <c r="AA807" s="147"/>
      <c r="AB807" s="147"/>
      <c r="AC807" s="147"/>
      <c r="AD807" s="147"/>
      <c r="AE807" s="147"/>
      <c r="AF807" s="147"/>
      <c r="AG807" s="147" t="s">
        <v>212</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3" x14ac:dyDescent="0.2">
      <c r="A808" s="154"/>
      <c r="B808" s="155"/>
      <c r="C808" s="193" t="s">
        <v>631</v>
      </c>
      <c r="D808" s="188"/>
      <c r="E808" s="189"/>
      <c r="F808" s="158"/>
      <c r="G808" s="158"/>
      <c r="H808" s="158"/>
      <c r="I808" s="158"/>
      <c r="J808" s="158"/>
      <c r="K808" s="158"/>
      <c r="L808" s="158"/>
      <c r="M808" s="158"/>
      <c r="N808" s="157"/>
      <c r="O808" s="157"/>
      <c r="P808" s="157"/>
      <c r="Q808" s="157"/>
      <c r="R808" s="158"/>
      <c r="S808" s="158"/>
      <c r="T808" s="158"/>
      <c r="U808" s="158"/>
      <c r="V808" s="158"/>
      <c r="W808" s="158"/>
      <c r="X808" s="158"/>
      <c r="Y808" s="158"/>
      <c r="Z808" s="147"/>
      <c r="AA808" s="147"/>
      <c r="AB808" s="147"/>
      <c r="AC808" s="147"/>
      <c r="AD808" s="147"/>
      <c r="AE808" s="147"/>
      <c r="AF808" s="147"/>
      <c r="AG808" s="147" t="s">
        <v>212</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3" x14ac:dyDescent="0.2">
      <c r="A809" s="154"/>
      <c r="B809" s="155"/>
      <c r="C809" s="193" t="s">
        <v>632</v>
      </c>
      <c r="D809" s="188"/>
      <c r="E809" s="189">
        <v>206.6</v>
      </c>
      <c r="F809" s="158"/>
      <c r="G809" s="158"/>
      <c r="H809" s="158"/>
      <c r="I809" s="158"/>
      <c r="J809" s="158"/>
      <c r="K809" s="158"/>
      <c r="L809" s="158"/>
      <c r="M809" s="158"/>
      <c r="N809" s="157"/>
      <c r="O809" s="157"/>
      <c r="P809" s="157"/>
      <c r="Q809" s="157"/>
      <c r="R809" s="158"/>
      <c r="S809" s="158"/>
      <c r="T809" s="158"/>
      <c r="U809" s="158"/>
      <c r="V809" s="158"/>
      <c r="W809" s="158"/>
      <c r="X809" s="158"/>
      <c r="Y809" s="158"/>
      <c r="Z809" s="147"/>
      <c r="AA809" s="147"/>
      <c r="AB809" s="147"/>
      <c r="AC809" s="147"/>
      <c r="AD809" s="147"/>
      <c r="AE809" s="147"/>
      <c r="AF809" s="147"/>
      <c r="AG809" s="147" t="s">
        <v>212</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3" x14ac:dyDescent="0.2">
      <c r="A810" s="154"/>
      <c r="B810" s="155"/>
      <c r="C810" s="193" t="s">
        <v>633</v>
      </c>
      <c r="D810" s="188"/>
      <c r="E810" s="189"/>
      <c r="F810" s="158"/>
      <c r="G810" s="158"/>
      <c r="H810" s="158"/>
      <c r="I810" s="158"/>
      <c r="J810" s="158"/>
      <c r="K810" s="158"/>
      <c r="L810" s="158"/>
      <c r="M810" s="158"/>
      <c r="N810" s="157"/>
      <c r="O810" s="157"/>
      <c r="P810" s="157"/>
      <c r="Q810" s="157"/>
      <c r="R810" s="158"/>
      <c r="S810" s="158"/>
      <c r="T810" s="158"/>
      <c r="U810" s="158"/>
      <c r="V810" s="158"/>
      <c r="W810" s="158"/>
      <c r="X810" s="158"/>
      <c r="Y810" s="158"/>
      <c r="Z810" s="147"/>
      <c r="AA810" s="147"/>
      <c r="AB810" s="147"/>
      <c r="AC810" s="147"/>
      <c r="AD810" s="147"/>
      <c r="AE810" s="147"/>
      <c r="AF810" s="147"/>
      <c r="AG810" s="147" t="s">
        <v>212</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3" x14ac:dyDescent="0.2">
      <c r="A811" s="154"/>
      <c r="B811" s="155"/>
      <c r="C811" s="193" t="s">
        <v>634</v>
      </c>
      <c r="D811" s="188"/>
      <c r="E811" s="189">
        <v>13.1</v>
      </c>
      <c r="F811" s="158"/>
      <c r="G811" s="158"/>
      <c r="H811" s="158"/>
      <c r="I811" s="158"/>
      <c r="J811" s="158"/>
      <c r="K811" s="158"/>
      <c r="L811" s="158"/>
      <c r="M811" s="158"/>
      <c r="N811" s="157"/>
      <c r="O811" s="157"/>
      <c r="P811" s="157"/>
      <c r="Q811" s="157"/>
      <c r="R811" s="158"/>
      <c r="S811" s="158"/>
      <c r="T811" s="158"/>
      <c r="U811" s="158"/>
      <c r="V811" s="158"/>
      <c r="W811" s="158"/>
      <c r="X811" s="158"/>
      <c r="Y811" s="158"/>
      <c r="Z811" s="147"/>
      <c r="AA811" s="147"/>
      <c r="AB811" s="147"/>
      <c r="AC811" s="147"/>
      <c r="AD811" s="147"/>
      <c r="AE811" s="147"/>
      <c r="AF811" s="147"/>
      <c r="AG811" s="147" t="s">
        <v>212</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22.5" outlineLevel="1" x14ac:dyDescent="0.2">
      <c r="A812" s="168">
        <v>123</v>
      </c>
      <c r="B812" s="169" t="s">
        <v>836</v>
      </c>
      <c r="C812" s="184" t="s">
        <v>837</v>
      </c>
      <c r="D812" s="170" t="s">
        <v>210</v>
      </c>
      <c r="E812" s="171">
        <v>4.3049999999999997</v>
      </c>
      <c r="F812" s="172"/>
      <c r="G812" s="173">
        <f>ROUND(E812*F812,2)</f>
        <v>0</v>
      </c>
      <c r="H812" s="172"/>
      <c r="I812" s="173">
        <f>ROUND(E812*H812,2)</f>
        <v>0</v>
      </c>
      <c r="J812" s="172"/>
      <c r="K812" s="173">
        <f>ROUND(E812*J812,2)</f>
        <v>0</v>
      </c>
      <c r="L812" s="173">
        <v>21</v>
      </c>
      <c r="M812" s="173">
        <f>G812*(1+L812/100)</f>
        <v>0</v>
      </c>
      <c r="N812" s="171">
        <v>0</v>
      </c>
      <c r="O812" s="171">
        <f>ROUND(E812*N812,2)</f>
        <v>0</v>
      </c>
      <c r="P812" s="171">
        <v>0</v>
      </c>
      <c r="Q812" s="171">
        <f>ROUND(E812*P812,2)</f>
        <v>0</v>
      </c>
      <c r="R812" s="173"/>
      <c r="S812" s="173" t="s">
        <v>178</v>
      </c>
      <c r="T812" s="174" t="s">
        <v>178</v>
      </c>
      <c r="U812" s="158">
        <v>4.0289999999999999</v>
      </c>
      <c r="V812" s="158">
        <f>ROUND(E812*U812,2)</f>
        <v>17.34</v>
      </c>
      <c r="W812" s="158"/>
      <c r="X812" s="158" t="s">
        <v>188</v>
      </c>
      <c r="Y812" s="158" t="s">
        <v>180</v>
      </c>
      <c r="Z812" s="147"/>
      <c r="AA812" s="147"/>
      <c r="AB812" s="147"/>
      <c r="AC812" s="147"/>
      <c r="AD812" s="147"/>
      <c r="AE812" s="147"/>
      <c r="AF812" s="147"/>
      <c r="AG812" s="147" t="s">
        <v>189</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2" x14ac:dyDescent="0.2">
      <c r="A813" s="154"/>
      <c r="B813" s="155"/>
      <c r="C813" s="193" t="s">
        <v>211</v>
      </c>
      <c r="D813" s="188"/>
      <c r="E813" s="189"/>
      <c r="F813" s="158"/>
      <c r="G813" s="158"/>
      <c r="H813" s="158"/>
      <c r="I813" s="158"/>
      <c r="J813" s="158"/>
      <c r="K813" s="158"/>
      <c r="L813" s="158"/>
      <c r="M813" s="158"/>
      <c r="N813" s="157"/>
      <c r="O813" s="157"/>
      <c r="P813" s="157"/>
      <c r="Q813" s="157"/>
      <c r="R813" s="158"/>
      <c r="S813" s="158"/>
      <c r="T813" s="158"/>
      <c r="U813" s="158"/>
      <c r="V813" s="158"/>
      <c r="W813" s="158"/>
      <c r="X813" s="158"/>
      <c r="Y813" s="158"/>
      <c r="Z813" s="147"/>
      <c r="AA813" s="147"/>
      <c r="AB813" s="147"/>
      <c r="AC813" s="147"/>
      <c r="AD813" s="147"/>
      <c r="AE813" s="147"/>
      <c r="AF813" s="147"/>
      <c r="AG813" s="147" t="s">
        <v>212</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3" x14ac:dyDescent="0.2">
      <c r="A814" s="154"/>
      <c r="B814" s="155"/>
      <c r="C814" s="193" t="s">
        <v>822</v>
      </c>
      <c r="D814" s="188"/>
      <c r="E814" s="189"/>
      <c r="F814" s="158"/>
      <c r="G814" s="158"/>
      <c r="H814" s="158"/>
      <c r="I814" s="158"/>
      <c r="J814" s="158"/>
      <c r="K814" s="158"/>
      <c r="L814" s="158"/>
      <c r="M814" s="158"/>
      <c r="N814" s="157"/>
      <c r="O814" s="157"/>
      <c r="P814" s="157"/>
      <c r="Q814" s="157"/>
      <c r="R814" s="158"/>
      <c r="S814" s="158"/>
      <c r="T814" s="158"/>
      <c r="U814" s="158"/>
      <c r="V814" s="158"/>
      <c r="W814" s="158"/>
      <c r="X814" s="158"/>
      <c r="Y814" s="158"/>
      <c r="Z814" s="147"/>
      <c r="AA814" s="147"/>
      <c r="AB814" s="147"/>
      <c r="AC814" s="147"/>
      <c r="AD814" s="147"/>
      <c r="AE814" s="147"/>
      <c r="AF814" s="147"/>
      <c r="AG814" s="147" t="s">
        <v>212</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3" x14ac:dyDescent="0.2">
      <c r="A815" s="154"/>
      <c r="B815" s="155"/>
      <c r="C815" s="193" t="s">
        <v>581</v>
      </c>
      <c r="D815" s="188"/>
      <c r="E815" s="189">
        <v>3.54</v>
      </c>
      <c r="F815" s="158"/>
      <c r="G815" s="158"/>
      <c r="H815" s="158"/>
      <c r="I815" s="158"/>
      <c r="J815" s="158"/>
      <c r="K815" s="158"/>
      <c r="L815" s="158"/>
      <c r="M815" s="158"/>
      <c r="N815" s="157"/>
      <c r="O815" s="157"/>
      <c r="P815" s="157"/>
      <c r="Q815" s="157"/>
      <c r="R815" s="158"/>
      <c r="S815" s="158"/>
      <c r="T815" s="158"/>
      <c r="U815" s="158"/>
      <c r="V815" s="158"/>
      <c r="W815" s="158"/>
      <c r="X815" s="158"/>
      <c r="Y815" s="158"/>
      <c r="Z815" s="147"/>
      <c r="AA815" s="147"/>
      <c r="AB815" s="147"/>
      <c r="AC815" s="147"/>
      <c r="AD815" s="147"/>
      <c r="AE815" s="147"/>
      <c r="AF815" s="147"/>
      <c r="AG815" s="147" t="s">
        <v>212</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3" x14ac:dyDescent="0.2">
      <c r="A816" s="154"/>
      <c r="B816" s="155"/>
      <c r="C816" s="193" t="s">
        <v>823</v>
      </c>
      <c r="D816" s="188"/>
      <c r="E816" s="189"/>
      <c r="F816" s="158"/>
      <c r="G816" s="158"/>
      <c r="H816" s="158"/>
      <c r="I816" s="158"/>
      <c r="J816" s="158"/>
      <c r="K816" s="158"/>
      <c r="L816" s="158"/>
      <c r="M816" s="158"/>
      <c r="N816" s="157"/>
      <c r="O816" s="157"/>
      <c r="P816" s="157"/>
      <c r="Q816" s="157"/>
      <c r="R816" s="158"/>
      <c r="S816" s="158"/>
      <c r="T816" s="158"/>
      <c r="U816" s="158"/>
      <c r="V816" s="158"/>
      <c r="W816" s="158"/>
      <c r="X816" s="158"/>
      <c r="Y816" s="158"/>
      <c r="Z816" s="147"/>
      <c r="AA816" s="147"/>
      <c r="AB816" s="147"/>
      <c r="AC816" s="147"/>
      <c r="AD816" s="147"/>
      <c r="AE816" s="147"/>
      <c r="AF816" s="147"/>
      <c r="AG816" s="147" t="s">
        <v>212</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3" x14ac:dyDescent="0.2">
      <c r="A817" s="154"/>
      <c r="B817" s="155"/>
      <c r="C817" s="193" t="s">
        <v>824</v>
      </c>
      <c r="D817" s="188"/>
      <c r="E817" s="189">
        <v>0.76500000000000001</v>
      </c>
      <c r="F817" s="158"/>
      <c r="G817" s="158"/>
      <c r="H817" s="158"/>
      <c r="I817" s="158"/>
      <c r="J817" s="158"/>
      <c r="K817" s="158"/>
      <c r="L817" s="158"/>
      <c r="M817" s="158"/>
      <c r="N817" s="157"/>
      <c r="O817" s="157"/>
      <c r="P817" s="157"/>
      <c r="Q817" s="157"/>
      <c r="R817" s="158"/>
      <c r="S817" s="158"/>
      <c r="T817" s="158"/>
      <c r="U817" s="158"/>
      <c r="V817" s="158"/>
      <c r="W817" s="158"/>
      <c r="X817" s="158"/>
      <c r="Y817" s="158"/>
      <c r="Z817" s="147"/>
      <c r="AA817" s="147"/>
      <c r="AB817" s="147"/>
      <c r="AC817" s="147"/>
      <c r="AD817" s="147"/>
      <c r="AE817" s="147"/>
      <c r="AF817" s="147"/>
      <c r="AG817" s="147" t="s">
        <v>212</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68">
        <v>124</v>
      </c>
      <c r="B818" s="169" t="s">
        <v>838</v>
      </c>
      <c r="C818" s="184" t="s">
        <v>839</v>
      </c>
      <c r="D818" s="170" t="s">
        <v>253</v>
      </c>
      <c r="E818" s="171">
        <v>892.46</v>
      </c>
      <c r="F818" s="172"/>
      <c r="G818" s="173">
        <f>ROUND(E818*F818,2)</f>
        <v>0</v>
      </c>
      <c r="H818" s="172"/>
      <c r="I818" s="173">
        <f>ROUND(E818*H818,2)</f>
        <v>0</v>
      </c>
      <c r="J818" s="172"/>
      <c r="K818" s="173">
        <f>ROUND(E818*J818,2)</f>
        <v>0</v>
      </c>
      <c r="L818" s="173">
        <v>21</v>
      </c>
      <c r="M818" s="173">
        <f>G818*(1+L818/100)</f>
        <v>0</v>
      </c>
      <c r="N818" s="171">
        <v>0</v>
      </c>
      <c r="O818" s="171">
        <f>ROUND(E818*N818,2)</f>
        <v>0</v>
      </c>
      <c r="P818" s="171">
        <v>0.02</v>
      </c>
      <c r="Q818" s="171">
        <f>ROUND(E818*P818,2)</f>
        <v>17.850000000000001</v>
      </c>
      <c r="R818" s="173"/>
      <c r="S818" s="173" t="s">
        <v>178</v>
      </c>
      <c r="T818" s="174" t="s">
        <v>178</v>
      </c>
      <c r="U818" s="158">
        <v>0.14699999999999999</v>
      </c>
      <c r="V818" s="158">
        <f>ROUND(E818*U818,2)</f>
        <v>131.19</v>
      </c>
      <c r="W818" s="158"/>
      <c r="X818" s="158" t="s">
        <v>188</v>
      </c>
      <c r="Y818" s="158" t="s">
        <v>180</v>
      </c>
      <c r="Z818" s="147"/>
      <c r="AA818" s="147"/>
      <c r="AB818" s="147"/>
      <c r="AC818" s="147"/>
      <c r="AD818" s="147"/>
      <c r="AE818" s="147"/>
      <c r="AF818" s="147"/>
      <c r="AG818" s="147" t="s">
        <v>189</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2" x14ac:dyDescent="0.2">
      <c r="A819" s="154"/>
      <c r="B819" s="155"/>
      <c r="C819" s="193" t="s">
        <v>258</v>
      </c>
      <c r="D819" s="188"/>
      <c r="E819" s="189"/>
      <c r="F819" s="158"/>
      <c r="G819" s="158"/>
      <c r="H819" s="158"/>
      <c r="I819" s="158"/>
      <c r="J819" s="158"/>
      <c r="K819" s="158"/>
      <c r="L819" s="158"/>
      <c r="M819" s="158"/>
      <c r="N819" s="157"/>
      <c r="O819" s="157"/>
      <c r="P819" s="157"/>
      <c r="Q819" s="157"/>
      <c r="R819" s="158"/>
      <c r="S819" s="158"/>
      <c r="T819" s="158"/>
      <c r="U819" s="158"/>
      <c r="V819" s="158"/>
      <c r="W819" s="158"/>
      <c r="X819" s="158"/>
      <c r="Y819" s="158"/>
      <c r="Z819" s="147"/>
      <c r="AA819" s="147"/>
      <c r="AB819" s="147"/>
      <c r="AC819" s="147"/>
      <c r="AD819" s="147"/>
      <c r="AE819" s="147"/>
      <c r="AF819" s="147"/>
      <c r="AG819" s="147" t="s">
        <v>212</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3" x14ac:dyDescent="0.2">
      <c r="A820" s="154"/>
      <c r="B820" s="155"/>
      <c r="C820" s="193" t="s">
        <v>810</v>
      </c>
      <c r="D820" s="188"/>
      <c r="E820" s="189"/>
      <c r="F820" s="158"/>
      <c r="G820" s="158"/>
      <c r="H820" s="158"/>
      <c r="I820" s="158"/>
      <c r="J820" s="158"/>
      <c r="K820" s="158"/>
      <c r="L820" s="158"/>
      <c r="M820" s="158"/>
      <c r="N820" s="157"/>
      <c r="O820" s="157"/>
      <c r="P820" s="157"/>
      <c r="Q820" s="157"/>
      <c r="R820" s="158"/>
      <c r="S820" s="158"/>
      <c r="T820" s="158"/>
      <c r="U820" s="158"/>
      <c r="V820" s="158"/>
      <c r="W820" s="158"/>
      <c r="X820" s="158"/>
      <c r="Y820" s="158"/>
      <c r="Z820" s="147"/>
      <c r="AA820" s="147"/>
      <c r="AB820" s="147"/>
      <c r="AC820" s="147"/>
      <c r="AD820" s="147"/>
      <c r="AE820" s="147"/>
      <c r="AF820" s="147"/>
      <c r="AG820" s="147" t="s">
        <v>212</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3" x14ac:dyDescent="0.2">
      <c r="A821" s="154"/>
      <c r="B821" s="155"/>
      <c r="C821" s="193" t="s">
        <v>840</v>
      </c>
      <c r="D821" s="188"/>
      <c r="E821" s="189">
        <v>90.53</v>
      </c>
      <c r="F821" s="158"/>
      <c r="G821" s="158"/>
      <c r="H821" s="158"/>
      <c r="I821" s="158"/>
      <c r="J821" s="158"/>
      <c r="K821" s="158"/>
      <c r="L821" s="158"/>
      <c r="M821" s="158"/>
      <c r="N821" s="157"/>
      <c r="O821" s="157"/>
      <c r="P821" s="157"/>
      <c r="Q821" s="157"/>
      <c r="R821" s="158"/>
      <c r="S821" s="158"/>
      <c r="T821" s="158"/>
      <c r="U821" s="158"/>
      <c r="V821" s="158"/>
      <c r="W821" s="158"/>
      <c r="X821" s="158"/>
      <c r="Y821" s="158"/>
      <c r="Z821" s="147"/>
      <c r="AA821" s="147"/>
      <c r="AB821" s="147"/>
      <c r="AC821" s="147"/>
      <c r="AD821" s="147"/>
      <c r="AE821" s="147"/>
      <c r="AF821" s="147"/>
      <c r="AG821" s="147" t="s">
        <v>212</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3" x14ac:dyDescent="0.2">
      <c r="A822" s="154"/>
      <c r="B822" s="155"/>
      <c r="C822" s="193" t="s">
        <v>820</v>
      </c>
      <c r="D822" s="188"/>
      <c r="E822" s="189"/>
      <c r="F822" s="158"/>
      <c r="G822" s="158"/>
      <c r="H822" s="158"/>
      <c r="I822" s="158"/>
      <c r="J822" s="158"/>
      <c r="K822" s="158"/>
      <c r="L822" s="158"/>
      <c r="M822" s="158"/>
      <c r="N822" s="157"/>
      <c r="O822" s="157"/>
      <c r="P822" s="157"/>
      <c r="Q822" s="157"/>
      <c r="R822" s="158"/>
      <c r="S822" s="158"/>
      <c r="T822" s="158"/>
      <c r="U822" s="158"/>
      <c r="V822" s="158"/>
      <c r="W822" s="158"/>
      <c r="X822" s="158"/>
      <c r="Y822" s="158"/>
      <c r="Z822" s="147"/>
      <c r="AA822" s="147"/>
      <c r="AB822" s="147"/>
      <c r="AC822" s="147"/>
      <c r="AD822" s="147"/>
      <c r="AE822" s="147"/>
      <c r="AF822" s="147"/>
      <c r="AG822" s="147" t="s">
        <v>212</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3" x14ac:dyDescent="0.2">
      <c r="A823" s="154"/>
      <c r="B823" s="155"/>
      <c r="C823" s="193" t="s">
        <v>841</v>
      </c>
      <c r="D823" s="188"/>
      <c r="E823" s="189">
        <v>46.6</v>
      </c>
      <c r="F823" s="158"/>
      <c r="G823" s="158"/>
      <c r="H823" s="158"/>
      <c r="I823" s="158"/>
      <c r="J823" s="158"/>
      <c r="K823" s="158"/>
      <c r="L823" s="158"/>
      <c r="M823" s="158"/>
      <c r="N823" s="157"/>
      <c r="O823" s="157"/>
      <c r="P823" s="157"/>
      <c r="Q823" s="157"/>
      <c r="R823" s="158"/>
      <c r="S823" s="158"/>
      <c r="T823" s="158"/>
      <c r="U823" s="158"/>
      <c r="V823" s="158"/>
      <c r="W823" s="158"/>
      <c r="X823" s="158"/>
      <c r="Y823" s="158"/>
      <c r="Z823" s="147"/>
      <c r="AA823" s="147"/>
      <c r="AB823" s="147"/>
      <c r="AC823" s="147"/>
      <c r="AD823" s="147"/>
      <c r="AE823" s="147"/>
      <c r="AF823" s="147"/>
      <c r="AG823" s="147" t="s">
        <v>212</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3" x14ac:dyDescent="0.2">
      <c r="A824" s="154"/>
      <c r="B824" s="155"/>
      <c r="C824" s="193" t="s">
        <v>827</v>
      </c>
      <c r="D824" s="188"/>
      <c r="E824" s="189"/>
      <c r="F824" s="158"/>
      <c r="G824" s="158"/>
      <c r="H824" s="158"/>
      <c r="I824" s="158"/>
      <c r="J824" s="158"/>
      <c r="K824" s="158"/>
      <c r="L824" s="158"/>
      <c r="M824" s="158"/>
      <c r="N824" s="157"/>
      <c r="O824" s="157"/>
      <c r="P824" s="157"/>
      <c r="Q824" s="157"/>
      <c r="R824" s="158"/>
      <c r="S824" s="158"/>
      <c r="T824" s="158"/>
      <c r="U824" s="158"/>
      <c r="V824" s="158"/>
      <c r="W824" s="158"/>
      <c r="X824" s="158"/>
      <c r="Y824" s="158"/>
      <c r="Z824" s="147"/>
      <c r="AA824" s="147"/>
      <c r="AB824" s="147"/>
      <c r="AC824" s="147"/>
      <c r="AD824" s="147"/>
      <c r="AE824" s="147"/>
      <c r="AF824" s="147"/>
      <c r="AG824" s="147" t="s">
        <v>212</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3" x14ac:dyDescent="0.2">
      <c r="A825" s="154"/>
      <c r="B825" s="155"/>
      <c r="C825" s="193" t="s">
        <v>842</v>
      </c>
      <c r="D825" s="188"/>
      <c r="E825" s="189">
        <v>115.47</v>
      </c>
      <c r="F825" s="158"/>
      <c r="G825" s="158"/>
      <c r="H825" s="158"/>
      <c r="I825" s="158"/>
      <c r="J825" s="158"/>
      <c r="K825" s="158"/>
      <c r="L825" s="158"/>
      <c r="M825" s="158"/>
      <c r="N825" s="157"/>
      <c r="O825" s="157"/>
      <c r="P825" s="157"/>
      <c r="Q825" s="157"/>
      <c r="R825" s="158"/>
      <c r="S825" s="158"/>
      <c r="T825" s="158"/>
      <c r="U825" s="158"/>
      <c r="V825" s="158"/>
      <c r="W825" s="158"/>
      <c r="X825" s="158"/>
      <c r="Y825" s="158"/>
      <c r="Z825" s="147"/>
      <c r="AA825" s="147"/>
      <c r="AB825" s="147"/>
      <c r="AC825" s="147"/>
      <c r="AD825" s="147"/>
      <c r="AE825" s="147"/>
      <c r="AF825" s="147"/>
      <c r="AG825" s="147" t="s">
        <v>212</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3" x14ac:dyDescent="0.2">
      <c r="A826" s="154"/>
      <c r="B826" s="155"/>
      <c r="C826" s="193" t="s">
        <v>843</v>
      </c>
      <c r="D826" s="188"/>
      <c r="E826" s="189"/>
      <c r="F826" s="158"/>
      <c r="G826" s="158"/>
      <c r="H826" s="158"/>
      <c r="I826" s="158"/>
      <c r="J826" s="158"/>
      <c r="K826" s="158"/>
      <c r="L826" s="158"/>
      <c r="M826" s="158"/>
      <c r="N826" s="157"/>
      <c r="O826" s="157"/>
      <c r="P826" s="157"/>
      <c r="Q826" s="157"/>
      <c r="R826" s="158"/>
      <c r="S826" s="158"/>
      <c r="T826" s="158"/>
      <c r="U826" s="158"/>
      <c r="V826" s="158"/>
      <c r="W826" s="158"/>
      <c r="X826" s="158"/>
      <c r="Y826" s="158"/>
      <c r="Z826" s="147"/>
      <c r="AA826" s="147"/>
      <c r="AB826" s="147"/>
      <c r="AC826" s="147"/>
      <c r="AD826" s="147"/>
      <c r="AE826" s="147"/>
      <c r="AF826" s="147"/>
      <c r="AG826" s="147" t="s">
        <v>212</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3" x14ac:dyDescent="0.2">
      <c r="A827" s="154"/>
      <c r="B827" s="155"/>
      <c r="C827" s="193" t="s">
        <v>844</v>
      </c>
      <c r="D827" s="188"/>
      <c r="E827" s="189">
        <v>8.35</v>
      </c>
      <c r="F827" s="158"/>
      <c r="G827" s="158"/>
      <c r="H827" s="158"/>
      <c r="I827" s="158"/>
      <c r="J827" s="158"/>
      <c r="K827" s="158"/>
      <c r="L827" s="158"/>
      <c r="M827" s="158"/>
      <c r="N827" s="157"/>
      <c r="O827" s="157"/>
      <c r="P827" s="157"/>
      <c r="Q827" s="157"/>
      <c r="R827" s="158"/>
      <c r="S827" s="158"/>
      <c r="T827" s="158"/>
      <c r="U827" s="158"/>
      <c r="V827" s="158"/>
      <c r="W827" s="158"/>
      <c r="X827" s="158"/>
      <c r="Y827" s="158"/>
      <c r="Z827" s="147"/>
      <c r="AA827" s="147"/>
      <c r="AB827" s="147"/>
      <c r="AC827" s="147"/>
      <c r="AD827" s="147"/>
      <c r="AE827" s="147"/>
      <c r="AF827" s="147"/>
      <c r="AG827" s="147" t="s">
        <v>212</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3" x14ac:dyDescent="0.2">
      <c r="A828" s="154"/>
      <c r="B828" s="155"/>
      <c r="C828" s="193" t="s">
        <v>211</v>
      </c>
      <c r="D828" s="188"/>
      <c r="E828" s="189"/>
      <c r="F828" s="158"/>
      <c r="G828" s="158"/>
      <c r="H828" s="158"/>
      <c r="I828" s="158"/>
      <c r="J828" s="158"/>
      <c r="K828" s="158"/>
      <c r="L828" s="158"/>
      <c r="M828" s="158"/>
      <c r="N828" s="157"/>
      <c r="O828" s="157"/>
      <c r="P828" s="157"/>
      <c r="Q828" s="157"/>
      <c r="R828" s="158"/>
      <c r="S828" s="158"/>
      <c r="T828" s="158"/>
      <c r="U828" s="158"/>
      <c r="V828" s="158"/>
      <c r="W828" s="158"/>
      <c r="X828" s="158"/>
      <c r="Y828" s="158"/>
      <c r="Z828" s="147"/>
      <c r="AA828" s="147"/>
      <c r="AB828" s="147"/>
      <c r="AC828" s="147"/>
      <c r="AD828" s="147"/>
      <c r="AE828" s="147"/>
      <c r="AF828" s="147"/>
      <c r="AG828" s="147" t="s">
        <v>212</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3" x14ac:dyDescent="0.2">
      <c r="A829" s="154"/>
      <c r="B829" s="155"/>
      <c r="C829" s="193" t="s">
        <v>829</v>
      </c>
      <c r="D829" s="188"/>
      <c r="E829" s="189"/>
      <c r="F829" s="158"/>
      <c r="G829" s="158"/>
      <c r="H829" s="158"/>
      <c r="I829" s="158"/>
      <c r="J829" s="158"/>
      <c r="K829" s="158"/>
      <c r="L829" s="158"/>
      <c r="M829" s="158"/>
      <c r="N829" s="157"/>
      <c r="O829" s="157"/>
      <c r="P829" s="157"/>
      <c r="Q829" s="157"/>
      <c r="R829" s="158"/>
      <c r="S829" s="158"/>
      <c r="T829" s="158"/>
      <c r="U829" s="158"/>
      <c r="V829" s="158"/>
      <c r="W829" s="158"/>
      <c r="X829" s="158"/>
      <c r="Y829" s="158"/>
      <c r="Z829" s="147"/>
      <c r="AA829" s="147"/>
      <c r="AB829" s="147"/>
      <c r="AC829" s="147"/>
      <c r="AD829" s="147"/>
      <c r="AE829" s="147"/>
      <c r="AF829" s="147"/>
      <c r="AG829" s="147" t="s">
        <v>212</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2.5" outlineLevel="3" x14ac:dyDescent="0.2">
      <c r="A830" s="154"/>
      <c r="B830" s="155"/>
      <c r="C830" s="193" t="s">
        <v>845</v>
      </c>
      <c r="D830" s="188"/>
      <c r="E830" s="189">
        <v>214.44</v>
      </c>
      <c r="F830" s="158"/>
      <c r="G830" s="158"/>
      <c r="H830" s="158"/>
      <c r="I830" s="158"/>
      <c r="J830" s="158"/>
      <c r="K830" s="158"/>
      <c r="L830" s="158"/>
      <c r="M830" s="158"/>
      <c r="N830" s="157"/>
      <c r="O830" s="157"/>
      <c r="P830" s="157"/>
      <c r="Q830" s="157"/>
      <c r="R830" s="158"/>
      <c r="S830" s="158"/>
      <c r="T830" s="158"/>
      <c r="U830" s="158"/>
      <c r="V830" s="158"/>
      <c r="W830" s="158"/>
      <c r="X830" s="158"/>
      <c r="Y830" s="158"/>
      <c r="Z830" s="147"/>
      <c r="AA830" s="147"/>
      <c r="AB830" s="147"/>
      <c r="AC830" s="147"/>
      <c r="AD830" s="147"/>
      <c r="AE830" s="147"/>
      <c r="AF830" s="147"/>
      <c r="AG830" s="147" t="s">
        <v>212</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3" x14ac:dyDescent="0.2">
      <c r="A831" s="154"/>
      <c r="B831" s="155"/>
      <c r="C831" s="193" t="s">
        <v>812</v>
      </c>
      <c r="D831" s="188"/>
      <c r="E831" s="189"/>
      <c r="F831" s="158"/>
      <c r="G831" s="158"/>
      <c r="H831" s="158"/>
      <c r="I831" s="158"/>
      <c r="J831" s="158"/>
      <c r="K831" s="158"/>
      <c r="L831" s="158"/>
      <c r="M831" s="158"/>
      <c r="N831" s="157"/>
      <c r="O831" s="157"/>
      <c r="P831" s="157"/>
      <c r="Q831" s="157"/>
      <c r="R831" s="158"/>
      <c r="S831" s="158"/>
      <c r="T831" s="158"/>
      <c r="U831" s="158"/>
      <c r="V831" s="158"/>
      <c r="W831" s="158"/>
      <c r="X831" s="158"/>
      <c r="Y831" s="158"/>
      <c r="Z831" s="147"/>
      <c r="AA831" s="147"/>
      <c r="AB831" s="147"/>
      <c r="AC831" s="147"/>
      <c r="AD831" s="147"/>
      <c r="AE831" s="147"/>
      <c r="AF831" s="147"/>
      <c r="AG831" s="147" t="s">
        <v>212</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ht="22.5" outlineLevel="3" x14ac:dyDescent="0.2">
      <c r="A832" s="154"/>
      <c r="B832" s="155"/>
      <c r="C832" s="193" t="s">
        <v>846</v>
      </c>
      <c r="D832" s="188"/>
      <c r="E832" s="189">
        <v>371.05</v>
      </c>
      <c r="F832" s="158"/>
      <c r="G832" s="158"/>
      <c r="H832" s="158"/>
      <c r="I832" s="158"/>
      <c r="J832" s="158"/>
      <c r="K832" s="158"/>
      <c r="L832" s="158"/>
      <c r="M832" s="158"/>
      <c r="N832" s="157"/>
      <c r="O832" s="157"/>
      <c r="P832" s="157"/>
      <c r="Q832" s="157"/>
      <c r="R832" s="158"/>
      <c r="S832" s="158"/>
      <c r="T832" s="158"/>
      <c r="U832" s="158"/>
      <c r="V832" s="158"/>
      <c r="W832" s="158"/>
      <c r="X832" s="158"/>
      <c r="Y832" s="158"/>
      <c r="Z832" s="147"/>
      <c r="AA832" s="147"/>
      <c r="AB832" s="147"/>
      <c r="AC832" s="147"/>
      <c r="AD832" s="147"/>
      <c r="AE832" s="147"/>
      <c r="AF832" s="147"/>
      <c r="AG832" s="147" t="s">
        <v>212</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
      <c r="A833" s="154"/>
      <c r="B833" s="155"/>
      <c r="C833" s="193" t="s">
        <v>814</v>
      </c>
      <c r="D833" s="188"/>
      <c r="E833" s="189"/>
      <c r="F833" s="158"/>
      <c r="G833" s="158"/>
      <c r="H833" s="158"/>
      <c r="I833" s="158"/>
      <c r="J833" s="158"/>
      <c r="K833" s="158"/>
      <c r="L833" s="158"/>
      <c r="M833" s="158"/>
      <c r="N833" s="157"/>
      <c r="O833" s="157"/>
      <c r="P833" s="157"/>
      <c r="Q833" s="157"/>
      <c r="R833" s="158"/>
      <c r="S833" s="158"/>
      <c r="T833" s="158"/>
      <c r="U833" s="158"/>
      <c r="V833" s="158"/>
      <c r="W833" s="158"/>
      <c r="X833" s="158"/>
      <c r="Y833" s="158"/>
      <c r="Z833" s="147"/>
      <c r="AA833" s="147"/>
      <c r="AB833" s="147"/>
      <c r="AC833" s="147"/>
      <c r="AD833" s="147"/>
      <c r="AE833" s="147"/>
      <c r="AF833" s="147"/>
      <c r="AG833" s="147" t="s">
        <v>212</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
      <c r="A834" s="154"/>
      <c r="B834" s="155"/>
      <c r="C834" s="193" t="s">
        <v>847</v>
      </c>
      <c r="D834" s="188"/>
      <c r="E834" s="189">
        <v>46.02</v>
      </c>
      <c r="F834" s="158"/>
      <c r="G834" s="158"/>
      <c r="H834" s="158"/>
      <c r="I834" s="158"/>
      <c r="J834" s="158"/>
      <c r="K834" s="158"/>
      <c r="L834" s="158"/>
      <c r="M834" s="158"/>
      <c r="N834" s="157"/>
      <c r="O834" s="157"/>
      <c r="P834" s="157"/>
      <c r="Q834" s="157"/>
      <c r="R834" s="158"/>
      <c r="S834" s="158"/>
      <c r="T834" s="158"/>
      <c r="U834" s="158"/>
      <c r="V834" s="158"/>
      <c r="W834" s="158"/>
      <c r="X834" s="158"/>
      <c r="Y834" s="158"/>
      <c r="Z834" s="147"/>
      <c r="AA834" s="147"/>
      <c r="AB834" s="147"/>
      <c r="AC834" s="147"/>
      <c r="AD834" s="147"/>
      <c r="AE834" s="147"/>
      <c r="AF834" s="147"/>
      <c r="AG834" s="147" t="s">
        <v>212</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68">
        <v>125</v>
      </c>
      <c r="B835" s="169" t="s">
        <v>848</v>
      </c>
      <c r="C835" s="184" t="s">
        <v>849</v>
      </c>
      <c r="D835" s="170" t="s">
        <v>253</v>
      </c>
      <c r="E835" s="171">
        <v>36.47</v>
      </c>
      <c r="F835" s="172"/>
      <c r="G835" s="173">
        <f>ROUND(E835*F835,2)</f>
        <v>0</v>
      </c>
      <c r="H835" s="172"/>
      <c r="I835" s="173">
        <f>ROUND(E835*H835,2)</f>
        <v>0</v>
      </c>
      <c r="J835" s="172"/>
      <c r="K835" s="173">
        <f>ROUND(E835*J835,2)</f>
        <v>0</v>
      </c>
      <c r="L835" s="173">
        <v>21</v>
      </c>
      <c r="M835" s="173">
        <f>G835*(1+L835/100)</f>
        <v>0</v>
      </c>
      <c r="N835" s="171">
        <v>0</v>
      </c>
      <c r="O835" s="171">
        <f>ROUND(E835*N835,2)</f>
        <v>0</v>
      </c>
      <c r="P835" s="171">
        <v>8.6999999999999994E-2</v>
      </c>
      <c r="Q835" s="171">
        <f>ROUND(E835*P835,2)</f>
        <v>3.17</v>
      </c>
      <c r="R835" s="173"/>
      <c r="S835" s="173" t="s">
        <v>178</v>
      </c>
      <c r="T835" s="174" t="s">
        <v>178</v>
      </c>
      <c r="U835" s="158">
        <v>0.25900000000000001</v>
      </c>
      <c r="V835" s="158">
        <f>ROUND(E835*U835,2)</f>
        <v>9.4499999999999993</v>
      </c>
      <c r="W835" s="158"/>
      <c r="X835" s="158" t="s">
        <v>188</v>
      </c>
      <c r="Y835" s="158" t="s">
        <v>180</v>
      </c>
      <c r="Z835" s="147"/>
      <c r="AA835" s="147"/>
      <c r="AB835" s="147"/>
      <c r="AC835" s="147"/>
      <c r="AD835" s="147"/>
      <c r="AE835" s="147"/>
      <c r="AF835" s="147"/>
      <c r="AG835" s="147" t="s">
        <v>189</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2" x14ac:dyDescent="0.2">
      <c r="A836" s="154"/>
      <c r="B836" s="155"/>
      <c r="C836" s="193" t="s">
        <v>211</v>
      </c>
      <c r="D836" s="188"/>
      <c r="E836" s="189"/>
      <c r="F836" s="158"/>
      <c r="G836" s="158"/>
      <c r="H836" s="158"/>
      <c r="I836" s="158"/>
      <c r="J836" s="158"/>
      <c r="K836" s="158"/>
      <c r="L836" s="158"/>
      <c r="M836" s="158"/>
      <c r="N836" s="157"/>
      <c r="O836" s="157"/>
      <c r="P836" s="157"/>
      <c r="Q836" s="157"/>
      <c r="R836" s="158"/>
      <c r="S836" s="158"/>
      <c r="T836" s="158"/>
      <c r="U836" s="158"/>
      <c r="V836" s="158"/>
      <c r="W836" s="158"/>
      <c r="X836" s="158"/>
      <c r="Y836" s="158"/>
      <c r="Z836" s="147"/>
      <c r="AA836" s="147"/>
      <c r="AB836" s="147"/>
      <c r="AC836" s="147"/>
      <c r="AD836" s="147"/>
      <c r="AE836" s="147"/>
      <c r="AF836" s="147"/>
      <c r="AG836" s="147" t="s">
        <v>212</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
      <c r="A837" s="154"/>
      <c r="B837" s="155"/>
      <c r="C837" s="193" t="s">
        <v>832</v>
      </c>
      <c r="D837" s="188"/>
      <c r="E837" s="189"/>
      <c r="F837" s="158"/>
      <c r="G837" s="158"/>
      <c r="H837" s="158"/>
      <c r="I837" s="158"/>
      <c r="J837" s="158"/>
      <c r="K837" s="158"/>
      <c r="L837" s="158"/>
      <c r="M837" s="158"/>
      <c r="N837" s="157"/>
      <c r="O837" s="157"/>
      <c r="P837" s="157"/>
      <c r="Q837" s="157"/>
      <c r="R837" s="158"/>
      <c r="S837" s="158"/>
      <c r="T837" s="158"/>
      <c r="U837" s="158"/>
      <c r="V837" s="158"/>
      <c r="W837" s="158"/>
      <c r="X837" s="158"/>
      <c r="Y837" s="158"/>
      <c r="Z837" s="147"/>
      <c r="AA837" s="147"/>
      <c r="AB837" s="147"/>
      <c r="AC837" s="147"/>
      <c r="AD837" s="147"/>
      <c r="AE837" s="147"/>
      <c r="AF837" s="147"/>
      <c r="AG837" s="147" t="s">
        <v>212</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
      <c r="A838" s="154"/>
      <c r="B838" s="155"/>
      <c r="C838" s="193" t="s">
        <v>609</v>
      </c>
      <c r="D838" s="188"/>
      <c r="E838" s="189">
        <v>36.47</v>
      </c>
      <c r="F838" s="158"/>
      <c r="G838" s="158"/>
      <c r="H838" s="158"/>
      <c r="I838" s="158"/>
      <c r="J838" s="158"/>
      <c r="K838" s="158"/>
      <c r="L838" s="158"/>
      <c r="M838" s="158"/>
      <c r="N838" s="157"/>
      <c r="O838" s="157"/>
      <c r="P838" s="157"/>
      <c r="Q838" s="157"/>
      <c r="R838" s="158"/>
      <c r="S838" s="158"/>
      <c r="T838" s="158"/>
      <c r="U838" s="158"/>
      <c r="V838" s="158"/>
      <c r="W838" s="158"/>
      <c r="X838" s="158"/>
      <c r="Y838" s="158"/>
      <c r="Z838" s="147"/>
      <c r="AA838" s="147"/>
      <c r="AB838" s="147"/>
      <c r="AC838" s="147"/>
      <c r="AD838" s="147"/>
      <c r="AE838" s="147"/>
      <c r="AF838" s="147"/>
      <c r="AG838" s="147" t="s">
        <v>212</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ht="22.5" outlineLevel="1" x14ac:dyDescent="0.2">
      <c r="A839" s="168">
        <v>126</v>
      </c>
      <c r="B839" s="169" t="s">
        <v>850</v>
      </c>
      <c r="C839" s="184" t="s">
        <v>851</v>
      </c>
      <c r="D839" s="170" t="s">
        <v>248</v>
      </c>
      <c r="E839" s="171">
        <v>65</v>
      </c>
      <c r="F839" s="172"/>
      <c r="G839" s="173">
        <f>ROUND(E839*F839,2)</f>
        <v>0</v>
      </c>
      <c r="H839" s="172"/>
      <c r="I839" s="173">
        <f>ROUND(E839*H839,2)</f>
        <v>0</v>
      </c>
      <c r="J839" s="172"/>
      <c r="K839" s="173">
        <f>ROUND(E839*J839,2)</f>
        <v>0</v>
      </c>
      <c r="L839" s="173">
        <v>21</v>
      </c>
      <c r="M839" s="173">
        <f>G839*(1+L839/100)</f>
        <v>0</v>
      </c>
      <c r="N839" s="171">
        <v>0</v>
      </c>
      <c r="O839" s="171">
        <f>ROUND(E839*N839,2)</f>
        <v>0</v>
      </c>
      <c r="P839" s="171">
        <v>0.02</v>
      </c>
      <c r="Q839" s="171">
        <f>ROUND(E839*P839,2)</f>
        <v>1.3</v>
      </c>
      <c r="R839" s="173"/>
      <c r="S839" s="173" t="s">
        <v>178</v>
      </c>
      <c r="T839" s="174" t="s">
        <v>178</v>
      </c>
      <c r="U839" s="158">
        <v>0.05</v>
      </c>
      <c r="V839" s="158">
        <f>ROUND(E839*U839,2)</f>
        <v>3.25</v>
      </c>
      <c r="W839" s="158"/>
      <c r="X839" s="158" t="s">
        <v>188</v>
      </c>
      <c r="Y839" s="158" t="s">
        <v>180</v>
      </c>
      <c r="Z839" s="147"/>
      <c r="AA839" s="147"/>
      <c r="AB839" s="147"/>
      <c r="AC839" s="147"/>
      <c r="AD839" s="147"/>
      <c r="AE839" s="147"/>
      <c r="AF839" s="147"/>
      <c r="AG839" s="147" t="s">
        <v>189</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2" x14ac:dyDescent="0.2">
      <c r="A840" s="154"/>
      <c r="B840" s="155"/>
      <c r="C840" s="193" t="s">
        <v>258</v>
      </c>
      <c r="D840" s="188"/>
      <c r="E840" s="189"/>
      <c r="F840" s="158"/>
      <c r="G840" s="158"/>
      <c r="H840" s="158"/>
      <c r="I840" s="158"/>
      <c r="J840" s="158"/>
      <c r="K840" s="158"/>
      <c r="L840" s="158"/>
      <c r="M840" s="158"/>
      <c r="N840" s="157"/>
      <c r="O840" s="157"/>
      <c r="P840" s="157"/>
      <c r="Q840" s="157"/>
      <c r="R840" s="158"/>
      <c r="S840" s="158"/>
      <c r="T840" s="158"/>
      <c r="U840" s="158"/>
      <c r="V840" s="158"/>
      <c r="W840" s="158"/>
      <c r="X840" s="158"/>
      <c r="Y840" s="158"/>
      <c r="Z840" s="147"/>
      <c r="AA840" s="147"/>
      <c r="AB840" s="147"/>
      <c r="AC840" s="147"/>
      <c r="AD840" s="147"/>
      <c r="AE840" s="147"/>
      <c r="AF840" s="147"/>
      <c r="AG840" s="147" t="s">
        <v>212</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3" x14ac:dyDescent="0.2">
      <c r="A841" s="154"/>
      <c r="B841" s="155"/>
      <c r="C841" s="193" t="s">
        <v>852</v>
      </c>
      <c r="D841" s="188"/>
      <c r="E841" s="189"/>
      <c r="F841" s="158"/>
      <c r="G841" s="158"/>
      <c r="H841" s="158"/>
      <c r="I841" s="158"/>
      <c r="J841" s="158"/>
      <c r="K841" s="158"/>
      <c r="L841" s="158"/>
      <c r="M841" s="158"/>
      <c r="N841" s="157"/>
      <c r="O841" s="157"/>
      <c r="P841" s="157"/>
      <c r="Q841" s="157"/>
      <c r="R841" s="158"/>
      <c r="S841" s="158"/>
      <c r="T841" s="158"/>
      <c r="U841" s="158"/>
      <c r="V841" s="158"/>
      <c r="W841" s="158"/>
      <c r="X841" s="158"/>
      <c r="Y841" s="158"/>
      <c r="Z841" s="147"/>
      <c r="AA841" s="147"/>
      <c r="AB841" s="147"/>
      <c r="AC841" s="147"/>
      <c r="AD841" s="147"/>
      <c r="AE841" s="147"/>
      <c r="AF841" s="147"/>
      <c r="AG841" s="147" t="s">
        <v>212</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3" x14ac:dyDescent="0.2">
      <c r="A842" s="154"/>
      <c r="B842" s="155"/>
      <c r="C842" s="193" t="s">
        <v>68</v>
      </c>
      <c r="D842" s="188"/>
      <c r="E842" s="189">
        <v>3</v>
      </c>
      <c r="F842" s="158"/>
      <c r="G842" s="158"/>
      <c r="H842" s="158"/>
      <c r="I842" s="158"/>
      <c r="J842" s="158"/>
      <c r="K842" s="158"/>
      <c r="L842" s="158"/>
      <c r="M842" s="158"/>
      <c r="N842" s="157"/>
      <c r="O842" s="157"/>
      <c r="P842" s="157"/>
      <c r="Q842" s="157"/>
      <c r="R842" s="158"/>
      <c r="S842" s="158"/>
      <c r="T842" s="158"/>
      <c r="U842" s="158"/>
      <c r="V842" s="158"/>
      <c r="W842" s="158"/>
      <c r="X842" s="158"/>
      <c r="Y842" s="158"/>
      <c r="Z842" s="147"/>
      <c r="AA842" s="147"/>
      <c r="AB842" s="147"/>
      <c r="AC842" s="147"/>
      <c r="AD842" s="147"/>
      <c r="AE842" s="147"/>
      <c r="AF842" s="147"/>
      <c r="AG842" s="147" t="s">
        <v>212</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3" x14ac:dyDescent="0.2">
      <c r="A843" s="154"/>
      <c r="B843" s="155"/>
      <c r="C843" s="193" t="s">
        <v>853</v>
      </c>
      <c r="D843" s="188"/>
      <c r="E843" s="189"/>
      <c r="F843" s="158"/>
      <c r="G843" s="158"/>
      <c r="H843" s="158"/>
      <c r="I843" s="158"/>
      <c r="J843" s="158"/>
      <c r="K843" s="158"/>
      <c r="L843" s="158"/>
      <c r="M843" s="158"/>
      <c r="N843" s="157"/>
      <c r="O843" s="157"/>
      <c r="P843" s="157"/>
      <c r="Q843" s="157"/>
      <c r="R843" s="158"/>
      <c r="S843" s="158"/>
      <c r="T843" s="158"/>
      <c r="U843" s="158"/>
      <c r="V843" s="158"/>
      <c r="W843" s="158"/>
      <c r="X843" s="158"/>
      <c r="Y843" s="158"/>
      <c r="Z843" s="147"/>
      <c r="AA843" s="147"/>
      <c r="AB843" s="147"/>
      <c r="AC843" s="147"/>
      <c r="AD843" s="147"/>
      <c r="AE843" s="147"/>
      <c r="AF843" s="147"/>
      <c r="AG843" s="147" t="s">
        <v>212</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3" x14ac:dyDescent="0.2">
      <c r="A844" s="154"/>
      <c r="B844" s="155"/>
      <c r="C844" s="193" t="s">
        <v>72</v>
      </c>
      <c r="D844" s="188"/>
      <c r="E844" s="189">
        <v>4</v>
      </c>
      <c r="F844" s="158"/>
      <c r="G844" s="158"/>
      <c r="H844" s="158"/>
      <c r="I844" s="158"/>
      <c r="J844" s="158"/>
      <c r="K844" s="158"/>
      <c r="L844" s="158"/>
      <c r="M844" s="158"/>
      <c r="N844" s="157"/>
      <c r="O844" s="157"/>
      <c r="P844" s="157"/>
      <c r="Q844" s="157"/>
      <c r="R844" s="158"/>
      <c r="S844" s="158"/>
      <c r="T844" s="158"/>
      <c r="U844" s="158"/>
      <c r="V844" s="158"/>
      <c r="W844" s="158"/>
      <c r="X844" s="158"/>
      <c r="Y844" s="158"/>
      <c r="Z844" s="147"/>
      <c r="AA844" s="147"/>
      <c r="AB844" s="147"/>
      <c r="AC844" s="147"/>
      <c r="AD844" s="147"/>
      <c r="AE844" s="147"/>
      <c r="AF844" s="147"/>
      <c r="AG844" s="147" t="s">
        <v>212</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3" x14ac:dyDescent="0.2">
      <c r="A845" s="154"/>
      <c r="B845" s="155"/>
      <c r="C845" s="193" t="s">
        <v>854</v>
      </c>
      <c r="D845" s="188"/>
      <c r="E845" s="189"/>
      <c r="F845" s="158"/>
      <c r="G845" s="158"/>
      <c r="H845" s="158"/>
      <c r="I845" s="158"/>
      <c r="J845" s="158"/>
      <c r="K845" s="158"/>
      <c r="L845" s="158"/>
      <c r="M845" s="158"/>
      <c r="N845" s="157"/>
      <c r="O845" s="157"/>
      <c r="P845" s="157"/>
      <c r="Q845" s="157"/>
      <c r="R845" s="158"/>
      <c r="S845" s="158"/>
      <c r="T845" s="158"/>
      <c r="U845" s="158"/>
      <c r="V845" s="158"/>
      <c r="W845" s="158"/>
      <c r="X845" s="158"/>
      <c r="Y845" s="158"/>
      <c r="Z845" s="147"/>
      <c r="AA845" s="147"/>
      <c r="AB845" s="147"/>
      <c r="AC845" s="147"/>
      <c r="AD845" s="147"/>
      <c r="AE845" s="147"/>
      <c r="AF845" s="147"/>
      <c r="AG845" s="147" t="s">
        <v>212</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3" x14ac:dyDescent="0.2">
      <c r="A846" s="154"/>
      <c r="B846" s="155"/>
      <c r="C846" s="193" t="s">
        <v>72</v>
      </c>
      <c r="D846" s="188"/>
      <c r="E846" s="189">
        <v>4</v>
      </c>
      <c r="F846" s="158"/>
      <c r="G846" s="158"/>
      <c r="H846" s="158"/>
      <c r="I846" s="158"/>
      <c r="J846" s="158"/>
      <c r="K846" s="158"/>
      <c r="L846" s="158"/>
      <c r="M846" s="158"/>
      <c r="N846" s="157"/>
      <c r="O846" s="157"/>
      <c r="P846" s="157"/>
      <c r="Q846" s="157"/>
      <c r="R846" s="158"/>
      <c r="S846" s="158"/>
      <c r="T846" s="158"/>
      <c r="U846" s="158"/>
      <c r="V846" s="158"/>
      <c r="W846" s="158"/>
      <c r="X846" s="158"/>
      <c r="Y846" s="158"/>
      <c r="Z846" s="147"/>
      <c r="AA846" s="147"/>
      <c r="AB846" s="147"/>
      <c r="AC846" s="147"/>
      <c r="AD846" s="147"/>
      <c r="AE846" s="147"/>
      <c r="AF846" s="147"/>
      <c r="AG846" s="147" t="s">
        <v>212</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3" x14ac:dyDescent="0.2">
      <c r="A847" s="154"/>
      <c r="B847" s="155"/>
      <c r="C847" s="193" t="s">
        <v>211</v>
      </c>
      <c r="D847" s="188"/>
      <c r="E847" s="189"/>
      <c r="F847" s="158"/>
      <c r="G847" s="158"/>
      <c r="H847" s="158"/>
      <c r="I847" s="158"/>
      <c r="J847" s="158"/>
      <c r="K847" s="158"/>
      <c r="L847" s="158"/>
      <c r="M847" s="158"/>
      <c r="N847" s="157"/>
      <c r="O847" s="157"/>
      <c r="P847" s="157"/>
      <c r="Q847" s="157"/>
      <c r="R847" s="158"/>
      <c r="S847" s="158"/>
      <c r="T847" s="158"/>
      <c r="U847" s="158"/>
      <c r="V847" s="158"/>
      <c r="W847" s="158"/>
      <c r="X847" s="158"/>
      <c r="Y847" s="158"/>
      <c r="Z847" s="147"/>
      <c r="AA847" s="147"/>
      <c r="AB847" s="147"/>
      <c r="AC847" s="147"/>
      <c r="AD847" s="147"/>
      <c r="AE847" s="147"/>
      <c r="AF847" s="147"/>
      <c r="AG847" s="147" t="s">
        <v>212</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3" x14ac:dyDescent="0.2">
      <c r="A848" s="154"/>
      <c r="B848" s="155"/>
      <c r="C848" s="193" t="s">
        <v>852</v>
      </c>
      <c r="D848" s="188"/>
      <c r="E848" s="189"/>
      <c r="F848" s="158"/>
      <c r="G848" s="158"/>
      <c r="H848" s="158"/>
      <c r="I848" s="158"/>
      <c r="J848" s="158"/>
      <c r="K848" s="158"/>
      <c r="L848" s="158"/>
      <c r="M848" s="158"/>
      <c r="N848" s="157"/>
      <c r="O848" s="157"/>
      <c r="P848" s="157"/>
      <c r="Q848" s="157"/>
      <c r="R848" s="158"/>
      <c r="S848" s="158"/>
      <c r="T848" s="158"/>
      <c r="U848" s="158"/>
      <c r="V848" s="158"/>
      <c r="W848" s="158"/>
      <c r="X848" s="158"/>
      <c r="Y848" s="158"/>
      <c r="Z848" s="147"/>
      <c r="AA848" s="147"/>
      <c r="AB848" s="147"/>
      <c r="AC848" s="147"/>
      <c r="AD848" s="147"/>
      <c r="AE848" s="147"/>
      <c r="AF848" s="147"/>
      <c r="AG848" s="147" t="s">
        <v>212</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3" x14ac:dyDescent="0.2">
      <c r="A849" s="154"/>
      <c r="B849" s="155"/>
      <c r="C849" s="193" t="s">
        <v>855</v>
      </c>
      <c r="D849" s="188"/>
      <c r="E849" s="189">
        <v>35</v>
      </c>
      <c r="F849" s="158"/>
      <c r="G849" s="158"/>
      <c r="H849" s="158"/>
      <c r="I849" s="158"/>
      <c r="J849" s="158"/>
      <c r="K849" s="158"/>
      <c r="L849" s="158"/>
      <c r="M849" s="158"/>
      <c r="N849" s="157"/>
      <c r="O849" s="157"/>
      <c r="P849" s="157"/>
      <c r="Q849" s="157"/>
      <c r="R849" s="158"/>
      <c r="S849" s="158"/>
      <c r="T849" s="158"/>
      <c r="U849" s="158"/>
      <c r="V849" s="158"/>
      <c r="W849" s="158"/>
      <c r="X849" s="158"/>
      <c r="Y849" s="158"/>
      <c r="Z849" s="147"/>
      <c r="AA849" s="147"/>
      <c r="AB849" s="147"/>
      <c r="AC849" s="147"/>
      <c r="AD849" s="147"/>
      <c r="AE849" s="147"/>
      <c r="AF849" s="147"/>
      <c r="AG849" s="147" t="s">
        <v>212</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3" x14ac:dyDescent="0.2">
      <c r="A850" s="154"/>
      <c r="B850" s="155"/>
      <c r="C850" s="193" t="s">
        <v>853</v>
      </c>
      <c r="D850" s="188"/>
      <c r="E850" s="189"/>
      <c r="F850" s="158"/>
      <c r="G850" s="158"/>
      <c r="H850" s="158"/>
      <c r="I850" s="158"/>
      <c r="J850" s="158"/>
      <c r="K850" s="158"/>
      <c r="L850" s="158"/>
      <c r="M850" s="158"/>
      <c r="N850" s="157"/>
      <c r="O850" s="157"/>
      <c r="P850" s="157"/>
      <c r="Q850" s="157"/>
      <c r="R850" s="158"/>
      <c r="S850" s="158"/>
      <c r="T850" s="158"/>
      <c r="U850" s="158"/>
      <c r="V850" s="158"/>
      <c r="W850" s="158"/>
      <c r="X850" s="158"/>
      <c r="Y850" s="158"/>
      <c r="Z850" s="147"/>
      <c r="AA850" s="147"/>
      <c r="AB850" s="147"/>
      <c r="AC850" s="147"/>
      <c r="AD850" s="147"/>
      <c r="AE850" s="147"/>
      <c r="AF850" s="147"/>
      <c r="AG850" s="147" t="s">
        <v>212</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3" x14ac:dyDescent="0.2">
      <c r="A851" s="154"/>
      <c r="B851" s="155"/>
      <c r="C851" s="193" t="s">
        <v>856</v>
      </c>
      <c r="D851" s="188"/>
      <c r="E851" s="189">
        <v>10</v>
      </c>
      <c r="F851" s="158"/>
      <c r="G851" s="158"/>
      <c r="H851" s="158"/>
      <c r="I851" s="158"/>
      <c r="J851" s="158"/>
      <c r="K851" s="158"/>
      <c r="L851" s="158"/>
      <c r="M851" s="158"/>
      <c r="N851" s="157"/>
      <c r="O851" s="157"/>
      <c r="P851" s="157"/>
      <c r="Q851" s="157"/>
      <c r="R851" s="158"/>
      <c r="S851" s="158"/>
      <c r="T851" s="158"/>
      <c r="U851" s="158"/>
      <c r="V851" s="158"/>
      <c r="W851" s="158"/>
      <c r="X851" s="158"/>
      <c r="Y851" s="158"/>
      <c r="Z851" s="147"/>
      <c r="AA851" s="147"/>
      <c r="AB851" s="147"/>
      <c r="AC851" s="147"/>
      <c r="AD851" s="147"/>
      <c r="AE851" s="147"/>
      <c r="AF851" s="147"/>
      <c r="AG851" s="147" t="s">
        <v>212</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3" x14ac:dyDescent="0.2">
      <c r="A852" s="154"/>
      <c r="B852" s="155"/>
      <c r="C852" s="193" t="s">
        <v>854</v>
      </c>
      <c r="D852" s="188"/>
      <c r="E852" s="189"/>
      <c r="F852" s="158"/>
      <c r="G852" s="158"/>
      <c r="H852" s="158"/>
      <c r="I852" s="158"/>
      <c r="J852" s="158"/>
      <c r="K852" s="158"/>
      <c r="L852" s="158"/>
      <c r="M852" s="158"/>
      <c r="N852" s="157"/>
      <c r="O852" s="157"/>
      <c r="P852" s="157"/>
      <c r="Q852" s="157"/>
      <c r="R852" s="158"/>
      <c r="S852" s="158"/>
      <c r="T852" s="158"/>
      <c r="U852" s="158"/>
      <c r="V852" s="158"/>
      <c r="W852" s="158"/>
      <c r="X852" s="158"/>
      <c r="Y852" s="158"/>
      <c r="Z852" s="147"/>
      <c r="AA852" s="147"/>
      <c r="AB852" s="147"/>
      <c r="AC852" s="147"/>
      <c r="AD852" s="147"/>
      <c r="AE852" s="147"/>
      <c r="AF852" s="147"/>
      <c r="AG852" s="147" t="s">
        <v>212</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
      <c r="A853" s="154"/>
      <c r="B853" s="155"/>
      <c r="C853" s="193" t="s">
        <v>72</v>
      </c>
      <c r="D853" s="188"/>
      <c r="E853" s="189">
        <v>4</v>
      </c>
      <c r="F853" s="158"/>
      <c r="G853" s="158"/>
      <c r="H853" s="158"/>
      <c r="I853" s="158"/>
      <c r="J853" s="158"/>
      <c r="K853" s="158"/>
      <c r="L853" s="158"/>
      <c r="M853" s="158"/>
      <c r="N853" s="157"/>
      <c r="O853" s="157"/>
      <c r="P853" s="157"/>
      <c r="Q853" s="157"/>
      <c r="R853" s="158"/>
      <c r="S853" s="158"/>
      <c r="T853" s="158"/>
      <c r="U853" s="158"/>
      <c r="V853" s="158"/>
      <c r="W853" s="158"/>
      <c r="X853" s="158"/>
      <c r="Y853" s="158"/>
      <c r="Z853" s="147"/>
      <c r="AA853" s="147"/>
      <c r="AB853" s="147"/>
      <c r="AC853" s="147"/>
      <c r="AD853" s="147"/>
      <c r="AE853" s="147"/>
      <c r="AF853" s="147"/>
      <c r="AG853" s="147" t="s">
        <v>212</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3" x14ac:dyDescent="0.2">
      <c r="A854" s="154"/>
      <c r="B854" s="155"/>
      <c r="C854" s="193" t="s">
        <v>243</v>
      </c>
      <c r="D854" s="188"/>
      <c r="E854" s="189"/>
      <c r="F854" s="158"/>
      <c r="G854" s="158"/>
      <c r="H854" s="158"/>
      <c r="I854" s="158"/>
      <c r="J854" s="158"/>
      <c r="K854" s="158"/>
      <c r="L854" s="158"/>
      <c r="M854" s="158"/>
      <c r="N854" s="157"/>
      <c r="O854" s="157"/>
      <c r="P854" s="157"/>
      <c r="Q854" s="157"/>
      <c r="R854" s="158"/>
      <c r="S854" s="158"/>
      <c r="T854" s="158"/>
      <c r="U854" s="158"/>
      <c r="V854" s="158"/>
      <c r="W854" s="158"/>
      <c r="X854" s="158"/>
      <c r="Y854" s="158"/>
      <c r="Z854" s="147"/>
      <c r="AA854" s="147"/>
      <c r="AB854" s="147"/>
      <c r="AC854" s="147"/>
      <c r="AD854" s="147"/>
      <c r="AE854" s="147"/>
      <c r="AF854" s="147"/>
      <c r="AG854" s="147" t="s">
        <v>212</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3" x14ac:dyDescent="0.2">
      <c r="A855" s="154"/>
      <c r="B855" s="155"/>
      <c r="C855" s="193" t="s">
        <v>852</v>
      </c>
      <c r="D855" s="188"/>
      <c r="E855" s="189"/>
      <c r="F855" s="158"/>
      <c r="G855" s="158"/>
      <c r="H855" s="158"/>
      <c r="I855" s="158"/>
      <c r="J855" s="158"/>
      <c r="K855" s="158"/>
      <c r="L855" s="158"/>
      <c r="M855" s="158"/>
      <c r="N855" s="157"/>
      <c r="O855" s="157"/>
      <c r="P855" s="157"/>
      <c r="Q855" s="157"/>
      <c r="R855" s="158"/>
      <c r="S855" s="158"/>
      <c r="T855" s="158"/>
      <c r="U855" s="158"/>
      <c r="V855" s="158"/>
      <c r="W855" s="158"/>
      <c r="X855" s="158"/>
      <c r="Y855" s="158"/>
      <c r="Z855" s="147"/>
      <c r="AA855" s="147"/>
      <c r="AB855" s="147"/>
      <c r="AC855" s="147"/>
      <c r="AD855" s="147"/>
      <c r="AE855" s="147"/>
      <c r="AF855" s="147"/>
      <c r="AG855" s="147" t="s">
        <v>212</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
      <c r="A856" s="154"/>
      <c r="B856" s="155"/>
      <c r="C856" s="193" t="s">
        <v>68</v>
      </c>
      <c r="D856" s="188"/>
      <c r="E856" s="189">
        <v>3</v>
      </c>
      <c r="F856" s="158"/>
      <c r="G856" s="158"/>
      <c r="H856" s="158"/>
      <c r="I856" s="158"/>
      <c r="J856" s="158"/>
      <c r="K856" s="158"/>
      <c r="L856" s="158"/>
      <c r="M856" s="158"/>
      <c r="N856" s="157"/>
      <c r="O856" s="157"/>
      <c r="P856" s="157"/>
      <c r="Q856" s="157"/>
      <c r="R856" s="158"/>
      <c r="S856" s="158"/>
      <c r="T856" s="158"/>
      <c r="U856" s="158"/>
      <c r="V856" s="158"/>
      <c r="W856" s="158"/>
      <c r="X856" s="158"/>
      <c r="Y856" s="158"/>
      <c r="Z856" s="147"/>
      <c r="AA856" s="147"/>
      <c r="AB856" s="147"/>
      <c r="AC856" s="147"/>
      <c r="AD856" s="147"/>
      <c r="AE856" s="147"/>
      <c r="AF856" s="147"/>
      <c r="AG856" s="147" t="s">
        <v>212</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3" x14ac:dyDescent="0.2">
      <c r="A857" s="154"/>
      <c r="B857" s="155"/>
      <c r="C857" s="193" t="s">
        <v>853</v>
      </c>
      <c r="D857" s="188"/>
      <c r="E857" s="189"/>
      <c r="F857" s="158"/>
      <c r="G857" s="158"/>
      <c r="H857" s="158"/>
      <c r="I857" s="158"/>
      <c r="J857" s="158"/>
      <c r="K857" s="158"/>
      <c r="L857" s="158"/>
      <c r="M857" s="158"/>
      <c r="N857" s="157"/>
      <c r="O857" s="157"/>
      <c r="P857" s="157"/>
      <c r="Q857" s="157"/>
      <c r="R857" s="158"/>
      <c r="S857" s="158"/>
      <c r="T857" s="158"/>
      <c r="U857" s="158"/>
      <c r="V857" s="158"/>
      <c r="W857" s="158"/>
      <c r="X857" s="158"/>
      <c r="Y857" s="158"/>
      <c r="Z857" s="147"/>
      <c r="AA857" s="147"/>
      <c r="AB857" s="147"/>
      <c r="AC857" s="147"/>
      <c r="AD857" s="147"/>
      <c r="AE857" s="147"/>
      <c r="AF857" s="147"/>
      <c r="AG857" s="147" t="s">
        <v>212</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3" x14ac:dyDescent="0.2">
      <c r="A858" s="154"/>
      <c r="B858" s="155"/>
      <c r="C858" s="193" t="s">
        <v>262</v>
      </c>
      <c r="D858" s="188"/>
      <c r="E858" s="189">
        <v>2</v>
      </c>
      <c r="F858" s="158"/>
      <c r="G858" s="158"/>
      <c r="H858" s="158"/>
      <c r="I858" s="158"/>
      <c r="J858" s="158"/>
      <c r="K858" s="158"/>
      <c r="L858" s="158"/>
      <c r="M858" s="158"/>
      <c r="N858" s="157"/>
      <c r="O858" s="157"/>
      <c r="P858" s="157"/>
      <c r="Q858" s="157"/>
      <c r="R858" s="158"/>
      <c r="S858" s="158"/>
      <c r="T858" s="158"/>
      <c r="U858" s="158"/>
      <c r="V858" s="158"/>
      <c r="W858" s="158"/>
      <c r="X858" s="158"/>
      <c r="Y858" s="158"/>
      <c r="Z858" s="147"/>
      <c r="AA858" s="147"/>
      <c r="AB858" s="147"/>
      <c r="AC858" s="147"/>
      <c r="AD858" s="147"/>
      <c r="AE858" s="147"/>
      <c r="AF858" s="147"/>
      <c r="AG858" s="147" t="s">
        <v>212</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68">
        <v>127</v>
      </c>
      <c r="B859" s="169" t="s">
        <v>857</v>
      </c>
      <c r="C859" s="612" t="s">
        <v>858</v>
      </c>
      <c r="D859" s="170" t="s">
        <v>253</v>
      </c>
      <c r="E859" s="613">
        <v>75.0578</v>
      </c>
      <c r="F859" s="172"/>
      <c r="G859" s="173">
        <f>ROUND(E859*F859,2)</f>
        <v>0</v>
      </c>
      <c r="H859" s="172"/>
      <c r="I859" s="173">
        <f>ROUND(E859*H859,2)</f>
        <v>0</v>
      </c>
      <c r="J859" s="172"/>
      <c r="K859" s="173">
        <f>ROUND(E859*J859,2)</f>
        <v>0</v>
      </c>
      <c r="L859" s="173">
        <v>21</v>
      </c>
      <c r="M859" s="173">
        <f>G859*(1+L859/100)</f>
        <v>0</v>
      </c>
      <c r="N859" s="171">
        <v>1.17E-3</v>
      </c>
      <c r="O859" s="171">
        <f>ROUND(E859*N859,2)</f>
        <v>0.09</v>
      </c>
      <c r="P859" s="171">
        <v>7.5999999999999998E-2</v>
      </c>
      <c r="Q859" s="171">
        <f>ROUND(E859*P859,2)</f>
        <v>5.7</v>
      </c>
      <c r="R859" s="173"/>
      <c r="S859" s="173" t="s">
        <v>178</v>
      </c>
      <c r="T859" s="174" t="s">
        <v>178</v>
      </c>
      <c r="U859" s="158">
        <v>0.93899999999999995</v>
      </c>
      <c r="V859" s="158">
        <f>ROUND(E859*U859,2)</f>
        <v>70.48</v>
      </c>
      <c r="W859" s="158"/>
      <c r="X859" s="158" t="s">
        <v>188</v>
      </c>
      <c r="Y859" s="158" t="s">
        <v>180</v>
      </c>
      <c r="Z859" s="147"/>
      <c r="AA859" s="147"/>
      <c r="AB859" s="147"/>
      <c r="AC859" s="147"/>
      <c r="AD859" s="147"/>
      <c r="AE859" s="147"/>
      <c r="AF859" s="147"/>
      <c r="AG859" s="147" t="s">
        <v>189</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2" x14ac:dyDescent="0.2">
      <c r="A860" s="154"/>
      <c r="B860" s="155"/>
      <c r="C860" s="193" t="s">
        <v>258</v>
      </c>
      <c r="D860" s="188"/>
      <c r="E860" s="189"/>
      <c r="F860" s="158"/>
      <c r="G860" s="158"/>
      <c r="H860" s="158"/>
      <c r="I860" s="158"/>
      <c r="J860" s="158"/>
      <c r="K860" s="158"/>
      <c r="L860" s="158"/>
      <c r="M860" s="158"/>
      <c r="N860" s="157"/>
      <c r="O860" s="157"/>
      <c r="P860" s="157"/>
      <c r="Q860" s="157"/>
      <c r="R860" s="158"/>
      <c r="S860" s="158"/>
      <c r="T860" s="158"/>
      <c r="U860" s="158"/>
      <c r="V860" s="158"/>
      <c r="W860" s="158"/>
      <c r="X860" s="158"/>
      <c r="Y860" s="158"/>
      <c r="Z860" s="147"/>
      <c r="AA860" s="147"/>
      <c r="AB860" s="147"/>
      <c r="AC860" s="147"/>
      <c r="AD860" s="147"/>
      <c r="AE860" s="147"/>
      <c r="AF860" s="147"/>
      <c r="AG860" s="147" t="s">
        <v>212</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
      <c r="A861" s="154"/>
      <c r="B861" s="155"/>
      <c r="C861" s="193" t="s">
        <v>852</v>
      </c>
      <c r="D861" s="188"/>
      <c r="E861" s="189"/>
      <c r="F861" s="158"/>
      <c r="G861" s="158"/>
      <c r="H861" s="158"/>
      <c r="I861" s="158"/>
      <c r="J861" s="158"/>
      <c r="K861" s="158"/>
      <c r="L861" s="158"/>
      <c r="M861" s="158"/>
      <c r="N861" s="157"/>
      <c r="O861" s="157"/>
      <c r="P861" s="157"/>
      <c r="Q861" s="157"/>
      <c r="R861" s="158"/>
      <c r="S861" s="158"/>
      <c r="T861" s="158"/>
      <c r="U861" s="158"/>
      <c r="V861" s="158"/>
      <c r="W861" s="158"/>
      <c r="X861" s="158"/>
      <c r="Y861" s="158"/>
      <c r="Z861" s="147"/>
      <c r="AA861" s="147"/>
      <c r="AB861" s="147"/>
      <c r="AC861" s="147"/>
      <c r="AD861" s="147"/>
      <c r="AE861" s="147"/>
      <c r="AF861" s="147"/>
      <c r="AG861" s="147" t="s">
        <v>212</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
      <c r="A862" s="154"/>
      <c r="B862" s="155"/>
      <c r="C862" s="193" t="s">
        <v>859</v>
      </c>
      <c r="D862" s="188"/>
      <c r="E862" s="189">
        <v>4.3339999999999996</v>
      </c>
      <c r="F862" s="158"/>
      <c r="G862" s="158"/>
      <c r="H862" s="158"/>
      <c r="I862" s="158"/>
      <c r="J862" s="158"/>
      <c r="K862" s="158"/>
      <c r="L862" s="158"/>
      <c r="M862" s="158"/>
      <c r="N862" s="157"/>
      <c r="O862" s="157"/>
      <c r="P862" s="157"/>
      <c r="Q862" s="157"/>
      <c r="R862" s="158"/>
      <c r="S862" s="158"/>
      <c r="T862" s="158"/>
      <c r="U862" s="158"/>
      <c r="V862" s="158"/>
      <c r="W862" s="158"/>
      <c r="X862" s="158"/>
      <c r="Y862" s="158"/>
      <c r="Z862" s="147"/>
      <c r="AA862" s="147"/>
      <c r="AB862" s="147"/>
      <c r="AC862" s="147"/>
      <c r="AD862" s="147"/>
      <c r="AE862" s="147"/>
      <c r="AF862" s="147"/>
      <c r="AG862" s="147" t="s">
        <v>212</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
      <c r="A863" s="154"/>
      <c r="B863" s="155"/>
      <c r="C863" s="193" t="s">
        <v>211</v>
      </c>
      <c r="D863" s="188"/>
      <c r="E863" s="189"/>
      <c r="F863" s="158"/>
      <c r="G863" s="158"/>
      <c r="H863" s="158"/>
      <c r="I863" s="158"/>
      <c r="J863" s="158"/>
      <c r="K863" s="158"/>
      <c r="L863" s="158"/>
      <c r="M863" s="158"/>
      <c r="N863" s="157"/>
      <c r="O863" s="157"/>
      <c r="P863" s="157"/>
      <c r="Q863" s="157"/>
      <c r="R863" s="158"/>
      <c r="S863" s="158"/>
      <c r="T863" s="158"/>
      <c r="U863" s="158"/>
      <c r="V863" s="158"/>
      <c r="W863" s="158"/>
      <c r="X863" s="158"/>
      <c r="Y863" s="158"/>
      <c r="Z863" s="147"/>
      <c r="AA863" s="147"/>
      <c r="AB863" s="147"/>
      <c r="AC863" s="147"/>
      <c r="AD863" s="147"/>
      <c r="AE863" s="147"/>
      <c r="AF863" s="147"/>
      <c r="AG863" s="147" t="s">
        <v>212</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
      <c r="A864" s="154"/>
      <c r="B864" s="155"/>
      <c r="C864" s="193" t="s">
        <v>852</v>
      </c>
      <c r="D864" s="188"/>
      <c r="E864" s="189"/>
      <c r="F864" s="158"/>
      <c r="G864" s="158"/>
      <c r="H864" s="158"/>
      <c r="I864" s="158"/>
      <c r="J864" s="158"/>
      <c r="K864" s="158"/>
      <c r="L864" s="158"/>
      <c r="M864" s="158"/>
      <c r="N864" s="157"/>
      <c r="O864" s="157"/>
      <c r="P864" s="157"/>
      <c r="Q864" s="157"/>
      <c r="R864" s="158"/>
      <c r="S864" s="158"/>
      <c r="T864" s="158"/>
      <c r="U864" s="158"/>
      <c r="V864" s="158"/>
      <c r="W864" s="158"/>
      <c r="X864" s="158"/>
      <c r="Y864" s="158"/>
      <c r="Z864" s="147"/>
      <c r="AA864" s="147"/>
      <c r="AB864" s="147"/>
      <c r="AC864" s="147"/>
      <c r="AD864" s="147"/>
      <c r="AE864" s="147"/>
      <c r="AF864" s="147"/>
      <c r="AG864" s="147" t="s">
        <v>212</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ht="22.5" outlineLevel="3" x14ac:dyDescent="0.2">
      <c r="A865" s="154"/>
      <c r="B865" s="155"/>
      <c r="C865" s="608" t="s">
        <v>2919</v>
      </c>
      <c r="D865" s="609"/>
      <c r="E865" s="610">
        <v>66.172300000000007</v>
      </c>
      <c r="F865" s="158"/>
      <c r="G865" s="158"/>
      <c r="H865" s="158"/>
      <c r="I865" s="158"/>
      <c r="J865" s="158"/>
      <c r="K865" s="158"/>
      <c r="L865" s="158"/>
      <c r="M865" s="158"/>
      <c r="N865" s="157"/>
      <c r="O865" s="157"/>
      <c r="P865" s="157"/>
      <c r="Q865" s="157"/>
      <c r="R865" s="158"/>
      <c r="S865" s="158"/>
      <c r="T865" s="158"/>
      <c r="U865" s="158"/>
      <c r="V865" s="158"/>
      <c r="W865" s="158"/>
      <c r="X865" s="158"/>
      <c r="Y865" s="158"/>
      <c r="Z865" s="147"/>
      <c r="AA865" s="147"/>
      <c r="AB865" s="147"/>
      <c r="AC865" s="147"/>
      <c r="AD865" s="147"/>
      <c r="AE865" s="147"/>
      <c r="AF865" s="147"/>
      <c r="AG865" s="147" t="s">
        <v>212</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3" x14ac:dyDescent="0.2">
      <c r="A866" s="154"/>
      <c r="B866" s="155"/>
      <c r="C866" s="193" t="s">
        <v>243</v>
      </c>
      <c r="D866" s="188"/>
      <c r="E866" s="189"/>
      <c r="F866" s="158"/>
      <c r="G866" s="158"/>
      <c r="H866" s="158"/>
      <c r="I866" s="158"/>
      <c r="J866" s="158"/>
      <c r="K866" s="158"/>
      <c r="L866" s="158"/>
      <c r="M866" s="158"/>
      <c r="N866" s="157"/>
      <c r="O866" s="157"/>
      <c r="P866" s="157"/>
      <c r="Q866" s="157"/>
      <c r="R866" s="158"/>
      <c r="S866" s="158"/>
      <c r="T866" s="158"/>
      <c r="U866" s="158"/>
      <c r="V866" s="158"/>
      <c r="W866" s="158"/>
      <c r="X866" s="158"/>
      <c r="Y866" s="158"/>
      <c r="Z866" s="147"/>
      <c r="AA866" s="147"/>
      <c r="AB866" s="147"/>
      <c r="AC866" s="147"/>
      <c r="AD866" s="147"/>
      <c r="AE866" s="147"/>
      <c r="AF866" s="147"/>
      <c r="AG866" s="147" t="s">
        <v>212</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3" x14ac:dyDescent="0.2">
      <c r="A867" s="154"/>
      <c r="B867" s="155"/>
      <c r="C867" s="193" t="s">
        <v>852</v>
      </c>
      <c r="D867" s="188"/>
      <c r="E867" s="189"/>
      <c r="F867" s="158"/>
      <c r="G867" s="158"/>
      <c r="H867" s="158"/>
      <c r="I867" s="158"/>
      <c r="J867" s="158"/>
      <c r="K867" s="158"/>
      <c r="L867" s="158"/>
      <c r="M867" s="158"/>
      <c r="N867" s="157"/>
      <c r="O867" s="157"/>
      <c r="P867" s="157"/>
      <c r="Q867" s="157"/>
      <c r="R867" s="158"/>
      <c r="S867" s="158"/>
      <c r="T867" s="158"/>
      <c r="U867" s="158"/>
      <c r="V867" s="158"/>
      <c r="W867" s="158"/>
      <c r="X867" s="158"/>
      <c r="Y867" s="158"/>
      <c r="Z867" s="147"/>
      <c r="AA867" s="147"/>
      <c r="AB867" s="147"/>
      <c r="AC867" s="147"/>
      <c r="AD867" s="147"/>
      <c r="AE867" s="147"/>
      <c r="AF867" s="147"/>
      <c r="AG867" s="147" t="s">
        <v>212</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3" x14ac:dyDescent="0.2">
      <c r="A868" s="154"/>
      <c r="B868" s="155"/>
      <c r="C868" s="193" t="s">
        <v>860</v>
      </c>
      <c r="D868" s="188"/>
      <c r="E868" s="189">
        <v>4.5514999999999999</v>
      </c>
      <c r="F868" s="158"/>
      <c r="G868" s="158"/>
      <c r="H868" s="158"/>
      <c r="I868" s="158"/>
      <c r="J868" s="158"/>
      <c r="K868" s="158"/>
      <c r="L868" s="158"/>
      <c r="M868" s="158"/>
      <c r="N868" s="157"/>
      <c r="O868" s="157"/>
      <c r="P868" s="157"/>
      <c r="Q868" s="157"/>
      <c r="R868" s="158"/>
      <c r="S868" s="158"/>
      <c r="T868" s="158"/>
      <c r="U868" s="158"/>
      <c r="V868" s="158"/>
      <c r="W868" s="158"/>
      <c r="X868" s="158"/>
      <c r="Y868" s="158"/>
      <c r="Z868" s="147"/>
      <c r="AA868" s="147"/>
      <c r="AB868" s="147"/>
      <c r="AC868" s="147"/>
      <c r="AD868" s="147"/>
      <c r="AE868" s="147"/>
      <c r="AF868" s="147"/>
      <c r="AG868" s="147" t="s">
        <v>212</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68">
        <v>128</v>
      </c>
      <c r="B869" s="169" t="s">
        <v>861</v>
      </c>
      <c r="C869" s="184" t="s">
        <v>862</v>
      </c>
      <c r="D869" s="170" t="s">
        <v>253</v>
      </c>
      <c r="E869" s="171">
        <v>19.0105</v>
      </c>
      <c r="F869" s="172"/>
      <c r="G869" s="173">
        <f>ROUND(E869*F869,2)</f>
        <v>0</v>
      </c>
      <c r="H869" s="172"/>
      <c r="I869" s="173">
        <f>ROUND(E869*H869,2)</f>
        <v>0</v>
      </c>
      <c r="J869" s="172"/>
      <c r="K869" s="173">
        <f>ROUND(E869*J869,2)</f>
        <v>0</v>
      </c>
      <c r="L869" s="173">
        <v>21</v>
      </c>
      <c r="M869" s="173">
        <f>G869*(1+L869/100)</f>
        <v>0</v>
      </c>
      <c r="N869" s="171">
        <v>1E-3</v>
      </c>
      <c r="O869" s="171">
        <f>ROUND(E869*N869,2)</f>
        <v>0.02</v>
      </c>
      <c r="P869" s="171">
        <v>6.3E-2</v>
      </c>
      <c r="Q869" s="171">
        <f>ROUND(E869*P869,2)</f>
        <v>1.2</v>
      </c>
      <c r="R869" s="173"/>
      <c r="S869" s="173" t="s">
        <v>178</v>
      </c>
      <c r="T869" s="174" t="s">
        <v>178</v>
      </c>
      <c r="U869" s="158">
        <v>0.71799999999999997</v>
      </c>
      <c r="V869" s="158">
        <f>ROUND(E869*U869,2)</f>
        <v>13.65</v>
      </c>
      <c r="W869" s="158"/>
      <c r="X869" s="158" t="s">
        <v>188</v>
      </c>
      <c r="Y869" s="158" t="s">
        <v>180</v>
      </c>
      <c r="Z869" s="147"/>
      <c r="AA869" s="147"/>
      <c r="AB869" s="147"/>
      <c r="AC869" s="147"/>
      <c r="AD869" s="147"/>
      <c r="AE869" s="147"/>
      <c r="AF869" s="147"/>
      <c r="AG869" s="147" t="s">
        <v>189</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2" x14ac:dyDescent="0.2">
      <c r="A870" s="154"/>
      <c r="B870" s="155"/>
      <c r="C870" s="193" t="s">
        <v>258</v>
      </c>
      <c r="D870" s="188"/>
      <c r="E870" s="189"/>
      <c r="F870" s="158"/>
      <c r="G870" s="158"/>
      <c r="H870" s="158"/>
      <c r="I870" s="158"/>
      <c r="J870" s="158"/>
      <c r="K870" s="158"/>
      <c r="L870" s="158"/>
      <c r="M870" s="158"/>
      <c r="N870" s="157"/>
      <c r="O870" s="157"/>
      <c r="P870" s="157"/>
      <c r="Q870" s="157"/>
      <c r="R870" s="158"/>
      <c r="S870" s="158"/>
      <c r="T870" s="158"/>
      <c r="U870" s="158"/>
      <c r="V870" s="158"/>
      <c r="W870" s="158"/>
      <c r="X870" s="158"/>
      <c r="Y870" s="158"/>
      <c r="Z870" s="147"/>
      <c r="AA870" s="147"/>
      <c r="AB870" s="147"/>
      <c r="AC870" s="147"/>
      <c r="AD870" s="147"/>
      <c r="AE870" s="147"/>
      <c r="AF870" s="147"/>
      <c r="AG870" s="147" t="s">
        <v>212</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3" x14ac:dyDescent="0.2">
      <c r="A871" s="154"/>
      <c r="B871" s="155"/>
      <c r="C871" s="193" t="s">
        <v>854</v>
      </c>
      <c r="D871" s="188"/>
      <c r="E871" s="189"/>
      <c r="F871" s="158"/>
      <c r="G871" s="158"/>
      <c r="H871" s="158"/>
      <c r="I871" s="158"/>
      <c r="J871" s="158"/>
      <c r="K871" s="158"/>
      <c r="L871" s="158"/>
      <c r="M871" s="158"/>
      <c r="N871" s="157"/>
      <c r="O871" s="157"/>
      <c r="P871" s="157"/>
      <c r="Q871" s="157"/>
      <c r="R871" s="158"/>
      <c r="S871" s="158"/>
      <c r="T871" s="158"/>
      <c r="U871" s="158"/>
      <c r="V871" s="158"/>
      <c r="W871" s="158"/>
      <c r="X871" s="158"/>
      <c r="Y871" s="158"/>
      <c r="Z871" s="147"/>
      <c r="AA871" s="147"/>
      <c r="AB871" s="147"/>
      <c r="AC871" s="147"/>
      <c r="AD871" s="147"/>
      <c r="AE871" s="147"/>
      <c r="AF871" s="147"/>
      <c r="AG871" s="147" t="s">
        <v>212</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
      <c r="A872" s="154"/>
      <c r="B872" s="155"/>
      <c r="C872" s="193" t="s">
        <v>863</v>
      </c>
      <c r="D872" s="188"/>
      <c r="E872" s="189">
        <v>5.7130000000000001</v>
      </c>
      <c r="F872" s="158"/>
      <c r="G872" s="158"/>
      <c r="H872" s="158"/>
      <c r="I872" s="158"/>
      <c r="J872" s="158"/>
      <c r="K872" s="158"/>
      <c r="L872" s="158"/>
      <c r="M872" s="158"/>
      <c r="N872" s="157"/>
      <c r="O872" s="157"/>
      <c r="P872" s="157"/>
      <c r="Q872" s="157"/>
      <c r="R872" s="158"/>
      <c r="S872" s="158"/>
      <c r="T872" s="158"/>
      <c r="U872" s="158"/>
      <c r="V872" s="158"/>
      <c r="W872" s="158"/>
      <c r="X872" s="158"/>
      <c r="Y872" s="158"/>
      <c r="Z872" s="147"/>
      <c r="AA872" s="147"/>
      <c r="AB872" s="147"/>
      <c r="AC872" s="147"/>
      <c r="AD872" s="147"/>
      <c r="AE872" s="147"/>
      <c r="AF872" s="147"/>
      <c r="AG872" s="147" t="s">
        <v>212</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3" x14ac:dyDescent="0.2">
      <c r="A873" s="154"/>
      <c r="B873" s="155"/>
      <c r="C873" s="193" t="s">
        <v>211</v>
      </c>
      <c r="D873" s="188"/>
      <c r="E873" s="189"/>
      <c r="F873" s="158"/>
      <c r="G873" s="158"/>
      <c r="H873" s="158"/>
      <c r="I873" s="158"/>
      <c r="J873" s="158"/>
      <c r="K873" s="158"/>
      <c r="L873" s="158"/>
      <c r="M873" s="158"/>
      <c r="N873" s="157"/>
      <c r="O873" s="157"/>
      <c r="P873" s="157"/>
      <c r="Q873" s="157"/>
      <c r="R873" s="158"/>
      <c r="S873" s="158"/>
      <c r="T873" s="158"/>
      <c r="U873" s="158"/>
      <c r="V873" s="158"/>
      <c r="W873" s="158"/>
      <c r="X873" s="158"/>
      <c r="Y873" s="158"/>
      <c r="Z873" s="147"/>
      <c r="AA873" s="147"/>
      <c r="AB873" s="147"/>
      <c r="AC873" s="147"/>
      <c r="AD873" s="147"/>
      <c r="AE873" s="147"/>
      <c r="AF873" s="147"/>
      <c r="AG873" s="147" t="s">
        <v>212</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3" x14ac:dyDescent="0.2">
      <c r="A874" s="154"/>
      <c r="B874" s="155"/>
      <c r="C874" s="193" t="s">
        <v>852</v>
      </c>
      <c r="D874" s="188"/>
      <c r="E874" s="189"/>
      <c r="F874" s="158"/>
      <c r="G874" s="158"/>
      <c r="H874" s="158"/>
      <c r="I874" s="158"/>
      <c r="J874" s="158"/>
      <c r="K874" s="158"/>
      <c r="L874" s="158"/>
      <c r="M874" s="158"/>
      <c r="N874" s="157"/>
      <c r="O874" s="157"/>
      <c r="P874" s="157"/>
      <c r="Q874" s="157"/>
      <c r="R874" s="158"/>
      <c r="S874" s="158"/>
      <c r="T874" s="158"/>
      <c r="U874" s="158"/>
      <c r="V874" s="158"/>
      <c r="W874" s="158"/>
      <c r="X874" s="158"/>
      <c r="Y874" s="158"/>
      <c r="Z874" s="147"/>
      <c r="AA874" s="147"/>
      <c r="AB874" s="147"/>
      <c r="AC874" s="147"/>
      <c r="AD874" s="147"/>
      <c r="AE874" s="147"/>
      <c r="AF874" s="147"/>
      <c r="AG874" s="147" t="s">
        <v>212</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3" x14ac:dyDescent="0.2">
      <c r="A875" s="154"/>
      <c r="B875" s="155"/>
      <c r="C875" s="193" t="s">
        <v>864</v>
      </c>
      <c r="D875" s="188"/>
      <c r="E875" s="189">
        <v>4.7279999999999998</v>
      </c>
      <c r="F875" s="158"/>
      <c r="G875" s="158"/>
      <c r="H875" s="158"/>
      <c r="I875" s="158"/>
      <c r="J875" s="158"/>
      <c r="K875" s="158"/>
      <c r="L875" s="158"/>
      <c r="M875" s="158"/>
      <c r="N875" s="157"/>
      <c r="O875" s="157"/>
      <c r="P875" s="157"/>
      <c r="Q875" s="157"/>
      <c r="R875" s="158"/>
      <c r="S875" s="158"/>
      <c r="T875" s="158"/>
      <c r="U875" s="158"/>
      <c r="V875" s="158"/>
      <c r="W875" s="158"/>
      <c r="X875" s="158"/>
      <c r="Y875" s="158"/>
      <c r="Z875" s="147"/>
      <c r="AA875" s="147"/>
      <c r="AB875" s="147"/>
      <c r="AC875" s="147"/>
      <c r="AD875" s="147"/>
      <c r="AE875" s="147"/>
      <c r="AF875" s="147"/>
      <c r="AG875" s="147" t="s">
        <v>212</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3" x14ac:dyDescent="0.2">
      <c r="A876" s="154"/>
      <c r="B876" s="155"/>
      <c r="C876" s="193" t="s">
        <v>854</v>
      </c>
      <c r="D876" s="188"/>
      <c r="E876" s="189"/>
      <c r="F876" s="158"/>
      <c r="G876" s="158"/>
      <c r="H876" s="158"/>
      <c r="I876" s="158"/>
      <c r="J876" s="158"/>
      <c r="K876" s="158"/>
      <c r="L876" s="158"/>
      <c r="M876" s="158"/>
      <c r="N876" s="157"/>
      <c r="O876" s="157"/>
      <c r="P876" s="157"/>
      <c r="Q876" s="157"/>
      <c r="R876" s="158"/>
      <c r="S876" s="158"/>
      <c r="T876" s="158"/>
      <c r="U876" s="158"/>
      <c r="V876" s="158"/>
      <c r="W876" s="158"/>
      <c r="X876" s="158"/>
      <c r="Y876" s="158"/>
      <c r="Z876" s="147"/>
      <c r="AA876" s="147"/>
      <c r="AB876" s="147"/>
      <c r="AC876" s="147"/>
      <c r="AD876" s="147"/>
      <c r="AE876" s="147"/>
      <c r="AF876" s="147"/>
      <c r="AG876" s="147" t="s">
        <v>212</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3" x14ac:dyDescent="0.2">
      <c r="A877" s="154"/>
      <c r="B877" s="155"/>
      <c r="C877" s="193" t="s">
        <v>863</v>
      </c>
      <c r="D877" s="188"/>
      <c r="E877" s="189">
        <v>5.7130000000000001</v>
      </c>
      <c r="F877" s="158"/>
      <c r="G877" s="158"/>
      <c r="H877" s="158"/>
      <c r="I877" s="158"/>
      <c r="J877" s="158"/>
      <c r="K877" s="158"/>
      <c r="L877" s="158"/>
      <c r="M877" s="158"/>
      <c r="N877" s="157"/>
      <c r="O877" s="157"/>
      <c r="P877" s="157"/>
      <c r="Q877" s="157"/>
      <c r="R877" s="158"/>
      <c r="S877" s="158"/>
      <c r="T877" s="158"/>
      <c r="U877" s="158"/>
      <c r="V877" s="158"/>
      <c r="W877" s="158"/>
      <c r="X877" s="158"/>
      <c r="Y877" s="158"/>
      <c r="Z877" s="147"/>
      <c r="AA877" s="147"/>
      <c r="AB877" s="147"/>
      <c r="AC877" s="147"/>
      <c r="AD877" s="147"/>
      <c r="AE877" s="147"/>
      <c r="AF877" s="147"/>
      <c r="AG877" s="147" t="s">
        <v>212</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
      <c r="A878" s="154"/>
      <c r="B878" s="155"/>
      <c r="C878" s="193" t="s">
        <v>243</v>
      </c>
      <c r="D878" s="188"/>
      <c r="E878" s="189"/>
      <c r="F878" s="158"/>
      <c r="G878" s="158"/>
      <c r="H878" s="158"/>
      <c r="I878" s="158"/>
      <c r="J878" s="158"/>
      <c r="K878" s="158"/>
      <c r="L878" s="158"/>
      <c r="M878" s="158"/>
      <c r="N878" s="157"/>
      <c r="O878" s="157"/>
      <c r="P878" s="157"/>
      <c r="Q878" s="157"/>
      <c r="R878" s="158"/>
      <c r="S878" s="158"/>
      <c r="T878" s="158"/>
      <c r="U878" s="158"/>
      <c r="V878" s="158"/>
      <c r="W878" s="158"/>
      <c r="X878" s="158"/>
      <c r="Y878" s="158"/>
      <c r="Z878" s="147"/>
      <c r="AA878" s="147"/>
      <c r="AB878" s="147"/>
      <c r="AC878" s="147"/>
      <c r="AD878" s="147"/>
      <c r="AE878" s="147"/>
      <c r="AF878" s="147"/>
      <c r="AG878" s="147" t="s">
        <v>212</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3" x14ac:dyDescent="0.2">
      <c r="A879" s="154"/>
      <c r="B879" s="155"/>
      <c r="C879" s="193" t="s">
        <v>853</v>
      </c>
      <c r="D879" s="188"/>
      <c r="E879" s="189"/>
      <c r="F879" s="158"/>
      <c r="G879" s="158"/>
      <c r="H879" s="158"/>
      <c r="I879" s="158"/>
      <c r="J879" s="158"/>
      <c r="K879" s="158"/>
      <c r="L879" s="158"/>
      <c r="M879" s="158"/>
      <c r="N879" s="157"/>
      <c r="O879" s="157"/>
      <c r="P879" s="157"/>
      <c r="Q879" s="157"/>
      <c r="R879" s="158"/>
      <c r="S879" s="158"/>
      <c r="T879" s="158"/>
      <c r="U879" s="158"/>
      <c r="V879" s="158"/>
      <c r="W879" s="158"/>
      <c r="X879" s="158"/>
      <c r="Y879" s="158"/>
      <c r="Z879" s="147"/>
      <c r="AA879" s="147"/>
      <c r="AB879" s="147"/>
      <c r="AC879" s="147"/>
      <c r="AD879" s="147"/>
      <c r="AE879" s="147"/>
      <c r="AF879" s="147"/>
      <c r="AG879" s="147" t="s">
        <v>212</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3" x14ac:dyDescent="0.2">
      <c r="A880" s="154"/>
      <c r="B880" s="155"/>
      <c r="C880" s="193" t="s">
        <v>865</v>
      </c>
      <c r="D880" s="188"/>
      <c r="E880" s="189">
        <v>2.8565</v>
      </c>
      <c r="F880" s="158"/>
      <c r="G880" s="158"/>
      <c r="H880" s="158"/>
      <c r="I880" s="158"/>
      <c r="J880" s="158"/>
      <c r="K880" s="158"/>
      <c r="L880" s="158"/>
      <c r="M880" s="158"/>
      <c r="N880" s="157"/>
      <c r="O880" s="157"/>
      <c r="P880" s="157"/>
      <c r="Q880" s="157"/>
      <c r="R880" s="158"/>
      <c r="S880" s="158"/>
      <c r="T880" s="158"/>
      <c r="U880" s="158"/>
      <c r="V880" s="158"/>
      <c r="W880" s="158"/>
      <c r="X880" s="158"/>
      <c r="Y880" s="158"/>
      <c r="Z880" s="147"/>
      <c r="AA880" s="147"/>
      <c r="AB880" s="147"/>
      <c r="AC880" s="147"/>
      <c r="AD880" s="147"/>
      <c r="AE880" s="147"/>
      <c r="AF880" s="147"/>
      <c r="AG880" s="147" t="s">
        <v>212</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129</v>
      </c>
      <c r="B881" s="169" t="s">
        <v>866</v>
      </c>
      <c r="C881" s="184" t="s">
        <v>867</v>
      </c>
      <c r="D881" s="170" t="s">
        <v>253</v>
      </c>
      <c r="E881" s="171">
        <v>0.87</v>
      </c>
      <c r="F881" s="172"/>
      <c r="G881" s="173">
        <f>ROUND(E881*F881,2)</f>
        <v>0</v>
      </c>
      <c r="H881" s="172"/>
      <c r="I881" s="173">
        <f>ROUND(E881*H881,2)</f>
        <v>0</v>
      </c>
      <c r="J881" s="172"/>
      <c r="K881" s="173">
        <f>ROUND(E881*J881,2)</f>
        <v>0</v>
      </c>
      <c r="L881" s="173">
        <v>21</v>
      </c>
      <c r="M881" s="173">
        <f>G881*(1+L881/100)</f>
        <v>0</v>
      </c>
      <c r="N881" s="171">
        <v>2.1900000000000001E-3</v>
      </c>
      <c r="O881" s="171">
        <f>ROUND(E881*N881,2)</f>
        <v>0</v>
      </c>
      <c r="P881" s="171">
        <v>0.01</v>
      </c>
      <c r="Q881" s="171">
        <f>ROUND(E881*P881,2)</f>
        <v>0.01</v>
      </c>
      <c r="R881" s="173"/>
      <c r="S881" s="173" t="s">
        <v>178</v>
      </c>
      <c r="T881" s="174" t="s">
        <v>178</v>
      </c>
      <c r="U881" s="158">
        <v>0.52</v>
      </c>
      <c r="V881" s="158">
        <f>ROUND(E881*U881,2)</f>
        <v>0.45</v>
      </c>
      <c r="W881" s="158"/>
      <c r="X881" s="158" t="s">
        <v>188</v>
      </c>
      <c r="Y881" s="158" t="s">
        <v>180</v>
      </c>
      <c r="Z881" s="147"/>
      <c r="AA881" s="147"/>
      <c r="AB881" s="147"/>
      <c r="AC881" s="147"/>
      <c r="AD881" s="147"/>
      <c r="AE881" s="147"/>
      <c r="AF881" s="147"/>
      <c r="AG881" s="147" t="s">
        <v>189</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2" x14ac:dyDescent="0.2">
      <c r="A882" s="154"/>
      <c r="B882" s="155"/>
      <c r="C882" s="193" t="s">
        <v>868</v>
      </c>
      <c r="D882" s="188"/>
      <c r="E882" s="189"/>
      <c r="F882" s="158"/>
      <c r="G882" s="158"/>
      <c r="H882" s="158"/>
      <c r="I882" s="158"/>
      <c r="J882" s="158"/>
      <c r="K882" s="158"/>
      <c r="L882" s="158"/>
      <c r="M882" s="158"/>
      <c r="N882" s="157"/>
      <c r="O882" s="157"/>
      <c r="P882" s="157"/>
      <c r="Q882" s="157"/>
      <c r="R882" s="158"/>
      <c r="S882" s="158"/>
      <c r="T882" s="158"/>
      <c r="U882" s="158"/>
      <c r="V882" s="158"/>
      <c r="W882" s="158"/>
      <c r="X882" s="158"/>
      <c r="Y882" s="158"/>
      <c r="Z882" s="147"/>
      <c r="AA882" s="147"/>
      <c r="AB882" s="147"/>
      <c r="AC882" s="147"/>
      <c r="AD882" s="147"/>
      <c r="AE882" s="147"/>
      <c r="AF882" s="147"/>
      <c r="AG882" s="147" t="s">
        <v>212</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3" x14ac:dyDescent="0.2">
      <c r="A883" s="154"/>
      <c r="B883" s="155"/>
      <c r="C883" s="193" t="s">
        <v>869</v>
      </c>
      <c r="D883" s="188"/>
      <c r="E883" s="189">
        <v>0.87</v>
      </c>
      <c r="F883" s="158"/>
      <c r="G883" s="158"/>
      <c r="H883" s="158"/>
      <c r="I883" s="158"/>
      <c r="J883" s="158"/>
      <c r="K883" s="158"/>
      <c r="L883" s="158"/>
      <c r="M883" s="158"/>
      <c r="N883" s="157"/>
      <c r="O883" s="157"/>
      <c r="P883" s="157"/>
      <c r="Q883" s="157"/>
      <c r="R883" s="158"/>
      <c r="S883" s="158"/>
      <c r="T883" s="158"/>
      <c r="U883" s="158"/>
      <c r="V883" s="158"/>
      <c r="W883" s="158"/>
      <c r="X883" s="158"/>
      <c r="Y883" s="158"/>
      <c r="Z883" s="147"/>
      <c r="AA883" s="147"/>
      <c r="AB883" s="147"/>
      <c r="AC883" s="147"/>
      <c r="AD883" s="147"/>
      <c r="AE883" s="147"/>
      <c r="AF883" s="147"/>
      <c r="AG883" s="147" t="s">
        <v>212</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68">
        <v>130</v>
      </c>
      <c r="B884" s="169" t="s">
        <v>870</v>
      </c>
      <c r="C884" s="184" t="s">
        <v>871</v>
      </c>
      <c r="D884" s="170" t="s">
        <v>253</v>
      </c>
      <c r="E884" s="171">
        <v>4.08</v>
      </c>
      <c r="F884" s="172"/>
      <c r="G884" s="173">
        <f>ROUND(E884*F884,2)</f>
        <v>0</v>
      </c>
      <c r="H884" s="172"/>
      <c r="I884" s="173">
        <f>ROUND(E884*H884,2)</f>
        <v>0</v>
      </c>
      <c r="J884" s="172"/>
      <c r="K884" s="173">
        <f>ROUND(E884*J884,2)</f>
        <v>0</v>
      </c>
      <c r="L884" s="173">
        <v>21</v>
      </c>
      <c r="M884" s="173">
        <f>G884*(1+L884/100)</f>
        <v>0</v>
      </c>
      <c r="N884" s="171">
        <v>9.2000000000000003E-4</v>
      </c>
      <c r="O884" s="171">
        <f>ROUND(E884*N884,2)</f>
        <v>0</v>
      </c>
      <c r="P884" s="171">
        <v>0.04</v>
      </c>
      <c r="Q884" s="171">
        <f>ROUND(E884*P884,2)</f>
        <v>0.16</v>
      </c>
      <c r="R884" s="173"/>
      <c r="S884" s="173" t="s">
        <v>178</v>
      </c>
      <c r="T884" s="174" t="s">
        <v>178</v>
      </c>
      <c r="U884" s="158">
        <v>0.373</v>
      </c>
      <c r="V884" s="158">
        <f>ROUND(E884*U884,2)</f>
        <v>1.52</v>
      </c>
      <c r="W884" s="158"/>
      <c r="X884" s="158" t="s">
        <v>188</v>
      </c>
      <c r="Y884" s="158" t="s">
        <v>180</v>
      </c>
      <c r="Z884" s="147"/>
      <c r="AA884" s="147"/>
      <c r="AB884" s="147"/>
      <c r="AC884" s="147"/>
      <c r="AD884" s="147"/>
      <c r="AE884" s="147"/>
      <c r="AF884" s="147"/>
      <c r="AG884" s="147" t="s">
        <v>189</v>
      </c>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2" x14ac:dyDescent="0.2">
      <c r="A885" s="154"/>
      <c r="B885" s="155"/>
      <c r="C885" s="193" t="s">
        <v>872</v>
      </c>
      <c r="D885" s="188"/>
      <c r="E885" s="189">
        <v>4.08</v>
      </c>
      <c r="F885" s="158"/>
      <c r="G885" s="158"/>
      <c r="H885" s="158"/>
      <c r="I885" s="158"/>
      <c r="J885" s="158"/>
      <c r="K885" s="158"/>
      <c r="L885" s="158"/>
      <c r="M885" s="158"/>
      <c r="N885" s="157"/>
      <c r="O885" s="157"/>
      <c r="P885" s="157"/>
      <c r="Q885" s="157"/>
      <c r="R885" s="158"/>
      <c r="S885" s="158"/>
      <c r="T885" s="158"/>
      <c r="U885" s="158"/>
      <c r="V885" s="158"/>
      <c r="W885" s="158"/>
      <c r="X885" s="158"/>
      <c r="Y885" s="158"/>
      <c r="Z885" s="147"/>
      <c r="AA885" s="147"/>
      <c r="AB885" s="147"/>
      <c r="AC885" s="147"/>
      <c r="AD885" s="147"/>
      <c r="AE885" s="147"/>
      <c r="AF885" s="147"/>
      <c r="AG885" s="147" t="s">
        <v>212</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68">
        <v>131</v>
      </c>
      <c r="B886" s="169" t="s">
        <v>873</v>
      </c>
      <c r="C886" s="184" t="s">
        <v>874</v>
      </c>
      <c r="D886" s="170" t="s">
        <v>253</v>
      </c>
      <c r="E886" s="171">
        <v>14.73</v>
      </c>
      <c r="F886" s="172"/>
      <c r="G886" s="173">
        <f>ROUND(E886*F886,2)</f>
        <v>0</v>
      </c>
      <c r="H886" s="172"/>
      <c r="I886" s="173">
        <f>ROUND(E886*H886,2)</f>
        <v>0</v>
      </c>
      <c r="J886" s="172"/>
      <c r="K886" s="173">
        <f>ROUND(E886*J886,2)</f>
        <v>0</v>
      </c>
      <c r="L886" s="173">
        <v>21</v>
      </c>
      <c r="M886" s="173">
        <f>G886*(1+L886/100)</f>
        <v>0</v>
      </c>
      <c r="N886" s="171">
        <v>8.1999999999999998E-4</v>
      </c>
      <c r="O886" s="171">
        <f>ROUND(E886*N886,2)</f>
        <v>0.01</v>
      </c>
      <c r="P886" s="171">
        <v>5.5E-2</v>
      </c>
      <c r="Q886" s="171">
        <f>ROUND(E886*P886,2)</f>
        <v>0.81</v>
      </c>
      <c r="R886" s="173"/>
      <c r="S886" s="173" t="s">
        <v>178</v>
      </c>
      <c r="T886" s="174" t="s">
        <v>178</v>
      </c>
      <c r="U886" s="158">
        <v>0.32</v>
      </c>
      <c r="V886" s="158">
        <f>ROUND(E886*U886,2)</f>
        <v>4.71</v>
      </c>
      <c r="W886" s="158"/>
      <c r="X886" s="158" t="s">
        <v>188</v>
      </c>
      <c r="Y886" s="158" t="s">
        <v>180</v>
      </c>
      <c r="Z886" s="147"/>
      <c r="AA886" s="147"/>
      <c r="AB886" s="147"/>
      <c r="AC886" s="147"/>
      <c r="AD886" s="147"/>
      <c r="AE886" s="147"/>
      <c r="AF886" s="147"/>
      <c r="AG886" s="147" t="s">
        <v>189</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2" x14ac:dyDescent="0.2">
      <c r="A887" s="154"/>
      <c r="B887" s="155"/>
      <c r="C887" s="193" t="s">
        <v>875</v>
      </c>
      <c r="D887" s="188"/>
      <c r="E887" s="189">
        <v>6.48</v>
      </c>
      <c r="F887" s="158"/>
      <c r="G887" s="158"/>
      <c r="H887" s="158"/>
      <c r="I887" s="158"/>
      <c r="J887" s="158"/>
      <c r="K887" s="158"/>
      <c r="L887" s="158"/>
      <c r="M887" s="158"/>
      <c r="N887" s="157"/>
      <c r="O887" s="157"/>
      <c r="P887" s="157"/>
      <c r="Q887" s="157"/>
      <c r="R887" s="158"/>
      <c r="S887" s="158"/>
      <c r="T887" s="158"/>
      <c r="U887" s="158"/>
      <c r="V887" s="158"/>
      <c r="W887" s="158"/>
      <c r="X887" s="158"/>
      <c r="Y887" s="158"/>
      <c r="Z887" s="147"/>
      <c r="AA887" s="147"/>
      <c r="AB887" s="147"/>
      <c r="AC887" s="147"/>
      <c r="AD887" s="147"/>
      <c r="AE887" s="147"/>
      <c r="AF887" s="147"/>
      <c r="AG887" s="147" t="s">
        <v>212</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3" x14ac:dyDescent="0.2">
      <c r="A888" s="154"/>
      <c r="B888" s="155"/>
      <c r="C888" s="193" t="s">
        <v>876</v>
      </c>
      <c r="D888" s="188"/>
      <c r="E888" s="189">
        <v>8.25</v>
      </c>
      <c r="F888" s="158"/>
      <c r="G888" s="158"/>
      <c r="H888" s="158"/>
      <c r="I888" s="158"/>
      <c r="J888" s="158"/>
      <c r="K888" s="158"/>
      <c r="L888" s="158"/>
      <c r="M888" s="158"/>
      <c r="N888" s="157"/>
      <c r="O888" s="157"/>
      <c r="P888" s="157"/>
      <c r="Q888" s="157"/>
      <c r="R888" s="158"/>
      <c r="S888" s="158"/>
      <c r="T888" s="158"/>
      <c r="U888" s="158"/>
      <c r="V888" s="158"/>
      <c r="W888" s="158"/>
      <c r="X888" s="158"/>
      <c r="Y888" s="158"/>
      <c r="Z888" s="147"/>
      <c r="AA888" s="147"/>
      <c r="AB888" s="147"/>
      <c r="AC888" s="147"/>
      <c r="AD888" s="147"/>
      <c r="AE888" s="147"/>
      <c r="AF888" s="147"/>
      <c r="AG888" s="147" t="s">
        <v>212</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68">
        <v>132</v>
      </c>
      <c r="B889" s="169" t="s">
        <v>877</v>
      </c>
      <c r="C889" s="184" t="s">
        <v>878</v>
      </c>
      <c r="D889" s="170" t="s">
        <v>253</v>
      </c>
      <c r="E889" s="171">
        <v>12.99</v>
      </c>
      <c r="F889" s="172"/>
      <c r="G889" s="173">
        <f>ROUND(E889*F889,2)</f>
        <v>0</v>
      </c>
      <c r="H889" s="172"/>
      <c r="I889" s="173">
        <f>ROUND(E889*H889,2)</f>
        <v>0</v>
      </c>
      <c r="J889" s="172"/>
      <c r="K889" s="173">
        <f>ROUND(E889*J889,2)</f>
        <v>0</v>
      </c>
      <c r="L889" s="173">
        <v>21</v>
      </c>
      <c r="M889" s="173">
        <f>G889*(1+L889/100)</f>
        <v>0</v>
      </c>
      <c r="N889" s="171">
        <v>1E-3</v>
      </c>
      <c r="O889" s="171">
        <f>ROUND(E889*N889,2)</f>
        <v>0.01</v>
      </c>
      <c r="P889" s="171">
        <v>4.1200000000000001E-2</v>
      </c>
      <c r="Q889" s="171">
        <f>ROUND(E889*P889,2)</f>
        <v>0.54</v>
      </c>
      <c r="R889" s="173"/>
      <c r="S889" s="173" t="s">
        <v>178</v>
      </c>
      <c r="T889" s="174" t="s">
        <v>178</v>
      </c>
      <c r="U889" s="158">
        <v>0.498</v>
      </c>
      <c r="V889" s="158">
        <f>ROUND(E889*U889,2)</f>
        <v>6.47</v>
      </c>
      <c r="W889" s="158"/>
      <c r="X889" s="158" t="s">
        <v>188</v>
      </c>
      <c r="Y889" s="158" t="s">
        <v>180</v>
      </c>
      <c r="Z889" s="147"/>
      <c r="AA889" s="147"/>
      <c r="AB889" s="147"/>
      <c r="AC889" s="147"/>
      <c r="AD889" s="147"/>
      <c r="AE889" s="147"/>
      <c r="AF889" s="147"/>
      <c r="AG889" s="147" t="s">
        <v>189</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2" x14ac:dyDescent="0.2">
      <c r="A890" s="154"/>
      <c r="B890" s="155"/>
      <c r="C890" s="193" t="s">
        <v>879</v>
      </c>
      <c r="D890" s="188"/>
      <c r="E890" s="189">
        <v>8.4</v>
      </c>
      <c r="F890" s="158"/>
      <c r="G890" s="158"/>
      <c r="H890" s="158"/>
      <c r="I890" s="158"/>
      <c r="J890" s="158"/>
      <c r="K890" s="158"/>
      <c r="L890" s="158"/>
      <c r="M890" s="158"/>
      <c r="N890" s="157"/>
      <c r="O890" s="157"/>
      <c r="P890" s="157"/>
      <c r="Q890" s="157"/>
      <c r="R890" s="158"/>
      <c r="S890" s="158"/>
      <c r="T890" s="158"/>
      <c r="U890" s="158"/>
      <c r="V890" s="158"/>
      <c r="W890" s="158"/>
      <c r="X890" s="158"/>
      <c r="Y890" s="158"/>
      <c r="Z890" s="147"/>
      <c r="AA890" s="147"/>
      <c r="AB890" s="147"/>
      <c r="AC890" s="147"/>
      <c r="AD890" s="147"/>
      <c r="AE890" s="147"/>
      <c r="AF890" s="147"/>
      <c r="AG890" s="147" t="s">
        <v>212</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3" x14ac:dyDescent="0.2">
      <c r="A891" s="154"/>
      <c r="B891" s="155"/>
      <c r="C891" s="193" t="s">
        <v>880</v>
      </c>
      <c r="D891" s="188"/>
      <c r="E891" s="189">
        <v>4.59</v>
      </c>
      <c r="F891" s="158"/>
      <c r="G891" s="158"/>
      <c r="H891" s="158"/>
      <c r="I891" s="158"/>
      <c r="J891" s="158"/>
      <c r="K891" s="158"/>
      <c r="L891" s="158"/>
      <c r="M891" s="158"/>
      <c r="N891" s="157"/>
      <c r="O891" s="157"/>
      <c r="P891" s="157"/>
      <c r="Q891" s="157"/>
      <c r="R891" s="158"/>
      <c r="S891" s="158"/>
      <c r="T891" s="158"/>
      <c r="U891" s="158"/>
      <c r="V891" s="158"/>
      <c r="W891" s="158"/>
      <c r="X891" s="158"/>
      <c r="Y891" s="158"/>
      <c r="Z891" s="147"/>
      <c r="AA891" s="147"/>
      <c r="AB891" s="147"/>
      <c r="AC891" s="147"/>
      <c r="AD891" s="147"/>
      <c r="AE891" s="147"/>
      <c r="AF891" s="147"/>
      <c r="AG891" s="147" t="s">
        <v>212</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2.5" outlineLevel="1" x14ac:dyDescent="0.2">
      <c r="A892" s="175">
        <v>133</v>
      </c>
      <c r="B892" s="176" t="s">
        <v>881</v>
      </c>
      <c r="C892" s="183" t="s">
        <v>882</v>
      </c>
      <c r="D892" s="177" t="s">
        <v>577</v>
      </c>
      <c r="E892" s="178">
        <v>32</v>
      </c>
      <c r="F892" s="179"/>
      <c r="G892" s="180">
        <f>ROUND(E892*F892,2)</f>
        <v>0</v>
      </c>
      <c r="H892" s="179"/>
      <c r="I892" s="180">
        <f>ROUND(E892*H892,2)</f>
        <v>0</v>
      </c>
      <c r="J892" s="179"/>
      <c r="K892" s="180">
        <f>ROUND(E892*J892,2)</f>
        <v>0</v>
      </c>
      <c r="L892" s="180">
        <v>21</v>
      </c>
      <c r="M892" s="180">
        <f>G892*(1+L892/100)</f>
        <v>0</v>
      </c>
      <c r="N892" s="178">
        <v>3.8000000000000002E-4</v>
      </c>
      <c r="O892" s="178">
        <f>ROUND(E892*N892,2)</f>
        <v>0.01</v>
      </c>
      <c r="P892" s="178">
        <v>1.2999999999999999E-2</v>
      </c>
      <c r="Q892" s="178">
        <f>ROUND(E892*P892,2)</f>
        <v>0.42</v>
      </c>
      <c r="R892" s="180"/>
      <c r="S892" s="180" t="s">
        <v>178</v>
      </c>
      <c r="T892" s="181" t="s">
        <v>178</v>
      </c>
      <c r="U892" s="158">
        <v>0.107</v>
      </c>
      <c r="V892" s="158">
        <f>ROUND(E892*U892,2)</f>
        <v>3.42</v>
      </c>
      <c r="W892" s="158"/>
      <c r="X892" s="158" t="s">
        <v>188</v>
      </c>
      <c r="Y892" s="158" t="s">
        <v>180</v>
      </c>
      <c r="Z892" s="147"/>
      <c r="AA892" s="147"/>
      <c r="AB892" s="147"/>
      <c r="AC892" s="147"/>
      <c r="AD892" s="147"/>
      <c r="AE892" s="147"/>
      <c r="AF892" s="147"/>
      <c r="AG892" s="147" t="s">
        <v>189</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68">
        <v>134</v>
      </c>
      <c r="B893" s="169" t="s">
        <v>883</v>
      </c>
      <c r="C893" s="184" t="s">
        <v>884</v>
      </c>
      <c r="D893" s="170" t="s">
        <v>577</v>
      </c>
      <c r="E893" s="171">
        <v>3.6</v>
      </c>
      <c r="F893" s="172"/>
      <c r="G893" s="173">
        <f>ROUND(E893*F893,2)</f>
        <v>0</v>
      </c>
      <c r="H893" s="172"/>
      <c r="I893" s="173">
        <f>ROUND(E893*H893,2)</f>
        <v>0</v>
      </c>
      <c r="J893" s="172"/>
      <c r="K893" s="173">
        <f>ROUND(E893*J893,2)</f>
        <v>0</v>
      </c>
      <c r="L893" s="173">
        <v>21</v>
      </c>
      <c r="M893" s="173">
        <f>G893*(1+L893/100)</f>
        <v>0</v>
      </c>
      <c r="N893" s="171">
        <v>0</v>
      </c>
      <c r="O893" s="171">
        <f>ROUND(E893*N893,2)</f>
        <v>0</v>
      </c>
      <c r="P893" s="171">
        <v>5.5999999999999995E-4</v>
      </c>
      <c r="Q893" s="171">
        <f>ROUND(E893*P893,2)</f>
        <v>0</v>
      </c>
      <c r="R893" s="173"/>
      <c r="S893" s="173" t="s">
        <v>178</v>
      </c>
      <c r="T893" s="174" t="s">
        <v>178</v>
      </c>
      <c r="U893" s="158">
        <v>2.25</v>
      </c>
      <c r="V893" s="158">
        <f>ROUND(E893*U893,2)</f>
        <v>8.1</v>
      </c>
      <c r="W893" s="158"/>
      <c r="X893" s="158" t="s">
        <v>188</v>
      </c>
      <c r="Y893" s="158" t="s">
        <v>180</v>
      </c>
      <c r="Z893" s="147"/>
      <c r="AA893" s="147"/>
      <c r="AB893" s="147"/>
      <c r="AC893" s="147"/>
      <c r="AD893" s="147"/>
      <c r="AE893" s="147"/>
      <c r="AF893" s="147"/>
      <c r="AG893" s="147" t="s">
        <v>189</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2" x14ac:dyDescent="0.2">
      <c r="A894" s="154"/>
      <c r="B894" s="155"/>
      <c r="C894" s="193" t="s">
        <v>885</v>
      </c>
      <c r="D894" s="188"/>
      <c r="E894" s="189"/>
      <c r="F894" s="158"/>
      <c r="G894" s="158"/>
      <c r="H894" s="158"/>
      <c r="I894" s="158"/>
      <c r="J894" s="158"/>
      <c r="K894" s="158"/>
      <c r="L894" s="158"/>
      <c r="M894" s="158"/>
      <c r="N894" s="157"/>
      <c r="O894" s="157"/>
      <c r="P894" s="157"/>
      <c r="Q894" s="157"/>
      <c r="R894" s="158"/>
      <c r="S894" s="158"/>
      <c r="T894" s="158"/>
      <c r="U894" s="158"/>
      <c r="V894" s="158"/>
      <c r="W894" s="158"/>
      <c r="X894" s="158"/>
      <c r="Y894" s="158"/>
      <c r="Z894" s="147"/>
      <c r="AA894" s="147"/>
      <c r="AB894" s="147"/>
      <c r="AC894" s="147"/>
      <c r="AD894" s="147"/>
      <c r="AE894" s="147"/>
      <c r="AF894" s="147"/>
      <c r="AG894" s="147" t="s">
        <v>212</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3" x14ac:dyDescent="0.2">
      <c r="A895" s="154"/>
      <c r="B895" s="155"/>
      <c r="C895" s="193" t="s">
        <v>886</v>
      </c>
      <c r="D895" s="188"/>
      <c r="E895" s="189">
        <v>3.6</v>
      </c>
      <c r="F895" s="158"/>
      <c r="G895" s="158"/>
      <c r="H895" s="158"/>
      <c r="I895" s="158"/>
      <c r="J895" s="158"/>
      <c r="K895" s="158"/>
      <c r="L895" s="158"/>
      <c r="M895" s="158"/>
      <c r="N895" s="157"/>
      <c r="O895" s="157"/>
      <c r="P895" s="157"/>
      <c r="Q895" s="157"/>
      <c r="R895" s="158"/>
      <c r="S895" s="158"/>
      <c r="T895" s="158"/>
      <c r="U895" s="158"/>
      <c r="V895" s="158"/>
      <c r="W895" s="158"/>
      <c r="X895" s="158"/>
      <c r="Y895" s="158"/>
      <c r="Z895" s="147"/>
      <c r="AA895" s="147"/>
      <c r="AB895" s="147"/>
      <c r="AC895" s="147"/>
      <c r="AD895" s="147"/>
      <c r="AE895" s="147"/>
      <c r="AF895" s="147"/>
      <c r="AG895" s="147" t="s">
        <v>212</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68">
        <v>135</v>
      </c>
      <c r="B896" s="169" t="s">
        <v>887</v>
      </c>
      <c r="C896" s="184" t="s">
        <v>888</v>
      </c>
      <c r="D896" s="170" t="s">
        <v>577</v>
      </c>
      <c r="E896" s="171">
        <v>1.5</v>
      </c>
      <c r="F896" s="172"/>
      <c r="G896" s="173">
        <f>ROUND(E896*F896,2)</f>
        <v>0</v>
      </c>
      <c r="H896" s="172"/>
      <c r="I896" s="173">
        <f>ROUND(E896*H896,2)</f>
        <v>0</v>
      </c>
      <c r="J896" s="172"/>
      <c r="K896" s="173">
        <f>ROUND(E896*J896,2)</f>
        <v>0</v>
      </c>
      <c r="L896" s="173">
        <v>21</v>
      </c>
      <c r="M896" s="173">
        <f>G896*(1+L896/100)</f>
        <v>0</v>
      </c>
      <c r="N896" s="171">
        <v>0</v>
      </c>
      <c r="O896" s="171">
        <f>ROUND(E896*N896,2)</f>
        <v>0</v>
      </c>
      <c r="P896" s="171">
        <v>3.3169999999999998E-2</v>
      </c>
      <c r="Q896" s="171">
        <f>ROUND(E896*P896,2)</f>
        <v>0.05</v>
      </c>
      <c r="R896" s="173"/>
      <c r="S896" s="173" t="s">
        <v>178</v>
      </c>
      <c r="T896" s="174" t="s">
        <v>178</v>
      </c>
      <c r="U896" s="158">
        <v>3.9</v>
      </c>
      <c r="V896" s="158">
        <f>ROUND(E896*U896,2)</f>
        <v>5.85</v>
      </c>
      <c r="W896" s="158"/>
      <c r="X896" s="158" t="s">
        <v>188</v>
      </c>
      <c r="Y896" s="158" t="s">
        <v>180</v>
      </c>
      <c r="Z896" s="147"/>
      <c r="AA896" s="147"/>
      <c r="AB896" s="147"/>
      <c r="AC896" s="147"/>
      <c r="AD896" s="147"/>
      <c r="AE896" s="147"/>
      <c r="AF896" s="147"/>
      <c r="AG896" s="147" t="s">
        <v>189</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2" x14ac:dyDescent="0.2">
      <c r="A897" s="154"/>
      <c r="B897" s="155"/>
      <c r="C897" s="193" t="s">
        <v>889</v>
      </c>
      <c r="D897" s="188"/>
      <c r="E897" s="189"/>
      <c r="F897" s="158"/>
      <c r="G897" s="158"/>
      <c r="H897" s="158"/>
      <c r="I897" s="158"/>
      <c r="J897" s="158"/>
      <c r="K897" s="158"/>
      <c r="L897" s="158"/>
      <c r="M897" s="158"/>
      <c r="N897" s="157"/>
      <c r="O897" s="157"/>
      <c r="P897" s="157"/>
      <c r="Q897" s="157"/>
      <c r="R897" s="158"/>
      <c r="S897" s="158"/>
      <c r="T897" s="158"/>
      <c r="U897" s="158"/>
      <c r="V897" s="158"/>
      <c r="W897" s="158"/>
      <c r="X897" s="158"/>
      <c r="Y897" s="158"/>
      <c r="Z897" s="147"/>
      <c r="AA897" s="147"/>
      <c r="AB897" s="147"/>
      <c r="AC897" s="147"/>
      <c r="AD897" s="147"/>
      <c r="AE897" s="147"/>
      <c r="AF897" s="147"/>
      <c r="AG897" s="147" t="s">
        <v>212</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
      <c r="A898" s="154"/>
      <c r="B898" s="155"/>
      <c r="C898" s="193" t="s">
        <v>890</v>
      </c>
      <c r="D898" s="188"/>
      <c r="E898" s="189">
        <v>1.5</v>
      </c>
      <c r="F898" s="158"/>
      <c r="G898" s="158"/>
      <c r="H898" s="158"/>
      <c r="I898" s="158"/>
      <c r="J898" s="158"/>
      <c r="K898" s="158"/>
      <c r="L898" s="158"/>
      <c r="M898" s="158"/>
      <c r="N898" s="157"/>
      <c r="O898" s="157"/>
      <c r="P898" s="157"/>
      <c r="Q898" s="157"/>
      <c r="R898" s="158"/>
      <c r="S898" s="158"/>
      <c r="T898" s="158"/>
      <c r="U898" s="158"/>
      <c r="V898" s="158"/>
      <c r="W898" s="158"/>
      <c r="X898" s="158"/>
      <c r="Y898" s="158"/>
      <c r="Z898" s="147"/>
      <c r="AA898" s="147"/>
      <c r="AB898" s="147"/>
      <c r="AC898" s="147"/>
      <c r="AD898" s="147"/>
      <c r="AE898" s="147"/>
      <c r="AF898" s="147"/>
      <c r="AG898" s="147" t="s">
        <v>212</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68">
        <v>136</v>
      </c>
      <c r="B899" s="169" t="s">
        <v>891</v>
      </c>
      <c r="C899" s="184" t="s">
        <v>892</v>
      </c>
      <c r="D899" s="170" t="s">
        <v>577</v>
      </c>
      <c r="E899" s="171">
        <v>0.35</v>
      </c>
      <c r="F899" s="172"/>
      <c r="G899" s="173">
        <f>ROUND(E899*F899,2)</f>
        <v>0</v>
      </c>
      <c r="H899" s="172"/>
      <c r="I899" s="173">
        <f>ROUND(E899*H899,2)</f>
        <v>0</v>
      </c>
      <c r="J899" s="172"/>
      <c r="K899" s="173">
        <f>ROUND(E899*J899,2)</f>
        <v>0</v>
      </c>
      <c r="L899" s="173">
        <v>21</v>
      </c>
      <c r="M899" s="173">
        <f>G899*(1+L899/100)</f>
        <v>0</v>
      </c>
      <c r="N899" s="171">
        <v>0</v>
      </c>
      <c r="O899" s="171">
        <f>ROUND(E899*N899,2)</f>
        <v>0</v>
      </c>
      <c r="P899" s="171">
        <v>5.024E-2</v>
      </c>
      <c r="Q899" s="171">
        <f>ROUND(E899*P899,2)</f>
        <v>0.02</v>
      </c>
      <c r="R899" s="173"/>
      <c r="S899" s="173" t="s">
        <v>178</v>
      </c>
      <c r="T899" s="174" t="s">
        <v>178</v>
      </c>
      <c r="U899" s="158">
        <v>4.5999999999999996</v>
      </c>
      <c r="V899" s="158">
        <f>ROUND(E899*U899,2)</f>
        <v>1.61</v>
      </c>
      <c r="W899" s="158"/>
      <c r="X899" s="158" t="s">
        <v>188</v>
      </c>
      <c r="Y899" s="158" t="s">
        <v>180</v>
      </c>
      <c r="Z899" s="147"/>
      <c r="AA899" s="147"/>
      <c r="AB899" s="147"/>
      <c r="AC899" s="147"/>
      <c r="AD899" s="147"/>
      <c r="AE899" s="147"/>
      <c r="AF899" s="147"/>
      <c r="AG899" s="147" t="s">
        <v>189</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2" x14ac:dyDescent="0.2">
      <c r="A900" s="154"/>
      <c r="B900" s="155"/>
      <c r="C900" s="193" t="s">
        <v>243</v>
      </c>
      <c r="D900" s="188"/>
      <c r="E900" s="189"/>
      <c r="F900" s="158"/>
      <c r="G900" s="158"/>
      <c r="H900" s="158"/>
      <c r="I900" s="158"/>
      <c r="J900" s="158"/>
      <c r="K900" s="158"/>
      <c r="L900" s="158"/>
      <c r="M900" s="158"/>
      <c r="N900" s="157"/>
      <c r="O900" s="157"/>
      <c r="P900" s="157"/>
      <c r="Q900" s="157"/>
      <c r="R900" s="158"/>
      <c r="S900" s="158"/>
      <c r="T900" s="158"/>
      <c r="U900" s="158"/>
      <c r="V900" s="158"/>
      <c r="W900" s="158"/>
      <c r="X900" s="158"/>
      <c r="Y900" s="158"/>
      <c r="Z900" s="147"/>
      <c r="AA900" s="147"/>
      <c r="AB900" s="147"/>
      <c r="AC900" s="147"/>
      <c r="AD900" s="147"/>
      <c r="AE900" s="147"/>
      <c r="AF900" s="147"/>
      <c r="AG900" s="147" t="s">
        <v>212</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3" x14ac:dyDescent="0.2">
      <c r="A901" s="154"/>
      <c r="B901" s="155"/>
      <c r="C901" s="193" t="s">
        <v>893</v>
      </c>
      <c r="D901" s="188"/>
      <c r="E901" s="189">
        <v>0.35</v>
      </c>
      <c r="F901" s="158"/>
      <c r="G901" s="158"/>
      <c r="H901" s="158"/>
      <c r="I901" s="158"/>
      <c r="J901" s="158"/>
      <c r="K901" s="158"/>
      <c r="L901" s="158"/>
      <c r="M901" s="158"/>
      <c r="N901" s="157"/>
      <c r="O901" s="157"/>
      <c r="P901" s="157"/>
      <c r="Q901" s="157"/>
      <c r="R901" s="158"/>
      <c r="S901" s="158"/>
      <c r="T901" s="158"/>
      <c r="U901" s="158"/>
      <c r="V901" s="158"/>
      <c r="W901" s="158"/>
      <c r="X901" s="158"/>
      <c r="Y901" s="158"/>
      <c r="Z901" s="147"/>
      <c r="AA901" s="147"/>
      <c r="AB901" s="147"/>
      <c r="AC901" s="147"/>
      <c r="AD901" s="147"/>
      <c r="AE901" s="147"/>
      <c r="AF901" s="147"/>
      <c r="AG901" s="147" t="s">
        <v>212</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5">
        <v>137</v>
      </c>
      <c r="B902" s="176" t="s">
        <v>894</v>
      </c>
      <c r="C902" s="183" t="s">
        <v>895</v>
      </c>
      <c r="D902" s="177" t="s">
        <v>577</v>
      </c>
      <c r="E902" s="178">
        <v>0.35</v>
      </c>
      <c r="F902" s="179"/>
      <c r="G902" s="180">
        <f>ROUND(E902*F902,2)</f>
        <v>0</v>
      </c>
      <c r="H902" s="179"/>
      <c r="I902" s="180">
        <f>ROUND(E902*H902,2)</f>
        <v>0</v>
      </c>
      <c r="J902" s="179"/>
      <c r="K902" s="180">
        <f>ROUND(E902*J902,2)</f>
        <v>0</v>
      </c>
      <c r="L902" s="180">
        <v>21</v>
      </c>
      <c r="M902" s="180">
        <f>G902*(1+L902/100)</f>
        <v>0</v>
      </c>
      <c r="N902" s="178">
        <v>8.8999999999999995E-4</v>
      </c>
      <c r="O902" s="178">
        <f>ROUND(E902*N902,2)</f>
        <v>0</v>
      </c>
      <c r="P902" s="178">
        <v>0</v>
      </c>
      <c r="Q902" s="178">
        <f>ROUND(E902*P902,2)</f>
        <v>0</v>
      </c>
      <c r="R902" s="180"/>
      <c r="S902" s="180" t="s">
        <v>178</v>
      </c>
      <c r="T902" s="181" t="s">
        <v>178</v>
      </c>
      <c r="U902" s="158">
        <v>0.93</v>
      </c>
      <c r="V902" s="158">
        <f>ROUND(E902*U902,2)</f>
        <v>0.33</v>
      </c>
      <c r="W902" s="158"/>
      <c r="X902" s="158" t="s">
        <v>188</v>
      </c>
      <c r="Y902" s="158" t="s">
        <v>180</v>
      </c>
      <c r="Z902" s="147"/>
      <c r="AA902" s="147"/>
      <c r="AB902" s="147"/>
      <c r="AC902" s="147"/>
      <c r="AD902" s="147"/>
      <c r="AE902" s="147"/>
      <c r="AF902" s="147"/>
      <c r="AG902" s="147" t="s">
        <v>189</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5">
        <v>138</v>
      </c>
      <c r="B903" s="176" t="s">
        <v>896</v>
      </c>
      <c r="C903" s="183" t="s">
        <v>897</v>
      </c>
      <c r="D903" s="177" t="s">
        <v>577</v>
      </c>
      <c r="E903" s="178">
        <v>0.35</v>
      </c>
      <c r="F903" s="179"/>
      <c r="G903" s="180">
        <f>ROUND(E903*F903,2)</f>
        <v>0</v>
      </c>
      <c r="H903" s="179"/>
      <c r="I903" s="180">
        <f>ROUND(E903*H903,2)</f>
        <v>0</v>
      </c>
      <c r="J903" s="179"/>
      <c r="K903" s="180">
        <f>ROUND(E903*J903,2)</f>
        <v>0</v>
      </c>
      <c r="L903" s="180">
        <v>21</v>
      </c>
      <c r="M903" s="180">
        <f>G903*(1+L903/100)</f>
        <v>0</v>
      </c>
      <c r="N903" s="178">
        <v>1.0000000000000001E-5</v>
      </c>
      <c r="O903" s="178">
        <f>ROUND(E903*N903,2)</f>
        <v>0</v>
      </c>
      <c r="P903" s="178">
        <v>0</v>
      </c>
      <c r="Q903" s="178">
        <f>ROUND(E903*P903,2)</f>
        <v>0</v>
      </c>
      <c r="R903" s="180"/>
      <c r="S903" s="180" t="s">
        <v>178</v>
      </c>
      <c r="T903" s="181" t="s">
        <v>178</v>
      </c>
      <c r="U903" s="158">
        <v>1.4890000000000001</v>
      </c>
      <c r="V903" s="158">
        <f>ROUND(E903*U903,2)</f>
        <v>0.52</v>
      </c>
      <c r="W903" s="158"/>
      <c r="X903" s="158" t="s">
        <v>188</v>
      </c>
      <c r="Y903" s="158" t="s">
        <v>180</v>
      </c>
      <c r="Z903" s="147"/>
      <c r="AA903" s="147"/>
      <c r="AB903" s="147"/>
      <c r="AC903" s="147"/>
      <c r="AD903" s="147"/>
      <c r="AE903" s="147"/>
      <c r="AF903" s="147"/>
      <c r="AG903" s="147" t="s">
        <v>189</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5">
        <v>139</v>
      </c>
      <c r="B904" s="176" t="s">
        <v>898</v>
      </c>
      <c r="C904" s="183" t="s">
        <v>899</v>
      </c>
      <c r="D904" s="177" t="s">
        <v>577</v>
      </c>
      <c r="E904" s="178">
        <v>1.5</v>
      </c>
      <c r="F904" s="179"/>
      <c r="G904" s="180">
        <f>ROUND(E904*F904,2)</f>
        <v>0</v>
      </c>
      <c r="H904" s="179"/>
      <c r="I904" s="180">
        <f>ROUND(E904*H904,2)</f>
        <v>0</v>
      </c>
      <c r="J904" s="179"/>
      <c r="K904" s="180">
        <f>ROUND(E904*J904,2)</f>
        <v>0</v>
      </c>
      <c r="L904" s="180">
        <v>21</v>
      </c>
      <c r="M904" s="180">
        <f>G904*(1+L904/100)</f>
        <v>0</v>
      </c>
      <c r="N904" s="178">
        <v>2.2499999999999998E-3</v>
      </c>
      <c r="O904" s="178">
        <f>ROUND(E904*N904,2)</f>
        <v>0</v>
      </c>
      <c r="P904" s="178">
        <v>0</v>
      </c>
      <c r="Q904" s="178">
        <f>ROUND(E904*P904,2)</f>
        <v>0</v>
      </c>
      <c r="R904" s="180"/>
      <c r="S904" s="180" t="s">
        <v>178</v>
      </c>
      <c r="T904" s="181" t="s">
        <v>178</v>
      </c>
      <c r="U904" s="158">
        <v>2.3889999999999998</v>
      </c>
      <c r="V904" s="158">
        <f>ROUND(E904*U904,2)</f>
        <v>3.58</v>
      </c>
      <c r="W904" s="158"/>
      <c r="X904" s="158" t="s">
        <v>188</v>
      </c>
      <c r="Y904" s="158" t="s">
        <v>180</v>
      </c>
      <c r="Z904" s="147"/>
      <c r="AA904" s="147"/>
      <c r="AB904" s="147"/>
      <c r="AC904" s="147"/>
      <c r="AD904" s="147"/>
      <c r="AE904" s="147"/>
      <c r="AF904" s="147"/>
      <c r="AG904" s="147" t="s">
        <v>189</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68">
        <v>140</v>
      </c>
      <c r="B905" s="169" t="s">
        <v>900</v>
      </c>
      <c r="C905" s="184" t="s">
        <v>901</v>
      </c>
      <c r="D905" s="170" t="s">
        <v>577</v>
      </c>
      <c r="E905" s="171">
        <v>89</v>
      </c>
      <c r="F905" s="172"/>
      <c r="G905" s="173">
        <f>ROUND(E905*F905,2)</f>
        <v>0</v>
      </c>
      <c r="H905" s="172"/>
      <c r="I905" s="173">
        <f>ROUND(E905*H905,2)</f>
        <v>0</v>
      </c>
      <c r="J905" s="172"/>
      <c r="K905" s="173">
        <f>ROUND(E905*J905,2)</f>
        <v>0</v>
      </c>
      <c r="L905" s="173">
        <v>21</v>
      </c>
      <c r="M905" s="173">
        <f>G905*(1+L905/100)</f>
        <v>0</v>
      </c>
      <c r="N905" s="171">
        <v>0</v>
      </c>
      <c r="O905" s="171">
        <f>ROUND(E905*N905,2)</f>
        <v>0</v>
      </c>
      <c r="P905" s="171">
        <v>4.6000000000000001E-4</v>
      </c>
      <c r="Q905" s="171">
        <f>ROUND(E905*P905,2)</f>
        <v>0.04</v>
      </c>
      <c r="R905" s="173"/>
      <c r="S905" s="173" t="s">
        <v>178</v>
      </c>
      <c r="T905" s="174" t="s">
        <v>178</v>
      </c>
      <c r="U905" s="158">
        <v>1.5</v>
      </c>
      <c r="V905" s="158">
        <f>ROUND(E905*U905,2)</f>
        <v>133.5</v>
      </c>
      <c r="W905" s="158"/>
      <c r="X905" s="158" t="s">
        <v>188</v>
      </c>
      <c r="Y905" s="158" t="s">
        <v>180</v>
      </c>
      <c r="Z905" s="147"/>
      <c r="AA905" s="147"/>
      <c r="AB905" s="147"/>
      <c r="AC905" s="147"/>
      <c r="AD905" s="147"/>
      <c r="AE905" s="147"/>
      <c r="AF905" s="147"/>
      <c r="AG905" s="147" t="s">
        <v>189</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2" x14ac:dyDescent="0.2">
      <c r="A906" s="154"/>
      <c r="B906" s="155"/>
      <c r="C906" s="193" t="s">
        <v>211</v>
      </c>
      <c r="D906" s="188"/>
      <c r="E906" s="189"/>
      <c r="F906" s="158"/>
      <c r="G906" s="158"/>
      <c r="H906" s="158"/>
      <c r="I906" s="158"/>
      <c r="J906" s="158"/>
      <c r="K906" s="158"/>
      <c r="L906" s="158"/>
      <c r="M906" s="158"/>
      <c r="N906" s="157"/>
      <c r="O906" s="157"/>
      <c r="P906" s="157"/>
      <c r="Q906" s="157"/>
      <c r="R906" s="158"/>
      <c r="S906" s="158"/>
      <c r="T906" s="158"/>
      <c r="U906" s="158"/>
      <c r="V906" s="158"/>
      <c r="W906" s="158"/>
      <c r="X906" s="158"/>
      <c r="Y906" s="158"/>
      <c r="Z906" s="147"/>
      <c r="AA906" s="147"/>
      <c r="AB906" s="147"/>
      <c r="AC906" s="147"/>
      <c r="AD906" s="147"/>
      <c r="AE906" s="147"/>
      <c r="AF906" s="147"/>
      <c r="AG906" s="147" t="s">
        <v>212</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3" x14ac:dyDescent="0.2">
      <c r="A907" s="154"/>
      <c r="B907" s="155"/>
      <c r="C907" s="193" t="s">
        <v>822</v>
      </c>
      <c r="D907" s="188"/>
      <c r="E907" s="189"/>
      <c r="F907" s="158"/>
      <c r="G907" s="158"/>
      <c r="H907" s="158"/>
      <c r="I907" s="158"/>
      <c r="J907" s="158"/>
      <c r="K907" s="158"/>
      <c r="L907" s="158"/>
      <c r="M907" s="158"/>
      <c r="N907" s="157"/>
      <c r="O907" s="157"/>
      <c r="P907" s="157"/>
      <c r="Q907" s="157"/>
      <c r="R907" s="158"/>
      <c r="S907" s="158"/>
      <c r="T907" s="158"/>
      <c r="U907" s="158"/>
      <c r="V907" s="158"/>
      <c r="W907" s="158"/>
      <c r="X907" s="158"/>
      <c r="Y907" s="158"/>
      <c r="Z907" s="147"/>
      <c r="AA907" s="147"/>
      <c r="AB907" s="147"/>
      <c r="AC907" s="147"/>
      <c r="AD907" s="147"/>
      <c r="AE907" s="147"/>
      <c r="AF907" s="147"/>
      <c r="AG907" s="147" t="s">
        <v>212</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ht="22.5" outlineLevel="3" x14ac:dyDescent="0.2">
      <c r="A908" s="154"/>
      <c r="B908" s="155"/>
      <c r="C908" s="193" t="s">
        <v>902</v>
      </c>
      <c r="D908" s="188"/>
      <c r="E908" s="189">
        <v>89</v>
      </c>
      <c r="F908" s="158"/>
      <c r="G908" s="158"/>
      <c r="H908" s="158"/>
      <c r="I908" s="158"/>
      <c r="J908" s="158"/>
      <c r="K908" s="158"/>
      <c r="L908" s="158"/>
      <c r="M908" s="158"/>
      <c r="N908" s="157"/>
      <c r="O908" s="157"/>
      <c r="P908" s="157"/>
      <c r="Q908" s="157"/>
      <c r="R908" s="158"/>
      <c r="S908" s="158"/>
      <c r="T908" s="158"/>
      <c r="U908" s="158"/>
      <c r="V908" s="158"/>
      <c r="W908" s="158"/>
      <c r="X908" s="158"/>
      <c r="Y908" s="158"/>
      <c r="Z908" s="147"/>
      <c r="AA908" s="147"/>
      <c r="AB908" s="147"/>
      <c r="AC908" s="147"/>
      <c r="AD908" s="147"/>
      <c r="AE908" s="147"/>
      <c r="AF908" s="147"/>
      <c r="AG908" s="147" t="s">
        <v>212</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68">
        <v>141</v>
      </c>
      <c r="B909" s="169" t="s">
        <v>903</v>
      </c>
      <c r="C909" s="184" t="s">
        <v>904</v>
      </c>
      <c r="D909" s="170" t="s">
        <v>577</v>
      </c>
      <c r="E909" s="171">
        <v>13.2</v>
      </c>
      <c r="F909" s="172"/>
      <c r="G909" s="173">
        <f>ROUND(E909*F909,2)</f>
        <v>0</v>
      </c>
      <c r="H909" s="172"/>
      <c r="I909" s="173">
        <f>ROUND(E909*H909,2)</f>
        <v>0</v>
      </c>
      <c r="J909" s="172"/>
      <c r="K909" s="173">
        <f>ROUND(E909*J909,2)</f>
        <v>0</v>
      </c>
      <c r="L909" s="173">
        <v>21</v>
      </c>
      <c r="M909" s="173">
        <f>G909*(1+L909/100)</f>
        <v>0</v>
      </c>
      <c r="N909" s="171">
        <v>0</v>
      </c>
      <c r="O909" s="171">
        <f>ROUND(E909*N909,2)</f>
        <v>0</v>
      </c>
      <c r="P909" s="171">
        <v>4.6000000000000001E-4</v>
      </c>
      <c r="Q909" s="171">
        <f>ROUND(E909*P909,2)</f>
        <v>0.01</v>
      </c>
      <c r="R909" s="173"/>
      <c r="S909" s="173" t="s">
        <v>178</v>
      </c>
      <c r="T909" s="174" t="s">
        <v>178</v>
      </c>
      <c r="U909" s="158">
        <v>2</v>
      </c>
      <c r="V909" s="158">
        <f>ROUND(E909*U909,2)</f>
        <v>26.4</v>
      </c>
      <c r="W909" s="158"/>
      <c r="X909" s="158" t="s">
        <v>188</v>
      </c>
      <c r="Y909" s="158" t="s">
        <v>180</v>
      </c>
      <c r="Z909" s="147"/>
      <c r="AA909" s="147"/>
      <c r="AB909" s="147"/>
      <c r="AC909" s="147"/>
      <c r="AD909" s="147"/>
      <c r="AE909" s="147"/>
      <c r="AF909" s="147"/>
      <c r="AG909" s="147" t="s">
        <v>189</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2" x14ac:dyDescent="0.2">
      <c r="A910" s="154"/>
      <c r="B910" s="155"/>
      <c r="C910" s="193" t="s">
        <v>211</v>
      </c>
      <c r="D910" s="188"/>
      <c r="E910" s="189"/>
      <c r="F910" s="158"/>
      <c r="G910" s="158"/>
      <c r="H910" s="158"/>
      <c r="I910" s="158"/>
      <c r="J910" s="158"/>
      <c r="K910" s="158"/>
      <c r="L910" s="158"/>
      <c r="M910" s="158"/>
      <c r="N910" s="157"/>
      <c r="O910" s="157"/>
      <c r="P910" s="157"/>
      <c r="Q910" s="157"/>
      <c r="R910" s="158"/>
      <c r="S910" s="158"/>
      <c r="T910" s="158"/>
      <c r="U910" s="158"/>
      <c r="V910" s="158"/>
      <c r="W910" s="158"/>
      <c r="X910" s="158"/>
      <c r="Y910" s="158"/>
      <c r="Z910" s="147"/>
      <c r="AA910" s="147"/>
      <c r="AB910" s="147"/>
      <c r="AC910" s="147"/>
      <c r="AD910" s="147"/>
      <c r="AE910" s="147"/>
      <c r="AF910" s="147"/>
      <c r="AG910" s="147" t="s">
        <v>212</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3" x14ac:dyDescent="0.2">
      <c r="A911" s="154"/>
      <c r="B911" s="155"/>
      <c r="C911" s="193" t="s">
        <v>905</v>
      </c>
      <c r="D911" s="188"/>
      <c r="E911" s="189">
        <v>13.2</v>
      </c>
      <c r="F911" s="158"/>
      <c r="G911" s="158"/>
      <c r="H911" s="158"/>
      <c r="I911" s="158"/>
      <c r="J911" s="158"/>
      <c r="K911" s="158"/>
      <c r="L911" s="158"/>
      <c r="M911" s="158"/>
      <c r="N911" s="157"/>
      <c r="O911" s="157"/>
      <c r="P911" s="157"/>
      <c r="Q911" s="157"/>
      <c r="R911" s="158"/>
      <c r="S911" s="158"/>
      <c r="T911" s="158"/>
      <c r="U911" s="158"/>
      <c r="V911" s="158"/>
      <c r="W911" s="158"/>
      <c r="X911" s="158"/>
      <c r="Y911" s="158"/>
      <c r="Z911" s="147"/>
      <c r="AA911" s="147"/>
      <c r="AB911" s="147"/>
      <c r="AC911" s="147"/>
      <c r="AD911" s="147"/>
      <c r="AE911" s="147"/>
      <c r="AF911" s="147"/>
      <c r="AG911" s="147" t="s">
        <v>212</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68">
        <v>142</v>
      </c>
      <c r="B912" s="169" t="s">
        <v>906</v>
      </c>
      <c r="C912" s="184" t="s">
        <v>907</v>
      </c>
      <c r="D912" s="170" t="s">
        <v>577</v>
      </c>
      <c r="E912" s="171">
        <v>147</v>
      </c>
      <c r="F912" s="172"/>
      <c r="G912" s="173">
        <f>ROUND(E912*F912,2)</f>
        <v>0</v>
      </c>
      <c r="H912" s="172"/>
      <c r="I912" s="173">
        <f>ROUND(E912*H912,2)</f>
        <v>0</v>
      </c>
      <c r="J912" s="172"/>
      <c r="K912" s="173">
        <f>ROUND(E912*J912,2)</f>
        <v>0</v>
      </c>
      <c r="L912" s="173">
        <v>21</v>
      </c>
      <c r="M912" s="173">
        <f>G912*(1+L912/100)</f>
        <v>0</v>
      </c>
      <c r="N912" s="171">
        <v>0</v>
      </c>
      <c r="O912" s="171">
        <f>ROUND(E912*N912,2)</f>
        <v>0</v>
      </c>
      <c r="P912" s="171">
        <v>4.6000000000000001E-4</v>
      </c>
      <c r="Q912" s="171">
        <f>ROUND(E912*P912,2)</f>
        <v>7.0000000000000007E-2</v>
      </c>
      <c r="R912" s="173"/>
      <c r="S912" s="173" t="s">
        <v>178</v>
      </c>
      <c r="T912" s="174" t="s">
        <v>178</v>
      </c>
      <c r="U912" s="158">
        <v>3</v>
      </c>
      <c r="V912" s="158">
        <f>ROUND(E912*U912,2)</f>
        <v>441</v>
      </c>
      <c r="W912" s="158"/>
      <c r="X912" s="158" t="s">
        <v>188</v>
      </c>
      <c r="Y912" s="158" t="s">
        <v>180</v>
      </c>
      <c r="Z912" s="147"/>
      <c r="AA912" s="147"/>
      <c r="AB912" s="147"/>
      <c r="AC912" s="147"/>
      <c r="AD912" s="147"/>
      <c r="AE912" s="147"/>
      <c r="AF912" s="147"/>
      <c r="AG912" s="147" t="s">
        <v>189</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2" x14ac:dyDescent="0.2">
      <c r="A913" s="154"/>
      <c r="B913" s="155"/>
      <c r="C913" s="193" t="s">
        <v>908</v>
      </c>
      <c r="D913" s="188"/>
      <c r="E913" s="189">
        <v>129</v>
      </c>
      <c r="F913" s="158"/>
      <c r="G913" s="158"/>
      <c r="H913" s="158"/>
      <c r="I913" s="158"/>
      <c r="J913" s="158"/>
      <c r="K913" s="158"/>
      <c r="L913" s="158"/>
      <c r="M913" s="158"/>
      <c r="N913" s="157"/>
      <c r="O913" s="157"/>
      <c r="P913" s="157"/>
      <c r="Q913" s="157"/>
      <c r="R913" s="158"/>
      <c r="S913" s="158"/>
      <c r="T913" s="158"/>
      <c r="U913" s="158"/>
      <c r="V913" s="158"/>
      <c r="W913" s="158"/>
      <c r="X913" s="158"/>
      <c r="Y913" s="158"/>
      <c r="Z913" s="147"/>
      <c r="AA913" s="147"/>
      <c r="AB913" s="147"/>
      <c r="AC913" s="147"/>
      <c r="AD913" s="147"/>
      <c r="AE913" s="147"/>
      <c r="AF913" s="147"/>
      <c r="AG913" s="147" t="s">
        <v>212</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3" x14ac:dyDescent="0.2">
      <c r="A914" s="154"/>
      <c r="B914" s="155"/>
      <c r="C914" s="193" t="s">
        <v>909</v>
      </c>
      <c r="D914" s="188"/>
      <c r="E914" s="189">
        <v>18</v>
      </c>
      <c r="F914" s="158"/>
      <c r="G914" s="158"/>
      <c r="H914" s="158"/>
      <c r="I914" s="158"/>
      <c r="J914" s="158"/>
      <c r="K914" s="158"/>
      <c r="L914" s="158"/>
      <c r="M914" s="158"/>
      <c r="N914" s="157"/>
      <c r="O914" s="157"/>
      <c r="P914" s="157"/>
      <c r="Q914" s="157"/>
      <c r="R914" s="158"/>
      <c r="S914" s="158"/>
      <c r="T914" s="158"/>
      <c r="U914" s="158"/>
      <c r="V914" s="158"/>
      <c r="W914" s="158"/>
      <c r="X914" s="158"/>
      <c r="Y914" s="158"/>
      <c r="Z914" s="147"/>
      <c r="AA914" s="147"/>
      <c r="AB914" s="147"/>
      <c r="AC914" s="147"/>
      <c r="AD914" s="147"/>
      <c r="AE914" s="147"/>
      <c r="AF914" s="147"/>
      <c r="AG914" s="147" t="s">
        <v>212</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68">
        <v>143</v>
      </c>
      <c r="B915" s="169" t="s">
        <v>910</v>
      </c>
      <c r="C915" s="184" t="s">
        <v>911</v>
      </c>
      <c r="D915" s="170" t="s">
        <v>248</v>
      </c>
      <c r="E915" s="171">
        <v>2</v>
      </c>
      <c r="F915" s="172"/>
      <c r="G915" s="173">
        <f>ROUND(E915*F915,2)</f>
        <v>0</v>
      </c>
      <c r="H915" s="172"/>
      <c r="I915" s="173">
        <f>ROUND(E915*H915,2)</f>
        <v>0</v>
      </c>
      <c r="J915" s="172"/>
      <c r="K915" s="173">
        <f>ROUND(E915*J915,2)</f>
        <v>0</v>
      </c>
      <c r="L915" s="173">
        <v>21</v>
      </c>
      <c r="M915" s="173">
        <f>G915*(1+L915/100)</f>
        <v>0</v>
      </c>
      <c r="N915" s="171">
        <v>3.4000000000000002E-4</v>
      </c>
      <c r="O915" s="171">
        <f>ROUND(E915*N915,2)</f>
        <v>0</v>
      </c>
      <c r="P915" s="171">
        <v>6.9000000000000006E-2</v>
      </c>
      <c r="Q915" s="171">
        <f>ROUND(E915*P915,2)</f>
        <v>0.14000000000000001</v>
      </c>
      <c r="R915" s="173"/>
      <c r="S915" s="173" t="s">
        <v>178</v>
      </c>
      <c r="T915" s="174" t="s">
        <v>178</v>
      </c>
      <c r="U915" s="158">
        <v>0.21299999999999999</v>
      </c>
      <c r="V915" s="158">
        <f>ROUND(E915*U915,2)</f>
        <v>0.43</v>
      </c>
      <c r="W915" s="158"/>
      <c r="X915" s="158" t="s">
        <v>188</v>
      </c>
      <c r="Y915" s="158" t="s">
        <v>180</v>
      </c>
      <c r="Z915" s="147"/>
      <c r="AA915" s="147"/>
      <c r="AB915" s="147"/>
      <c r="AC915" s="147"/>
      <c r="AD915" s="147"/>
      <c r="AE915" s="147"/>
      <c r="AF915" s="147"/>
      <c r="AG915" s="147" t="s">
        <v>189</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2" x14ac:dyDescent="0.2">
      <c r="A916" s="154"/>
      <c r="B916" s="155"/>
      <c r="C916" s="193" t="s">
        <v>211</v>
      </c>
      <c r="D916" s="188"/>
      <c r="E916" s="189"/>
      <c r="F916" s="158"/>
      <c r="G916" s="158"/>
      <c r="H916" s="158"/>
      <c r="I916" s="158"/>
      <c r="J916" s="158"/>
      <c r="K916" s="158"/>
      <c r="L916" s="158"/>
      <c r="M916" s="158"/>
      <c r="N916" s="157"/>
      <c r="O916" s="157"/>
      <c r="P916" s="157"/>
      <c r="Q916" s="157"/>
      <c r="R916" s="158"/>
      <c r="S916" s="158"/>
      <c r="T916" s="158"/>
      <c r="U916" s="158"/>
      <c r="V916" s="158"/>
      <c r="W916" s="158"/>
      <c r="X916" s="158"/>
      <c r="Y916" s="158"/>
      <c r="Z916" s="147"/>
      <c r="AA916" s="147"/>
      <c r="AB916" s="147"/>
      <c r="AC916" s="147"/>
      <c r="AD916" s="147"/>
      <c r="AE916" s="147"/>
      <c r="AF916" s="147"/>
      <c r="AG916" s="147" t="s">
        <v>212</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3" x14ac:dyDescent="0.2">
      <c r="A917" s="154"/>
      <c r="B917" s="155"/>
      <c r="C917" s="193" t="s">
        <v>262</v>
      </c>
      <c r="D917" s="188"/>
      <c r="E917" s="189">
        <v>2</v>
      </c>
      <c r="F917" s="158"/>
      <c r="G917" s="158"/>
      <c r="H917" s="158"/>
      <c r="I917" s="158"/>
      <c r="J917" s="158"/>
      <c r="K917" s="158"/>
      <c r="L917" s="158"/>
      <c r="M917" s="158"/>
      <c r="N917" s="157"/>
      <c r="O917" s="157"/>
      <c r="P917" s="157"/>
      <c r="Q917" s="157"/>
      <c r="R917" s="158"/>
      <c r="S917" s="158"/>
      <c r="T917" s="158"/>
      <c r="U917" s="158"/>
      <c r="V917" s="158"/>
      <c r="W917" s="158"/>
      <c r="X917" s="158"/>
      <c r="Y917" s="158"/>
      <c r="Z917" s="147"/>
      <c r="AA917" s="147"/>
      <c r="AB917" s="147"/>
      <c r="AC917" s="147"/>
      <c r="AD917" s="147"/>
      <c r="AE917" s="147"/>
      <c r="AF917" s="147"/>
      <c r="AG917" s="147" t="s">
        <v>212</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68">
        <v>144</v>
      </c>
      <c r="B918" s="169" t="s">
        <v>912</v>
      </c>
      <c r="C918" s="184" t="s">
        <v>913</v>
      </c>
      <c r="D918" s="170" t="s">
        <v>253</v>
      </c>
      <c r="E918" s="171">
        <v>12.1675</v>
      </c>
      <c r="F918" s="172"/>
      <c r="G918" s="173">
        <f>ROUND(E918*F918,2)</f>
        <v>0</v>
      </c>
      <c r="H918" s="172"/>
      <c r="I918" s="173">
        <f>ROUND(E918*H918,2)</f>
        <v>0</v>
      </c>
      <c r="J918" s="172"/>
      <c r="K918" s="173">
        <f>ROUND(E918*J918,2)</f>
        <v>0</v>
      </c>
      <c r="L918" s="173">
        <v>21</v>
      </c>
      <c r="M918" s="173">
        <f>G918*(1+L918/100)</f>
        <v>0</v>
      </c>
      <c r="N918" s="171">
        <v>1.65E-3</v>
      </c>
      <c r="O918" s="171">
        <f>ROUND(E918*N918,2)</f>
        <v>0.02</v>
      </c>
      <c r="P918" s="171">
        <v>0.187</v>
      </c>
      <c r="Q918" s="171">
        <f>ROUND(E918*P918,2)</f>
        <v>2.2799999999999998</v>
      </c>
      <c r="R918" s="173"/>
      <c r="S918" s="173" t="s">
        <v>178</v>
      </c>
      <c r="T918" s="174" t="s">
        <v>178</v>
      </c>
      <c r="U918" s="158">
        <v>0.48</v>
      </c>
      <c r="V918" s="158">
        <f>ROUND(E918*U918,2)</f>
        <v>5.84</v>
      </c>
      <c r="W918" s="158"/>
      <c r="X918" s="158" t="s">
        <v>188</v>
      </c>
      <c r="Y918" s="158" t="s">
        <v>180</v>
      </c>
      <c r="Z918" s="147"/>
      <c r="AA918" s="147"/>
      <c r="AB918" s="147"/>
      <c r="AC918" s="147"/>
      <c r="AD918" s="147"/>
      <c r="AE918" s="147"/>
      <c r="AF918" s="147"/>
      <c r="AG918" s="147" t="s">
        <v>189</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2" x14ac:dyDescent="0.2">
      <c r="A919" s="154"/>
      <c r="B919" s="155"/>
      <c r="C919" s="193" t="s">
        <v>914</v>
      </c>
      <c r="D919" s="188"/>
      <c r="E919" s="189"/>
      <c r="F919" s="158"/>
      <c r="G919" s="158"/>
      <c r="H919" s="158"/>
      <c r="I919" s="158"/>
      <c r="J919" s="158"/>
      <c r="K919" s="158"/>
      <c r="L919" s="158"/>
      <c r="M919" s="158"/>
      <c r="N919" s="157"/>
      <c r="O919" s="157"/>
      <c r="P919" s="157"/>
      <c r="Q919" s="157"/>
      <c r="R919" s="158"/>
      <c r="S919" s="158"/>
      <c r="T919" s="158"/>
      <c r="U919" s="158"/>
      <c r="V919" s="158"/>
      <c r="W919" s="158"/>
      <c r="X919" s="158"/>
      <c r="Y919" s="158"/>
      <c r="Z919" s="147"/>
      <c r="AA919" s="147"/>
      <c r="AB919" s="147"/>
      <c r="AC919" s="147"/>
      <c r="AD919" s="147"/>
      <c r="AE919" s="147"/>
      <c r="AF919" s="147"/>
      <c r="AG919" s="147" t="s">
        <v>212</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3" x14ac:dyDescent="0.2">
      <c r="A920" s="154"/>
      <c r="B920" s="155"/>
      <c r="C920" s="193" t="s">
        <v>915</v>
      </c>
      <c r="D920" s="188"/>
      <c r="E920" s="189">
        <v>10</v>
      </c>
      <c r="F920" s="158"/>
      <c r="G920" s="158"/>
      <c r="H920" s="158"/>
      <c r="I920" s="158"/>
      <c r="J920" s="158"/>
      <c r="K920" s="158"/>
      <c r="L920" s="158"/>
      <c r="M920" s="158"/>
      <c r="N920" s="157"/>
      <c r="O920" s="157"/>
      <c r="P920" s="157"/>
      <c r="Q920" s="157"/>
      <c r="R920" s="158"/>
      <c r="S920" s="158"/>
      <c r="T920" s="158"/>
      <c r="U920" s="158"/>
      <c r="V920" s="158"/>
      <c r="W920" s="158"/>
      <c r="X920" s="158"/>
      <c r="Y920" s="158"/>
      <c r="Z920" s="147"/>
      <c r="AA920" s="147"/>
      <c r="AB920" s="147"/>
      <c r="AC920" s="147"/>
      <c r="AD920" s="147"/>
      <c r="AE920" s="147"/>
      <c r="AF920" s="147"/>
      <c r="AG920" s="147" t="s">
        <v>212</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3" x14ac:dyDescent="0.2">
      <c r="A921" s="154"/>
      <c r="B921" s="155"/>
      <c r="C921" s="193" t="s">
        <v>889</v>
      </c>
      <c r="D921" s="188"/>
      <c r="E921" s="189"/>
      <c r="F921" s="158"/>
      <c r="G921" s="158"/>
      <c r="H921" s="158"/>
      <c r="I921" s="158"/>
      <c r="J921" s="158"/>
      <c r="K921" s="158"/>
      <c r="L921" s="158"/>
      <c r="M921" s="158"/>
      <c r="N921" s="157"/>
      <c r="O921" s="157"/>
      <c r="P921" s="157"/>
      <c r="Q921" s="157"/>
      <c r="R921" s="158"/>
      <c r="S921" s="158"/>
      <c r="T921" s="158"/>
      <c r="U921" s="158"/>
      <c r="V921" s="158"/>
      <c r="W921" s="158"/>
      <c r="X921" s="158"/>
      <c r="Y921" s="158"/>
      <c r="Z921" s="147"/>
      <c r="AA921" s="147"/>
      <c r="AB921" s="147"/>
      <c r="AC921" s="147"/>
      <c r="AD921" s="147"/>
      <c r="AE921" s="147"/>
      <c r="AF921" s="147"/>
      <c r="AG921" s="147" t="s">
        <v>212</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3" x14ac:dyDescent="0.2">
      <c r="A922" s="154"/>
      <c r="B922" s="155"/>
      <c r="C922" s="193" t="s">
        <v>916</v>
      </c>
      <c r="D922" s="188"/>
      <c r="E922" s="189">
        <v>2.1675</v>
      </c>
      <c r="F922" s="158"/>
      <c r="G922" s="158"/>
      <c r="H922" s="158"/>
      <c r="I922" s="158"/>
      <c r="J922" s="158"/>
      <c r="K922" s="158"/>
      <c r="L922" s="158"/>
      <c r="M922" s="158"/>
      <c r="N922" s="157"/>
      <c r="O922" s="157"/>
      <c r="P922" s="157"/>
      <c r="Q922" s="157"/>
      <c r="R922" s="158"/>
      <c r="S922" s="158"/>
      <c r="T922" s="158"/>
      <c r="U922" s="158"/>
      <c r="V922" s="158"/>
      <c r="W922" s="158"/>
      <c r="X922" s="158"/>
      <c r="Y922" s="158"/>
      <c r="Z922" s="147"/>
      <c r="AA922" s="147"/>
      <c r="AB922" s="147"/>
      <c r="AC922" s="147"/>
      <c r="AD922" s="147"/>
      <c r="AE922" s="147"/>
      <c r="AF922" s="147"/>
      <c r="AG922" s="147" t="s">
        <v>212</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68">
        <v>145</v>
      </c>
      <c r="B923" s="169" t="s">
        <v>917</v>
      </c>
      <c r="C923" s="184" t="s">
        <v>918</v>
      </c>
      <c r="D923" s="170" t="s">
        <v>253</v>
      </c>
      <c r="E923" s="171">
        <v>10.808</v>
      </c>
      <c r="F923" s="172"/>
      <c r="G923" s="173">
        <f>ROUND(E923*F923,2)</f>
        <v>0</v>
      </c>
      <c r="H923" s="172"/>
      <c r="I923" s="173">
        <f>ROUND(E923*H923,2)</f>
        <v>0</v>
      </c>
      <c r="J923" s="172"/>
      <c r="K923" s="173">
        <f>ROUND(E923*J923,2)</f>
        <v>0</v>
      </c>
      <c r="L923" s="173">
        <v>21</v>
      </c>
      <c r="M923" s="173">
        <f>G923*(1+L923/100)</f>
        <v>0</v>
      </c>
      <c r="N923" s="171">
        <v>1.65E-3</v>
      </c>
      <c r="O923" s="171">
        <f>ROUND(E923*N923,2)</f>
        <v>0.02</v>
      </c>
      <c r="P923" s="171">
        <v>0.27</v>
      </c>
      <c r="Q923" s="171">
        <f>ROUND(E923*P923,2)</f>
        <v>2.92</v>
      </c>
      <c r="R923" s="173"/>
      <c r="S923" s="173" t="s">
        <v>178</v>
      </c>
      <c r="T923" s="174" t="s">
        <v>178</v>
      </c>
      <c r="U923" s="158">
        <v>0.70499999999999996</v>
      </c>
      <c r="V923" s="158">
        <f>ROUND(E923*U923,2)</f>
        <v>7.62</v>
      </c>
      <c r="W923" s="158"/>
      <c r="X923" s="158" t="s">
        <v>188</v>
      </c>
      <c r="Y923" s="158" t="s">
        <v>180</v>
      </c>
      <c r="Z923" s="147"/>
      <c r="AA923" s="147"/>
      <c r="AB923" s="147"/>
      <c r="AC923" s="147"/>
      <c r="AD923" s="147"/>
      <c r="AE923" s="147"/>
      <c r="AF923" s="147"/>
      <c r="AG923" s="147" t="s">
        <v>189</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2" x14ac:dyDescent="0.2">
      <c r="A924" s="154"/>
      <c r="B924" s="155"/>
      <c r="C924" s="193" t="s">
        <v>211</v>
      </c>
      <c r="D924" s="188"/>
      <c r="E924" s="189"/>
      <c r="F924" s="158"/>
      <c r="G924" s="158"/>
      <c r="H924" s="158"/>
      <c r="I924" s="158"/>
      <c r="J924" s="158"/>
      <c r="K924" s="158"/>
      <c r="L924" s="158"/>
      <c r="M924" s="158"/>
      <c r="N924" s="157"/>
      <c r="O924" s="157"/>
      <c r="P924" s="157"/>
      <c r="Q924" s="157"/>
      <c r="R924" s="158"/>
      <c r="S924" s="158"/>
      <c r="T924" s="158"/>
      <c r="U924" s="158"/>
      <c r="V924" s="158"/>
      <c r="W924" s="158"/>
      <c r="X924" s="158"/>
      <c r="Y924" s="158"/>
      <c r="Z924" s="147"/>
      <c r="AA924" s="147"/>
      <c r="AB924" s="147"/>
      <c r="AC924" s="147"/>
      <c r="AD924" s="147"/>
      <c r="AE924" s="147"/>
      <c r="AF924" s="147"/>
      <c r="AG924" s="147" t="s">
        <v>212</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3" x14ac:dyDescent="0.2">
      <c r="A925" s="154"/>
      <c r="B925" s="155"/>
      <c r="C925" s="193" t="s">
        <v>919</v>
      </c>
      <c r="D925" s="188"/>
      <c r="E925" s="189">
        <v>0.80800000000000005</v>
      </c>
      <c r="F925" s="158"/>
      <c r="G925" s="158"/>
      <c r="H925" s="158"/>
      <c r="I925" s="158"/>
      <c r="J925" s="158"/>
      <c r="K925" s="158"/>
      <c r="L925" s="158"/>
      <c r="M925" s="158"/>
      <c r="N925" s="157"/>
      <c r="O925" s="157"/>
      <c r="P925" s="157"/>
      <c r="Q925" s="157"/>
      <c r="R925" s="158"/>
      <c r="S925" s="158"/>
      <c r="T925" s="158"/>
      <c r="U925" s="158"/>
      <c r="V925" s="158"/>
      <c r="W925" s="158"/>
      <c r="X925" s="158"/>
      <c r="Y925" s="158"/>
      <c r="Z925" s="147"/>
      <c r="AA925" s="147"/>
      <c r="AB925" s="147"/>
      <c r="AC925" s="147"/>
      <c r="AD925" s="147"/>
      <c r="AE925" s="147"/>
      <c r="AF925" s="147"/>
      <c r="AG925" s="147" t="s">
        <v>212</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3" x14ac:dyDescent="0.2">
      <c r="A926" s="154"/>
      <c r="B926" s="155"/>
      <c r="C926" s="193" t="s">
        <v>914</v>
      </c>
      <c r="D926" s="188"/>
      <c r="E926" s="189"/>
      <c r="F926" s="158"/>
      <c r="G926" s="158"/>
      <c r="H926" s="158"/>
      <c r="I926" s="158"/>
      <c r="J926" s="158"/>
      <c r="K926" s="158"/>
      <c r="L926" s="158"/>
      <c r="M926" s="158"/>
      <c r="N926" s="157"/>
      <c r="O926" s="157"/>
      <c r="P926" s="157"/>
      <c r="Q926" s="157"/>
      <c r="R926" s="158"/>
      <c r="S926" s="158"/>
      <c r="T926" s="158"/>
      <c r="U926" s="158"/>
      <c r="V926" s="158"/>
      <c r="W926" s="158"/>
      <c r="X926" s="158"/>
      <c r="Y926" s="158"/>
      <c r="Z926" s="147"/>
      <c r="AA926" s="147"/>
      <c r="AB926" s="147"/>
      <c r="AC926" s="147"/>
      <c r="AD926" s="147"/>
      <c r="AE926" s="147"/>
      <c r="AF926" s="147"/>
      <c r="AG926" s="147" t="s">
        <v>212</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3" x14ac:dyDescent="0.2">
      <c r="A927" s="154"/>
      <c r="B927" s="155"/>
      <c r="C927" s="193" t="s">
        <v>915</v>
      </c>
      <c r="D927" s="188"/>
      <c r="E927" s="189">
        <v>10</v>
      </c>
      <c r="F927" s="158"/>
      <c r="G927" s="158"/>
      <c r="H927" s="158"/>
      <c r="I927" s="158"/>
      <c r="J927" s="158"/>
      <c r="K927" s="158"/>
      <c r="L927" s="158"/>
      <c r="M927" s="158"/>
      <c r="N927" s="157"/>
      <c r="O927" s="157"/>
      <c r="P927" s="157"/>
      <c r="Q927" s="157"/>
      <c r="R927" s="158"/>
      <c r="S927" s="158"/>
      <c r="T927" s="158"/>
      <c r="U927" s="158"/>
      <c r="V927" s="158"/>
      <c r="W927" s="158"/>
      <c r="X927" s="158"/>
      <c r="Y927" s="158"/>
      <c r="Z927" s="147"/>
      <c r="AA927" s="147"/>
      <c r="AB927" s="147"/>
      <c r="AC927" s="147"/>
      <c r="AD927" s="147"/>
      <c r="AE927" s="147"/>
      <c r="AF927" s="147"/>
      <c r="AG927" s="147" t="s">
        <v>212</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68">
        <v>146</v>
      </c>
      <c r="B928" s="169" t="s">
        <v>920</v>
      </c>
      <c r="C928" s="184" t="s">
        <v>921</v>
      </c>
      <c r="D928" s="170" t="s">
        <v>253</v>
      </c>
      <c r="E928" s="171">
        <v>2.02</v>
      </c>
      <c r="F928" s="172"/>
      <c r="G928" s="173">
        <f>ROUND(E928*F928,2)</f>
        <v>0</v>
      </c>
      <c r="H928" s="172"/>
      <c r="I928" s="173">
        <f>ROUND(E928*H928,2)</f>
        <v>0</v>
      </c>
      <c r="J928" s="172"/>
      <c r="K928" s="173">
        <f>ROUND(E928*J928,2)</f>
        <v>0</v>
      </c>
      <c r="L928" s="173">
        <v>21</v>
      </c>
      <c r="M928" s="173">
        <f>G928*(1+L928/100)</f>
        <v>0</v>
      </c>
      <c r="N928" s="171">
        <v>5.4000000000000001E-4</v>
      </c>
      <c r="O928" s="171">
        <f>ROUND(E928*N928,2)</f>
        <v>0</v>
      </c>
      <c r="P928" s="171">
        <v>0.18</v>
      </c>
      <c r="Q928" s="171">
        <f>ROUND(E928*P928,2)</f>
        <v>0.36</v>
      </c>
      <c r="R928" s="173"/>
      <c r="S928" s="173" t="s">
        <v>178</v>
      </c>
      <c r="T928" s="174" t="s">
        <v>178</v>
      </c>
      <c r="U928" s="158">
        <v>0.309</v>
      </c>
      <c r="V928" s="158">
        <f>ROUND(E928*U928,2)</f>
        <v>0.62</v>
      </c>
      <c r="W928" s="158"/>
      <c r="X928" s="158" t="s">
        <v>188</v>
      </c>
      <c r="Y928" s="158" t="s">
        <v>180</v>
      </c>
      <c r="Z928" s="147"/>
      <c r="AA928" s="147"/>
      <c r="AB928" s="147"/>
      <c r="AC928" s="147"/>
      <c r="AD928" s="147"/>
      <c r="AE928" s="147"/>
      <c r="AF928" s="147"/>
      <c r="AG928" s="147" t="s">
        <v>189</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2" x14ac:dyDescent="0.2">
      <c r="A929" s="154"/>
      <c r="B929" s="155"/>
      <c r="C929" s="193" t="s">
        <v>211</v>
      </c>
      <c r="D929" s="188"/>
      <c r="E929" s="189"/>
      <c r="F929" s="158"/>
      <c r="G929" s="158"/>
      <c r="H929" s="158"/>
      <c r="I929" s="158"/>
      <c r="J929" s="158"/>
      <c r="K929" s="158"/>
      <c r="L929" s="158"/>
      <c r="M929" s="158"/>
      <c r="N929" s="157"/>
      <c r="O929" s="157"/>
      <c r="P929" s="157"/>
      <c r="Q929" s="157"/>
      <c r="R929" s="158"/>
      <c r="S929" s="158"/>
      <c r="T929" s="158"/>
      <c r="U929" s="158"/>
      <c r="V929" s="158"/>
      <c r="W929" s="158"/>
      <c r="X929" s="158"/>
      <c r="Y929" s="158"/>
      <c r="Z929" s="147"/>
      <c r="AA929" s="147"/>
      <c r="AB929" s="147"/>
      <c r="AC929" s="147"/>
      <c r="AD929" s="147"/>
      <c r="AE929" s="147"/>
      <c r="AF929" s="147"/>
      <c r="AG929" s="147" t="s">
        <v>212</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3" x14ac:dyDescent="0.2">
      <c r="A930" s="154"/>
      <c r="B930" s="155"/>
      <c r="C930" s="193" t="s">
        <v>922</v>
      </c>
      <c r="D930" s="188"/>
      <c r="E930" s="189">
        <v>2.02</v>
      </c>
      <c r="F930" s="158"/>
      <c r="G930" s="158"/>
      <c r="H930" s="158"/>
      <c r="I930" s="158"/>
      <c r="J930" s="158"/>
      <c r="K930" s="158"/>
      <c r="L930" s="158"/>
      <c r="M930" s="158"/>
      <c r="N930" s="157"/>
      <c r="O930" s="157"/>
      <c r="P930" s="157"/>
      <c r="Q930" s="157"/>
      <c r="R930" s="158"/>
      <c r="S930" s="158"/>
      <c r="T930" s="158"/>
      <c r="U930" s="158"/>
      <c r="V930" s="158"/>
      <c r="W930" s="158"/>
      <c r="X930" s="158"/>
      <c r="Y930" s="158"/>
      <c r="Z930" s="147"/>
      <c r="AA930" s="147"/>
      <c r="AB930" s="147"/>
      <c r="AC930" s="147"/>
      <c r="AD930" s="147"/>
      <c r="AE930" s="147"/>
      <c r="AF930" s="147"/>
      <c r="AG930" s="147" t="s">
        <v>212</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68">
        <v>147</v>
      </c>
      <c r="B931" s="169" t="s">
        <v>923</v>
      </c>
      <c r="C931" s="184" t="s">
        <v>924</v>
      </c>
      <c r="D931" s="170" t="s">
        <v>253</v>
      </c>
      <c r="E931" s="171">
        <v>5.9039999999999999</v>
      </c>
      <c r="F931" s="172"/>
      <c r="G931" s="173">
        <f>ROUND(E931*F931,2)</f>
        <v>0</v>
      </c>
      <c r="H931" s="172"/>
      <c r="I931" s="173">
        <f>ROUND(E931*H931,2)</f>
        <v>0</v>
      </c>
      <c r="J931" s="172"/>
      <c r="K931" s="173">
        <f>ROUND(E931*J931,2)</f>
        <v>0</v>
      </c>
      <c r="L931" s="173">
        <v>21</v>
      </c>
      <c r="M931" s="173">
        <f>G931*(1+L931/100)</f>
        <v>0</v>
      </c>
      <c r="N931" s="171">
        <v>5.4000000000000001E-4</v>
      </c>
      <c r="O931" s="171">
        <f>ROUND(E931*N931,2)</f>
        <v>0</v>
      </c>
      <c r="P931" s="171">
        <v>0.27</v>
      </c>
      <c r="Q931" s="171">
        <f>ROUND(E931*P931,2)</f>
        <v>1.59</v>
      </c>
      <c r="R931" s="173"/>
      <c r="S931" s="173" t="s">
        <v>178</v>
      </c>
      <c r="T931" s="174" t="s">
        <v>178</v>
      </c>
      <c r="U931" s="158">
        <v>0.43</v>
      </c>
      <c r="V931" s="158">
        <f>ROUND(E931*U931,2)</f>
        <v>2.54</v>
      </c>
      <c r="W931" s="158"/>
      <c r="X931" s="158" t="s">
        <v>188</v>
      </c>
      <c r="Y931" s="158" t="s">
        <v>180</v>
      </c>
      <c r="Z931" s="147"/>
      <c r="AA931" s="147"/>
      <c r="AB931" s="147"/>
      <c r="AC931" s="147"/>
      <c r="AD931" s="147"/>
      <c r="AE931" s="147"/>
      <c r="AF931" s="147"/>
      <c r="AG931" s="147" t="s">
        <v>189</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2" x14ac:dyDescent="0.2">
      <c r="A932" s="154"/>
      <c r="B932" s="155"/>
      <c r="C932" s="193" t="s">
        <v>211</v>
      </c>
      <c r="D932" s="188"/>
      <c r="E932" s="189"/>
      <c r="F932" s="158"/>
      <c r="G932" s="158"/>
      <c r="H932" s="158"/>
      <c r="I932" s="158"/>
      <c r="J932" s="158"/>
      <c r="K932" s="158"/>
      <c r="L932" s="158"/>
      <c r="M932" s="158"/>
      <c r="N932" s="157"/>
      <c r="O932" s="157"/>
      <c r="P932" s="157"/>
      <c r="Q932" s="157"/>
      <c r="R932" s="158"/>
      <c r="S932" s="158"/>
      <c r="T932" s="158"/>
      <c r="U932" s="158"/>
      <c r="V932" s="158"/>
      <c r="W932" s="158"/>
      <c r="X932" s="158"/>
      <c r="Y932" s="158"/>
      <c r="Z932" s="147"/>
      <c r="AA932" s="147"/>
      <c r="AB932" s="147"/>
      <c r="AC932" s="147"/>
      <c r="AD932" s="147"/>
      <c r="AE932" s="147"/>
      <c r="AF932" s="147"/>
      <c r="AG932" s="147" t="s">
        <v>212</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3" x14ac:dyDescent="0.2">
      <c r="A933" s="154"/>
      <c r="B933" s="155"/>
      <c r="C933" s="193" t="s">
        <v>922</v>
      </c>
      <c r="D933" s="188"/>
      <c r="E933" s="189">
        <v>2.02</v>
      </c>
      <c r="F933" s="158"/>
      <c r="G933" s="158"/>
      <c r="H933" s="158"/>
      <c r="I933" s="158"/>
      <c r="J933" s="158"/>
      <c r="K933" s="158"/>
      <c r="L933" s="158"/>
      <c r="M933" s="158"/>
      <c r="N933" s="157"/>
      <c r="O933" s="157"/>
      <c r="P933" s="157"/>
      <c r="Q933" s="157"/>
      <c r="R933" s="158"/>
      <c r="S933" s="158"/>
      <c r="T933" s="158"/>
      <c r="U933" s="158"/>
      <c r="V933" s="158"/>
      <c r="W933" s="158"/>
      <c r="X933" s="158"/>
      <c r="Y933" s="158"/>
      <c r="Z933" s="147"/>
      <c r="AA933" s="147"/>
      <c r="AB933" s="147"/>
      <c r="AC933" s="147"/>
      <c r="AD933" s="147"/>
      <c r="AE933" s="147"/>
      <c r="AF933" s="147"/>
      <c r="AG933" s="147" t="s">
        <v>212</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3" x14ac:dyDescent="0.2">
      <c r="A934" s="154"/>
      <c r="B934" s="155"/>
      <c r="C934" s="193" t="s">
        <v>925</v>
      </c>
      <c r="D934" s="188"/>
      <c r="E934" s="189">
        <v>2.4239999999999999</v>
      </c>
      <c r="F934" s="158"/>
      <c r="G934" s="158"/>
      <c r="H934" s="158"/>
      <c r="I934" s="158"/>
      <c r="J934" s="158"/>
      <c r="K934" s="158"/>
      <c r="L934" s="158"/>
      <c r="M934" s="158"/>
      <c r="N934" s="157"/>
      <c r="O934" s="157"/>
      <c r="P934" s="157"/>
      <c r="Q934" s="157"/>
      <c r="R934" s="158"/>
      <c r="S934" s="158"/>
      <c r="T934" s="158"/>
      <c r="U934" s="158"/>
      <c r="V934" s="158"/>
      <c r="W934" s="158"/>
      <c r="X934" s="158"/>
      <c r="Y934" s="158"/>
      <c r="Z934" s="147"/>
      <c r="AA934" s="147"/>
      <c r="AB934" s="147"/>
      <c r="AC934" s="147"/>
      <c r="AD934" s="147"/>
      <c r="AE934" s="147"/>
      <c r="AF934" s="147"/>
      <c r="AG934" s="147" t="s">
        <v>212</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3" x14ac:dyDescent="0.2">
      <c r="A935" s="154"/>
      <c r="B935" s="155"/>
      <c r="C935" s="193" t="s">
        <v>926</v>
      </c>
      <c r="D935" s="188"/>
      <c r="E935" s="189">
        <v>1.46</v>
      </c>
      <c r="F935" s="158"/>
      <c r="G935" s="158"/>
      <c r="H935" s="158"/>
      <c r="I935" s="158"/>
      <c r="J935" s="158"/>
      <c r="K935" s="158"/>
      <c r="L935" s="158"/>
      <c r="M935" s="158"/>
      <c r="N935" s="157"/>
      <c r="O935" s="157"/>
      <c r="P935" s="157"/>
      <c r="Q935" s="157"/>
      <c r="R935" s="158"/>
      <c r="S935" s="158"/>
      <c r="T935" s="158"/>
      <c r="U935" s="158"/>
      <c r="V935" s="158"/>
      <c r="W935" s="158"/>
      <c r="X935" s="158"/>
      <c r="Y935" s="158"/>
      <c r="Z935" s="147"/>
      <c r="AA935" s="147"/>
      <c r="AB935" s="147"/>
      <c r="AC935" s="147"/>
      <c r="AD935" s="147"/>
      <c r="AE935" s="147"/>
      <c r="AF935" s="147"/>
      <c r="AG935" s="147" t="s">
        <v>212</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68">
        <v>148</v>
      </c>
      <c r="B936" s="169" t="s">
        <v>927</v>
      </c>
      <c r="C936" s="184" t="s">
        <v>928</v>
      </c>
      <c r="D936" s="170" t="s">
        <v>248</v>
      </c>
      <c r="E936" s="171">
        <v>11</v>
      </c>
      <c r="F936" s="172"/>
      <c r="G936" s="173">
        <f>ROUND(E936*F936,2)</f>
        <v>0</v>
      </c>
      <c r="H936" s="172"/>
      <c r="I936" s="173">
        <f>ROUND(E936*H936,2)</f>
        <v>0</v>
      </c>
      <c r="J936" s="172"/>
      <c r="K936" s="173">
        <f>ROUND(E936*J936,2)</f>
        <v>0</v>
      </c>
      <c r="L936" s="173">
        <v>21</v>
      </c>
      <c r="M936" s="173">
        <f>G936*(1+L936/100)</f>
        <v>0</v>
      </c>
      <c r="N936" s="171">
        <v>3.4000000000000002E-4</v>
      </c>
      <c r="O936" s="171">
        <f>ROUND(E936*N936,2)</f>
        <v>0</v>
      </c>
      <c r="P936" s="171">
        <v>5.8999999999999997E-2</v>
      </c>
      <c r="Q936" s="171">
        <f>ROUND(E936*P936,2)</f>
        <v>0.65</v>
      </c>
      <c r="R936" s="173"/>
      <c r="S936" s="173" t="s">
        <v>178</v>
      </c>
      <c r="T936" s="174" t="s">
        <v>178</v>
      </c>
      <c r="U936" s="158">
        <v>2.278</v>
      </c>
      <c r="V936" s="158">
        <f>ROUND(E936*U936,2)</f>
        <v>25.06</v>
      </c>
      <c r="W936" s="158"/>
      <c r="X936" s="158" t="s">
        <v>188</v>
      </c>
      <c r="Y936" s="158" t="s">
        <v>180</v>
      </c>
      <c r="Z936" s="147"/>
      <c r="AA936" s="147"/>
      <c r="AB936" s="147"/>
      <c r="AC936" s="147"/>
      <c r="AD936" s="147"/>
      <c r="AE936" s="147"/>
      <c r="AF936" s="147"/>
      <c r="AG936" s="147" t="s">
        <v>189</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2" x14ac:dyDescent="0.2">
      <c r="A937" s="154"/>
      <c r="B937" s="155"/>
      <c r="C937" s="193" t="s">
        <v>211</v>
      </c>
      <c r="D937" s="188"/>
      <c r="E937" s="189"/>
      <c r="F937" s="158"/>
      <c r="G937" s="158"/>
      <c r="H937" s="158"/>
      <c r="I937" s="158"/>
      <c r="J937" s="158"/>
      <c r="K937" s="158"/>
      <c r="L937" s="158"/>
      <c r="M937" s="158"/>
      <c r="N937" s="157"/>
      <c r="O937" s="157"/>
      <c r="P937" s="157"/>
      <c r="Q937" s="157"/>
      <c r="R937" s="158"/>
      <c r="S937" s="158"/>
      <c r="T937" s="158"/>
      <c r="U937" s="158"/>
      <c r="V937" s="158"/>
      <c r="W937" s="158"/>
      <c r="X937" s="158"/>
      <c r="Y937" s="158"/>
      <c r="Z937" s="147"/>
      <c r="AA937" s="147"/>
      <c r="AB937" s="147"/>
      <c r="AC937" s="147"/>
      <c r="AD937" s="147"/>
      <c r="AE937" s="147"/>
      <c r="AF937" s="147"/>
      <c r="AG937" s="147" t="s">
        <v>212</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3" x14ac:dyDescent="0.2">
      <c r="A938" s="154"/>
      <c r="B938" s="155"/>
      <c r="C938" s="193" t="s">
        <v>250</v>
      </c>
      <c r="D938" s="188"/>
      <c r="E938" s="189">
        <v>11</v>
      </c>
      <c r="F938" s="158"/>
      <c r="G938" s="158"/>
      <c r="H938" s="158"/>
      <c r="I938" s="158"/>
      <c r="J938" s="158"/>
      <c r="K938" s="158"/>
      <c r="L938" s="158"/>
      <c r="M938" s="158"/>
      <c r="N938" s="157"/>
      <c r="O938" s="157"/>
      <c r="P938" s="157"/>
      <c r="Q938" s="157"/>
      <c r="R938" s="158"/>
      <c r="S938" s="158"/>
      <c r="T938" s="158"/>
      <c r="U938" s="158"/>
      <c r="V938" s="158"/>
      <c r="W938" s="158"/>
      <c r="X938" s="158"/>
      <c r="Y938" s="158"/>
      <c r="Z938" s="147"/>
      <c r="AA938" s="147"/>
      <c r="AB938" s="147"/>
      <c r="AC938" s="147"/>
      <c r="AD938" s="147"/>
      <c r="AE938" s="147"/>
      <c r="AF938" s="147"/>
      <c r="AG938" s="147" t="s">
        <v>212</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8">
        <v>149</v>
      </c>
      <c r="B939" s="169" t="s">
        <v>929</v>
      </c>
      <c r="C939" s="184" t="s">
        <v>930</v>
      </c>
      <c r="D939" s="170" t="s">
        <v>210</v>
      </c>
      <c r="E939" s="171">
        <v>0.5</v>
      </c>
      <c r="F939" s="172"/>
      <c r="G939" s="173">
        <f>ROUND(E939*F939,2)</f>
        <v>0</v>
      </c>
      <c r="H939" s="172"/>
      <c r="I939" s="173">
        <f>ROUND(E939*H939,2)</f>
        <v>0</v>
      </c>
      <c r="J939" s="172"/>
      <c r="K939" s="173">
        <f>ROUND(E939*J939,2)</f>
        <v>0</v>
      </c>
      <c r="L939" s="173">
        <v>21</v>
      </c>
      <c r="M939" s="173">
        <f>G939*(1+L939/100)</f>
        <v>0</v>
      </c>
      <c r="N939" s="171">
        <v>0</v>
      </c>
      <c r="O939" s="171">
        <f>ROUND(E939*N939,2)</f>
        <v>0</v>
      </c>
      <c r="P939" s="171">
        <v>2.4</v>
      </c>
      <c r="Q939" s="171">
        <f>ROUND(E939*P939,2)</f>
        <v>1.2</v>
      </c>
      <c r="R939" s="173"/>
      <c r="S939" s="173" t="s">
        <v>178</v>
      </c>
      <c r="T939" s="174" t="s">
        <v>178</v>
      </c>
      <c r="U939" s="158">
        <v>23.265999999999998</v>
      </c>
      <c r="V939" s="158">
        <f>ROUND(E939*U939,2)</f>
        <v>11.63</v>
      </c>
      <c r="W939" s="158"/>
      <c r="X939" s="158" t="s">
        <v>188</v>
      </c>
      <c r="Y939" s="158" t="s">
        <v>180</v>
      </c>
      <c r="Z939" s="147"/>
      <c r="AA939" s="147"/>
      <c r="AB939" s="147"/>
      <c r="AC939" s="147"/>
      <c r="AD939" s="147"/>
      <c r="AE939" s="147"/>
      <c r="AF939" s="147"/>
      <c r="AG939" s="147" t="s">
        <v>189</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2" x14ac:dyDescent="0.2">
      <c r="A940" s="154"/>
      <c r="B940" s="155"/>
      <c r="C940" s="193" t="s">
        <v>931</v>
      </c>
      <c r="D940" s="188"/>
      <c r="E940" s="189"/>
      <c r="F940" s="158"/>
      <c r="G940" s="158"/>
      <c r="H940" s="158"/>
      <c r="I940" s="158"/>
      <c r="J940" s="158"/>
      <c r="K940" s="158"/>
      <c r="L940" s="158"/>
      <c r="M940" s="158"/>
      <c r="N940" s="157"/>
      <c r="O940" s="157"/>
      <c r="P940" s="157"/>
      <c r="Q940" s="157"/>
      <c r="R940" s="158"/>
      <c r="S940" s="158"/>
      <c r="T940" s="158"/>
      <c r="U940" s="158"/>
      <c r="V940" s="158"/>
      <c r="W940" s="158"/>
      <c r="X940" s="158"/>
      <c r="Y940" s="158"/>
      <c r="Z940" s="147"/>
      <c r="AA940" s="147"/>
      <c r="AB940" s="147"/>
      <c r="AC940" s="147"/>
      <c r="AD940" s="147"/>
      <c r="AE940" s="147"/>
      <c r="AF940" s="147"/>
      <c r="AG940" s="147" t="s">
        <v>212</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3" x14ac:dyDescent="0.2">
      <c r="A941" s="154"/>
      <c r="B941" s="155"/>
      <c r="C941" s="193" t="s">
        <v>932</v>
      </c>
      <c r="D941" s="188"/>
      <c r="E941" s="189">
        <v>0.5</v>
      </c>
      <c r="F941" s="158"/>
      <c r="G941" s="158"/>
      <c r="H941" s="158"/>
      <c r="I941" s="158"/>
      <c r="J941" s="158"/>
      <c r="K941" s="158"/>
      <c r="L941" s="158"/>
      <c r="M941" s="158"/>
      <c r="N941" s="157"/>
      <c r="O941" s="157"/>
      <c r="P941" s="157"/>
      <c r="Q941" s="157"/>
      <c r="R941" s="158"/>
      <c r="S941" s="158"/>
      <c r="T941" s="158"/>
      <c r="U941" s="158"/>
      <c r="V941" s="158"/>
      <c r="W941" s="158"/>
      <c r="X941" s="158"/>
      <c r="Y941" s="158"/>
      <c r="Z941" s="147"/>
      <c r="AA941" s="147"/>
      <c r="AB941" s="147"/>
      <c r="AC941" s="147"/>
      <c r="AD941" s="147"/>
      <c r="AE941" s="147"/>
      <c r="AF941" s="147"/>
      <c r="AG941" s="147" t="s">
        <v>212</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68">
        <v>150</v>
      </c>
      <c r="B942" s="169" t="s">
        <v>933</v>
      </c>
      <c r="C942" s="184" t="s">
        <v>934</v>
      </c>
      <c r="D942" s="170" t="s">
        <v>248</v>
      </c>
      <c r="E942" s="171">
        <v>4</v>
      </c>
      <c r="F942" s="172"/>
      <c r="G942" s="173">
        <f>ROUND(E942*F942,2)</f>
        <v>0</v>
      </c>
      <c r="H942" s="172"/>
      <c r="I942" s="173">
        <f>ROUND(E942*H942,2)</f>
        <v>0</v>
      </c>
      <c r="J942" s="172"/>
      <c r="K942" s="173">
        <f>ROUND(E942*J942,2)</f>
        <v>0</v>
      </c>
      <c r="L942" s="173">
        <v>21</v>
      </c>
      <c r="M942" s="173">
        <f>G942*(1+L942/100)</f>
        <v>0</v>
      </c>
      <c r="N942" s="171">
        <v>4.8999999999999998E-4</v>
      </c>
      <c r="O942" s="171">
        <f>ROUND(E942*N942,2)</f>
        <v>0</v>
      </c>
      <c r="P942" s="171">
        <v>3.1E-2</v>
      </c>
      <c r="Q942" s="171">
        <f>ROUND(E942*P942,2)</f>
        <v>0.12</v>
      </c>
      <c r="R942" s="173"/>
      <c r="S942" s="173" t="s">
        <v>178</v>
      </c>
      <c r="T942" s="174" t="s">
        <v>178</v>
      </c>
      <c r="U942" s="158">
        <v>0.66600000000000004</v>
      </c>
      <c r="V942" s="158">
        <f>ROUND(E942*U942,2)</f>
        <v>2.66</v>
      </c>
      <c r="W942" s="158"/>
      <c r="X942" s="158" t="s">
        <v>188</v>
      </c>
      <c r="Y942" s="158" t="s">
        <v>180</v>
      </c>
      <c r="Z942" s="147"/>
      <c r="AA942" s="147"/>
      <c r="AB942" s="147"/>
      <c r="AC942" s="147"/>
      <c r="AD942" s="147"/>
      <c r="AE942" s="147"/>
      <c r="AF942" s="147"/>
      <c r="AG942" s="147" t="s">
        <v>189</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2" x14ac:dyDescent="0.2">
      <c r="A943" s="154"/>
      <c r="B943" s="155"/>
      <c r="C943" s="193" t="s">
        <v>243</v>
      </c>
      <c r="D943" s="188"/>
      <c r="E943" s="189"/>
      <c r="F943" s="158"/>
      <c r="G943" s="158"/>
      <c r="H943" s="158"/>
      <c r="I943" s="158"/>
      <c r="J943" s="158"/>
      <c r="K943" s="158"/>
      <c r="L943" s="158"/>
      <c r="M943" s="158"/>
      <c r="N943" s="157"/>
      <c r="O943" s="157"/>
      <c r="P943" s="157"/>
      <c r="Q943" s="157"/>
      <c r="R943" s="158"/>
      <c r="S943" s="158"/>
      <c r="T943" s="158"/>
      <c r="U943" s="158"/>
      <c r="V943" s="158"/>
      <c r="W943" s="158"/>
      <c r="X943" s="158"/>
      <c r="Y943" s="158"/>
      <c r="Z943" s="147"/>
      <c r="AA943" s="147"/>
      <c r="AB943" s="147"/>
      <c r="AC943" s="147"/>
      <c r="AD943" s="147"/>
      <c r="AE943" s="147"/>
      <c r="AF943" s="147"/>
      <c r="AG943" s="147" t="s">
        <v>212</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3" x14ac:dyDescent="0.2">
      <c r="A944" s="154"/>
      <c r="B944" s="155"/>
      <c r="C944" s="193" t="s">
        <v>72</v>
      </c>
      <c r="D944" s="188"/>
      <c r="E944" s="189">
        <v>4</v>
      </c>
      <c r="F944" s="158"/>
      <c r="G944" s="158"/>
      <c r="H944" s="158"/>
      <c r="I944" s="158"/>
      <c r="J944" s="158"/>
      <c r="K944" s="158"/>
      <c r="L944" s="158"/>
      <c r="M944" s="158"/>
      <c r="N944" s="157"/>
      <c r="O944" s="157"/>
      <c r="P944" s="157"/>
      <c r="Q944" s="157"/>
      <c r="R944" s="158"/>
      <c r="S944" s="158"/>
      <c r="T944" s="158"/>
      <c r="U944" s="158"/>
      <c r="V944" s="158"/>
      <c r="W944" s="158"/>
      <c r="X944" s="158"/>
      <c r="Y944" s="158"/>
      <c r="Z944" s="147"/>
      <c r="AA944" s="147"/>
      <c r="AB944" s="147"/>
      <c r="AC944" s="147"/>
      <c r="AD944" s="147"/>
      <c r="AE944" s="147"/>
      <c r="AF944" s="147"/>
      <c r="AG944" s="147" t="s">
        <v>212</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68">
        <v>151</v>
      </c>
      <c r="B945" s="169" t="s">
        <v>935</v>
      </c>
      <c r="C945" s="184" t="s">
        <v>936</v>
      </c>
      <c r="D945" s="170" t="s">
        <v>577</v>
      </c>
      <c r="E945" s="171">
        <v>10.95</v>
      </c>
      <c r="F945" s="172"/>
      <c r="G945" s="173">
        <f>ROUND(E945*F945,2)</f>
        <v>0</v>
      </c>
      <c r="H945" s="172"/>
      <c r="I945" s="173">
        <f>ROUND(E945*H945,2)</f>
        <v>0</v>
      </c>
      <c r="J945" s="172"/>
      <c r="K945" s="173">
        <f>ROUND(E945*J945,2)</f>
        <v>0</v>
      </c>
      <c r="L945" s="173">
        <v>21</v>
      </c>
      <c r="M945" s="173">
        <f>G945*(1+L945/100)</f>
        <v>0</v>
      </c>
      <c r="N945" s="171">
        <v>0</v>
      </c>
      <c r="O945" s="171">
        <f>ROUND(E945*N945,2)</f>
        <v>0</v>
      </c>
      <c r="P945" s="171">
        <v>4.2000000000000003E-2</v>
      </c>
      <c r="Q945" s="171">
        <f>ROUND(E945*P945,2)</f>
        <v>0.46</v>
      </c>
      <c r="R945" s="173"/>
      <c r="S945" s="173" t="s">
        <v>178</v>
      </c>
      <c r="T945" s="174" t="s">
        <v>178</v>
      </c>
      <c r="U945" s="158">
        <v>0.71499999999999997</v>
      </c>
      <c r="V945" s="158">
        <f>ROUND(E945*U945,2)</f>
        <v>7.83</v>
      </c>
      <c r="W945" s="158"/>
      <c r="X945" s="158" t="s">
        <v>188</v>
      </c>
      <c r="Y945" s="158" t="s">
        <v>180</v>
      </c>
      <c r="Z945" s="147"/>
      <c r="AA945" s="147"/>
      <c r="AB945" s="147"/>
      <c r="AC945" s="147"/>
      <c r="AD945" s="147"/>
      <c r="AE945" s="147"/>
      <c r="AF945" s="147"/>
      <c r="AG945" s="147" t="s">
        <v>189</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2" x14ac:dyDescent="0.2">
      <c r="A946" s="154"/>
      <c r="B946" s="155"/>
      <c r="C946" s="193" t="s">
        <v>243</v>
      </c>
      <c r="D946" s="188"/>
      <c r="E946" s="189"/>
      <c r="F946" s="158"/>
      <c r="G946" s="158"/>
      <c r="H946" s="158"/>
      <c r="I946" s="158"/>
      <c r="J946" s="158"/>
      <c r="K946" s="158"/>
      <c r="L946" s="158"/>
      <c r="M946" s="158"/>
      <c r="N946" s="157"/>
      <c r="O946" s="157"/>
      <c r="P946" s="157"/>
      <c r="Q946" s="157"/>
      <c r="R946" s="158"/>
      <c r="S946" s="158"/>
      <c r="T946" s="158"/>
      <c r="U946" s="158"/>
      <c r="V946" s="158"/>
      <c r="W946" s="158"/>
      <c r="X946" s="158"/>
      <c r="Y946" s="158"/>
      <c r="Z946" s="147"/>
      <c r="AA946" s="147"/>
      <c r="AB946" s="147"/>
      <c r="AC946" s="147"/>
      <c r="AD946" s="147"/>
      <c r="AE946" s="147"/>
      <c r="AF946" s="147"/>
      <c r="AG946" s="147" t="s">
        <v>212</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3" x14ac:dyDescent="0.2">
      <c r="A947" s="154"/>
      <c r="B947" s="155"/>
      <c r="C947" s="193" t="s">
        <v>937</v>
      </c>
      <c r="D947" s="188"/>
      <c r="E947" s="189"/>
      <c r="F947" s="158"/>
      <c r="G947" s="158"/>
      <c r="H947" s="158"/>
      <c r="I947" s="158"/>
      <c r="J947" s="158"/>
      <c r="K947" s="158"/>
      <c r="L947" s="158"/>
      <c r="M947" s="158"/>
      <c r="N947" s="157"/>
      <c r="O947" s="157"/>
      <c r="P947" s="157"/>
      <c r="Q947" s="157"/>
      <c r="R947" s="158"/>
      <c r="S947" s="158"/>
      <c r="T947" s="158"/>
      <c r="U947" s="158"/>
      <c r="V947" s="158"/>
      <c r="W947" s="158"/>
      <c r="X947" s="158"/>
      <c r="Y947" s="158"/>
      <c r="Z947" s="147"/>
      <c r="AA947" s="147"/>
      <c r="AB947" s="147"/>
      <c r="AC947" s="147"/>
      <c r="AD947" s="147"/>
      <c r="AE947" s="147"/>
      <c r="AF947" s="147"/>
      <c r="AG947" s="147" t="s">
        <v>212</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3" x14ac:dyDescent="0.2">
      <c r="A948" s="154"/>
      <c r="B948" s="155"/>
      <c r="C948" s="193" t="s">
        <v>938</v>
      </c>
      <c r="D948" s="188"/>
      <c r="E948" s="189">
        <v>7.2</v>
      </c>
      <c r="F948" s="158"/>
      <c r="G948" s="158"/>
      <c r="H948" s="158"/>
      <c r="I948" s="158"/>
      <c r="J948" s="158"/>
      <c r="K948" s="158"/>
      <c r="L948" s="158"/>
      <c r="M948" s="158"/>
      <c r="N948" s="157"/>
      <c r="O948" s="157"/>
      <c r="P948" s="157"/>
      <c r="Q948" s="157"/>
      <c r="R948" s="158"/>
      <c r="S948" s="158"/>
      <c r="T948" s="158"/>
      <c r="U948" s="158"/>
      <c r="V948" s="158"/>
      <c r="W948" s="158"/>
      <c r="X948" s="158"/>
      <c r="Y948" s="158"/>
      <c r="Z948" s="147"/>
      <c r="AA948" s="147"/>
      <c r="AB948" s="147"/>
      <c r="AC948" s="147"/>
      <c r="AD948" s="147"/>
      <c r="AE948" s="147"/>
      <c r="AF948" s="147"/>
      <c r="AG948" s="147" t="s">
        <v>212</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3" x14ac:dyDescent="0.2">
      <c r="A949" s="154"/>
      <c r="B949" s="155"/>
      <c r="C949" s="193" t="s">
        <v>211</v>
      </c>
      <c r="D949" s="188"/>
      <c r="E949" s="189"/>
      <c r="F949" s="158"/>
      <c r="G949" s="158"/>
      <c r="H949" s="158"/>
      <c r="I949" s="158"/>
      <c r="J949" s="158"/>
      <c r="K949" s="158"/>
      <c r="L949" s="158"/>
      <c r="M949" s="158"/>
      <c r="N949" s="157"/>
      <c r="O949" s="157"/>
      <c r="P949" s="157"/>
      <c r="Q949" s="157"/>
      <c r="R949" s="158"/>
      <c r="S949" s="158"/>
      <c r="T949" s="158"/>
      <c r="U949" s="158"/>
      <c r="V949" s="158"/>
      <c r="W949" s="158"/>
      <c r="X949" s="158"/>
      <c r="Y949" s="158"/>
      <c r="Z949" s="147"/>
      <c r="AA949" s="147"/>
      <c r="AB949" s="147"/>
      <c r="AC949" s="147"/>
      <c r="AD949" s="147"/>
      <c r="AE949" s="147"/>
      <c r="AF949" s="147"/>
      <c r="AG949" s="147" t="s">
        <v>212</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3" x14ac:dyDescent="0.2">
      <c r="A950" s="154"/>
      <c r="B950" s="155"/>
      <c r="C950" s="193" t="s">
        <v>939</v>
      </c>
      <c r="D950" s="188"/>
      <c r="E950" s="189"/>
      <c r="F950" s="158"/>
      <c r="G950" s="158"/>
      <c r="H950" s="158"/>
      <c r="I950" s="158"/>
      <c r="J950" s="158"/>
      <c r="K950" s="158"/>
      <c r="L950" s="158"/>
      <c r="M950" s="158"/>
      <c r="N950" s="157"/>
      <c r="O950" s="157"/>
      <c r="P950" s="157"/>
      <c r="Q950" s="157"/>
      <c r="R950" s="158"/>
      <c r="S950" s="158"/>
      <c r="T950" s="158"/>
      <c r="U950" s="158"/>
      <c r="V950" s="158"/>
      <c r="W950" s="158"/>
      <c r="X950" s="158"/>
      <c r="Y950" s="158"/>
      <c r="Z950" s="147"/>
      <c r="AA950" s="147"/>
      <c r="AB950" s="147"/>
      <c r="AC950" s="147"/>
      <c r="AD950" s="147"/>
      <c r="AE950" s="147"/>
      <c r="AF950" s="147"/>
      <c r="AG950" s="147" t="s">
        <v>212</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3" x14ac:dyDescent="0.2">
      <c r="A951" s="154"/>
      <c r="B951" s="155"/>
      <c r="C951" s="193" t="s">
        <v>940</v>
      </c>
      <c r="D951" s="188"/>
      <c r="E951" s="189">
        <v>2.5</v>
      </c>
      <c r="F951" s="158"/>
      <c r="G951" s="158"/>
      <c r="H951" s="158"/>
      <c r="I951" s="158"/>
      <c r="J951" s="158"/>
      <c r="K951" s="158"/>
      <c r="L951" s="158"/>
      <c r="M951" s="158"/>
      <c r="N951" s="157"/>
      <c r="O951" s="157"/>
      <c r="P951" s="157"/>
      <c r="Q951" s="157"/>
      <c r="R951" s="158"/>
      <c r="S951" s="158"/>
      <c r="T951" s="158"/>
      <c r="U951" s="158"/>
      <c r="V951" s="158"/>
      <c r="W951" s="158"/>
      <c r="X951" s="158"/>
      <c r="Y951" s="158"/>
      <c r="Z951" s="147"/>
      <c r="AA951" s="147"/>
      <c r="AB951" s="147"/>
      <c r="AC951" s="147"/>
      <c r="AD951" s="147"/>
      <c r="AE951" s="147"/>
      <c r="AF951" s="147"/>
      <c r="AG951" s="147" t="s">
        <v>212</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3" x14ac:dyDescent="0.2">
      <c r="A952" s="154"/>
      <c r="B952" s="155"/>
      <c r="C952" s="193" t="s">
        <v>941</v>
      </c>
      <c r="D952" s="188"/>
      <c r="E952" s="189"/>
      <c r="F952" s="158"/>
      <c r="G952" s="158"/>
      <c r="H952" s="158"/>
      <c r="I952" s="158"/>
      <c r="J952" s="158"/>
      <c r="K952" s="158"/>
      <c r="L952" s="158"/>
      <c r="M952" s="158"/>
      <c r="N952" s="157"/>
      <c r="O952" s="157"/>
      <c r="P952" s="157"/>
      <c r="Q952" s="157"/>
      <c r="R952" s="158"/>
      <c r="S952" s="158"/>
      <c r="T952" s="158"/>
      <c r="U952" s="158"/>
      <c r="V952" s="158"/>
      <c r="W952" s="158"/>
      <c r="X952" s="158"/>
      <c r="Y952" s="158"/>
      <c r="Z952" s="147"/>
      <c r="AA952" s="147"/>
      <c r="AB952" s="147"/>
      <c r="AC952" s="147"/>
      <c r="AD952" s="147"/>
      <c r="AE952" s="147"/>
      <c r="AF952" s="147"/>
      <c r="AG952" s="147" t="s">
        <v>212</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3" x14ac:dyDescent="0.2">
      <c r="A953" s="154"/>
      <c r="B953" s="155"/>
      <c r="C953" s="193" t="s">
        <v>942</v>
      </c>
      <c r="D953" s="188"/>
      <c r="E953" s="189">
        <v>1.25</v>
      </c>
      <c r="F953" s="158"/>
      <c r="G953" s="158"/>
      <c r="H953" s="158"/>
      <c r="I953" s="158"/>
      <c r="J953" s="158"/>
      <c r="K953" s="158"/>
      <c r="L953" s="158"/>
      <c r="M953" s="158"/>
      <c r="N953" s="157"/>
      <c r="O953" s="157"/>
      <c r="P953" s="157"/>
      <c r="Q953" s="157"/>
      <c r="R953" s="158"/>
      <c r="S953" s="158"/>
      <c r="T953" s="158"/>
      <c r="U953" s="158"/>
      <c r="V953" s="158"/>
      <c r="W953" s="158"/>
      <c r="X953" s="158"/>
      <c r="Y953" s="158"/>
      <c r="Z953" s="147"/>
      <c r="AA953" s="147"/>
      <c r="AB953" s="147"/>
      <c r="AC953" s="147"/>
      <c r="AD953" s="147"/>
      <c r="AE953" s="147"/>
      <c r="AF953" s="147"/>
      <c r="AG953" s="147" t="s">
        <v>212</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68">
        <v>152</v>
      </c>
      <c r="B954" s="169" t="s">
        <v>943</v>
      </c>
      <c r="C954" s="184" t="s">
        <v>944</v>
      </c>
      <c r="D954" s="170" t="s">
        <v>248</v>
      </c>
      <c r="E954" s="171">
        <v>6</v>
      </c>
      <c r="F954" s="172"/>
      <c r="G954" s="173">
        <f>ROUND(E954*F954,2)</f>
        <v>0</v>
      </c>
      <c r="H954" s="172"/>
      <c r="I954" s="173">
        <f>ROUND(E954*H954,2)</f>
        <v>0</v>
      </c>
      <c r="J954" s="172"/>
      <c r="K954" s="173">
        <f>ROUND(E954*J954,2)</f>
        <v>0</v>
      </c>
      <c r="L954" s="173">
        <v>21</v>
      </c>
      <c r="M954" s="173">
        <f>G954*(1+L954/100)</f>
        <v>0</v>
      </c>
      <c r="N954" s="171">
        <v>0</v>
      </c>
      <c r="O954" s="171">
        <f>ROUND(E954*N954,2)</f>
        <v>0</v>
      </c>
      <c r="P954" s="171">
        <v>4.4999999999999998E-2</v>
      </c>
      <c r="Q954" s="171">
        <f>ROUND(E954*P954,2)</f>
        <v>0.27</v>
      </c>
      <c r="R954" s="173"/>
      <c r="S954" s="173" t="s">
        <v>178</v>
      </c>
      <c r="T954" s="174" t="s">
        <v>178</v>
      </c>
      <c r="U954" s="158">
        <v>0.26</v>
      </c>
      <c r="V954" s="158">
        <f>ROUND(E954*U954,2)</f>
        <v>1.56</v>
      </c>
      <c r="W954" s="158"/>
      <c r="X954" s="158" t="s">
        <v>188</v>
      </c>
      <c r="Y954" s="158" t="s">
        <v>180</v>
      </c>
      <c r="Z954" s="147"/>
      <c r="AA954" s="147"/>
      <c r="AB954" s="147"/>
      <c r="AC954" s="147"/>
      <c r="AD954" s="147"/>
      <c r="AE954" s="147"/>
      <c r="AF954" s="147"/>
      <c r="AG954" s="147" t="s">
        <v>189</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2" x14ac:dyDescent="0.2">
      <c r="A955" s="154"/>
      <c r="B955" s="155"/>
      <c r="C955" s="193" t="s">
        <v>211</v>
      </c>
      <c r="D955" s="188"/>
      <c r="E955" s="189"/>
      <c r="F955" s="158"/>
      <c r="G955" s="158"/>
      <c r="H955" s="158"/>
      <c r="I955" s="158"/>
      <c r="J955" s="158"/>
      <c r="K955" s="158"/>
      <c r="L955" s="158"/>
      <c r="M955" s="158"/>
      <c r="N955" s="157"/>
      <c r="O955" s="157"/>
      <c r="P955" s="157"/>
      <c r="Q955" s="157"/>
      <c r="R955" s="158"/>
      <c r="S955" s="158"/>
      <c r="T955" s="158"/>
      <c r="U955" s="158"/>
      <c r="V955" s="158"/>
      <c r="W955" s="158"/>
      <c r="X955" s="158"/>
      <c r="Y955" s="158"/>
      <c r="Z955" s="147"/>
      <c r="AA955" s="147"/>
      <c r="AB955" s="147"/>
      <c r="AC955" s="147"/>
      <c r="AD955" s="147"/>
      <c r="AE955" s="147"/>
      <c r="AF955" s="147"/>
      <c r="AG955" s="147" t="s">
        <v>212</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3" x14ac:dyDescent="0.2">
      <c r="A956" s="154"/>
      <c r="B956" s="155"/>
      <c r="C956" s="193" t="s">
        <v>945</v>
      </c>
      <c r="D956" s="188"/>
      <c r="E956" s="189"/>
      <c r="F956" s="158"/>
      <c r="G956" s="158"/>
      <c r="H956" s="158"/>
      <c r="I956" s="158"/>
      <c r="J956" s="158"/>
      <c r="K956" s="158"/>
      <c r="L956" s="158"/>
      <c r="M956" s="158"/>
      <c r="N956" s="157"/>
      <c r="O956" s="157"/>
      <c r="P956" s="157"/>
      <c r="Q956" s="157"/>
      <c r="R956" s="158"/>
      <c r="S956" s="158"/>
      <c r="T956" s="158"/>
      <c r="U956" s="158"/>
      <c r="V956" s="158"/>
      <c r="W956" s="158"/>
      <c r="X956" s="158"/>
      <c r="Y956" s="158"/>
      <c r="Z956" s="147"/>
      <c r="AA956" s="147"/>
      <c r="AB956" s="147"/>
      <c r="AC956" s="147"/>
      <c r="AD956" s="147"/>
      <c r="AE956" s="147"/>
      <c r="AF956" s="147"/>
      <c r="AG956" s="147" t="s">
        <v>212</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3" x14ac:dyDescent="0.2">
      <c r="A957" s="154"/>
      <c r="B957" s="155"/>
      <c r="C957" s="193" t="s">
        <v>66</v>
      </c>
      <c r="D957" s="188"/>
      <c r="E957" s="189">
        <v>1</v>
      </c>
      <c r="F957" s="158"/>
      <c r="G957" s="158"/>
      <c r="H957" s="158"/>
      <c r="I957" s="158"/>
      <c r="J957" s="158"/>
      <c r="K957" s="158"/>
      <c r="L957" s="158"/>
      <c r="M957" s="158"/>
      <c r="N957" s="157"/>
      <c r="O957" s="157"/>
      <c r="P957" s="157"/>
      <c r="Q957" s="157"/>
      <c r="R957" s="158"/>
      <c r="S957" s="158"/>
      <c r="T957" s="158"/>
      <c r="U957" s="158"/>
      <c r="V957" s="158"/>
      <c r="W957" s="158"/>
      <c r="X957" s="158"/>
      <c r="Y957" s="158"/>
      <c r="Z957" s="147"/>
      <c r="AA957" s="147"/>
      <c r="AB957" s="147"/>
      <c r="AC957" s="147"/>
      <c r="AD957" s="147"/>
      <c r="AE957" s="147"/>
      <c r="AF957" s="147"/>
      <c r="AG957" s="147" t="s">
        <v>212</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3" x14ac:dyDescent="0.2">
      <c r="A958" s="154"/>
      <c r="B958" s="155"/>
      <c r="C958" s="193" t="s">
        <v>946</v>
      </c>
      <c r="D958" s="188"/>
      <c r="E958" s="189"/>
      <c r="F958" s="158"/>
      <c r="G958" s="158"/>
      <c r="H958" s="158"/>
      <c r="I958" s="158"/>
      <c r="J958" s="158"/>
      <c r="K958" s="158"/>
      <c r="L958" s="158"/>
      <c r="M958" s="158"/>
      <c r="N958" s="157"/>
      <c r="O958" s="157"/>
      <c r="P958" s="157"/>
      <c r="Q958" s="157"/>
      <c r="R958" s="158"/>
      <c r="S958" s="158"/>
      <c r="T958" s="158"/>
      <c r="U958" s="158"/>
      <c r="V958" s="158"/>
      <c r="W958" s="158"/>
      <c r="X958" s="158"/>
      <c r="Y958" s="158"/>
      <c r="Z958" s="147"/>
      <c r="AA958" s="147"/>
      <c r="AB958" s="147"/>
      <c r="AC958" s="147"/>
      <c r="AD958" s="147"/>
      <c r="AE958" s="147"/>
      <c r="AF958" s="147"/>
      <c r="AG958" s="147" t="s">
        <v>212</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3" x14ac:dyDescent="0.2">
      <c r="A959" s="154"/>
      <c r="B959" s="155"/>
      <c r="C959" s="193" t="s">
        <v>68</v>
      </c>
      <c r="D959" s="188"/>
      <c r="E959" s="189">
        <v>3</v>
      </c>
      <c r="F959" s="158"/>
      <c r="G959" s="158"/>
      <c r="H959" s="158"/>
      <c r="I959" s="158"/>
      <c r="J959" s="158"/>
      <c r="K959" s="158"/>
      <c r="L959" s="158"/>
      <c r="M959" s="158"/>
      <c r="N959" s="157"/>
      <c r="O959" s="157"/>
      <c r="P959" s="157"/>
      <c r="Q959" s="157"/>
      <c r="R959" s="158"/>
      <c r="S959" s="158"/>
      <c r="T959" s="158"/>
      <c r="U959" s="158"/>
      <c r="V959" s="158"/>
      <c r="W959" s="158"/>
      <c r="X959" s="158"/>
      <c r="Y959" s="158"/>
      <c r="Z959" s="147"/>
      <c r="AA959" s="147"/>
      <c r="AB959" s="147"/>
      <c r="AC959" s="147"/>
      <c r="AD959" s="147"/>
      <c r="AE959" s="147"/>
      <c r="AF959" s="147"/>
      <c r="AG959" s="147" t="s">
        <v>212</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3" x14ac:dyDescent="0.2">
      <c r="A960" s="154"/>
      <c r="B960" s="155"/>
      <c r="C960" s="193" t="s">
        <v>243</v>
      </c>
      <c r="D960" s="188"/>
      <c r="E960" s="189"/>
      <c r="F960" s="158"/>
      <c r="G960" s="158"/>
      <c r="H960" s="158"/>
      <c r="I960" s="158"/>
      <c r="J960" s="158"/>
      <c r="K960" s="158"/>
      <c r="L960" s="158"/>
      <c r="M960" s="158"/>
      <c r="N960" s="157"/>
      <c r="O960" s="157"/>
      <c r="P960" s="157"/>
      <c r="Q960" s="157"/>
      <c r="R960" s="158"/>
      <c r="S960" s="158"/>
      <c r="T960" s="158"/>
      <c r="U960" s="158"/>
      <c r="V960" s="158"/>
      <c r="W960" s="158"/>
      <c r="X960" s="158"/>
      <c r="Y960" s="158"/>
      <c r="Z960" s="147"/>
      <c r="AA960" s="147"/>
      <c r="AB960" s="147"/>
      <c r="AC960" s="147"/>
      <c r="AD960" s="147"/>
      <c r="AE960" s="147"/>
      <c r="AF960" s="147"/>
      <c r="AG960" s="147" t="s">
        <v>212</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3" x14ac:dyDescent="0.2">
      <c r="A961" s="154"/>
      <c r="B961" s="155"/>
      <c r="C961" s="193" t="s">
        <v>262</v>
      </c>
      <c r="D961" s="188"/>
      <c r="E961" s="189">
        <v>2</v>
      </c>
      <c r="F961" s="158"/>
      <c r="G961" s="158"/>
      <c r="H961" s="158"/>
      <c r="I961" s="158"/>
      <c r="J961" s="158"/>
      <c r="K961" s="158"/>
      <c r="L961" s="158"/>
      <c r="M961" s="158"/>
      <c r="N961" s="157"/>
      <c r="O961" s="157"/>
      <c r="P961" s="157"/>
      <c r="Q961" s="157"/>
      <c r="R961" s="158"/>
      <c r="S961" s="158"/>
      <c r="T961" s="158"/>
      <c r="U961" s="158"/>
      <c r="V961" s="158"/>
      <c r="W961" s="158"/>
      <c r="X961" s="158"/>
      <c r="Y961" s="158"/>
      <c r="Z961" s="147"/>
      <c r="AA961" s="147"/>
      <c r="AB961" s="147"/>
      <c r="AC961" s="147"/>
      <c r="AD961" s="147"/>
      <c r="AE961" s="147"/>
      <c r="AF961" s="147"/>
      <c r="AG961" s="147" t="s">
        <v>212</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68">
        <v>153</v>
      </c>
      <c r="B962" s="169" t="s">
        <v>947</v>
      </c>
      <c r="C962" s="184" t="s">
        <v>948</v>
      </c>
      <c r="D962" s="170" t="s">
        <v>253</v>
      </c>
      <c r="E962" s="171">
        <v>1856.2</v>
      </c>
      <c r="F962" s="172"/>
      <c r="G962" s="173">
        <f>ROUND(E962*F962,2)</f>
        <v>0</v>
      </c>
      <c r="H962" s="172"/>
      <c r="I962" s="173">
        <f>ROUND(E962*H962,2)</f>
        <v>0</v>
      </c>
      <c r="J962" s="172"/>
      <c r="K962" s="173">
        <f>ROUND(E962*J962,2)</f>
        <v>0</v>
      </c>
      <c r="L962" s="173">
        <v>21</v>
      </c>
      <c r="M962" s="173">
        <f>G962*(1+L962/100)</f>
        <v>0</v>
      </c>
      <c r="N962" s="171">
        <v>0</v>
      </c>
      <c r="O962" s="171">
        <f>ROUND(E962*N962,2)</f>
        <v>0</v>
      </c>
      <c r="P962" s="171">
        <v>4.0000000000000001E-3</v>
      </c>
      <c r="Q962" s="171">
        <f>ROUND(E962*P962,2)</f>
        <v>7.42</v>
      </c>
      <c r="R962" s="173"/>
      <c r="S962" s="173" t="s">
        <v>178</v>
      </c>
      <c r="T962" s="174" t="s">
        <v>178</v>
      </c>
      <c r="U962" s="158">
        <v>0.03</v>
      </c>
      <c r="V962" s="158">
        <f>ROUND(E962*U962,2)</f>
        <v>55.69</v>
      </c>
      <c r="W962" s="158"/>
      <c r="X962" s="158" t="s">
        <v>188</v>
      </c>
      <c r="Y962" s="158" t="s">
        <v>180</v>
      </c>
      <c r="Z962" s="147"/>
      <c r="AA962" s="147"/>
      <c r="AB962" s="147"/>
      <c r="AC962" s="147"/>
      <c r="AD962" s="147"/>
      <c r="AE962" s="147"/>
      <c r="AF962" s="147"/>
      <c r="AG962" s="147" t="s">
        <v>189</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2" x14ac:dyDescent="0.2">
      <c r="A963" s="154"/>
      <c r="B963" s="155"/>
      <c r="C963" s="193" t="s">
        <v>258</v>
      </c>
      <c r="D963" s="188"/>
      <c r="E963" s="189"/>
      <c r="F963" s="158"/>
      <c r="G963" s="158"/>
      <c r="H963" s="158"/>
      <c r="I963" s="158"/>
      <c r="J963" s="158"/>
      <c r="K963" s="158"/>
      <c r="L963" s="158"/>
      <c r="M963" s="158"/>
      <c r="N963" s="157"/>
      <c r="O963" s="157"/>
      <c r="P963" s="157"/>
      <c r="Q963" s="157"/>
      <c r="R963" s="158"/>
      <c r="S963" s="158"/>
      <c r="T963" s="158"/>
      <c r="U963" s="158"/>
      <c r="V963" s="158"/>
      <c r="W963" s="158"/>
      <c r="X963" s="158"/>
      <c r="Y963" s="158"/>
      <c r="Z963" s="147"/>
      <c r="AA963" s="147"/>
      <c r="AB963" s="147"/>
      <c r="AC963" s="147"/>
      <c r="AD963" s="147"/>
      <c r="AE963" s="147"/>
      <c r="AF963" s="147"/>
      <c r="AG963" s="147" t="s">
        <v>212</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ht="22.5" outlineLevel="3" x14ac:dyDescent="0.2">
      <c r="A964" s="154"/>
      <c r="B964" s="155"/>
      <c r="C964" s="193" t="s">
        <v>399</v>
      </c>
      <c r="D964" s="188"/>
      <c r="E964" s="189">
        <v>846.92</v>
      </c>
      <c r="F964" s="158"/>
      <c r="G964" s="158"/>
      <c r="H964" s="158"/>
      <c r="I964" s="158"/>
      <c r="J964" s="158"/>
      <c r="K964" s="158"/>
      <c r="L964" s="158"/>
      <c r="M964" s="158"/>
      <c r="N964" s="157"/>
      <c r="O964" s="157"/>
      <c r="P964" s="157"/>
      <c r="Q964" s="157"/>
      <c r="R964" s="158"/>
      <c r="S964" s="158"/>
      <c r="T964" s="158"/>
      <c r="U964" s="158"/>
      <c r="V964" s="158"/>
      <c r="W964" s="158"/>
      <c r="X964" s="158"/>
      <c r="Y964" s="158"/>
      <c r="Z964" s="147"/>
      <c r="AA964" s="147"/>
      <c r="AB964" s="147"/>
      <c r="AC964" s="147"/>
      <c r="AD964" s="147"/>
      <c r="AE964" s="147"/>
      <c r="AF964" s="147"/>
      <c r="AG964" s="147" t="s">
        <v>212</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3" x14ac:dyDescent="0.2">
      <c r="A965" s="154"/>
      <c r="B965" s="155"/>
      <c r="C965" s="193" t="s">
        <v>211</v>
      </c>
      <c r="D965" s="188"/>
      <c r="E965" s="189"/>
      <c r="F965" s="158"/>
      <c r="G965" s="158"/>
      <c r="H965" s="158"/>
      <c r="I965" s="158"/>
      <c r="J965" s="158"/>
      <c r="K965" s="158"/>
      <c r="L965" s="158"/>
      <c r="M965" s="158"/>
      <c r="N965" s="157"/>
      <c r="O965" s="157"/>
      <c r="P965" s="157"/>
      <c r="Q965" s="157"/>
      <c r="R965" s="158"/>
      <c r="S965" s="158"/>
      <c r="T965" s="158"/>
      <c r="U965" s="158"/>
      <c r="V965" s="158"/>
      <c r="W965" s="158"/>
      <c r="X965" s="158"/>
      <c r="Y965" s="158"/>
      <c r="Z965" s="147"/>
      <c r="AA965" s="147"/>
      <c r="AB965" s="147"/>
      <c r="AC965" s="147"/>
      <c r="AD965" s="147"/>
      <c r="AE965" s="147"/>
      <c r="AF965" s="147"/>
      <c r="AG965" s="147" t="s">
        <v>212</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ht="56.25" outlineLevel="3" x14ac:dyDescent="0.2">
      <c r="A966" s="154"/>
      <c r="B966" s="155"/>
      <c r="C966" s="193" t="s">
        <v>400</v>
      </c>
      <c r="D966" s="188"/>
      <c r="E966" s="189">
        <v>717.78</v>
      </c>
      <c r="F966" s="158"/>
      <c r="G966" s="158"/>
      <c r="H966" s="158"/>
      <c r="I966" s="158"/>
      <c r="J966" s="158"/>
      <c r="K966" s="158"/>
      <c r="L966" s="158"/>
      <c r="M966" s="158"/>
      <c r="N966" s="157"/>
      <c r="O966" s="157"/>
      <c r="P966" s="157"/>
      <c r="Q966" s="157"/>
      <c r="R966" s="158"/>
      <c r="S966" s="158"/>
      <c r="T966" s="158"/>
      <c r="U966" s="158"/>
      <c r="V966" s="158"/>
      <c r="W966" s="158"/>
      <c r="X966" s="158"/>
      <c r="Y966" s="158"/>
      <c r="Z966" s="147"/>
      <c r="AA966" s="147"/>
      <c r="AB966" s="147"/>
      <c r="AC966" s="147"/>
      <c r="AD966" s="147"/>
      <c r="AE966" s="147"/>
      <c r="AF966" s="147"/>
      <c r="AG966" s="147" t="s">
        <v>212</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3" x14ac:dyDescent="0.2">
      <c r="A967" s="154"/>
      <c r="B967" s="155"/>
      <c r="C967" s="193" t="s">
        <v>243</v>
      </c>
      <c r="D967" s="188"/>
      <c r="E967" s="189"/>
      <c r="F967" s="158"/>
      <c r="G967" s="158"/>
      <c r="H967" s="158"/>
      <c r="I967" s="158"/>
      <c r="J967" s="158"/>
      <c r="K967" s="158"/>
      <c r="L967" s="158"/>
      <c r="M967" s="158"/>
      <c r="N967" s="157"/>
      <c r="O967" s="157"/>
      <c r="P967" s="157"/>
      <c r="Q967" s="157"/>
      <c r="R967" s="158"/>
      <c r="S967" s="158"/>
      <c r="T967" s="158"/>
      <c r="U967" s="158"/>
      <c r="V967" s="158"/>
      <c r="W967" s="158"/>
      <c r="X967" s="158"/>
      <c r="Y967" s="158"/>
      <c r="Z967" s="147"/>
      <c r="AA967" s="147"/>
      <c r="AB967" s="147"/>
      <c r="AC967" s="147"/>
      <c r="AD967" s="147"/>
      <c r="AE967" s="147"/>
      <c r="AF967" s="147"/>
      <c r="AG967" s="147" t="s">
        <v>212</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3" x14ac:dyDescent="0.2">
      <c r="A968" s="154"/>
      <c r="B968" s="155"/>
      <c r="C968" s="193" t="s">
        <v>401</v>
      </c>
      <c r="D968" s="188"/>
      <c r="E968" s="189">
        <v>291.5</v>
      </c>
      <c r="F968" s="158"/>
      <c r="G968" s="158"/>
      <c r="H968" s="158"/>
      <c r="I968" s="158"/>
      <c r="J968" s="158"/>
      <c r="K968" s="158"/>
      <c r="L968" s="158"/>
      <c r="M968" s="158"/>
      <c r="N968" s="157"/>
      <c r="O968" s="157"/>
      <c r="P968" s="157"/>
      <c r="Q968" s="157"/>
      <c r="R968" s="158"/>
      <c r="S968" s="158"/>
      <c r="T968" s="158"/>
      <c r="U968" s="158"/>
      <c r="V968" s="158"/>
      <c r="W968" s="158"/>
      <c r="X968" s="158"/>
      <c r="Y968" s="158"/>
      <c r="Z968" s="147"/>
      <c r="AA968" s="147"/>
      <c r="AB968" s="147"/>
      <c r="AC968" s="147"/>
      <c r="AD968" s="147"/>
      <c r="AE968" s="147"/>
      <c r="AF968" s="147"/>
      <c r="AG968" s="147" t="s">
        <v>212</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68">
        <v>154</v>
      </c>
      <c r="B969" s="169" t="s">
        <v>949</v>
      </c>
      <c r="C969" s="184" t="s">
        <v>950</v>
      </c>
      <c r="D969" s="170" t="s">
        <v>253</v>
      </c>
      <c r="E969" s="171">
        <v>3135.9625000000001</v>
      </c>
      <c r="F969" s="172"/>
      <c r="G969" s="173">
        <f>ROUND(E969*F969,2)</f>
        <v>0</v>
      </c>
      <c r="H969" s="172"/>
      <c r="I969" s="173">
        <f>ROUND(E969*H969,2)</f>
        <v>0</v>
      </c>
      <c r="J969" s="172"/>
      <c r="K969" s="173">
        <f>ROUND(E969*J969,2)</f>
        <v>0</v>
      </c>
      <c r="L969" s="173">
        <v>21</v>
      </c>
      <c r="M969" s="173">
        <f>G969*(1+L969/100)</f>
        <v>0</v>
      </c>
      <c r="N969" s="171">
        <v>0</v>
      </c>
      <c r="O969" s="171">
        <f>ROUND(E969*N969,2)</f>
        <v>0</v>
      </c>
      <c r="P969" s="171">
        <v>4.0000000000000001E-3</v>
      </c>
      <c r="Q969" s="171">
        <f>ROUND(E969*P969,2)</f>
        <v>12.54</v>
      </c>
      <c r="R969" s="173"/>
      <c r="S969" s="173" t="s">
        <v>178</v>
      </c>
      <c r="T969" s="174" t="s">
        <v>178</v>
      </c>
      <c r="U969" s="158">
        <v>0.03</v>
      </c>
      <c r="V969" s="158">
        <f>ROUND(E969*U969,2)</f>
        <v>94.08</v>
      </c>
      <c r="W969" s="158"/>
      <c r="X969" s="158" t="s">
        <v>188</v>
      </c>
      <c r="Y969" s="158" t="s">
        <v>180</v>
      </c>
      <c r="Z969" s="147"/>
      <c r="AA969" s="147"/>
      <c r="AB969" s="147"/>
      <c r="AC969" s="147"/>
      <c r="AD969" s="147"/>
      <c r="AE969" s="147"/>
      <c r="AF969" s="147"/>
      <c r="AG969" s="147" t="s">
        <v>189</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2" x14ac:dyDescent="0.2">
      <c r="A970" s="154"/>
      <c r="B970" s="155"/>
      <c r="C970" s="193" t="s">
        <v>258</v>
      </c>
      <c r="D970" s="188"/>
      <c r="E970" s="189"/>
      <c r="F970" s="158"/>
      <c r="G970" s="158"/>
      <c r="H970" s="158"/>
      <c r="I970" s="158"/>
      <c r="J970" s="158"/>
      <c r="K970" s="158"/>
      <c r="L970" s="158"/>
      <c r="M970" s="158"/>
      <c r="N970" s="157"/>
      <c r="O970" s="157"/>
      <c r="P970" s="157"/>
      <c r="Q970" s="157"/>
      <c r="R970" s="158"/>
      <c r="S970" s="158"/>
      <c r="T970" s="158"/>
      <c r="U970" s="158"/>
      <c r="V970" s="158"/>
      <c r="W970" s="158"/>
      <c r="X970" s="158"/>
      <c r="Y970" s="158"/>
      <c r="Z970" s="147"/>
      <c r="AA970" s="147"/>
      <c r="AB970" s="147"/>
      <c r="AC970" s="147"/>
      <c r="AD970" s="147"/>
      <c r="AE970" s="147"/>
      <c r="AF970" s="147"/>
      <c r="AG970" s="147" t="s">
        <v>212</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3" x14ac:dyDescent="0.2">
      <c r="A971" s="154"/>
      <c r="B971" s="155"/>
      <c r="C971" s="193" t="s">
        <v>429</v>
      </c>
      <c r="D971" s="188"/>
      <c r="E971" s="189">
        <v>273.35000000000002</v>
      </c>
      <c r="F971" s="158"/>
      <c r="G971" s="158"/>
      <c r="H971" s="158"/>
      <c r="I971" s="158"/>
      <c r="J971" s="158"/>
      <c r="K971" s="158"/>
      <c r="L971" s="158"/>
      <c r="M971" s="158"/>
      <c r="N971" s="157"/>
      <c r="O971" s="157"/>
      <c r="P971" s="157"/>
      <c r="Q971" s="157"/>
      <c r="R971" s="158"/>
      <c r="S971" s="158"/>
      <c r="T971" s="158"/>
      <c r="U971" s="158"/>
      <c r="V971" s="158"/>
      <c r="W971" s="158"/>
      <c r="X971" s="158"/>
      <c r="Y971" s="158"/>
      <c r="Z971" s="147"/>
      <c r="AA971" s="147"/>
      <c r="AB971" s="147"/>
      <c r="AC971" s="147"/>
      <c r="AD971" s="147"/>
      <c r="AE971" s="147"/>
      <c r="AF971" s="147"/>
      <c r="AG971" s="147" t="s">
        <v>212</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3" x14ac:dyDescent="0.2">
      <c r="A972" s="154"/>
      <c r="B972" s="155"/>
      <c r="C972" s="193" t="s">
        <v>430</v>
      </c>
      <c r="D972" s="188"/>
      <c r="E972" s="189">
        <v>114.73</v>
      </c>
      <c r="F972" s="158"/>
      <c r="G972" s="158"/>
      <c r="H972" s="158"/>
      <c r="I972" s="158"/>
      <c r="J972" s="158"/>
      <c r="K972" s="158"/>
      <c r="L972" s="158"/>
      <c r="M972" s="158"/>
      <c r="N972" s="157"/>
      <c r="O972" s="157"/>
      <c r="P972" s="157"/>
      <c r="Q972" s="157"/>
      <c r="R972" s="158"/>
      <c r="S972" s="158"/>
      <c r="T972" s="158"/>
      <c r="U972" s="158"/>
      <c r="V972" s="158"/>
      <c r="W972" s="158"/>
      <c r="X972" s="158"/>
      <c r="Y972" s="158"/>
      <c r="Z972" s="147"/>
      <c r="AA972" s="147"/>
      <c r="AB972" s="147"/>
      <c r="AC972" s="147"/>
      <c r="AD972" s="147"/>
      <c r="AE972" s="147"/>
      <c r="AF972" s="147"/>
      <c r="AG972" s="147" t="s">
        <v>212</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3" x14ac:dyDescent="0.2">
      <c r="A973" s="154"/>
      <c r="B973" s="155"/>
      <c r="C973" s="193" t="s">
        <v>431</v>
      </c>
      <c r="D973" s="188"/>
      <c r="E973" s="189">
        <v>13.86</v>
      </c>
      <c r="F973" s="158"/>
      <c r="G973" s="158"/>
      <c r="H973" s="158"/>
      <c r="I973" s="158"/>
      <c r="J973" s="158"/>
      <c r="K973" s="158"/>
      <c r="L973" s="158"/>
      <c r="M973" s="158"/>
      <c r="N973" s="157"/>
      <c r="O973" s="157"/>
      <c r="P973" s="157"/>
      <c r="Q973" s="157"/>
      <c r="R973" s="158"/>
      <c r="S973" s="158"/>
      <c r="T973" s="158"/>
      <c r="U973" s="158"/>
      <c r="V973" s="158"/>
      <c r="W973" s="158"/>
      <c r="X973" s="158"/>
      <c r="Y973" s="158"/>
      <c r="Z973" s="147"/>
      <c r="AA973" s="147"/>
      <c r="AB973" s="147"/>
      <c r="AC973" s="147"/>
      <c r="AD973" s="147"/>
      <c r="AE973" s="147"/>
      <c r="AF973" s="147"/>
      <c r="AG973" s="147" t="s">
        <v>212</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3" x14ac:dyDescent="0.2">
      <c r="A974" s="154"/>
      <c r="B974" s="155"/>
      <c r="C974" s="193" t="s">
        <v>432</v>
      </c>
      <c r="D974" s="188"/>
      <c r="E974" s="189">
        <v>145.14500000000001</v>
      </c>
      <c r="F974" s="158"/>
      <c r="G974" s="158"/>
      <c r="H974" s="158"/>
      <c r="I974" s="158"/>
      <c r="J974" s="158"/>
      <c r="K974" s="158"/>
      <c r="L974" s="158"/>
      <c r="M974" s="158"/>
      <c r="N974" s="157"/>
      <c r="O974" s="157"/>
      <c r="P974" s="157"/>
      <c r="Q974" s="157"/>
      <c r="R974" s="158"/>
      <c r="S974" s="158"/>
      <c r="T974" s="158"/>
      <c r="U974" s="158"/>
      <c r="V974" s="158"/>
      <c r="W974" s="158"/>
      <c r="X974" s="158"/>
      <c r="Y974" s="158"/>
      <c r="Z974" s="147"/>
      <c r="AA974" s="147"/>
      <c r="AB974" s="147"/>
      <c r="AC974" s="147"/>
      <c r="AD974" s="147"/>
      <c r="AE974" s="147"/>
      <c r="AF974" s="147"/>
      <c r="AG974" s="147" t="s">
        <v>212</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3" x14ac:dyDescent="0.2">
      <c r="A975" s="154"/>
      <c r="B975" s="155"/>
      <c r="C975" s="193" t="s">
        <v>433</v>
      </c>
      <c r="D975" s="188"/>
      <c r="E975" s="189">
        <v>98.944999999999993</v>
      </c>
      <c r="F975" s="158"/>
      <c r="G975" s="158"/>
      <c r="H975" s="158"/>
      <c r="I975" s="158"/>
      <c r="J975" s="158"/>
      <c r="K975" s="158"/>
      <c r="L975" s="158"/>
      <c r="M975" s="158"/>
      <c r="N975" s="157"/>
      <c r="O975" s="157"/>
      <c r="P975" s="157"/>
      <c r="Q975" s="157"/>
      <c r="R975" s="158"/>
      <c r="S975" s="158"/>
      <c r="T975" s="158"/>
      <c r="U975" s="158"/>
      <c r="V975" s="158"/>
      <c r="W975" s="158"/>
      <c r="X975" s="158"/>
      <c r="Y975" s="158"/>
      <c r="Z975" s="147"/>
      <c r="AA975" s="147"/>
      <c r="AB975" s="147"/>
      <c r="AC975" s="147"/>
      <c r="AD975" s="147"/>
      <c r="AE975" s="147"/>
      <c r="AF975" s="147"/>
      <c r="AG975" s="147" t="s">
        <v>212</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3" x14ac:dyDescent="0.2">
      <c r="A976" s="154"/>
      <c r="B976" s="155"/>
      <c r="C976" s="193" t="s">
        <v>434</v>
      </c>
      <c r="D976" s="188"/>
      <c r="E976" s="189">
        <v>57.365000000000002</v>
      </c>
      <c r="F976" s="158"/>
      <c r="G976" s="158"/>
      <c r="H976" s="158"/>
      <c r="I976" s="158"/>
      <c r="J976" s="158"/>
      <c r="K976" s="158"/>
      <c r="L976" s="158"/>
      <c r="M976" s="158"/>
      <c r="N976" s="157"/>
      <c r="O976" s="157"/>
      <c r="P976" s="157"/>
      <c r="Q976" s="157"/>
      <c r="R976" s="158"/>
      <c r="S976" s="158"/>
      <c r="T976" s="158"/>
      <c r="U976" s="158"/>
      <c r="V976" s="158"/>
      <c r="W976" s="158"/>
      <c r="X976" s="158"/>
      <c r="Y976" s="158"/>
      <c r="Z976" s="147"/>
      <c r="AA976" s="147"/>
      <c r="AB976" s="147"/>
      <c r="AC976" s="147"/>
      <c r="AD976" s="147"/>
      <c r="AE976" s="147"/>
      <c r="AF976" s="147"/>
      <c r="AG976" s="147" t="s">
        <v>212</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3" x14ac:dyDescent="0.2">
      <c r="A977" s="154"/>
      <c r="B977" s="155"/>
      <c r="C977" s="193" t="s">
        <v>435</v>
      </c>
      <c r="D977" s="188"/>
      <c r="E977" s="189">
        <v>58.134999999999998</v>
      </c>
      <c r="F977" s="158"/>
      <c r="G977" s="158"/>
      <c r="H977" s="158"/>
      <c r="I977" s="158"/>
      <c r="J977" s="158"/>
      <c r="K977" s="158"/>
      <c r="L977" s="158"/>
      <c r="M977" s="158"/>
      <c r="N977" s="157"/>
      <c r="O977" s="157"/>
      <c r="P977" s="157"/>
      <c r="Q977" s="157"/>
      <c r="R977" s="158"/>
      <c r="S977" s="158"/>
      <c r="T977" s="158"/>
      <c r="U977" s="158"/>
      <c r="V977" s="158"/>
      <c r="W977" s="158"/>
      <c r="X977" s="158"/>
      <c r="Y977" s="158"/>
      <c r="Z977" s="147"/>
      <c r="AA977" s="147"/>
      <c r="AB977" s="147"/>
      <c r="AC977" s="147"/>
      <c r="AD977" s="147"/>
      <c r="AE977" s="147"/>
      <c r="AF977" s="147"/>
      <c r="AG977" s="147" t="s">
        <v>212</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3" x14ac:dyDescent="0.2">
      <c r="A978" s="154"/>
      <c r="B978" s="155"/>
      <c r="C978" s="193" t="s">
        <v>436</v>
      </c>
      <c r="D978" s="188"/>
      <c r="E978" s="189">
        <v>72.38</v>
      </c>
      <c r="F978" s="158"/>
      <c r="G978" s="158"/>
      <c r="H978" s="158"/>
      <c r="I978" s="158"/>
      <c r="J978" s="158"/>
      <c r="K978" s="158"/>
      <c r="L978" s="158"/>
      <c r="M978" s="158"/>
      <c r="N978" s="157"/>
      <c r="O978" s="157"/>
      <c r="P978" s="157"/>
      <c r="Q978" s="157"/>
      <c r="R978" s="158"/>
      <c r="S978" s="158"/>
      <c r="T978" s="158"/>
      <c r="U978" s="158"/>
      <c r="V978" s="158"/>
      <c r="W978" s="158"/>
      <c r="X978" s="158"/>
      <c r="Y978" s="158"/>
      <c r="Z978" s="147"/>
      <c r="AA978" s="147"/>
      <c r="AB978" s="147"/>
      <c r="AC978" s="147"/>
      <c r="AD978" s="147"/>
      <c r="AE978" s="147"/>
      <c r="AF978" s="147"/>
      <c r="AG978" s="147" t="s">
        <v>212</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3" x14ac:dyDescent="0.2">
      <c r="A979" s="154"/>
      <c r="B979" s="155"/>
      <c r="C979" s="193" t="s">
        <v>437</v>
      </c>
      <c r="D979" s="188"/>
      <c r="E979" s="189">
        <v>277.2</v>
      </c>
      <c r="F979" s="158"/>
      <c r="G979" s="158"/>
      <c r="H979" s="158"/>
      <c r="I979" s="158"/>
      <c r="J979" s="158"/>
      <c r="K979" s="158"/>
      <c r="L979" s="158"/>
      <c r="M979" s="158"/>
      <c r="N979" s="157"/>
      <c r="O979" s="157"/>
      <c r="P979" s="157"/>
      <c r="Q979" s="157"/>
      <c r="R979" s="158"/>
      <c r="S979" s="158"/>
      <c r="T979" s="158"/>
      <c r="U979" s="158"/>
      <c r="V979" s="158"/>
      <c r="W979" s="158"/>
      <c r="X979" s="158"/>
      <c r="Y979" s="158"/>
      <c r="Z979" s="147"/>
      <c r="AA979" s="147"/>
      <c r="AB979" s="147"/>
      <c r="AC979" s="147"/>
      <c r="AD979" s="147"/>
      <c r="AE979" s="147"/>
      <c r="AF979" s="147"/>
      <c r="AG979" s="147" t="s">
        <v>212</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3" x14ac:dyDescent="0.2">
      <c r="A980" s="154"/>
      <c r="B980" s="155"/>
      <c r="C980" s="193" t="s">
        <v>438</v>
      </c>
      <c r="D980" s="188"/>
      <c r="E980" s="189">
        <v>95.864999999999995</v>
      </c>
      <c r="F980" s="158"/>
      <c r="G980" s="158"/>
      <c r="H980" s="158"/>
      <c r="I980" s="158"/>
      <c r="J980" s="158"/>
      <c r="K980" s="158"/>
      <c r="L980" s="158"/>
      <c r="M980" s="158"/>
      <c r="N980" s="157"/>
      <c r="O980" s="157"/>
      <c r="P980" s="157"/>
      <c r="Q980" s="157"/>
      <c r="R980" s="158"/>
      <c r="S980" s="158"/>
      <c r="T980" s="158"/>
      <c r="U980" s="158"/>
      <c r="V980" s="158"/>
      <c r="W980" s="158"/>
      <c r="X980" s="158"/>
      <c r="Y980" s="158"/>
      <c r="Z980" s="147"/>
      <c r="AA980" s="147"/>
      <c r="AB980" s="147"/>
      <c r="AC980" s="147"/>
      <c r="AD980" s="147"/>
      <c r="AE980" s="147"/>
      <c r="AF980" s="147"/>
      <c r="AG980" s="147" t="s">
        <v>212</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3" x14ac:dyDescent="0.2">
      <c r="A981" s="154"/>
      <c r="B981" s="155"/>
      <c r="C981" s="193" t="s">
        <v>211</v>
      </c>
      <c r="D981" s="188"/>
      <c r="E981" s="189"/>
      <c r="F981" s="158"/>
      <c r="G981" s="158"/>
      <c r="H981" s="158"/>
      <c r="I981" s="158"/>
      <c r="J981" s="158"/>
      <c r="K981" s="158"/>
      <c r="L981" s="158"/>
      <c r="M981" s="158"/>
      <c r="N981" s="157"/>
      <c r="O981" s="157"/>
      <c r="P981" s="157"/>
      <c r="Q981" s="157"/>
      <c r="R981" s="158"/>
      <c r="S981" s="158"/>
      <c r="T981" s="158"/>
      <c r="U981" s="158"/>
      <c r="V981" s="158"/>
      <c r="W981" s="158"/>
      <c r="X981" s="158"/>
      <c r="Y981" s="158"/>
      <c r="Z981" s="147"/>
      <c r="AA981" s="147"/>
      <c r="AB981" s="147"/>
      <c r="AC981" s="147"/>
      <c r="AD981" s="147"/>
      <c r="AE981" s="147"/>
      <c r="AF981" s="147"/>
      <c r="AG981" s="147" t="s">
        <v>212</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3" x14ac:dyDescent="0.2">
      <c r="A982" s="154"/>
      <c r="B982" s="155"/>
      <c r="C982" s="193" t="s">
        <v>439</v>
      </c>
      <c r="D982" s="188"/>
      <c r="E982" s="189">
        <v>13.065</v>
      </c>
      <c r="F982" s="158"/>
      <c r="G982" s="158"/>
      <c r="H982" s="158"/>
      <c r="I982" s="158"/>
      <c r="J982" s="158"/>
      <c r="K982" s="158"/>
      <c r="L982" s="158"/>
      <c r="M982" s="158"/>
      <c r="N982" s="157"/>
      <c r="O982" s="157"/>
      <c r="P982" s="157"/>
      <c r="Q982" s="157"/>
      <c r="R982" s="158"/>
      <c r="S982" s="158"/>
      <c r="T982" s="158"/>
      <c r="U982" s="158"/>
      <c r="V982" s="158"/>
      <c r="W982" s="158"/>
      <c r="X982" s="158"/>
      <c r="Y982" s="158"/>
      <c r="Z982" s="147"/>
      <c r="AA982" s="147"/>
      <c r="AB982" s="147"/>
      <c r="AC982" s="147"/>
      <c r="AD982" s="147"/>
      <c r="AE982" s="147"/>
      <c r="AF982" s="147"/>
      <c r="AG982" s="147" t="s">
        <v>212</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3" x14ac:dyDescent="0.2">
      <c r="A983" s="154"/>
      <c r="B983" s="155"/>
      <c r="C983" s="193" t="s">
        <v>440</v>
      </c>
      <c r="D983" s="188"/>
      <c r="E983" s="189">
        <v>162.13999999999999</v>
      </c>
      <c r="F983" s="158"/>
      <c r="G983" s="158"/>
      <c r="H983" s="158"/>
      <c r="I983" s="158"/>
      <c r="J983" s="158"/>
      <c r="K983" s="158"/>
      <c r="L983" s="158"/>
      <c r="M983" s="158"/>
      <c r="N983" s="157"/>
      <c r="O983" s="157"/>
      <c r="P983" s="157"/>
      <c r="Q983" s="157"/>
      <c r="R983" s="158"/>
      <c r="S983" s="158"/>
      <c r="T983" s="158"/>
      <c r="U983" s="158"/>
      <c r="V983" s="158"/>
      <c r="W983" s="158"/>
      <c r="X983" s="158"/>
      <c r="Y983" s="158"/>
      <c r="Z983" s="147"/>
      <c r="AA983" s="147"/>
      <c r="AB983" s="147"/>
      <c r="AC983" s="147"/>
      <c r="AD983" s="147"/>
      <c r="AE983" s="147"/>
      <c r="AF983" s="147"/>
      <c r="AG983" s="147" t="s">
        <v>212</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3" x14ac:dyDescent="0.2">
      <c r="A984" s="154"/>
      <c r="B984" s="155"/>
      <c r="C984" s="193" t="s">
        <v>441</v>
      </c>
      <c r="D984" s="188"/>
      <c r="E984" s="189">
        <v>85.257499999999993</v>
      </c>
      <c r="F984" s="158"/>
      <c r="G984" s="158"/>
      <c r="H984" s="158"/>
      <c r="I984" s="158"/>
      <c r="J984" s="158"/>
      <c r="K984" s="158"/>
      <c r="L984" s="158"/>
      <c r="M984" s="158"/>
      <c r="N984" s="157"/>
      <c r="O984" s="157"/>
      <c r="P984" s="157"/>
      <c r="Q984" s="157"/>
      <c r="R984" s="158"/>
      <c r="S984" s="158"/>
      <c r="T984" s="158"/>
      <c r="U984" s="158"/>
      <c r="V984" s="158"/>
      <c r="W984" s="158"/>
      <c r="X984" s="158"/>
      <c r="Y984" s="158"/>
      <c r="Z984" s="147"/>
      <c r="AA984" s="147"/>
      <c r="AB984" s="147"/>
      <c r="AC984" s="147"/>
      <c r="AD984" s="147"/>
      <c r="AE984" s="147"/>
      <c r="AF984" s="147"/>
      <c r="AG984" s="147" t="s">
        <v>212</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3" x14ac:dyDescent="0.2">
      <c r="A985" s="154"/>
      <c r="B985" s="155"/>
      <c r="C985" s="193" t="s">
        <v>442</v>
      </c>
      <c r="D985" s="188"/>
      <c r="E985" s="189">
        <v>51.59</v>
      </c>
      <c r="F985" s="158"/>
      <c r="G985" s="158"/>
      <c r="H985" s="158"/>
      <c r="I985" s="158"/>
      <c r="J985" s="158"/>
      <c r="K985" s="158"/>
      <c r="L985" s="158"/>
      <c r="M985" s="158"/>
      <c r="N985" s="157"/>
      <c r="O985" s="157"/>
      <c r="P985" s="157"/>
      <c r="Q985" s="157"/>
      <c r="R985" s="158"/>
      <c r="S985" s="158"/>
      <c r="T985" s="158"/>
      <c r="U985" s="158"/>
      <c r="V985" s="158"/>
      <c r="W985" s="158"/>
      <c r="X985" s="158"/>
      <c r="Y985" s="158"/>
      <c r="Z985" s="147"/>
      <c r="AA985" s="147"/>
      <c r="AB985" s="147"/>
      <c r="AC985" s="147"/>
      <c r="AD985" s="147"/>
      <c r="AE985" s="147"/>
      <c r="AF985" s="147"/>
      <c r="AG985" s="147" t="s">
        <v>212</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3" x14ac:dyDescent="0.2">
      <c r="A986" s="154"/>
      <c r="B986" s="155"/>
      <c r="C986" s="193" t="s">
        <v>443</v>
      </c>
      <c r="D986" s="188"/>
      <c r="E986" s="189">
        <v>47.57</v>
      </c>
      <c r="F986" s="158"/>
      <c r="G986" s="158"/>
      <c r="H986" s="158"/>
      <c r="I986" s="158"/>
      <c r="J986" s="158"/>
      <c r="K986" s="158"/>
      <c r="L986" s="158"/>
      <c r="M986" s="158"/>
      <c r="N986" s="157"/>
      <c r="O986" s="157"/>
      <c r="P986" s="157"/>
      <c r="Q986" s="157"/>
      <c r="R986" s="158"/>
      <c r="S986" s="158"/>
      <c r="T986" s="158"/>
      <c r="U986" s="158"/>
      <c r="V986" s="158"/>
      <c r="W986" s="158"/>
      <c r="X986" s="158"/>
      <c r="Y986" s="158"/>
      <c r="Z986" s="147"/>
      <c r="AA986" s="147"/>
      <c r="AB986" s="147"/>
      <c r="AC986" s="147"/>
      <c r="AD986" s="147"/>
      <c r="AE986" s="147"/>
      <c r="AF986" s="147"/>
      <c r="AG986" s="147" t="s">
        <v>212</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3" x14ac:dyDescent="0.2">
      <c r="A987" s="154"/>
      <c r="B987" s="155"/>
      <c r="C987" s="193" t="s">
        <v>444</v>
      </c>
      <c r="D987" s="188"/>
      <c r="E987" s="189">
        <v>158.45500000000001</v>
      </c>
      <c r="F987" s="158"/>
      <c r="G987" s="158"/>
      <c r="H987" s="158"/>
      <c r="I987" s="158"/>
      <c r="J987" s="158"/>
      <c r="K987" s="158"/>
      <c r="L987" s="158"/>
      <c r="M987" s="158"/>
      <c r="N987" s="157"/>
      <c r="O987" s="157"/>
      <c r="P987" s="157"/>
      <c r="Q987" s="157"/>
      <c r="R987" s="158"/>
      <c r="S987" s="158"/>
      <c r="T987" s="158"/>
      <c r="U987" s="158"/>
      <c r="V987" s="158"/>
      <c r="W987" s="158"/>
      <c r="X987" s="158"/>
      <c r="Y987" s="158"/>
      <c r="Z987" s="147"/>
      <c r="AA987" s="147"/>
      <c r="AB987" s="147"/>
      <c r="AC987" s="147"/>
      <c r="AD987" s="147"/>
      <c r="AE987" s="147"/>
      <c r="AF987" s="147"/>
      <c r="AG987" s="147" t="s">
        <v>212</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3" x14ac:dyDescent="0.2">
      <c r="A988" s="154"/>
      <c r="B988" s="155"/>
      <c r="C988" s="193" t="s">
        <v>445</v>
      </c>
      <c r="D988" s="188"/>
      <c r="E988" s="189">
        <v>101.84</v>
      </c>
      <c r="F988" s="158"/>
      <c r="G988" s="158"/>
      <c r="H988" s="158"/>
      <c r="I988" s="158"/>
      <c r="J988" s="158"/>
      <c r="K988" s="158"/>
      <c r="L988" s="158"/>
      <c r="M988" s="158"/>
      <c r="N988" s="157"/>
      <c r="O988" s="157"/>
      <c r="P988" s="157"/>
      <c r="Q988" s="157"/>
      <c r="R988" s="158"/>
      <c r="S988" s="158"/>
      <c r="T988" s="158"/>
      <c r="U988" s="158"/>
      <c r="V988" s="158"/>
      <c r="W988" s="158"/>
      <c r="X988" s="158"/>
      <c r="Y988" s="158"/>
      <c r="Z988" s="147"/>
      <c r="AA988" s="147"/>
      <c r="AB988" s="147"/>
      <c r="AC988" s="147"/>
      <c r="AD988" s="147"/>
      <c r="AE988" s="147"/>
      <c r="AF988" s="147"/>
      <c r="AG988" s="147" t="s">
        <v>212</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3" x14ac:dyDescent="0.2">
      <c r="A989" s="154"/>
      <c r="B989" s="155"/>
      <c r="C989" s="193" t="s">
        <v>446</v>
      </c>
      <c r="D989" s="188"/>
      <c r="E989" s="189">
        <v>6.8849999999999998</v>
      </c>
      <c r="F989" s="158"/>
      <c r="G989" s="158"/>
      <c r="H989" s="158"/>
      <c r="I989" s="158"/>
      <c r="J989" s="158"/>
      <c r="K989" s="158"/>
      <c r="L989" s="158"/>
      <c r="M989" s="158"/>
      <c r="N989" s="157"/>
      <c r="O989" s="157"/>
      <c r="P989" s="157"/>
      <c r="Q989" s="157"/>
      <c r="R989" s="158"/>
      <c r="S989" s="158"/>
      <c r="T989" s="158"/>
      <c r="U989" s="158"/>
      <c r="V989" s="158"/>
      <c r="W989" s="158"/>
      <c r="X989" s="158"/>
      <c r="Y989" s="158"/>
      <c r="Z989" s="147"/>
      <c r="AA989" s="147"/>
      <c r="AB989" s="147"/>
      <c r="AC989" s="147"/>
      <c r="AD989" s="147"/>
      <c r="AE989" s="147"/>
      <c r="AF989" s="147"/>
      <c r="AG989" s="147" t="s">
        <v>212</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3" x14ac:dyDescent="0.2">
      <c r="A990" s="154"/>
      <c r="B990" s="155"/>
      <c r="C990" s="193" t="s">
        <v>447</v>
      </c>
      <c r="D990" s="188"/>
      <c r="E990" s="189">
        <v>6.9524999999999997</v>
      </c>
      <c r="F990" s="158"/>
      <c r="G990" s="158"/>
      <c r="H990" s="158"/>
      <c r="I990" s="158"/>
      <c r="J990" s="158"/>
      <c r="K990" s="158"/>
      <c r="L990" s="158"/>
      <c r="M990" s="158"/>
      <c r="N990" s="157"/>
      <c r="O990" s="157"/>
      <c r="P990" s="157"/>
      <c r="Q990" s="157"/>
      <c r="R990" s="158"/>
      <c r="S990" s="158"/>
      <c r="T990" s="158"/>
      <c r="U990" s="158"/>
      <c r="V990" s="158"/>
      <c r="W990" s="158"/>
      <c r="X990" s="158"/>
      <c r="Y990" s="158"/>
      <c r="Z990" s="147"/>
      <c r="AA990" s="147"/>
      <c r="AB990" s="147"/>
      <c r="AC990" s="147"/>
      <c r="AD990" s="147"/>
      <c r="AE990" s="147"/>
      <c r="AF990" s="147"/>
      <c r="AG990" s="147" t="s">
        <v>212</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3" x14ac:dyDescent="0.2">
      <c r="A991" s="154"/>
      <c r="B991" s="155"/>
      <c r="C991" s="193" t="s">
        <v>448</v>
      </c>
      <c r="D991" s="188"/>
      <c r="E991" s="189">
        <v>19.102499999999999</v>
      </c>
      <c r="F991" s="158"/>
      <c r="G991" s="158"/>
      <c r="H991" s="158"/>
      <c r="I991" s="158"/>
      <c r="J991" s="158"/>
      <c r="K991" s="158"/>
      <c r="L991" s="158"/>
      <c r="M991" s="158"/>
      <c r="N991" s="157"/>
      <c r="O991" s="157"/>
      <c r="P991" s="157"/>
      <c r="Q991" s="157"/>
      <c r="R991" s="158"/>
      <c r="S991" s="158"/>
      <c r="T991" s="158"/>
      <c r="U991" s="158"/>
      <c r="V991" s="158"/>
      <c r="W991" s="158"/>
      <c r="X991" s="158"/>
      <c r="Y991" s="158"/>
      <c r="Z991" s="147"/>
      <c r="AA991" s="147"/>
      <c r="AB991" s="147"/>
      <c r="AC991" s="147"/>
      <c r="AD991" s="147"/>
      <c r="AE991" s="147"/>
      <c r="AF991" s="147"/>
      <c r="AG991" s="147" t="s">
        <v>212</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3" x14ac:dyDescent="0.2">
      <c r="A992" s="154"/>
      <c r="B992" s="155"/>
      <c r="C992" s="193" t="s">
        <v>449</v>
      </c>
      <c r="D992" s="188"/>
      <c r="E992" s="189">
        <v>8.5050000000000008</v>
      </c>
      <c r="F992" s="158"/>
      <c r="G992" s="158"/>
      <c r="H992" s="158"/>
      <c r="I992" s="158"/>
      <c r="J992" s="158"/>
      <c r="K992" s="158"/>
      <c r="L992" s="158"/>
      <c r="M992" s="158"/>
      <c r="N992" s="157"/>
      <c r="O992" s="157"/>
      <c r="P992" s="157"/>
      <c r="Q992" s="157"/>
      <c r="R992" s="158"/>
      <c r="S992" s="158"/>
      <c r="T992" s="158"/>
      <c r="U992" s="158"/>
      <c r="V992" s="158"/>
      <c r="W992" s="158"/>
      <c r="X992" s="158"/>
      <c r="Y992" s="158"/>
      <c r="Z992" s="147"/>
      <c r="AA992" s="147"/>
      <c r="AB992" s="147"/>
      <c r="AC992" s="147"/>
      <c r="AD992" s="147"/>
      <c r="AE992" s="147"/>
      <c r="AF992" s="147"/>
      <c r="AG992" s="147" t="s">
        <v>212</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3" x14ac:dyDescent="0.2">
      <c r="A993" s="154"/>
      <c r="B993" s="155"/>
      <c r="C993" s="193" t="s">
        <v>450</v>
      </c>
      <c r="D993" s="188"/>
      <c r="E993" s="189">
        <v>129.64500000000001</v>
      </c>
      <c r="F993" s="158"/>
      <c r="G993" s="158"/>
      <c r="H993" s="158"/>
      <c r="I993" s="158"/>
      <c r="J993" s="158"/>
      <c r="K993" s="158"/>
      <c r="L993" s="158"/>
      <c r="M993" s="158"/>
      <c r="N993" s="157"/>
      <c r="O993" s="157"/>
      <c r="P993" s="157"/>
      <c r="Q993" s="157"/>
      <c r="R993" s="158"/>
      <c r="S993" s="158"/>
      <c r="T993" s="158"/>
      <c r="U993" s="158"/>
      <c r="V993" s="158"/>
      <c r="W993" s="158"/>
      <c r="X993" s="158"/>
      <c r="Y993" s="158"/>
      <c r="Z993" s="147"/>
      <c r="AA993" s="147"/>
      <c r="AB993" s="147"/>
      <c r="AC993" s="147"/>
      <c r="AD993" s="147"/>
      <c r="AE993" s="147"/>
      <c r="AF993" s="147"/>
      <c r="AG993" s="147" t="s">
        <v>212</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3" x14ac:dyDescent="0.2">
      <c r="A994" s="154"/>
      <c r="B994" s="155"/>
      <c r="C994" s="193" t="s">
        <v>451</v>
      </c>
      <c r="D994" s="188"/>
      <c r="E994" s="189">
        <v>8.7750000000000004</v>
      </c>
      <c r="F994" s="158"/>
      <c r="G994" s="158"/>
      <c r="H994" s="158"/>
      <c r="I994" s="158"/>
      <c r="J994" s="158"/>
      <c r="K994" s="158"/>
      <c r="L994" s="158"/>
      <c r="M994" s="158"/>
      <c r="N994" s="157"/>
      <c r="O994" s="157"/>
      <c r="P994" s="157"/>
      <c r="Q994" s="157"/>
      <c r="R994" s="158"/>
      <c r="S994" s="158"/>
      <c r="T994" s="158"/>
      <c r="U994" s="158"/>
      <c r="V994" s="158"/>
      <c r="W994" s="158"/>
      <c r="X994" s="158"/>
      <c r="Y994" s="158"/>
      <c r="Z994" s="147"/>
      <c r="AA994" s="147"/>
      <c r="AB994" s="147"/>
      <c r="AC994" s="147"/>
      <c r="AD994" s="147"/>
      <c r="AE994" s="147"/>
      <c r="AF994" s="147"/>
      <c r="AG994" s="147" t="s">
        <v>212</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3" x14ac:dyDescent="0.2">
      <c r="A995" s="154"/>
      <c r="B995" s="155"/>
      <c r="C995" s="193" t="s">
        <v>452</v>
      </c>
      <c r="D995" s="188"/>
      <c r="E995" s="189">
        <v>13.095000000000001</v>
      </c>
      <c r="F995" s="158"/>
      <c r="G995" s="158"/>
      <c r="H995" s="158"/>
      <c r="I995" s="158"/>
      <c r="J995" s="158"/>
      <c r="K995" s="158"/>
      <c r="L995" s="158"/>
      <c r="M995" s="158"/>
      <c r="N995" s="157"/>
      <c r="O995" s="157"/>
      <c r="P995" s="157"/>
      <c r="Q995" s="157"/>
      <c r="R995" s="158"/>
      <c r="S995" s="158"/>
      <c r="T995" s="158"/>
      <c r="U995" s="158"/>
      <c r="V995" s="158"/>
      <c r="W995" s="158"/>
      <c r="X995" s="158"/>
      <c r="Y995" s="158"/>
      <c r="Z995" s="147"/>
      <c r="AA995" s="147"/>
      <c r="AB995" s="147"/>
      <c r="AC995" s="147"/>
      <c r="AD995" s="147"/>
      <c r="AE995" s="147"/>
      <c r="AF995" s="147"/>
      <c r="AG995" s="147" t="s">
        <v>212</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3" x14ac:dyDescent="0.2">
      <c r="A996" s="154"/>
      <c r="B996" s="155"/>
      <c r="C996" s="193" t="s">
        <v>453</v>
      </c>
      <c r="D996" s="188"/>
      <c r="E996" s="189">
        <v>22.004999999999999</v>
      </c>
      <c r="F996" s="158"/>
      <c r="G996" s="158"/>
      <c r="H996" s="158"/>
      <c r="I996" s="158"/>
      <c r="J996" s="158"/>
      <c r="K996" s="158"/>
      <c r="L996" s="158"/>
      <c r="M996" s="158"/>
      <c r="N996" s="157"/>
      <c r="O996" s="157"/>
      <c r="P996" s="157"/>
      <c r="Q996" s="157"/>
      <c r="R996" s="158"/>
      <c r="S996" s="158"/>
      <c r="T996" s="158"/>
      <c r="U996" s="158"/>
      <c r="V996" s="158"/>
      <c r="W996" s="158"/>
      <c r="X996" s="158"/>
      <c r="Y996" s="158"/>
      <c r="Z996" s="147"/>
      <c r="AA996" s="147"/>
      <c r="AB996" s="147"/>
      <c r="AC996" s="147"/>
      <c r="AD996" s="147"/>
      <c r="AE996" s="147"/>
      <c r="AF996" s="147"/>
      <c r="AG996" s="147" t="s">
        <v>212</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3" x14ac:dyDescent="0.2">
      <c r="A997" s="154"/>
      <c r="B997" s="155"/>
      <c r="C997" s="193" t="s">
        <v>454</v>
      </c>
      <c r="D997" s="188"/>
      <c r="E997" s="189">
        <v>63.65</v>
      </c>
      <c r="F997" s="158"/>
      <c r="G997" s="158"/>
      <c r="H997" s="158"/>
      <c r="I997" s="158"/>
      <c r="J997" s="158"/>
      <c r="K997" s="158"/>
      <c r="L997" s="158"/>
      <c r="M997" s="158"/>
      <c r="N997" s="157"/>
      <c r="O997" s="157"/>
      <c r="P997" s="157"/>
      <c r="Q997" s="157"/>
      <c r="R997" s="158"/>
      <c r="S997" s="158"/>
      <c r="T997" s="158"/>
      <c r="U997" s="158"/>
      <c r="V997" s="158"/>
      <c r="W997" s="158"/>
      <c r="X997" s="158"/>
      <c r="Y997" s="158"/>
      <c r="Z997" s="147"/>
      <c r="AA997" s="147"/>
      <c r="AB997" s="147"/>
      <c r="AC997" s="147"/>
      <c r="AD997" s="147"/>
      <c r="AE997" s="147"/>
      <c r="AF997" s="147"/>
      <c r="AG997" s="147" t="s">
        <v>212</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3" x14ac:dyDescent="0.2">
      <c r="A998" s="154"/>
      <c r="B998" s="155"/>
      <c r="C998" s="193" t="s">
        <v>455</v>
      </c>
      <c r="D998" s="188"/>
      <c r="E998" s="189">
        <v>78.724999999999994</v>
      </c>
      <c r="F998" s="158"/>
      <c r="G998" s="158"/>
      <c r="H998" s="158"/>
      <c r="I998" s="158"/>
      <c r="J998" s="158"/>
      <c r="K998" s="158"/>
      <c r="L998" s="158"/>
      <c r="M998" s="158"/>
      <c r="N998" s="157"/>
      <c r="O998" s="157"/>
      <c r="P998" s="157"/>
      <c r="Q998" s="157"/>
      <c r="R998" s="158"/>
      <c r="S998" s="158"/>
      <c r="T998" s="158"/>
      <c r="U998" s="158"/>
      <c r="V998" s="158"/>
      <c r="W998" s="158"/>
      <c r="X998" s="158"/>
      <c r="Y998" s="158"/>
      <c r="Z998" s="147"/>
      <c r="AA998" s="147"/>
      <c r="AB998" s="147"/>
      <c r="AC998" s="147"/>
      <c r="AD998" s="147"/>
      <c r="AE998" s="147"/>
      <c r="AF998" s="147"/>
      <c r="AG998" s="147" t="s">
        <v>212</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3" x14ac:dyDescent="0.2">
      <c r="A999" s="154"/>
      <c r="B999" s="155"/>
      <c r="C999" s="193" t="s">
        <v>456</v>
      </c>
      <c r="D999" s="188"/>
      <c r="E999" s="189">
        <v>27.805</v>
      </c>
      <c r="F999" s="158"/>
      <c r="G999" s="158"/>
      <c r="H999" s="158"/>
      <c r="I999" s="158"/>
      <c r="J999" s="158"/>
      <c r="K999" s="158"/>
      <c r="L999" s="158"/>
      <c r="M999" s="158"/>
      <c r="N999" s="157"/>
      <c r="O999" s="157"/>
      <c r="P999" s="157"/>
      <c r="Q999" s="157"/>
      <c r="R999" s="158"/>
      <c r="S999" s="158"/>
      <c r="T999" s="158"/>
      <c r="U999" s="158"/>
      <c r="V999" s="158"/>
      <c r="W999" s="158"/>
      <c r="X999" s="158"/>
      <c r="Y999" s="158"/>
      <c r="Z999" s="147"/>
      <c r="AA999" s="147"/>
      <c r="AB999" s="147"/>
      <c r="AC999" s="147"/>
      <c r="AD999" s="147"/>
      <c r="AE999" s="147"/>
      <c r="AF999" s="147"/>
      <c r="AG999" s="147" t="s">
        <v>212</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3" x14ac:dyDescent="0.2">
      <c r="A1000" s="154"/>
      <c r="B1000" s="155"/>
      <c r="C1000" s="193" t="s">
        <v>457</v>
      </c>
      <c r="D1000" s="188"/>
      <c r="E1000" s="189">
        <v>17.82</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7"/>
      <c r="AA1000" s="147"/>
      <c r="AB1000" s="147"/>
      <c r="AC1000" s="147"/>
      <c r="AD1000" s="147"/>
      <c r="AE1000" s="147"/>
      <c r="AF1000" s="147"/>
      <c r="AG1000" s="147" t="s">
        <v>212</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3" x14ac:dyDescent="0.2">
      <c r="A1001" s="154"/>
      <c r="B1001" s="155"/>
      <c r="C1001" s="193" t="s">
        <v>458</v>
      </c>
      <c r="D1001" s="188"/>
      <c r="E1001" s="189">
        <v>43.884999999999998</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7"/>
      <c r="AA1001" s="147"/>
      <c r="AB1001" s="147"/>
      <c r="AC1001" s="147"/>
      <c r="AD1001" s="147"/>
      <c r="AE1001" s="147"/>
      <c r="AF1001" s="147"/>
      <c r="AG1001" s="147" t="s">
        <v>212</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3" x14ac:dyDescent="0.2">
      <c r="A1002" s="154"/>
      <c r="B1002" s="155"/>
      <c r="C1002" s="193" t="s">
        <v>459</v>
      </c>
      <c r="D1002" s="188"/>
      <c r="E1002" s="189">
        <v>36.85</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7"/>
      <c r="AA1002" s="147"/>
      <c r="AB1002" s="147"/>
      <c r="AC1002" s="147"/>
      <c r="AD1002" s="147"/>
      <c r="AE1002" s="147"/>
      <c r="AF1002" s="147"/>
      <c r="AG1002" s="147" t="s">
        <v>212</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3" x14ac:dyDescent="0.2">
      <c r="A1003" s="154"/>
      <c r="B1003" s="155"/>
      <c r="C1003" s="193" t="s">
        <v>460</v>
      </c>
      <c r="D1003" s="188"/>
      <c r="E1003" s="189">
        <v>78.724999999999994</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7"/>
      <c r="AA1003" s="147"/>
      <c r="AB1003" s="147"/>
      <c r="AC1003" s="147"/>
      <c r="AD1003" s="147"/>
      <c r="AE1003" s="147"/>
      <c r="AF1003" s="147"/>
      <c r="AG1003" s="147" t="s">
        <v>212</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3" x14ac:dyDescent="0.2">
      <c r="A1004" s="154"/>
      <c r="B1004" s="155"/>
      <c r="C1004" s="193" t="s">
        <v>461</v>
      </c>
      <c r="D1004" s="188"/>
      <c r="E1004" s="189">
        <v>24.975000000000001</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7"/>
      <c r="AA1004" s="147"/>
      <c r="AB1004" s="147"/>
      <c r="AC1004" s="147"/>
      <c r="AD1004" s="147"/>
      <c r="AE1004" s="147"/>
      <c r="AF1004" s="147"/>
      <c r="AG1004" s="147" t="s">
        <v>212</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3" x14ac:dyDescent="0.2">
      <c r="A1005" s="154"/>
      <c r="B1005" s="155"/>
      <c r="C1005" s="193" t="s">
        <v>462</v>
      </c>
      <c r="D1005" s="188"/>
      <c r="E1005" s="189">
        <v>23.895</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7"/>
      <c r="AA1005" s="147"/>
      <c r="AB1005" s="147"/>
      <c r="AC1005" s="147"/>
      <c r="AD1005" s="147"/>
      <c r="AE1005" s="147"/>
      <c r="AF1005" s="147"/>
      <c r="AG1005" s="147" t="s">
        <v>212</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3" x14ac:dyDescent="0.2">
      <c r="A1006" s="154"/>
      <c r="B1006" s="155"/>
      <c r="C1006" s="193" t="s">
        <v>463</v>
      </c>
      <c r="D1006" s="188"/>
      <c r="E1006" s="189">
        <v>14.85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7"/>
      <c r="AA1006" s="147"/>
      <c r="AB1006" s="147"/>
      <c r="AC1006" s="147"/>
      <c r="AD1006" s="147"/>
      <c r="AE1006" s="147"/>
      <c r="AF1006" s="147"/>
      <c r="AG1006" s="147" t="s">
        <v>212</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3" x14ac:dyDescent="0.2">
      <c r="A1007" s="154"/>
      <c r="B1007" s="155"/>
      <c r="C1007" s="193" t="s">
        <v>464</v>
      </c>
      <c r="D1007" s="188"/>
      <c r="E1007" s="189">
        <v>14.2425</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7"/>
      <c r="AA1007" s="147"/>
      <c r="AB1007" s="147"/>
      <c r="AC1007" s="147"/>
      <c r="AD1007" s="147"/>
      <c r="AE1007" s="147"/>
      <c r="AF1007" s="147"/>
      <c r="AG1007" s="147" t="s">
        <v>212</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3" x14ac:dyDescent="0.2">
      <c r="A1008" s="154"/>
      <c r="B1008" s="155"/>
      <c r="C1008" s="193" t="s">
        <v>465</v>
      </c>
      <c r="D1008" s="188"/>
      <c r="E1008" s="189">
        <v>92.137500000000003</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58"/>
      <c r="Z1008" s="147"/>
      <c r="AA1008" s="147"/>
      <c r="AB1008" s="147"/>
      <c r="AC1008" s="147"/>
      <c r="AD1008" s="147"/>
      <c r="AE1008" s="147"/>
      <c r="AF1008" s="147"/>
      <c r="AG1008" s="147" t="s">
        <v>212</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3" x14ac:dyDescent="0.2">
      <c r="A1009" s="154"/>
      <c r="B1009" s="155"/>
      <c r="C1009" s="193" t="s">
        <v>243</v>
      </c>
      <c r="D1009" s="188"/>
      <c r="E1009" s="189"/>
      <c r="F1009" s="158"/>
      <c r="G1009" s="158"/>
      <c r="H1009" s="158"/>
      <c r="I1009" s="158"/>
      <c r="J1009" s="158"/>
      <c r="K1009" s="158"/>
      <c r="L1009" s="158"/>
      <c r="M1009" s="158"/>
      <c r="N1009" s="157"/>
      <c r="O1009" s="157"/>
      <c r="P1009" s="157"/>
      <c r="Q1009" s="157"/>
      <c r="R1009" s="158"/>
      <c r="S1009" s="158"/>
      <c r="T1009" s="158"/>
      <c r="U1009" s="158"/>
      <c r="V1009" s="158"/>
      <c r="W1009" s="158"/>
      <c r="X1009" s="158"/>
      <c r="Y1009" s="158"/>
      <c r="Z1009" s="147"/>
      <c r="AA1009" s="147"/>
      <c r="AB1009" s="147"/>
      <c r="AC1009" s="147"/>
      <c r="AD1009" s="147"/>
      <c r="AE1009" s="147"/>
      <c r="AF1009" s="147"/>
      <c r="AG1009" s="147" t="s">
        <v>212</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3" x14ac:dyDescent="0.2">
      <c r="A1010" s="154"/>
      <c r="B1010" s="155"/>
      <c r="C1010" s="193" t="s">
        <v>466</v>
      </c>
      <c r="D1010" s="188"/>
      <c r="E1010" s="189">
        <v>197.6</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7"/>
      <c r="AA1010" s="147"/>
      <c r="AB1010" s="147"/>
      <c r="AC1010" s="147"/>
      <c r="AD1010" s="147"/>
      <c r="AE1010" s="147"/>
      <c r="AF1010" s="147"/>
      <c r="AG1010" s="147" t="s">
        <v>212</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3" x14ac:dyDescent="0.2">
      <c r="A1011" s="154"/>
      <c r="B1011" s="155"/>
      <c r="C1011" s="193" t="s">
        <v>467</v>
      </c>
      <c r="D1011" s="188"/>
      <c r="E1011" s="189">
        <v>3.12</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7"/>
      <c r="AA1011" s="147"/>
      <c r="AB1011" s="147"/>
      <c r="AC1011" s="147"/>
      <c r="AD1011" s="147"/>
      <c r="AE1011" s="147"/>
      <c r="AF1011" s="147"/>
      <c r="AG1011" s="147" t="s">
        <v>212</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3" x14ac:dyDescent="0.2">
      <c r="A1012" s="154"/>
      <c r="B1012" s="155"/>
      <c r="C1012" s="193" t="s">
        <v>468</v>
      </c>
      <c r="D1012" s="188"/>
      <c r="E1012" s="189">
        <v>36.200000000000003</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7"/>
      <c r="AA1012" s="147"/>
      <c r="AB1012" s="147"/>
      <c r="AC1012" s="147"/>
      <c r="AD1012" s="147"/>
      <c r="AE1012" s="147"/>
      <c r="AF1012" s="147"/>
      <c r="AG1012" s="147" t="s">
        <v>212</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3" x14ac:dyDescent="0.2">
      <c r="A1013" s="154"/>
      <c r="B1013" s="155"/>
      <c r="C1013" s="193" t="s">
        <v>469</v>
      </c>
      <c r="D1013" s="188"/>
      <c r="E1013" s="189">
        <v>134.55000000000001</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58"/>
      <c r="Z1013" s="147"/>
      <c r="AA1013" s="147"/>
      <c r="AB1013" s="147"/>
      <c r="AC1013" s="147"/>
      <c r="AD1013" s="147"/>
      <c r="AE1013" s="147"/>
      <c r="AF1013" s="147"/>
      <c r="AG1013" s="147" t="s">
        <v>212</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3" x14ac:dyDescent="0.2">
      <c r="A1014" s="154"/>
      <c r="B1014" s="155"/>
      <c r="C1014" s="193" t="s">
        <v>470</v>
      </c>
      <c r="D1014" s="188"/>
      <c r="E1014" s="189">
        <v>73.45</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58"/>
      <c r="Z1014" s="147"/>
      <c r="AA1014" s="147"/>
      <c r="AB1014" s="147"/>
      <c r="AC1014" s="147"/>
      <c r="AD1014" s="147"/>
      <c r="AE1014" s="147"/>
      <c r="AF1014" s="147"/>
      <c r="AG1014" s="147" t="s">
        <v>212</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3" x14ac:dyDescent="0.2">
      <c r="A1015" s="154"/>
      <c r="B1015" s="155"/>
      <c r="C1015" s="193" t="s">
        <v>471</v>
      </c>
      <c r="D1015" s="188"/>
      <c r="E1015" s="189">
        <v>131.625</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7"/>
      <c r="AA1015" s="147"/>
      <c r="AB1015" s="147"/>
      <c r="AC1015" s="147"/>
      <c r="AD1015" s="147"/>
      <c r="AE1015" s="147"/>
      <c r="AF1015" s="147"/>
      <c r="AG1015" s="147" t="s">
        <v>212</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8">
        <v>155</v>
      </c>
      <c r="B1016" s="169" t="s">
        <v>951</v>
      </c>
      <c r="C1016" s="184" t="s">
        <v>952</v>
      </c>
      <c r="D1016" s="170" t="s">
        <v>253</v>
      </c>
      <c r="E1016" s="171">
        <v>1087.6246000000001</v>
      </c>
      <c r="F1016" s="172"/>
      <c r="G1016" s="173">
        <f>ROUND(E1016*F1016,2)</f>
        <v>0</v>
      </c>
      <c r="H1016" s="172"/>
      <c r="I1016" s="173">
        <f>ROUND(E1016*H1016,2)</f>
        <v>0</v>
      </c>
      <c r="J1016" s="172"/>
      <c r="K1016" s="173">
        <f>ROUND(E1016*J1016,2)</f>
        <v>0</v>
      </c>
      <c r="L1016" s="173">
        <v>21</v>
      </c>
      <c r="M1016" s="173">
        <f>G1016*(1+L1016/100)</f>
        <v>0</v>
      </c>
      <c r="N1016" s="171">
        <v>0</v>
      </c>
      <c r="O1016" s="171">
        <f>ROUND(E1016*N1016,2)</f>
        <v>0</v>
      </c>
      <c r="P1016" s="171">
        <v>6.0999999999999999E-2</v>
      </c>
      <c r="Q1016" s="171">
        <f>ROUND(E1016*P1016,2)</f>
        <v>66.349999999999994</v>
      </c>
      <c r="R1016" s="173"/>
      <c r="S1016" s="173" t="s">
        <v>178</v>
      </c>
      <c r="T1016" s="174" t="s">
        <v>178</v>
      </c>
      <c r="U1016" s="158">
        <v>0.67</v>
      </c>
      <c r="V1016" s="158">
        <f>ROUND(E1016*U1016,2)</f>
        <v>728.71</v>
      </c>
      <c r="W1016" s="158"/>
      <c r="X1016" s="158" t="s">
        <v>188</v>
      </c>
      <c r="Y1016" s="158" t="s">
        <v>180</v>
      </c>
      <c r="Z1016" s="147"/>
      <c r="AA1016" s="147"/>
      <c r="AB1016" s="147"/>
      <c r="AC1016" s="147"/>
      <c r="AD1016" s="147"/>
      <c r="AE1016" s="147"/>
      <c r="AF1016" s="147"/>
      <c r="AG1016" s="147" t="s">
        <v>189</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2" x14ac:dyDescent="0.2">
      <c r="A1017" s="154"/>
      <c r="B1017" s="155"/>
      <c r="C1017" s="193" t="s">
        <v>258</v>
      </c>
      <c r="D1017" s="188"/>
      <c r="E1017" s="189"/>
      <c r="F1017" s="158"/>
      <c r="G1017" s="158"/>
      <c r="H1017" s="158"/>
      <c r="I1017" s="158"/>
      <c r="J1017" s="158"/>
      <c r="K1017" s="158"/>
      <c r="L1017" s="158"/>
      <c r="M1017" s="158"/>
      <c r="N1017" s="157"/>
      <c r="O1017" s="157"/>
      <c r="P1017" s="157"/>
      <c r="Q1017" s="157"/>
      <c r="R1017" s="158"/>
      <c r="S1017" s="158"/>
      <c r="T1017" s="158"/>
      <c r="U1017" s="158"/>
      <c r="V1017" s="158"/>
      <c r="W1017" s="158"/>
      <c r="X1017" s="158"/>
      <c r="Y1017" s="158"/>
      <c r="Z1017" s="147"/>
      <c r="AA1017" s="147"/>
      <c r="AB1017" s="147"/>
      <c r="AC1017" s="147"/>
      <c r="AD1017" s="147"/>
      <c r="AE1017" s="147"/>
      <c r="AF1017" s="147"/>
      <c r="AG1017" s="147" t="s">
        <v>212</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ht="33.75" outlineLevel="3" x14ac:dyDescent="0.2">
      <c r="A1018" s="154"/>
      <c r="B1018" s="155"/>
      <c r="C1018" s="193" t="s">
        <v>953</v>
      </c>
      <c r="D1018" s="188"/>
      <c r="E1018" s="189">
        <v>57.851999999999997</v>
      </c>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7"/>
      <c r="AA1018" s="147"/>
      <c r="AB1018" s="147"/>
      <c r="AC1018" s="147"/>
      <c r="AD1018" s="147"/>
      <c r="AE1018" s="147"/>
      <c r="AF1018" s="147"/>
      <c r="AG1018" s="147" t="s">
        <v>212</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2.5" outlineLevel="3" x14ac:dyDescent="0.2">
      <c r="A1019" s="154"/>
      <c r="B1019" s="155"/>
      <c r="C1019" s="193" t="s">
        <v>954</v>
      </c>
      <c r="D1019" s="188"/>
      <c r="E1019" s="189">
        <v>55.298999999999999</v>
      </c>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7"/>
      <c r="AA1019" s="147"/>
      <c r="AB1019" s="147"/>
      <c r="AC1019" s="147"/>
      <c r="AD1019" s="147"/>
      <c r="AE1019" s="147"/>
      <c r="AF1019" s="147"/>
      <c r="AG1019" s="147" t="s">
        <v>212</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3" x14ac:dyDescent="0.2">
      <c r="A1020" s="154"/>
      <c r="B1020" s="155"/>
      <c r="C1020" s="193" t="s">
        <v>211</v>
      </c>
      <c r="D1020" s="188"/>
      <c r="E1020" s="189"/>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7"/>
      <c r="AA1020" s="147"/>
      <c r="AB1020" s="147"/>
      <c r="AC1020" s="147"/>
      <c r="AD1020" s="147"/>
      <c r="AE1020" s="147"/>
      <c r="AF1020" s="147"/>
      <c r="AG1020" s="147" t="s">
        <v>212</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3" x14ac:dyDescent="0.2">
      <c r="A1021" s="154"/>
      <c r="B1021" s="155"/>
      <c r="C1021" s="193" t="s">
        <v>955</v>
      </c>
      <c r="D1021" s="188"/>
      <c r="E1021" s="189"/>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7"/>
      <c r="AA1021" s="147"/>
      <c r="AB1021" s="147"/>
      <c r="AC1021" s="147"/>
      <c r="AD1021" s="147"/>
      <c r="AE1021" s="147"/>
      <c r="AF1021" s="147"/>
      <c r="AG1021" s="147" t="s">
        <v>212</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3" x14ac:dyDescent="0.2">
      <c r="A1022" s="154"/>
      <c r="B1022" s="155"/>
      <c r="C1022" s="193" t="s">
        <v>956</v>
      </c>
      <c r="D1022" s="188"/>
      <c r="E1022" s="189"/>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7"/>
      <c r="AA1022" s="147"/>
      <c r="AB1022" s="147"/>
      <c r="AC1022" s="147"/>
      <c r="AD1022" s="147"/>
      <c r="AE1022" s="147"/>
      <c r="AF1022" s="147"/>
      <c r="AG1022" s="147" t="s">
        <v>212</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3" x14ac:dyDescent="0.2">
      <c r="A1023" s="154"/>
      <c r="B1023" s="155"/>
      <c r="C1023" s="193" t="s">
        <v>957</v>
      </c>
      <c r="D1023" s="188"/>
      <c r="E1023" s="189">
        <v>34.564</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7"/>
      <c r="AA1023" s="147"/>
      <c r="AB1023" s="147"/>
      <c r="AC1023" s="147"/>
      <c r="AD1023" s="147"/>
      <c r="AE1023" s="147"/>
      <c r="AF1023" s="147"/>
      <c r="AG1023" s="147" t="s">
        <v>212</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3" x14ac:dyDescent="0.2">
      <c r="A1024" s="154"/>
      <c r="B1024" s="155"/>
      <c r="C1024" s="193" t="s">
        <v>958</v>
      </c>
      <c r="D1024" s="188"/>
      <c r="E1024" s="189">
        <v>30.544</v>
      </c>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7"/>
      <c r="AA1024" s="147"/>
      <c r="AB1024" s="147"/>
      <c r="AC1024" s="147"/>
      <c r="AD1024" s="147"/>
      <c r="AE1024" s="147"/>
      <c r="AF1024" s="147"/>
      <c r="AG1024" s="147" t="s">
        <v>212</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3" x14ac:dyDescent="0.2">
      <c r="A1025" s="154"/>
      <c r="B1025" s="155"/>
      <c r="C1025" s="193" t="s">
        <v>959</v>
      </c>
      <c r="D1025" s="188"/>
      <c r="E1025" s="189"/>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7"/>
      <c r="AA1025" s="147"/>
      <c r="AB1025" s="147"/>
      <c r="AC1025" s="147"/>
      <c r="AD1025" s="147"/>
      <c r="AE1025" s="147"/>
      <c r="AF1025" s="147"/>
      <c r="AG1025" s="147" t="s">
        <v>212</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3" x14ac:dyDescent="0.2">
      <c r="A1026" s="154"/>
      <c r="B1026" s="155"/>
      <c r="C1026" s="193" t="s">
        <v>960</v>
      </c>
      <c r="D1026" s="188"/>
      <c r="E1026" s="189">
        <v>56.595700000000001</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7"/>
      <c r="AA1026" s="147"/>
      <c r="AB1026" s="147"/>
      <c r="AC1026" s="147"/>
      <c r="AD1026" s="147"/>
      <c r="AE1026" s="147"/>
      <c r="AF1026" s="147"/>
      <c r="AG1026" s="147" t="s">
        <v>212</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3" x14ac:dyDescent="0.2">
      <c r="A1027" s="154"/>
      <c r="B1027" s="155"/>
      <c r="C1027" s="193" t="s">
        <v>961</v>
      </c>
      <c r="D1027" s="188"/>
      <c r="E1027" s="189">
        <v>52.240699999999997</v>
      </c>
      <c r="F1027" s="158"/>
      <c r="G1027" s="158"/>
      <c r="H1027" s="158"/>
      <c r="I1027" s="158"/>
      <c r="J1027" s="158"/>
      <c r="K1027" s="158"/>
      <c r="L1027" s="158"/>
      <c r="M1027" s="158"/>
      <c r="N1027" s="157"/>
      <c r="O1027" s="157"/>
      <c r="P1027" s="157"/>
      <c r="Q1027" s="157"/>
      <c r="R1027" s="158"/>
      <c r="S1027" s="158"/>
      <c r="T1027" s="158"/>
      <c r="U1027" s="158"/>
      <c r="V1027" s="158"/>
      <c r="W1027" s="158"/>
      <c r="X1027" s="158"/>
      <c r="Y1027" s="158"/>
      <c r="Z1027" s="147"/>
      <c r="AA1027" s="147"/>
      <c r="AB1027" s="147"/>
      <c r="AC1027" s="147"/>
      <c r="AD1027" s="147"/>
      <c r="AE1027" s="147"/>
      <c r="AF1027" s="147"/>
      <c r="AG1027" s="147" t="s">
        <v>212</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3" x14ac:dyDescent="0.2">
      <c r="A1028" s="154"/>
      <c r="B1028" s="155"/>
      <c r="C1028" s="193" t="s">
        <v>962</v>
      </c>
      <c r="D1028" s="188"/>
      <c r="E1028" s="189"/>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7"/>
      <c r="AA1028" s="147"/>
      <c r="AB1028" s="147"/>
      <c r="AC1028" s="147"/>
      <c r="AD1028" s="147"/>
      <c r="AE1028" s="147"/>
      <c r="AF1028" s="147"/>
      <c r="AG1028" s="147" t="s">
        <v>212</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3" x14ac:dyDescent="0.2">
      <c r="A1029" s="154"/>
      <c r="B1029" s="155"/>
      <c r="C1029" s="193" t="s">
        <v>963</v>
      </c>
      <c r="D1029" s="188"/>
      <c r="E1029" s="189">
        <v>49.679000000000002</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7"/>
      <c r="AA1029" s="147"/>
      <c r="AB1029" s="147"/>
      <c r="AC1029" s="147"/>
      <c r="AD1029" s="147"/>
      <c r="AE1029" s="147"/>
      <c r="AF1029" s="147"/>
      <c r="AG1029" s="147" t="s">
        <v>212</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3" x14ac:dyDescent="0.2">
      <c r="A1030" s="154"/>
      <c r="B1030" s="155"/>
      <c r="C1030" s="193" t="s">
        <v>964</v>
      </c>
      <c r="D1030" s="188"/>
      <c r="E1030" s="189">
        <v>44.1417</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7"/>
      <c r="AA1030" s="147"/>
      <c r="AB1030" s="147"/>
      <c r="AC1030" s="147"/>
      <c r="AD1030" s="147"/>
      <c r="AE1030" s="147"/>
      <c r="AF1030" s="147"/>
      <c r="AG1030" s="147" t="s">
        <v>212</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3" x14ac:dyDescent="0.2">
      <c r="A1031" s="154"/>
      <c r="B1031" s="155"/>
      <c r="C1031" s="193" t="s">
        <v>965</v>
      </c>
      <c r="D1031" s="188"/>
      <c r="E1031" s="189"/>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7"/>
      <c r="AA1031" s="147"/>
      <c r="AB1031" s="147"/>
      <c r="AC1031" s="147"/>
      <c r="AD1031" s="147"/>
      <c r="AE1031" s="147"/>
      <c r="AF1031" s="147"/>
      <c r="AG1031" s="147" t="s">
        <v>212</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3" x14ac:dyDescent="0.2">
      <c r="A1032" s="154"/>
      <c r="B1032" s="155"/>
      <c r="C1032" s="193" t="s">
        <v>966</v>
      </c>
      <c r="D1032" s="188"/>
      <c r="E1032" s="189">
        <v>45.265000000000001</v>
      </c>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7"/>
      <c r="AA1032" s="147"/>
      <c r="AB1032" s="147"/>
      <c r="AC1032" s="147"/>
      <c r="AD1032" s="147"/>
      <c r="AE1032" s="147"/>
      <c r="AF1032" s="147"/>
      <c r="AG1032" s="147" t="s">
        <v>212</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3" x14ac:dyDescent="0.2">
      <c r="A1033" s="154"/>
      <c r="B1033" s="155"/>
      <c r="C1033" s="193" t="s">
        <v>967</v>
      </c>
      <c r="D1033" s="188"/>
      <c r="E1033" s="189">
        <v>42.585000000000001</v>
      </c>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7"/>
      <c r="AA1033" s="147"/>
      <c r="AB1033" s="147"/>
      <c r="AC1033" s="147"/>
      <c r="AD1033" s="147"/>
      <c r="AE1033" s="147"/>
      <c r="AF1033" s="147"/>
      <c r="AG1033" s="147" t="s">
        <v>212</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3" x14ac:dyDescent="0.2">
      <c r="A1034" s="154"/>
      <c r="B1034" s="155"/>
      <c r="C1034" s="193" t="s">
        <v>968</v>
      </c>
      <c r="D1034" s="188"/>
      <c r="E1034" s="189"/>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7"/>
      <c r="AA1034" s="147"/>
      <c r="AB1034" s="147"/>
      <c r="AC1034" s="147"/>
      <c r="AD1034" s="147"/>
      <c r="AE1034" s="147"/>
      <c r="AF1034" s="147"/>
      <c r="AG1034" s="147" t="s">
        <v>212</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3" x14ac:dyDescent="0.2">
      <c r="A1035" s="154"/>
      <c r="B1035" s="155"/>
      <c r="C1035" s="193" t="s">
        <v>969</v>
      </c>
      <c r="D1035" s="188"/>
      <c r="E1035" s="189">
        <v>35.826000000000001</v>
      </c>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7"/>
      <c r="AA1035" s="147"/>
      <c r="AB1035" s="147"/>
      <c r="AC1035" s="147"/>
      <c r="AD1035" s="147"/>
      <c r="AE1035" s="147"/>
      <c r="AF1035" s="147"/>
      <c r="AG1035" s="147" t="s">
        <v>212</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3" x14ac:dyDescent="0.2">
      <c r="A1036" s="154"/>
      <c r="B1036" s="155"/>
      <c r="C1036" s="193" t="s">
        <v>970</v>
      </c>
      <c r="D1036" s="188"/>
      <c r="E1036" s="189">
        <v>30.800999999999998</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7"/>
      <c r="AA1036" s="147"/>
      <c r="AB1036" s="147"/>
      <c r="AC1036" s="147"/>
      <c r="AD1036" s="147"/>
      <c r="AE1036" s="147"/>
      <c r="AF1036" s="147"/>
      <c r="AG1036" s="147" t="s">
        <v>212</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3" x14ac:dyDescent="0.2">
      <c r="A1037" s="154"/>
      <c r="B1037" s="155"/>
      <c r="C1037" s="193" t="s">
        <v>971</v>
      </c>
      <c r="D1037" s="188"/>
      <c r="E1037" s="189"/>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7"/>
      <c r="AA1037" s="147"/>
      <c r="AB1037" s="147"/>
      <c r="AC1037" s="147"/>
      <c r="AD1037" s="147"/>
      <c r="AE1037" s="147"/>
      <c r="AF1037" s="147"/>
      <c r="AG1037" s="147" t="s">
        <v>212</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3" x14ac:dyDescent="0.2">
      <c r="A1038" s="154"/>
      <c r="B1038" s="155"/>
      <c r="C1038" s="193" t="s">
        <v>972</v>
      </c>
      <c r="D1038" s="188"/>
      <c r="E1038" s="189"/>
      <c r="F1038" s="158"/>
      <c r="G1038" s="158"/>
      <c r="H1038" s="158"/>
      <c r="I1038" s="158"/>
      <c r="J1038" s="158"/>
      <c r="K1038" s="158"/>
      <c r="L1038" s="158"/>
      <c r="M1038" s="158"/>
      <c r="N1038" s="157"/>
      <c r="O1038" s="157"/>
      <c r="P1038" s="157"/>
      <c r="Q1038" s="157"/>
      <c r="R1038" s="158"/>
      <c r="S1038" s="158"/>
      <c r="T1038" s="158"/>
      <c r="U1038" s="158"/>
      <c r="V1038" s="158"/>
      <c r="W1038" s="158"/>
      <c r="X1038" s="158"/>
      <c r="Y1038" s="158"/>
      <c r="Z1038" s="147"/>
      <c r="AA1038" s="147"/>
      <c r="AB1038" s="147"/>
      <c r="AC1038" s="147"/>
      <c r="AD1038" s="147"/>
      <c r="AE1038" s="147"/>
      <c r="AF1038" s="147"/>
      <c r="AG1038" s="147" t="s">
        <v>212</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3" x14ac:dyDescent="0.2">
      <c r="A1039" s="154"/>
      <c r="B1039" s="155"/>
      <c r="C1039" s="193" t="s">
        <v>973</v>
      </c>
      <c r="D1039" s="188"/>
      <c r="E1039" s="189">
        <v>10.624000000000001</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7"/>
      <c r="AA1039" s="147"/>
      <c r="AB1039" s="147"/>
      <c r="AC1039" s="147"/>
      <c r="AD1039" s="147"/>
      <c r="AE1039" s="147"/>
      <c r="AF1039" s="147"/>
      <c r="AG1039" s="147" t="s">
        <v>212</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3" x14ac:dyDescent="0.2">
      <c r="A1040" s="154"/>
      <c r="B1040" s="155"/>
      <c r="C1040" s="193" t="s">
        <v>974</v>
      </c>
      <c r="D1040" s="188"/>
      <c r="E1040" s="189"/>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7"/>
      <c r="AA1040" s="147"/>
      <c r="AB1040" s="147"/>
      <c r="AC1040" s="147"/>
      <c r="AD1040" s="147"/>
      <c r="AE1040" s="147"/>
      <c r="AF1040" s="147"/>
      <c r="AG1040" s="147" t="s">
        <v>212</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3" x14ac:dyDescent="0.2">
      <c r="A1041" s="154"/>
      <c r="B1041" s="155"/>
      <c r="C1041" s="193" t="s">
        <v>975</v>
      </c>
      <c r="D1041" s="188"/>
      <c r="E1041" s="189">
        <v>33.552500000000002</v>
      </c>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7"/>
      <c r="AA1041" s="147"/>
      <c r="AB1041" s="147"/>
      <c r="AC1041" s="147"/>
      <c r="AD1041" s="147"/>
      <c r="AE1041" s="147"/>
      <c r="AF1041" s="147"/>
      <c r="AG1041" s="147" t="s">
        <v>212</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3" x14ac:dyDescent="0.2">
      <c r="A1042" s="154"/>
      <c r="B1042" s="155"/>
      <c r="C1042" s="193" t="s">
        <v>976</v>
      </c>
      <c r="D1042" s="188"/>
      <c r="E1042" s="189"/>
      <c r="F1042" s="158"/>
      <c r="G1042" s="158"/>
      <c r="H1042" s="158"/>
      <c r="I1042" s="158"/>
      <c r="J1042" s="158"/>
      <c r="K1042" s="158"/>
      <c r="L1042" s="158"/>
      <c r="M1042" s="158"/>
      <c r="N1042" s="157"/>
      <c r="O1042" s="157"/>
      <c r="P1042" s="157"/>
      <c r="Q1042" s="157"/>
      <c r="R1042" s="158"/>
      <c r="S1042" s="158"/>
      <c r="T1042" s="158"/>
      <c r="U1042" s="158"/>
      <c r="V1042" s="158"/>
      <c r="W1042" s="158"/>
      <c r="X1042" s="158"/>
      <c r="Y1042" s="158"/>
      <c r="Z1042" s="147"/>
      <c r="AA1042" s="147"/>
      <c r="AB1042" s="147"/>
      <c r="AC1042" s="147"/>
      <c r="AD1042" s="147"/>
      <c r="AE1042" s="147"/>
      <c r="AF1042" s="147"/>
      <c r="AG1042" s="147" t="s">
        <v>212</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ht="22.5" outlineLevel="3" x14ac:dyDescent="0.2">
      <c r="A1043" s="154"/>
      <c r="B1043" s="155"/>
      <c r="C1043" s="193" t="s">
        <v>977</v>
      </c>
      <c r="D1043" s="188"/>
      <c r="E1043" s="189">
        <v>27.172499999999999</v>
      </c>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7"/>
      <c r="AA1043" s="147"/>
      <c r="AB1043" s="147"/>
      <c r="AC1043" s="147"/>
      <c r="AD1043" s="147"/>
      <c r="AE1043" s="147"/>
      <c r="AF1043" s="147"/>
      <c r="AG1043" s="147" t="s">
        <v>212</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3" x14ac:dyDescent="0.2">
      <c r="A1044" s="154"/>
      <c r="B1044" s="155"/>
      <c r="C1044" s="193" t="s">
        <v>978</v>
      </c>
      <c r="D1044" s="188"/>
      <c r="E1044" s="189"/>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7"/>
      <c r="AA1044" s="147"/>
      <c r="AB1044" s="147"/>
      <c r="AC1044" s="147"/>
      <c r="AD1044" s="147"/>
      <c r="AE1044" s="147"/>
      <c r="AF1044" s="147"/>
      <c r="AG1044" s="147" t="s">
        <v>212</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ht="22.5" outlineLevel="3" x14ac:dyDescent="0.2">
      <c r="A1045" s="154"/>
      <c r="B1045" s="155"/>
      <c r="C1045" s="193" t="s">
        <v>979</v>
      </c>
      <c r="D1045" s="188"/>
      <c r="E1045" s="189">
        <v>29.82</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7"/>
      <c r="AA1045" s="147"/>
      <c r="AB1045" s="147"/>
      <c r="AC1045" s="147"/>
      <c r="AD1045" s="147"/>
      <c r="AE1045" s="147"/>
      <c r="AF1045" s="147"/>
      <c r="AG1045" s="147" t="s">
        <v>212</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3" x14ac:dyDescent="0.2">
      <c r="A1046" s="154"/>
      <c r="B1046" s="155"/>
      <c r="C1046" s="193" t="s">
        <v>980</v>
      </c>
      <c r="D1046" s="188"/>
      <c r="E1046" s="189"/>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7"/>
      <c r="AA1046" s="147"/>
      <c r="AB1046" s="147"/>
      <c r="AC1046" s="147"/>
      <c r="AD1046" s="147"/>
      <c r="AE1046" s="147"/>
      <c r="AF1046" s="147"/>
      <c r="AG1046" s="147" t="s">
        <v>212</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3" x14ac:dyDescent="0.2">
      <c r="A1047" s="154"/>
      <c r="B1047" s="155"/>
      <c r="C1047" s="193" t="s">
        <v>981</v>
      </c>
      <c r="D1047" s="188"/>
      <c r="E1047" s="189">
        <v>31.423999999999999</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7"/>
      <c r="AA1047" s="147"/>
      <c r="AB1047" s="147"/>
      <c r="AC1047" s="147"/>
      <c r="AD1047" s="147"/>
      <c r="AE1047" s="147"/>
      <c r="AF1047" s="147"/>
      <c r="AG1047" s="147" t="s">
        <v>212</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3" x14ac:dyDescent="0.2">
      <c r="A1048" s="154"/>
      <c r="B1048" s="155"/>
      <c r="C1048" s="193" t="s">
        <v>982</v>
      </c>
      <c r="D1048" s="188"/>
      <c r="E1048" s="189"/>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7"/>
      <c r="AA1048" s="147"/>
      <c r="AB1048" s="147"/>
      <c r="AC1048" s="147"/>
      <c r="AD1048" s="147"/>
      <c r="AE1048" s="147"/>
      <c r="AF1048" s="147"/>
      <c r="AG1048" s="147" t="s">
        <v>212</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ht="33.75" outlineLevel="3" x14ac:dyDescent="0.2">
      <c r="A1049" s="154"/>
      <c r="B1049" s="155"/>
      <c r="C1049" s="193" t="s">
        <v>983</v>
      </c>
      <c r="D1049" s="188"/>
      <c r="E1049" s="189">
        <v>106.9545</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7"/>
      <c r="AA1049" s="147"/>
      <c r="AB1049" s="147"/>
      <c r="AC1049" s="147"/>
      <c r="AD1049" s="147"/>
      <c r="AE1049" s="147"/>
      <c r="AF1049" s="147"/>
      <c r="AG1049" s="147" t="s">
        <v>212</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3" x14ac:dyDescent="0.2">
      <c r="A1050" s="154"/>
      <c r="B1050" s="155"/>
      <c r="C1050" s="193" t="s">
        <v>984</v>
      </c>
      <c r="D1050" s="188"/>
      <c r="E1050" s="189"/>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7"/>
      <c r="AA1050" s="147"/>
      <c r="AB1050" s="147"/>
      <c r="AC1050" s="147"/>
      <c r="AD1050" s="147"/>
      <c r="AE1050" s="147"/>
      <c r="AF1050" s="147"/>
      <c r="AG1050" s="147" t="s">
        <v>212</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ht="22.5" outlineLevel="3" x14ac:dyDescent="0.2">
      <c r="A1051" s="154"/>
      <c r="B1051" s="155"/>
      <c r="C1051" s="193" t="s">
        <v>985</v>
      </c>
      <c r="D1051" s="188"/>
      <c r="E1051" s="189">
        <v>29.811</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7"/>
      <c r="AA1051" s="147"/>
      <c r="AB1051" s="147"/>
      <c r="AC1051" s="147"/>
      <c r="AD1051" s="147"/>
      <c r="AE1051" s="147"/>
      <c r="AF1051" s="147"/>
      <c r="AG1051" s="147" t="s">
        <v>212</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3" x14ac:dyDescent="0.2">
      <c r="A1052" s="154"/>
      <c r="B1052" s="155"/>
      <c r="C1052" s="193" t="s">
        <v>986</v>
      </c>
      <c r="D1052" s="188"/>
      <c r="E1052" s="189"/>
      <c r="F1052" s="158"/>
      <c r="G1052" s="158"/>
      <c r="H1052" s="158"/>
      <c r="I1052" s="158"/>
      <c r="J1052" s="158"/>
      <c r="K1052" s="158"/>
      <c r="L1052" s="158"/>
      <c r="M1052" s="158"/>
      <c r="N1052" s="157"/>
      <c r="O1052" s="157"/>
      <c r="P1052" s="157"/>
      <c r="Q1052" s="157"/>
      <c r="R1052" s="158"/>
      <c r="S1052" s="158"/>
      <c r="T1052" s="158"/>
      <c r="U1052" s="158"/>
      <c r="V1052" s="158"/>
      <c r="W1052" s="158"/>
      <c r="X1052" s="158"/>
      <c r="Y1052" s="158"/>
      <c r="Z1052" s="147"/>
      <c r="AA1052" s="147"/>
      <c r="AB1052" s="147"/>
      <c r="AC1052" s="147"/>
      <c r="AD1052" s="147"/>
      <c r="AE1052" s="147"/>
      <c r="AF1052" s="147"/>
      <c r="AG1052" s="147" t="s">
        <v>212</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3" x14ac:dyDescent="0.2">
      <c r="A1053" s="154"/>
      <c r="B1053" s="155"/>
      <c r="C1053" s="193" t="s">
        <v>987</v>
      </c>
      <c r="D1053" s="188"/>
      <c r="E1053" s="189">
        <v>29.3</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58"/>
      <c r="Z1053" s="147"/>
      <c r="AA1053" s="147"/>
      <c r="AB1053" s="147"/>
      <c r="AC1053" s="147"/>
      <c r="AD1053" s="147"/>
      <c r="AE1053" s="147"/>
      <c r="AF1053" s="147"/>
      <c r="AG1053" s="147" t="s">
        <v>212</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3" x14ac:dyDescent="0.2">
      <c r="A1054" s="154"/>
      <c r="B1054" s="155"/>
      <c r="C1054" s="193" t="s">
        <v>988</v>
      </c>
      <c r="D1054" s="188"/>
      <c r="E1054" s="189"/>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7"/>
      <c r="AA1054" s="147"/>
      <c r="AB1054" s="147"/>
      <c r="AC1054" s="147"/>
      <c r="AD1054" s="147"/>
      <c r="AE1054" s="147"/>
      <c r="AF1054" s="147"/>
      <c r="AG1054" s="147" t="s">
        <v>212</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3" x14ac:dyDescent="0.2">
      <c r="A1055" s="154"/>
      <c r="B1055" s="155"/>
      <c r="C1055" s="193" t="s">
        <v>989</v>
      </c>
      <c r="D1055" s="188"/>
      <c r="E1055" s="189">
        <v>24.824000000000002</v>
      </c>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7"/>
      <c r="AA1055" s="147"/>
      <c r="AB1055" s="147"/>
      <c r="AC1055" s="147"/>
      <c r="AD1055" s="147"/>
      <c r="AE1055" s="147"/>
      <c r="AF1055" s="147"/>
      <c r="AG1055" s="147" t="s">
        <v>212</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3" x14ac:dyDescent="0.2">
      <c r="A1056" s="154"/>
      <c r="B1056" s="155"/>
      <c r="C1056" s="193" t="s">
        <v>990</v>
      </c>
      <c r="D1056" s="188"/>
      <c r="E1056" s="189"/>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7"/>
      <c r="AA1056" s="147"/>
      <c r="AB1056" s="147"/>
      <c r="AC1056" s="147"/>
      <c r="AD1056" s="147"/>
      <c r="AE1056" s="147"/>
      <c r="AF1056" s="147"/>
      <c r="AG1056" s="147" t="s">
        <v>212</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3" x14ac:dyDescent="0.2">
      <c r="A1057" s="154"/>
      <c r="B1057" s="155"/>
      <c r="C1057" s="193" t="s">
        <v>991</v>
      </c>
      <c r="D1057" s="188"/>
      <c r="E1057" s="189">
        <v>38.826999999999998</v>
      </c>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7"/>
      <c r="AA1057" s="147"/>
      <c r="AB1057" s="147"/>
      <c r="AC1057" s="147"/>
      <c r="AD1057" s="147"/>
      <c r="AE1057" s="147"/>
      <c r="AF1057" s="147"/>
      <c r="AG1057" s="147" t="s">
        <v>212</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3" x14ac:dyDescent="0.2">
      <c r="A1058" s="154"/>
      <c r="B1058" s="155"/>
      <c r="C1058" s="193" t="s">
        <v>992</v>
      </c>
      <c r="D1058" s="188"/>
      <c r="E1058" s="189"/>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7"/>
      <c r="AA1058" s="147"/>
      <c r="AB1058" s="147"/>
      <c r="AC1058" s="147"/>
      <c r="AD1058" s="147"/>
      <c r="AE1058" s="147"/>
      <c r="AF1058" s="147"/>
      <c r="AG1058" s="147" t="s">
        <v>212</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3" x14ac:dyDescent="0.2">
      <c r="A1059" s="154"/>
      <c r="B1059" s="155"/>
      <c r="C1059" s="193" t="s">
        <v>993</v>
      </c>
      <c r="D1059" s="188"/>
      <c r="E1059" s="189">
        <v>22.427</v>
      </c>
      <c r="F1059" s="158"/>
      <c r="G1059" s="158"/>
      <c r="H1059" s="158"/>
      <c r="I1059" s="158"/>
      <c r="J1059" s="158"/>
      <c r="K1059" s="158"/>
      <c r="L1059" s="158"/>
      <c r="M1059" s="158"/>
      <c r="N1059" s="157"/>
      <c r="O1059" s="157"/>
      <c r="P1059" s="157"/>
      <c r="Q1059" s="157"/>
      <c r="R1059" s="158"/>
      <c r="S1059" s="158"/>
      <c r="T1059" s="158"/>
      <c r="U1059" s="158"/>
      <c r="V1059" s="158"/>
      <c r="W1059" s="158"/>
      <c r="X1059" s="158"/>
      <c r="Y1059" s="158"/>
      <c r="Z1059" s="147"/>
      <c r="AA1059" s="147"/>
      <c r="AB1059" s="147"/>
      <c r="AC1059" s="147"/>
      <c r="AD1059" s="147"/>
      <c r="AE1059" s="147"/>
      <c r="AF1059" s="147"/>
      <c r="AG1059" s="147" t="s">
        <v>212</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3" x14ac:dyDescent="0.2">
      <c r="A1060" s="154"/>
      <c r="B1060" s="155"/>
      <c r="C1060" s="193" t="s">
        <v>994</v>
      </c>
      <c r="D1060" s="188"/>
      <c r="E1060" s="189"/>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7"/>
      <c r="AA1060" s="147"/>
      <c r="AB1060" s="147"/>
      <c r="AC1060" s="147"/>
      <c r="AD1060" s="147"/>
      <c r="AE1060" s="147"/>
      <c r="AF1060" s="147"/>
      <c r="AG1060" s="147" t="s">
        <v>212</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3" x14ac:dyDescent="0.2">
      <c r="A1061" s="154"/>
      <c r="B1061" s="155"/>
      <c r="C1061" s="193" t="s">
        <v>508</v>
      </c>
      <c r="D1061" s="188"/>
      <c r="E1061" s="189">
        <v>30.827000000000002</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7"/>
      <c r="AA1061" s="147"/>
      <c r="AB1061" s="147"/>
      <c r="AC1061" s="147"/>
      <c r="AD1061" s="147"/>
      <c r="AE1061" s="147"/>
      <c r="AF1061" s="147"/>
      <c r="AG1061" s="147" t="s">
        <v>212</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3" x14ac:dyDescent="0.2">
      <c r="A1062" s="154"/>
      <c r="B1062" s="155"/>
      <c r="C1062" s="193" t="s">
        <v>995</v>
      </c>
      <c r="D1062" s="188"/>
      <c r="E1062" s="189"/>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7"/>
      <c r="AA1062" s="147"/>
      <c r="AB1062" s="147"/>
      <c r="AC1062" s="147"/>
      <c r="AD1062" s="147"/>
      <c r="AE1062" s="147"/>
      <c r="AF1062" s="147"/>
      <c r="AG1062" s="147" t="s">
        <v>212</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3" x14ac:dyDescent="0.2">
      <c r="A1063" s="154"/>
      <c r="B1063" s="155"/>
      <c r="C1063" s="193" t="s">
        <v>996</v>
      </c>
      <c r="D1063" s="188"/>
      <c r="E1063" s="189">
        <v>11.224</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7"/>
      <c r="AA1063" s="147"/>
      <c r="AB1063" s="147"/>
      <c r="AC1063" s="147"/>
      <c r="AD1063" s="147"/>
      <c r="AE1063" s="147"/>
      <c r="AF1063" s="147"/>
      <c r="AG1063" s="147" t="s">
        <v>212</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3" x14ac:dyDescent="0.2">
      <c r="A1064" s="154"/>
      <c r="B1064" s="155"/>
      <c r="C1064" s="193" t="s">
        <v>997</v>
      </c>
      <c r="D1064" s="188"/>
      <c r="E1064" s="189"/>
      <c r="F1064" s="158"/>
      <c r="G1064" s="158"/>
      <c r="H1064" s="158"/>
      <c r="I1064" s="158"/>
      <c r="J1064" s="158"/>
      <c r="K1064" s="158"/>
      <c r="L1064" s="158"/>
      <c r="M1064" s="158"/>
      <c r="N1064" s="157"/>
      <c r="O1064" s="157"/>
      <c r="P1064" s="157"/>
      <c r="Q1064" s="157"/>
      <c r="R1064" s="158"/>
      <c r="S1064" s="158"/>
      <c r="T1064" s="158"/>
      <c r="U1064" s="158"/>
      <c r="V1064" s="158"/>
      <c r="W1064" s="158"/>
      <c r="X1064" s="158"/>
      <c r="Y1064" s="158"/>
      <c r="Z1064" s="147"/>
      <c r="AA1064" s="147"/>
      <c r="AB1064" s="147"/>
      <c r="AC1064" s="147"/>
      <c r="AD1064" s="147"/>
      <c r="AE1064" s="147"/>
      <c r="AF1064" s="147"/>
      <c r="AG1064" s="147" t="s">
        <v>212</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3" x14ac:dyDescent="0.2">
      <c r="A1065" s="154"/>
      <c r="B1065" s="155"/>
      <c r="C1065" s="193" t="s">
        <v>998</v>
      </c>
      <c r="D1065" s="188"/>
      <c r="E1065" s="189">
        <v>16</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58"/>
      <c r="Z1065" s="147"/>
      <c r="AA1065" s="147"/>
      <c r="AB1065" s="147"/>
      <c r="AC1065" s="147"/>
      <c r="AD1065" s="147"/>
      <c r="AE1065" s="147"/>
      <c r="AF1065" s="147"/>
      <c r="AG1065" s="147" t="s">
        <v>212</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3" x14ac:dyDescent="0.2">
      <c r="A1066" s="154"/>
      <c r="B1066" s="155"/>
      <c r="C1066" s="193" t="s">
        <v>999</v>
      </c>
      <c r="D1066" s="188"/>
      <c r="E1066" s="189"/>
      <c r="F1066" s="158"/>
      <c r="G1066" s="158"/>
      <c r="H1066" s="158"/>
      <c r="I1066" s="158"/>
      <c r="J1066" s="158"/>
      <c r="K1066" s="158"/>
      <c r="L1066" s="158"/>
      <c r="M1066" s="158"/>
      <c r="N1066" s="157"/>
      <c r="O1066" s="157"/>
      <c r="P1066" s="157"/>
      <c r="Q1066" s="157"/>
      <c r="R1066" s="158"/>
      <c r="S1066" s="158"/>
      <c r="T1066" s="158"/>
      <c r="U1066" s="158"/>
      <c r="V1066" s="158"/>
      <c r="W1066" s="158"/>
      <c r="X1066" s="158"/>
      <c r="Y1066" s="158"/>
      <c r="Z1066" s="147"/>
      <c r="AA1066" s="147"/>
      <c r="AB1066" s="147"/>
      <c r="AC1066" s="147"/>
      <c r="AD1066" s="147"/>
      <c r="AE1066" s="147"/>
      <c r="AF1066" s="147"/>
      <c r="AG1066" s="147" t="s">
        <v>212</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3" x14ac:dyDescent="0.2">
      <c r="A1067" s="154"/>
      <c r="B1067" s="155"/>
      <c r="C1067" s="193" t="s">
        <v>1000</v>
      </c>
      <c r="D1067" s="188"/>
      <c r="E1067" s="189">
        <v>3.3</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58"/>
      <c r="Z1067" s="147"/>
      <c r="AA1067" s="147"/>
      <c r="AB1067" s="147"/>
      <c r="AC1067" s="147"/>
      <c r="AD1067" s="147"/>
      <c r="AE1067" s="147"/>
      <c r="AF1067" s="147"/>
      <c r="AG1067" s="147" t="s">
        <v>212</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3" x14ac:dyDescent="0.2">
      <c r="A1068" s="154"/>
      <c r="B1068" s="155"/>
      <c r="C1068" s="193" t="s">
        <v>1001</v>
      </c>
      <c r="D1068" s="188"/>
      <c r="E1068" s="189"/>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7"/>
      <c r="AA1068" s="147"/>
      <c r="AB1068" s="147"/>
      <c r="AC1068" s="147"/>
      <c r="AD1068" s="147"/>
      <c r="AE1068" s="147"/>
      <c r="AF1068" s="147"/>
      <c r="AG1068" s="147" t="s">
        <v>212</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3" x14ac:dyDescent="0.2">
      <c r="A1069" s="154"/>
      <c r="B1069" s="155"/>
      <c r="C1069" s="193" t="s">
        <v>1002</v>
      </c>
      <c r="D1069" s="188"/>
      <c r="E1069" s="189">
        <v>24</v>
      </c>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7"/>
      <c r="AA1069" s="147"/>
      <c r="AB1069" s="147"/>
      <c r="AC1069" s="147"/>
      <c r="AD1069" s="147"/>
      <c r="AE1069" s="147"/>
      <c r="AF1069" s="147"/>
      <c r="AG1069" s="147" t="s">
        <v>212</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3" x14ac:dyDescent="0.2">
      <c r="A1070" s="154"/>
      <c r="B1070" s="155"/>
      <c r="C1070" s="193" t="s">
        <v>1003</v>
      </c>
      <c r="D1070" s="188"/>
      <c r="E1070" s="189"/>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7"/>
      <c r="AA1070" s="147"/>
      <c r="AB1070" s="147"/>
      <c r="AC1070" s="147"/>
      <c r="AD1070" s="147"/>
      <c r="AE1070" s="147"/>
      <c r="AF1070" s="147"/>
      <c r="AG1070" s="147" t="s">
        <v>212</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3" x14ac:dyDescent="0.2">
      <c r="A1071" s="154"/>
      <c r="B1071" s="155"/>
      <c r="C1071" s="193" t="s">
        <v>998</v>
      </c>
      <c r="D1071" s="188"/>
      <c r="E1071" s="189">
        <v>16</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7"/>
      <c r="AA1071" s="147"/>
      <c r="AB1071" s="147"/>
      <c r="AC1071" s="147"/>
      <c r="AD1071" s="147"/>
      <c r="AE1071" s="147"/>
      <c r="AF1071" s="147"/>
      <c r="AG1071" s="147" t="s">
        <v>212</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3" x14ac:dyDescent="0.2">
      <c r="A1072" s="154"/>
      <c r="B1072" s="155"/>
      <c r="C1072" s="193" t="s">
        <v>1004</v>
      </c>
      <c r="D1072" s="188"/>
      <c r="E1072" s="189"/>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7"/>
      <c r="AA1072" s="147"/>
      <c r="AB1072" s="147"/>
      <c r="AC1072" s="147"/>
      <c r="AD1072" s="147"/>
      <c r="AE1072" s="147"/>
      <c r="AF1072" s="147"/>
      <c r="AG1072" s="147" t="s">
        <v>212</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3" x14ac:dyDescent="0.2">
      <c r="A1073" s="154"/>
      <c r="B1073" s="155"/>
      <c r="C1073" s="193" t="s">
        <v>1005</v>
      </c>
      <c r="D1073" s="188"/>
      <c r="E1073" s="189">
        <v>18.824000000000002</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58"/>
      <c r="Z1073" s="147"/>
      <c r="AA1073" s="147"/>
      <c r="AB1073" s="147"/>
      <c r="AC1073" s="147"/>
      <c r="AD1073" s="147"/>
      <c r="AE1073" s="147"/>
      <c r="AF1073" s="147"/>
      <c r="AG1073" s="147" t="s">
        <v>212</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3" x14ac:dyDescent="0.2">
      <c r="A1074" s="154"/>
      <c r="B1074" s="155"/>
      <c r="C1074" s="193" t="s">
        <v>1006</v>
      </c>
      <c r="D1074" s="188"/>
      <c r="E1074" s="189"/>
      <c r="F1074" s="158"/>
      <c r="G1074" s="158"/>
      <c r="H1074" s="158"/>
      <c r="I1074" s="158"/>
      <c r="J1074" s="158"/>
      <c r="K1074" s="158"/>
      <c r="L1074" s="158"/>
      <c r="M1074" s="158"/>
      <c r="N1074" s="157"/>
      <c r="O1074" s="157"/>
      <c r="P1074" s="157"/>
      <c r="Q1074" s="157"/>
      <c r="R1074" s="158"/>
      <c r="S1074" s="158"/>
      <c r="T1074" s="158"/>
      <c r="U1074" s="158"/>
      <c r="V1074" s="158"/>
      <c r="W1074" s="158"/>
      <c r="X1074" s="158"/>
      <c r="Y1074" s="158"/>
      <c r="Z1074" s="147"/>
      <c r="AA1074" s="147"/>
      <c r="AB1074" s="147"/>
      <c r="AC1074" s="147"/>
      <c r="AD1074" s="147"/>
      <c r="AE1074" s="147"/>
      <c r="AF1074" s="147"/>
      <c r="AG1074" s="147" t="s">
        <v>212</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3" x14ac:dyDescent="0.2">
      <c r="A1075" s="154"/>
      <c r="B1075" s="155"/>
      <c r="C1075" s="193" t="s">
        <v>1007</v>
      </c>
      <c r="D1075" s="188"/>
      <c r="E1075" s="189">
        <v>19.024000000000001</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58"/>
      <c r="Z1075" s="147"/>
      <c r="AA1075" s="147"/>
      <c r="AB1075" s="147"/>
      <c r="AC1075" s="147"/>
      <c r="AD1075" s="147"/>
      <c r="AE1075" s="147"/>
      <c r="AF1075" s="147"/>
      <c r="AG1075" s="147" t="s">
        <v>212</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3" x14ac:dyDescent="0.2">
      <c r="A1076" s="154"/>
      <c r="B1076" s="155"/>
      <c r="C1076" s="193" t="s">
        <v>1008</v>
      </c>
      <c r="D1076" s="188"/>
      <c r="E1076" s="189"/>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7"/>
      <c r="AA1076" s="147"/>
      <c r="AB1076" s="147"/>
      <c r="AC1076" s="147"/>
      <c r="AD1076" s="147"/>
      <c r="AE1076" s="147"/>
      <c r="AF1076" s="147"/>
      <c r="AG1076" s="147" t="s">
        <v>212</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3" x14ac:dyDescent="0.2">
      <c r="A1077" s="154"/>
      <c r="B1077" s="155"/>
      <c r="C1077" s="193" t="s">
        <v>1009</v>
      </c>
      <c r="D1077" s="188"/>
      <c r="E1077" s="189">
        <v>9.8179999999999996</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58"/>
      <c r="Z1077" s="147"/>
      <c r="AA1077" s="147"/>
      <c r="AB1077" s="147"/>
      <c r="AC1077" s="147"/>
      <c r="AD1077" s="147"/>
      <c r="AE1077" s="147"/>
      <c r="AF1077" s="147"/>
      <c r="AG1077" s="147" t="s">
        <v>212</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3" x14ac:dyDescent="0.2">
      <c r="A1078" s="154"/>
      <c r="B1078" s="155"/>
      <c r="C1078" s="193" t="s">
        <v>1010</v>
      </c>
      <c r="D1078" s="188"/>
      <c r="E1078" s="189">
        <v>8.26</v>
      </c>
      <c r="F1078" s="158"/>
      <c r="G1078" s="158"/>
      <c r="H1078" s="158"/>
      <c r="I1078" s="158"/>
      <c r="J1078" s="158"/>
      <c r="K1078" s="158"/>
      <c r="L1078" s="158"/>
      <c r="M1078" s="158"/>
      <c r="N1078" s="157"/>
      <c r="O1078" s="157"/>
      <c r="P1078" s="157"/>
      <c r="Q1078" s="157"/>
      <c r="R1078" s="158"/>
      <c r="S1078" s="158"/>
      <c r="T1078" s="158"/>
      <c r="U1078" s="158"/>
      <c r="V1078" s="158"/>
      <c r="W1078" s="158"/>
      <c r="X1078" s="158"/>
      <c r="Y1078" s="158"/>
      <c r="Z1078" s="147"/>
      <c r="AA1078" s="147"/>
      <c r="AB1078" s="147"/>
      <c r="AC1078" s="147"/>
      <c r="AD1078" s="147"/>
      <c r="AE1078" s="147"/>
      <c r="AF1078" s="147"/>
      <c r="AG1078" s="147" t="s">
        <v>212</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3" x14ac:dyDescent="0.2">
      <c r="A1079" s="154"/>
      <c r="B1079" s="155"/>
      <c r="C1079" s="193" t="s">
        <v>1011</v>
      </c>
      <c r="D1079" s="188"/>
      <c r="E1079" s="189">
        <v>10.218</v>
      </c>
      <c r="F1079" s="158"/>
      <c r="G1079" s="158"/>
      <c r="H1079" s="158"/>
      <c r="I1079" s="158"/>
      <c r="J1079" s="158"/>
      <c r="K1079" s="158"/>
      <c r="L1079" s="158"/>
      <c r="M1079" s="158"/>
      <c r="N1079" s="157"/>
      <c r="O1079" s="157"/>
      <c r="P1079" s="157"/>
      <c r="Q1079" s="157"/>
      <c r="R1079" s="158"/>
      <c r="S1079" s="158"/>
      <c r="T1079" s="158"/>
      <c r="U1079" s="158"/>
      <c r="V1079" s="158"/>
      <c r="W1079" s="158"/>
      <c r="X1079" s="158"/>
      <c r="Y1079" s="158"/>
      <c r="Z1079" s="147"/>
      <c r="AA1079" s="147"/>
      <c r="AB1079" s="147"/>
      <c r="AC1079" s="147"/>
      <c r="AD1079" s="147"/>
      <c r="AE1079" s="147"/>
      <c r="AF1079" s="147"/>
      <c r="AG1079" s="147" t="s">
        <v>212</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68">
        <v>156</v>
      </c>
      <c r="B1080" s="169" t="s">
        <v>1012</v>
      </c>
      <c r="C1080" s="184" t="s">
        <v>1013</v>
      </c>
      <c r="D1080" s="170" t="s">
        <v>253</v>
      </c>
      <c r="E1080" s="171">
        <v>41</v>
      </c>
      <c r="F1080" s="172"/>
      <c r="G1080" s="173">
        <f>ROUND(E1080*F1080,2)</f>
        <v>0</v>
      </c>
      <c r="H1080" s="172"/>
      <c r="I1080" s="173">
        <f>ROUND(E1080*H1080,2)</f>
        <v>0</v>
      </c>
      <c r="J1080" s="172"/>
      <c r="K1080" s="173">
        <f>ROUND(E1080*J1080,2)</f>
        <v>0</v>
      </c>
      <c r="L1080" s="173">
        <v>21</v>
      </c>
      <c r="M1080" s="173">
        <f>G1080*(1+L1080/100)</f>
        <v>0</v>
      </c>
      <c r="N1080" s="171">
        <v>0</v>
      </c>
      <c r="O1080" s="171">
        <f>ROUND(E1080*N1080,2)</f>
        <v>0</v>
      </c>
      <c r="P1080" s="171">
        <v>1.329E-2</v>
      </c>
      <c r="Q1080" s="171">
        <f>ROUND(E1080*P1080,2)</f>
        <v>0.54</v>
      </c>
      <c r="R1080" s="173"/>
      <c r="S1080" s="173" t="s">
        <v>178</v>
      </c>
      <c r="T1080" s="174" t="s">
        <v>178</v>
      </c>
      <c r="U1080" s="158">
        <v>0.39100000000000001</v>
      </c>
      <c r="V1080" s="158">
        <f>ROUND(E1080*U1080,2)</f>
        <v>16.03</v>
      </c>
      <c r="W1080" s="158"/>
      <c r="X1080" s="158" t="s">
        <v>188</v>
      </c>
      <c r="Y1080" s="158" t="s">
        <v>180</v>
      </c>
      <c r="Z1080" s="147"/>
      <c r="AA1080" s="147"/>
      <c r="AB1080" s="147"/>
      <c r="AC1080" s="147"/>
      <c r="AD1080" s="147"/>
      <c r="AE1080" s="147"/>
      <c r="AF1080" s="147"/>
      <c r="AG1080" s="147" t="s">
        <v>189</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2" x14ac:dyDescent="0.2">
      <c r="A1081" s="154"/>
      <c r="B1081" s="155"/>
      <c r="C1081" s="193" t="s">
        <v>1014</v>
      </c>
      <c r="D1081" s="188"/>
      <c r="E1081" s="189">
        <v>41</v>
      </c>
      <c r="F1081" s="158"/>
      <c r="G1081" s="158"/>
      <c r="H1081" s="158"/>
      <c r="I1081" s="158"/>
      <c r="J1081" s="158"/>
      <c r="K1081" s="158"/>
      <c r="L1081" s="158"/>
      <c r="M1081" s="158"/>
      <c r="N1081" s="157"/>
      <c r="O1081" s="157"/>
      <c r="P1081" s="157"/>
      <c r="Q1081" s="157"/>
      <c r="R1081" s="158"/>
      <c r="S1081" s="158"/>
      <c r="T1081" s="158"/>
      <c r="U1081" s="158"/>
      <c r="V1081" s="158"/>
      <c r="W1081" s="158"/>
      <c r="X1081" s="158"/>
      <c r="Y1081" s="158"/>
      <c r="Z1081" s="147"/>
      <c r="AA1081" s="147"/>
      <c r="AB1081" s="147"/>
      <c r="AC1081" s="147"/>
      <c r="AD1081" s="147"/>
      <c r="AE1081" s="147"/>
      <c r="AF1081" s="147"/>
      <c r="AG1081" s="147" t="s">
        <v>212</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68">
        <v>157</v>
      </c>
      <c r="B1082" s="169" t="s">
        <v>1015</v>
      </c>
      <c r="C1082" s="184" t="s">
        <v>1016</v>
      </c>
      <c r="D1082" s="170" t="s">
        <v>253</v>
      </c>
      <c r="E1082" s="171">
        <v>779.69989999999996</v>
      </c>
      <c r="F1082" s="172"/>
      <c r="G1082" s="173">
        <f>ROUND(E1082*F1082,2)</f>
        <v>0</v>
      </c>
      <c r="H1082" s="172"/>
      <c r="I1082" s="173">
        <f>ROUND(E1082*H1082,2)</f>
        <v>0</v>
      </c>
      <c r="J1082" s="172"/>
      <c r="K1082" s="173">
        <f>ROUND(E1082*J1082,2)</f>
        <v>0</v>
      </c>
      <c r="L1082" s="173">
        <v>21</v>
      </c>
      <c r="M1082" s="173">
        <f>G1082*(1+L1082/100)</f>
        <v>0</v>
      </c>
      <c r="N1082" s="171">
        <v>0</v>
      </c>
      <c r="O1082" s="171">
        <f>ROUND(E1082*N1082,2)</f>
        <v>0</v>
      </c>
      <c r="P1082" s="171">
        <v>6.8000000000000005E-2</v>
      </c>
      <c r="Q1082" s="171">
        <f>ROUND(E1082*P1082,2)</f>
        <v>53.02</v>
      </c>
      <c r="R1082" s="173"/>
      <c r="S1082" s="173" t="s">
        <v>178</v>
      </c>
      <c r="T1082" s="174" t="s">
        <v>178</v>
      </c>
      <c r="U1082" s="158">
        <v>0.3</v>
      </c>
      <c r="V1082" s="158">
        <f>ROUND(E1082*U1082,2)</f>
        <v>233.91</v>
      </c>
      <c r="W1082" s="158"/>
      <c r="X1082" s="158" t="s">
        <v>188</v>
      </c>
      <c r="Y1082" s="158" t="s">
        <v>180</v>
      </c>
      <c r="Z1082" s="147"/>
      <c r="AA1082" s="147"/>
      <c r="AB1082" s="147"/>
      <c r="AC1082" s="147"/>
      <c r="AD1082" s="147"/>
      <c r="AE1082" s="147"/>
      <c r="AF1082" s="147"/>
      <c r="AG1082" s="147" t="s">
        <v>189</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2" x14ac:dyDescent="0.2">
      <c r="A1083" s="154"/>
      <c r="B1083" s="155"/>
      <c r="C1083" s="193" t="s">
        <v>258</v>
      </c>
      <c r="D1083" s="188"/>
      <c r="E1083" s="189"/>
      <c r="F1083" s="158"/>
      <c r="G1083" s="158"/>
      <c r="H1083" s="158"/>
      <c r="I1083" s="158"/>
      <c r="J1083" s="158"/>
      <c r="K1083" s="158"/>
      <c r="L1083" s="158"/>
      <c r="M1083" s="158"/>
      <c r="N1083" s="157"/>
      <c r="O1083" s="157"/>
      <c r="P1083" s="157"/>
      <c r="Q1083" s="157"/>
      <c r="R1083" s="158"/>
      <c r="S1083" s="158"/>
      <c r="T1083" s="158"/>
      <c r="U1083" s="158"/>
      <c r="V1083" s="158"/>
      <c r="W1083" s="158"/>
      <c r="X1083" s="158"/>
      <c r="Y1083" s="158"/>
      <c r="Z1083" s="147"/>
      <c r="AA1083" s="147"/>
      <c r="AB1083" s="147"/>
      <c r="AC1083" s="147"/>
      <c r="AD1083" s="147"/>
      <c r="AE1083" s="147"/>
      <c r="AF1083" s="147"/>
      <c r="AG1083" s="147" t="s">
        <v>212</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ht="33.75" outlineLevel="3" x14ac:dyDescent="0.2">
      <c r="A1084" s="154"/>
      <c r="B1084" s="155"/>
      <c r="C1084" s="193" t="s">
        <v>953</v>
      </c>
      <c r="D1084" s="188"/>
      <c r="E1084" s="189">
        <v>57.851999999999997</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7"/>
      <c r="AA1084" s="147"/>
      <c r="AB1084" s="147"/>
      <c r="AC1084" s="147"/>
      <c r="AD1084" s="147"/>
      <c r="AE1084" s="147"/>
      <c r="AF1084" s="147"/>
      <c r="AG1084" s="147" t="s">
        <v>212</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ht="22.5" outlineLevel="3" x14ac:dyDescent="0.2">
      <c r="A1085" s="154"/>
      <c r="B1085" s="155"/>
      <c r="C1085" s="193" t="s">
        <v>954</v>
      </c>
      <c r="D1085" s="188"/>
      <c r="E1085" s="189">
        <v>55.298999999999999</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7"/>
      <c r="AA1085" s="147"/>
      <c r="AB1085" s="147"/>
      <c r="AC1085" s="147"/>
      <c r="AD1085" s="147"/>
      <c r="AE1085" s="147"/>
      <c r="AF1085" s="147"/>
      <c r="AG1085" s="147" t="s">
        <v>212</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3" x14ac:dyDescent="0.2">
      <c r="A1086" s="154"/>
      <c r="B1086" s="155"/>
      <c r="C1086" s="193" t="s">
        <v>211</v>
      </c>
      <c r="D1086" s="188"/>
      <c r="E1086" s="189"/>
      <c r="F1086" s="158"/>
      <c r="G1086" s="158"/>
      <c r="H1086" s="158"/>
      <c r="I1086" s="158"/>
      <c r="J1086" s="158"/>
      <c r="K1086" s="158"/>
      <c r="L1086" s="158"/>
      <c r="M1086" s="158"/>
      <c r="N1086" s="157"/>
      <c r="O1086" s="157"/>
      <c r="P1086" s="157"/>
      <c r="Q1086" s="157"/>
      <c r="R1086" s="158"/>
      <c r="S1086" s="158"/>
      <c r="T1086" s="158"/>
      <c r="U1086" s="158"/>
      <c r="V1086" s="158"/>
      <c r="W1086" s="158"/>
      <c r="X1086" s="158"/>
      <c r="Y1086" s="158"/>
      <c r="Z1086" s="147"/>
      <c r="AA1086" s="147"/>
      <c r="AB1086" s="147"/>
      <c r="AC1086" s="147"/>
      <c r="AD1086" s="147"/>
      <c r="AE1086" s="147"/>
      <c r="AF1086" s="147"/>
      <c r="AG1086" s="147" t="s">
        <v>212</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3" x14ac:dyDescent="0.2">
      <c r="A1087" s="154"/>
      <c r="B1087" s="155"/>
      <c r="C1087" s="193" t="s">
        <v>955</v>
      </c>
      <c r="D1087" s="188"/>
      <c r="E1087" s="189"/>
      <c r="F1087" s="158"/>
      <c r="G1087" s="158"/>
      <c r="H1087" s="158"/>
      <c r="I1087" s="158"/>
      <c r="J1087" s="158"/>
      <c r="K1087" s="158"/>
      <c r="L1087" s="158"/>
      <c r="M1087" s="158"/>
      <c r="N1087" s="157"/>
      <c r="O1087" s="157"/>
      <c r="P1087" s="157"/>
      <c r="Q1087" s="157"/>
      <c r="R1087" s="158"/>
      <c r="S1087" s="158"/>
      <c r="T1087" s="158"/>
      <c r="U1087" s="158"/>
      <c r="V1087" s="158"/>
      <c r="W1087" s="158"/>
      <c r="X1087" s="158"/>
      <c r="Y1087" s="158"/>
      <c r="Z1087" s="147"/>
      <c r="AA1087" s="147"/>
      <c r="AB1087" s="147"/>
      <c r="AC1087" s="147"/>
      <c r="AD1087" s="147"/>
      <c r="AE1087" s="147"/>
      <c r="AF1087" s="147"/>
      <c r="AG1087" s="147" t="s">
        <v>212</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3" x14ac:dyDescent="0.2">
      <c r="A1088" s="154"/>
      <c r="B1088" s="155"/>
      <c r="C1088" s="193" t="s">
        <v>956</v>
      </c>
      <c r="D1088" s="188"/>
      <c r="E1088" s="189"/>
      <c r="F1088" s="158"/>
      <c r="G1088" s="158"/>
      <c r="H1088" s="158"/>
      <c r="I1088" s="158"/>
      <c r="J1088" s="158"/>
      <c r="K1088" s="158"/>
      <c r="L1088" s="158"/>
      <c r="M1088" s="158"/>
      <c r="N1088" s="157"/>
      <c r="O1088" s="157"/>
      <c r="P1088" s="157"/>
      <c r="Q1088" s="157"/>
      <c r="R1088" s="158"/>
      <c r="S1088" s="158"/>
      <c r="T1088" s="158"/>
      <c r="U1088" s="158"/>
      <c r="V1088" s="158"/>
      <c r="W1088" s="158"/>
      <c r="X1088" s="158"/>
      <c r="Y1088" s="158"/>
      <c r="Z1088" s="147"/>
      <c r="AA1088" s="147"/>
      <c r="AB1088" s="147"/>
      <c r="AC1088" s="147"/>
      <c r="AD1088" s="147"/>
      <c r="AE1088" s="147"/>
      <c r="AF1088" s="147"/>
      <c r="AG1088" s="147" t="s">
        <v>212</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3" x14ac:dyDescent="0.2">
      <c r="A1089" s="154"/>
      <c r="B1089" s="155"/>
      <c r="C1089" s="193" t="s">
        <v>1017</v>
      </c>
      <c r="D1089" s="188"/>
      <c r="E1089" s="189">
        <v>17.584</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58"/>
      <c r="Z1089" s="147"/>
      <c r="AA1089" s="147"/>
      <c r="AB1089" s="147"/>
      <c r="AC1089" s="147"/>
      <c r="AD1089" s="147"/>
      <c r="AE1089" s="147"/>
      <c r="AF1089" s="147"/>
      <c r="AG1089" s="147" t="s">
        <v>212</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3" x14ac:dyDescent="0.2">
      <c r="A1090" s="154"/>
      <c r="B1090" s="155"/>
      <c r="C1090" s="193" t="s">
        <v>959</v>
      </c>
      <c r="D1090" s="188"/>
      <c r="E1090" s="189"/>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7"/>
      <c r="AA1090" s="147"/>
      <c r="AB1090" s="147"/>
      <c r="AC1090" s="147"/>
      <c r="AD1090" s="147"/>
      <c r="AE1090" s="147"/>
      <c r="AF1090" s="147"/>
      <c r="AG1090" s="147" t="s">
        <v>212</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3" x14ac:dyDescent="0.2">
      <c r="A1091" s="154"/>
      <c r="B1091" s="155"/>
      <c r="C1091" s="193" t="s">
        <v>1018</v>
      </c>
      <c r="D1091" s="188"/>
      <c r="E1091" s="189">
        <v>29.8307</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7"/>
      <c r="AA1091" s="147"/>
      <c r="AB1091" s="147"/>
      <c r="AC1091" s="147"/>
      <c r="AD1091" s="147"/>
      <c r="AE1091" s="147"/>
      <c r="AF1091" s="147"/>
      <c r="AG1091" s="147" t="s">
        <v>212</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3" x14ac:dyDescent="0.2">
      <c r="A1092" s="154"/>
      <c r="B1092" s="155"/>
      <c r="C1092" s="193" t="s">
        <v>962</v>
      </c>
      <c r="D1092" s="188"/>
      <c r="E1092" s="189"/>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7"/>
      <c r="AA1092" s="147"/>
      <c r="AB1092" s="147"/>
      <c r="AC1092" s="147"/>
      <c r="AD1092" s="147"/>
      <c r="AE1092" s="147"/>
      <c r="AF1092" s="147"/>
      <c r="AG1092" s="147" t="s">
        <v>212</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3" x14ac:dyDescent="0.2">
      <c r="A1093" s="154"/>
      <c r="B1093" s="155"/>
      <c r="C1093" s="193" t="s">
        <v>1019</v>
      </c>
      <c r="D1093" s="188"/>
      <c r="E1093" s="189">
        <v>25.646699999999999</v>
      </c>
      <c r="F1093" s="158"/>
      <c r="G1093" s="158"/>
      <c r="H1093" s="158"/>
      <c r="I1093" s="158"/>
      <c r="J1093" s="158"/>
      <c r="K1093" s="158"/>
      <c r="L1093" s="158"/>
      <c r="M1093" s="158"/>
      <c r="N1093" s="157"/>
      <c r="O1093" s="157"/>
      <c r="P1093" s="157"/>
      <c r="Q1093" s="157"/>
      <c r="R1093" s="158"/>
      <c r="S1093" s="158"/>
      <c r="T1093" s="158"/>
      <c r="U1093" s="158"/>
      <c r="V1093" s="158"/>
      <c r="W1093" s="158"/>
      <c r="X1093" s="158"/>
      <c r="Y1093" s="158"/>
      <c r="Z1093" s="147"/>
      <c r="AA1093" s="147"/>
      <c r="AB1093" s="147"/>
      <c r="AC1093" s="147"/>
      <c r="AD1093" s="147"/>
      <c r="AE1093" s="147"/>
      <c r="AF1093" s="147"/>
      <c r="AG1093" s="147" t="s">
        <v>212</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3" x14ac:dyDescent="0.2">
      <c r="A1094" s="154"/>
      <c r="B1094" s="155"/>
      <c r="C1094" s="193" t="s">
        <v>965</v>
      </c>
      <c r="D1094" s="188"/>
      <c r="E1094" s="189"/>
      <c r="F1094" s="158"/>
      <c r="G1094" s="158"/>
      <c r="H1094" s="158"/>
      <c r="I1094" s="158"/>
      <c r="J1094" s="158"/>
      <c r="K1094" s="158"/>
      <c r="L1094" s="158"/>
      <c r="M1094" s="158"/>
      <c r="N1094" s="157"/>
      <c r="O1094" s="157"/>
      <c r="P1094" s="157"/>
      <c r="Q1094" s="157"/>
      <c r="R1094" s="158"/>
      <c r="S1094" s="158"/>
      <c r="T1094" s="158"/>
      <c r="U1094" s="158"/>
      <c r="V1094" s="158"/>
      <c r="W1094" s="158"/>
      <c r="X1094" s="158"/>
      <c r="Y1094" s="158"/>
      <c r="Z1094" s="147"/>
      <c r="AA1094" s="147"/>
      <c r="AB1094" s="147"/>
      <c r="AC1094" s="147"/>
      <c r="AD1094" s="147"/>
      <c r="AE1094" s="147"/>
      <c r="AF1094" s="147"/>
      <c r="AG1094" s="147" t="s">
        <v>212</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3" x14ac:dyDescent="0.2">
      <c r="A1095" s="154"/>
      <c r="B1095" s="155"/>
      <c r="C1095" s="193" t="s">
        <v>1020</v>
      </c>
      <c r="D1095" s="188"/>
      <c r="E1095" s="189">
        <v>23.82</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7"/>
      <c r="AA1095" s="147"/>
      <c r="AB1095" s="147"/>
      <c r="AC1095" s="147"/>
      <c r="AD1095" s="147"/>
      <c r="AE1095" s="147"/>
      <c r="AF1095" s="147"/>
      <c r="AG1095" s="147" t="s">
        <v>212</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3" x14ac:dyDescent="0.2">
      <c r="A1096" s="154"/>
      <c r="B1096" s="155"/>
      <c r="C1096" s="193" t="s">
        <v>968</v>
      </c>
      <c r="D1096" s="188"/>
      <c r="E1096" s="189"/>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7"/>
      <c r="AA1096" s="147"/>
      <c r="AB1096" s="147"/>
      <c r="AC1096" s="147"/>
      <c r="AD1096" s="147"/>
      <c r="AE1096" s="147"/>
      <c r="AF1096" s="147"/>
      <c r="AG1096" s="147" t="s">
        <v>212</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3" x14ac:dyDescent="0.2">
      <c r="A1097" s="154"/>
      <c r="B1097" s="155"/>
      <c r="C1097" s="193" t="s">
        <v>1021</v>
      </c>
      <c r="D1097" s="188"/>
      <c r="E1097" s="189">
        <v>17.436</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7"/>
      <c r="AA1097" s="147"/>
      <c r="AB1097" s="147"/>
      <c r="AC1097" s="147"/>
      <c r="AD1097" s="147"/>
      <c r="AE1097" s="147"/>
      <c r="AF1097" s="147"/>
      <c r="AG1097" s="147" t="s">
        <v>212</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3" x14ac:dyDescent="0.2">
      <c r="A1098" s="154"/>
      <c r="B1098" s="155"/>
      <c r="C1098" s="193" t="s">
        <v>971</v>
      </c>
      <c r="D1098" s="188"/>
      <c r="E1098" s="189"/>
      <c r="F1098" s="158"/>
      <c r="G1098" s="158"/>
      <c r="H1098" s="158"/>
      <c r="I1098" s="158"/>
      <c r="J1098" s="158"/>
      <c r="K1098" s="158"/>
      <c r="L1098" s="158"/>
      <c r="M1098" s="158"/>
      <c r="N1098" s="157"/>
      <c r="O1098" s="157"/>
      <c r="P1098" s="157"/>
      <c r="Q1098" s="157"/>
      <c r="R1098" s="158"/>
      <c r="S1098" s="158"/>
      <c r="T1098" s="158"/>
      <c r="U1098" s="158"/>
      <c r="V1098" s="158"/>
      <c r="W1098" s="158"/>
      <c r="X1098" s="158"/>
      <c r="Y1098" s="158"/>
      <c r="Z1098" s="147"/>
      <c r="AA1098" s="147"/>
      <c r="AB1098" s="147"/>
      <c r="AC1098" s="147"/>
      <c r="AD1098" s="147"/>
      <c r="AE1098" s="147"/>
      <c r="AF1098" s="147"/>
      <c r="AG1098" s="147" t="s">
        <v>212</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3" x14ac:dyDescent="0.2">
      <c r="A1099" s="154"/>
      <c r="B1099" s="155"/>
      <c r="C1099" s="193" t="s">
        <v>972</v>
      </c>
      <c r="D1099" s="188"/>
      <c r="E1099" s="189"/>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7"/>
      <c r="AA1099" s="147"/>
      <c r="AB1099" s="147"/>
      <c r="AC1099" s="147"/>
      <c r="AD1099" s="147"/>
      <c r="AE1099" s="147"/>
      <c r="AF1099" s="147"/>
      <c r="AG1099" s="147" t="s">
        <v>212</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3" x14ac:dyDescent="0.2">
      <c r="A1100" s="154"/>
      <c r="B1100" s="155"/>
      <c r="C1100" s="193" t="s">
        <v>973</v>
      </c>
      <c r="D1100" s="188"/>
      <c r="E1100" s="189">
        <v>10.624000000000001</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7"/>
      <c r="AA1100" s="147"/>
      <c r="AB1100" s="147"/>
      <c r="AC1100" s="147"/>
      <c r="AD1100" s="147"/>
      <c r="AE1100" s="147"/>
      <c r="AF1100" s="147"/>
      <c r="AG1100" s="147" t="s">
        <v>212</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3" x14ac:dyDescent="0.2">
      <c r="A1101" s="154"/>
      <c r="B1101" s="155"/>
      <c r="C1101" s="193" t="s">
        <v>974</v>
      </c>
      <c r="D1101" s="188"/>
      <c r="E1101" s="189"/>
      <c r="F1101" s="158"/>
      <c r="G1101" s="158"/>
      <c r="H1101" s="158"/>
      <c r="I1101" s="158"/>
      <c r="J1101" s="158"/>
      <c r="K1101" s="158"/>
      <c r="L1101" s="158"/>
      <c r="M1101" s="158"/>
      <c r="N1101" s="157"/>
      <c r="O1101" s="157"/>
      <c r="P1101" s="157"/>
      <c r="Q1101" s="157"/>
      <c r="R1101" s="158"/>
      <c r="S1101" s="158"/>
      <c r="T1101" s="158"/>
      <c r="U1101" s="158"/>
      <c r="V1101" s="158"/>
      <c r="W1101" s="158"/>
      <c r="X1101" s="158"/>
      <c r="Y1101" s="158"/>
      <c r="Z1101" s="147"/>
      <c r="AA1101" s="147"/>
      <c r="AB1101" s="147"/>
      <c r="AC1101" s="147"/>
      <c r="AD1101" s="147"/>
      <c r="AE1101" s="147"/>
      <c r="AF1101" s="147"/>
      <c r="AG1101" s="147" t="s">
        <v>212</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3" x14ac:dyDescent="0.2">
      <c r="A1102" s="154"/>
      <c r="B1102" s="155"/>
      <c r="C1102" s="193" t="s">
        <v>975</v>
      </c>
      <c r="D1102" s="188"/>
      <c r="E1102" s="189">
        <v>33.552500000000002</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58"/>
      <c r="Z1102" s="147"/>
      <c r="AA1102" s="147"/>
      <c r="AB1102" s="147"/>
      <c r="AC1102" s="147"/>
      <c r="AD1102" s="147"/>
      <c r="AE1102" s="147"/>
      <c r="AF1102" s="147"/>
      <c r="AG1102" s="147" t="s">
        <v>212</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3" x14ac:dyDescent="0.2">
      <c r="A1103" s="154"/>
      <c r="B1103" s="155"/>
      <c r="C1103" s="193" t="s">
        <v>976</v>
      </c>
      <c r="D1103" s="188"/>
      <c r="E1103" s="189"/>
      <c r="F1103" s="158"/>
      <c r="G1103" s="158"/>
      <c r="H1103" s="158"/>
      <c r="I1103" s="158"/>
      <c r="J1103" s="158"/>
      <c r="K1103" s="158"/>
      <c r="L1103" s="158"/>
      <c r="M1103" s="158"/>
      <c r="N1103" s="157"/>
      <c r="O1103" s="157"/>
      <c r="P1103" s="157"/>
      <c r="Q1103" s="157"/>
      <c r="R1103" s="158"/>
      <c r="S1103" s="158"/>
      <c r="T1103" s="158"/>
      <c r="U1103" s="158"/>
      <c r="V1103" s="158"/>
      <c r="W1103" s="158"/>
      <c r="X1103" s="158"/>
      <c r="Y1103" s="158"/>
      <c r="Z1103" s="147"/>
      <c r="AA1103" s="147"/>
      <c r="AB1103" s="147"/>
      <c r="AC1103" s="147"/>
      <c r="AD1103" s="147"/>
      <c r="AE1103" s="147"/>
      <c r="AF1103" s="147"/>
      <c r="AG1103" s="147" t="s">
        <v>212</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ht="22.5" outlineLevel="3" x14ac:dyDescent="0.2">
      <c r="A1104" s="154"/>
      <c r="B1104" s="155"/>
      <c r="C1104" s="193" t="s">
        <v>977</v>
      </c>
      <c r="D1104" s="188"/>
      <c r="E1104" s="189">
        <v>27.172499999999999</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58"/>
      <c r="Z1104" s="147"/>
      <c r="AA1104" s="147"/>
      <c r="AB1104" s="147"/>
      <c r="AC1104" s="147"/>
      <c r="AD1104" s="147"/>
      <c r="AE1104" s="147"/>
      <c r="AF1104" s="147"/>
      <c r="AG1104" s="147" t="s">
        <v>212</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3" x14ac:dyDescent="0.2">
      <c r="A1105" s="154"/>
      <c r="B1105" s="155"/>
      <c r="C1105" s="193" t="s">
        <v>978</v>
      </c>
      <c r="D1105" s="188"/>
      <c r="E1105" s="189"/>
      <c r="F1105" s="158"/>
      <c r="G1105" s="158"/>
      <c r="H1105" s="158"/>
      <c r="I1105" s="158"/>
      <c r="J1105" s="158"/>
      <c r="K1105" s="158"/>
      <c r="L1105" s="158"/>
      <c r="M1105" s="158"/>
      <c r="N1105" s="157"/>
      <c r="O1105" s="157"/>
      <c r="P1105" s="157"/>
      <c r="Q1105" s="157"/>
      <c r="R1105" s="158"/>
      <c r="S1105" s="158"/>
      <c r="T1105" s="158"/>
      <c r="U1105" s="158"/>
      <c r="V1105" s="158"/>
      <c r="W1105" s="158"/>
      <c r="X1105" s="158"/>
      <c r="Y1105" s="158"/>
      <c r="Z1105" s="147"/>
      <c r="AA1105" s="147"/>
      <c r="AB1105" s="147"/>
      <c r="AC1105" s="147"/>
      <c r="AD1105" s="147"/>
      <c r="AE1105" s="147"/>
      <c r="AF1105" s="147"/>
      <c r="AG1105" s="147" t="s">
        <v>212</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ht="22.5" outlineLevel="3" x14ac:dyDescent="0.2">
      <c r="A1106" s="154"/>
      <c r="B1106" s="155"/>
      <c r="C1106" s="193" t="s">
        <v>979</v>
      </c>
      <c r="D1106" s="188"/>
      <c r="E1106" s="189">
        <v>29.82</v>
      </c>
      <c r="F1106" s="158"/>
      <c r="G1106" s="158"/>
      <c r="H1106" s="158"/>
      <c r="I1106" s="158"/>
      <c r="J1106" s="158"/>
      <c r="K1106" s="158"/>
      <c r="L1106" s="158"/>
      <c r="M1106" s="158"/>
      <c r="N1106" s="157"/>
      <c r="O1106" s="157"/>
      <c r="P1106" s="157"/>
      <c r="Q1106" s="157"/>
      <c r="R1106" s="158"/>
      <c r="S1106" s="158"/>
      <c r="T1106" s="158"/>
      <c r="U1106" s="158"/>
      <c r="V1106" s="158"/>
      <c r="W1106" s="158"/>
      <c r="X1106" s="158"/>
      <c r="Y1106" s="158"/>
      <c r="Z1106" s="147"/>
      <c r="AA1106" s="147"/>
      <c r="AB1106" s="147"/>
      <c r="AC1106" s="147"/>
      <c r="AD1106" s="147"/>
      <c r="AE1106" s="147"/>
      <c r="AF1106" s="147"/>
      <c r="AG1106" s="147" t="s">
        <v>212</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3" x14ac:dyDescent="0.2">
      <c r="A1107" s="154"/>
      <c r="B1107" s="155"/>
      <c r="C1107" s="193" t="s">
        <v>980</v>
      </c>
      <c r="D1107" s="188"/>
      <c r="E1107" s="189"/>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7"/>
      <c r="AA1107" s="147"/>
      <c r="AB1107" s="147"/>
      <c r="AC1107" s="147"/>
      <c r="AD1107" s="147"/>
      <c r="AE1107" s="147"/>
      <c r="AF1107" s="147"/>
      <c r="AG1107" s="147" t="s">
        <v>212</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3" x14ac:dyDescent="0.2">
      <c r="A1108" s="154"/>
      <c r="B1108" s="155"/>
      <c r="C1108" s="193" t="s">
        <v>981</v>
      </c>
      <c r="D1108" s="188"/>
      <c r="E1108" s="189">
        <v>31.423999999999999</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7"/>
      <c r="AA1108" s="147"/>
      <c r="AB1108" s="147"/>
      <c r="AC1108" s="147"/>
      <c r="AD1108" s="147"/>
      <c r="AE1108" s="147"/>
      <c r="AF1108" s="147"/>
      <c r="AG1108" s="147" t="s">
        <v>212</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3" x14ac:dyDescent="0.2">
      <c r="A1109" s="154"/>
      <c r="B1109" s="155"/>
      <c r="C1109" s="193" t="s">
        <v>982</v>
      </c>
      <c r="D1109" s="188"/>
      <c r="E1109" s="189"/>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7"/>
      <c r="AA1109" s="147"/>
      <c r="AB1109" s="147"/>
      <c r="AC1109" s="147"/>
      <c r="AD1109" s="147"/>
      <c r="AE1109" s="147"/>
      <c r="AF1109" s="147"/>
      <c r="AG1109" s="147" t="s">
        <v>212</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ht="33.75" outlineLevel="3" x14ac:dyDescent="0.2">
      <c r="A1110" s="154"/>
      <c r="B1110" s="155"/>
      <c r="C1110" s="193" t="s">
        <v>983</v>
      </c>
      <c r="D1110" s="188"/>
      <c r="E1110" s="189">
        <v>106.9545</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7"/>
      <c r="AA1110" s="147"/>
      <c r="AB1110" s="147"/>
      <c r="AC1110" s="147"/>
      <c r="AD1110" s="147"/>
      <c r="AE1110" s="147"/>
      <c r="AF1110" s="147"/>
      <c r="AG1110" s="147" t="s">
        <v>212</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3" x14ac:dyDescent="0.2">
      <c r="A1111" s="154"/>
      <c r="B1111" s="155"/>
      <c r="C1111" s="193" t="s">
        <v>984</v>
      </c>
      <c r="D1111" s="188"/>
      <c r="E1111" s="189"/>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7"/>
      <c r="AA1111" s="147"/>
      <c r="AB1111" s="147"/>
      <c r="AC1111" s="147"/>
      <c r="AD1111" s="147"/>
      <c r="AE1111" s="147"/>
      <c r="AF1111" s="147"/>
      <c r="AG1111" s="147" t="s">
        <v>212</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ht="22.5" outlineLevel="3" x14ac:dyDescent="0.2">
      <c r="A1112" s="154"/>
      <c r="B1112" s="155"/>
      <c r="C1112" s="193" t="s">
        <v>985</v>
      </c>
      <c r="D1112" s="188"/>
      <c r="E1112" s="189">
        <v>29.811</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7"/>
      <c r="AA1112" s="147"/>
      <c r="AB1112" s="147"/>
      <c r="AC1112" s="147"/>
      <c r="AD1112" s="147"/>
      <c r="AE1112" s="147"/>
      <c r="AF1112" s="147"/>
      <c r="AG1112" s="147" t="s">
        <v>212</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3" x14ac:dyDescent="0.2">
      <c r="A1113" s="154"/>
      <c r="B1113" s="155"/>
      <c r="C1113" s="193" t="s">
        <v>986</v>
      </c>
      <c r="D1113" s="188"/>
      <c r="E1113" s="189"/>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7"/>
      <c r="AA1113" s="147"/>
      <c r="AB1113" s="147"/>
      <c r="AC1113" s="147"/>
      <c r="AD1113" s="147"/>
      <c r="AE1113" s="147"/>
      <c r="AF1113" s="147"/>
      <c r="AG1113" s="147" t="s">
        <v>212</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3" x14ac:dyDescent="0.2">
      <c r="A1114" s="154"/>
      <c r="B1114" s="155"/>
      <c r="C1114" s="193" t="s">
        <v>987</v>
      </c>
      <c r="D1114" s="188"/>
      <c r="E1114" s="189">
        <v>29.3</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7"/>
      <c r="AA1114" s="147"/>
      <c r="AB1114" s="147"/>
      <c r="AC1114" s="147"/>
      <c r="AD1114" s="147"/>
      <c r="AE1114" s="147"/>
      <c r="AF1114" s="147"/>
      <c r="AG1114" s="147" t="s">
        <v>212</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3" x14ac:dyDescent="0.2">
      <c r="A1115" s="154"/>
      <c r="B1115" s="155"/>
      <c r="C1115" s="193" t="s">
        <v>988</v>
      </c>
      <c r="D1115" s="188"/>
      <c r="E1115" s="189"/>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7"/>
      <c r="AA1115" s="147"/>
      <c r="AB1115" s="147"/>
      <c r="AC1115" s="147"/>
      <c r="AD1115" s="147"/>
      <c r="AE1115" s="147"/>
      <c r="AF1115" s="147"/>
      <c r="AG1115" s="147" t="s">
        <v>212</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3" x14ac:dyDescent="0.2">
      <c r="A1116" s="154"/>
      <c r="B1116" s="155"/>
      <c r="C1116" s="193" t="s">
        <v>989</v>
      </c>
      <c r="D1116" s="188"/>
      <c r="E1116" s="189">
        <v>24.824000000000002</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7"/>
      <c r="AA1116" s="147"/>
      <c r="AB1116" s="147"/>
      <c r="AC1116" s="147"/>
      <c r="AD1116" s="147"/>
      <c r="AE1116" s="147"/>
      <c r="AF1116" s="147"/>
      <c r="AG1116" s="147" t="s">
        <v>212</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3" x14ac:dyDescent="0.2">
      <c r="A1117" s="154"/>
      <c r="B1117" s="155"/>
      <c r="C1117" s="193" t="s">
        <v>990</v>
      </c>
      <c r="D1117" s="188"/>
      <c r="E1117" s="189"/>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7"/>
      <c r="AA1117" s="147"/>
      <c r="AB1117" s="147"/>
      <c r="AC1117" s="147"/>
      <c r="AD1117" s="147"/>
      <c r="AE1117" s="147"/>
      <c r="AF1117" s="147"/>
      <c r="AG1117" s="147" t="s">
        <v>212</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3" x14ac:dyDescent="0.2">
      <c r="A1118" s="154"/>
      <c r="B1118" s="155"/>
      <c r="C1118" s="193" t="s">
        <v>991</v>
      </c>
      <c r="D1118" s="188"/>
      <c r="E1118" s="189">
        <v>38.826999999999998</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7"/>
      <c r="AA1118" s="147"/>
      <c r="AB1118" s="147"/>
      <c r="AC1118" s="147"/>
      <c r="AD1118" s="147"/>
      <c r="AE1118" s="147"/>
      <c r="AF1118" s="147"/>
      <c r="AG1118" s="147" t="s">
        <v>212</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3" x14ac:dyDescent="0.2">
      <c r="A1119" s="154"/>
      <c r="B1119" s="155"/>
      <c r="C1119" s="193" t="s">
        <v>992</v>
      </c>
      <c r="D1119" s="188"/>
      <c r="E1119" s="189"/>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7"/>
      <c r="AA1119" s="147"/>
      <c r="AB1119" s="147"/>
      <c r="AC1119" s="147"/>
      <c r="AD1119" s="147"/>
      <c r="AE1119" s="147"/>
      <c r="AF1119" s="147"/>
      <c r="AG1119" s="147" t="s">
        <v>212</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3" x14ac:dyDescent="0.2">
      <c r="A1120" s="154"/>
      <c r="B1120" s="155"/>
      <c r="C1120" s="193" t="s">
        <v>993</v>
      </c>
      <c r="D1120" s="188"/>
      <c r="E1120" s="189">
        <v>22.427</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58"/>
      <c r="Z1120" s="147"/>
      <c r="AA1120" s="147"/>
      <c r="AB1120" s="147"/>
      <c r="AC1120" s="147"/>
      <c r="AD1120" s="147"/>
      <c r="AE1120" s="147"/>
      <c r="AF1120" s="147"/>
      <c r="AG1120" s="147" t="s">
        <v>212</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3" x14ac:dyDescent="0.2">
      <c r="A1121" s="154"/>
      <c r="B1121" s="155"/>
      <c r="C1121" s="193" t="s">
        <v>994</v>
      </c>
      <c r="D1121" s="188"/>
      <c r="E1121" s="189"/>
      <c r="F1121" s="158"/>
      <c r="G1121" s="158"/>
      <c r="H1121" s="158"/>
      <c r="I1121" s="158"/>
      <c r="J1121" s="158"/>
      <c r="K1121" s="158"/>
      <c r="L1121" s="158"/>
      <c r="M1121" s="158"/>
      <c r="N1121" s="157"/>
      <c r="O1121" s="157"/>
      <c r="P1121" s="157"/>
      <c r="Q1121" s="157"/>
      <c r="R1121" s="158"/>
      <c r="S1121" s="158"/>
      <c r="T1121" s="158"/>
      <c r="U1121" s="158"/>
      <c r="V1121" s="158"/>
      <c r="W1121" s="158"/>
      <c r="X1121" s="158"/>
      <c r="Y1121" s="158"/>
      <c r="Z1121" s="147"/>
      <c r="AA1121" s="147"/>
      <c r="AB1121" s="147"/>
      <c r="AC1121" s="147"/>
      <c r="AD1121" s="147"/>
      <c r="AE1121" s="147"/>
      <c r="AF1121" s="147"/>
      <c r="AG1121" s="147" t="s">
        <v>212</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3" x14ac:dyDescent="0.2">
      <c r="A1122" s="154"/>
      <c r="B1122" s="155"/>
      <c r="C1122" s="193" t="s">
        <v>508</v>
      </c>
      <c r="D1122" s="188"/>
      <c r="E1122" s="189">
        <v>30.827000000000002</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7"/>
      <c r="AA1122" s="147"/>
      <c r="AB1122" s="147"/>
      <c r="AC1122" s="147"/>
      <c r="AD1122" s="147"/>
      <c r="AE1122" s="147"/>
      <c r="AF1122" s="147"/>
      <c r="AG1122" s="147" t="s">
        <v>212</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3" x14ac:dyDescent="0.2">
      <c r="A1123" s="154"/>
      <c r="B1123" s="155"/>
      <c r="C1123" s="193" t="s">
        <v>995</v>
      </c>
      <c r="D1123" s="188"/>
      <c r="E1123" s="189"/>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7"/>
      <c r="AA1123" s="147"/>
      <c r="AB1123" s="147"/>
      <c r="AC1123" s="147"/>
      <c r="AD1123" s="147"/>
      <c r="AE1123" s="147"/>
      <c r="AF1123" s="147"/>
      <c r="AG1123" s="147" t="s">
        <v>212</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3" x14ac:dyDescent="0.2">
      <c r="A1124" s="154"/>
      <c r="B1124" s="155"/>
      <c r="C1124" s="193" t="s">
        <v>996</v>
      </c>
      <c r="D1124" s="188"/>
      <c r="E1124" s="189">
        <v>11.224</v>
      </c>
      <c r="F1124" s="158"/>
      <c r="G1124" s="158"/>
      <c r="H1124" s="158"/>
      <c r="I1124" s="158"/>
      <c r="J1124" s="158"/>
      <c r="K1124" s="158"/>
      <c r="L1124" s="158"/>
      <c r="M1124" s="158"/>
      <c r="N1124" s="157"/>
      <c r="O1124" s="157"/>
      <c r="P1124" s="157"/>
      <c r="Q1124" s="157"/>
      <c r="R1124" s="158"/>
      <c r="S1124" s="158"/>
      <c r="T1124" s="158"/>
      <c r="U1124" s="158"/>
      <c r="V1124" s="158"/>
      <c r="W1124" s="158"/>
      <c r="X1124" s="158"/>
      <c r="Y1124" s="158"/>
      <c r="Z1124" s="147"/>
      <c r="AA1124" s="147"/>
      <c r="AB1124" s="147"/>
      <c r="AC1124" s="147"/>
      <c r="AD1124" s="147"/>
      <c r="AE1124" s="147"/>
      <c r="AF1124" s="147"/>
      <c r="AG1124" s="147" t="s">
        <v>212</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3" x14ac:dyDescent="0.2">
      <c r="A1125" s="154"/>
      <c r="B1125" s="155"/>
      <c r="C1125" s="193" t="s">
        <v>997</v>
      </c>
      <c r="D1125" s="188"/>
      <c r="E1125" s="189"/>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7"/>
      <c r="AA1125" s="147"/>
      <c r="AB1125" s="147"/>
      <c r="AC1125" s="147"/>
      <c r="AD1125" s="147"/>
      <c r="AE1125" s="147"/>
      <c r="AF1125" s="147"/>
      <c r="AG1125" s="147" t="s">
        <v>212</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3" x14ac:dyDescent="0.2">
      <c r="A1126" s="154"/>
      <c r="B1126" s="155"/>
      <c r="C1126" s="193" t="s">
        <v>998</v>
      </c>
      <c r="D1126" s="188"/>
      <c r="E1126" s="189">
        <v>16</v>
      </c>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7"/>
      <c r="AA1126" s="147"/>
      <c r="AB1126" s="147"/>
      <c r="AC1126" s="147"/>
      <c r="AD1126" s="147"/>
      <c r="AE1126" s="147"/>
      <c r="AF1126" s="147"/>
      <c r="AG1126" s="147" t="s">
        <v>212</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3" x14ac:dyDescent="0.2">
      <c r="A1127" s="154"/>
      <c r="B1127" s="155"/>
      <c r="C1127" s="193" t="s">
        <v>999</v>
      </c>
      <c r="D1127" s="188"/>
      <c r="E1127" s="189"/>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7"/>
      <c r="AA1127" s="147"/>
      <c r="AB1127" s="147"/>
      <c r="AC1127" s="147"/>
      <c r="AD1127" s="147"/>
      <c r="AE1127" s="147"/>
      <c r="AF1127" s="147"/>
      <c r="AG1127" s="147" t="s">
        <v>212</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3" x14ac:dyDescent="0.2">
      <c r="A1128" s="154"/>
      <c r="B1128" s="155"/>
      <c r="C1128" s="193" t="s">
        <v>1000</v>
      </c>
      <c r="D1128" s="188"/>
      <c r="E1128" s="189">
        <v>3.3</v>
      </c>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7"/>
      <c r="AA1128" s="147"/>
      <c r="AB1128" s="147"/>
      <c r="AC1128" s="147"/>
      <c r="AD1128" s="147"/>
      <c r="AE1128" s="147"/>
      <c r="AF1128" s="147"/>
      <c r="AG1128" s="147" t="s">
        <v>212</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3" x14ac:dyDescent="0.2">
      <c r="A1129" s="154"/>
      <c r="B1129" s="155"/>
      <c r="C1129" s="193" t="s">
        <v>1001</v>
      </c>
      <c r="D1129" s="188"/>
      <c r="E1129" s="189"/>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7"/>
      <c r="AA1129" s="147"/>
      <c r="AB1129" s="147"/>
      <c r="AC1129" s="147"/>
      <c r="AD1129" s="147"/>
      <c r="AE1129" s="147"/>
      <c r="AF1129" s="147"/>
      <c r="AG1129" s="147" t="s">
        <v>212</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3" x14ac:dyDescent="0.2">
      <c r="A1130" s="154"/>
      <c r="B1130" s="155"/>
      <c r="C1130" s="193" t="s">
        <v>1002</v>
      </c>
      <c r="D1130" s="188"/>
      <c r="E1130" s="189">
        <v>24</v>
      </c>
      <c r="F1130" s="158"/>
      <c r="G1130" s="158"/>
      <c r="H1130" s="158"/>
      <c r="I1130" s="158"/>
      <c r="J1130" s="158"/>
      <c r="K1130" s="158"/>
      <c r="L1130" s="158"/>
      <c r="M1130" s="158"/>
      <c r="N1130" s="157"/>
      <c r="O1130" s="157"/>
      <c r="P1130" s="157"/>
      <c r="Q1130" s="157"/>
      <c r="R1130" s="158"/>
      <c r="S1130" s="158"/>
      <c r="T1130" s="158"/>
      <c r="U1130" s="158"/>
      <c r="V1130" s="158"/>
      <c r="W1130" s="158"/>
      <c r="X1130" s="158"/>
      <c r="Y1130" s="158"/>
      <c r="Z1130" s="147"/>
      <c r="AA1130" s="147"/>
      <c r="AB1130" s="147"/>
      <c r="AC1130" s="147"/>
      <c r="AD1130" s="147"/>
      <c r="AE1130" s="147"/>
      <c r="AF1130" s="147"/>
      <c r="AG1130" s="147" t="s">
        <v>212</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3" x14ac:dyDescent="0.2">
      <c r="A1131" s="154"/>
      <c r="B1131" s="155"/>
      <c r="C1131" s="193" t="s">
        <v>1003</v>
      </c>
      <c r="D1131" s="188"/>
      <c r="E1131" s="189"/>
      <c r="F1131" s="158"/>
      <c r="G1131" s="158"/>
      <c r="H1131" s="158"/>
      <c r="I1131" s="158"/>
      <c r="J1131" s="158"/>
      <c r="K1131" s="158"/>
      <c r="L1131" s="158"/>
      <c r="M1131" s="158"/>
      <c r="N1131" s="157"/>
      <c r="O1131" s="157"/>
      <c r="P1131" s="157"/>
      <c r="Q1131" s="157"/>
      <c r="R1131" s="158"/>
      <c r="S1131" s="158"/>
      <c r="T1131" s="158"/>
      <c r="U1131" s="158"/>
      <c r="V1131" s="158"/>
      <c r="W1131" s="158"/>
      <c r="X1131" s="158"/>
      <c r="Y1131" s="158"/>
      <c r="Z1131" s="147"/>
      <c r="AA1131" s="147"/>
      <c r="AB1131" s="147"/>
      <c r="AC1131" s="147"/>
      <c r="AD1131" s="147"/>
      <c r="AE1131" s="147"/>
      <c r="AF1131" s="147"/>
      <c r="AG1131" s="147" t="s">
        <v>212</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3" x14ac:dyDescent="0.2">
      <c r="A1132" s="154"/>
      <c r="B1132" s="155"/>
      <c r="C1132" s="193" t="s">
        <v>998</v>
      </c>
      <c r="D1132" s="188"/>
      <c r="E1132" s="189">
        <v>16</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58"/>
      <c r="Z1132" s="147"/>
      <c r="AA1132" s="147"/>
      <c r="AB1132" s="147"/>
      <c r="AC1132" s="147"/>
      <c r="AD1132" s="147"/>
      <c r="AE1132" s="147"/>
      <c r="AF1132" s="147"/>
      <c r="AG1132" s="147" t="s">
        <v>212</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3" x14ac:dyDescent="0.2">
      <c r="A1133" s="154"/>
      <c r="B1133" s="155"/>
      <c r="C1133" s="193" t="s">
        <v>1004</v>
      </c>
      <c r="D1133" s="188"/>
      <c r="E1133" s="189"/>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7"/>
      <c r="AA1133" s="147"/>
      <c r="AB1133" s="147"/>
      <c r="AC1133" s="147"/>
      <c r="AD1133" s="147"/>
      <c r="AE1133" s="147"/>
      <c r="AF1133" s="147"/>
      <c r="AG1133" s="147" t="s">
        <v>212</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3" x14ac:dyDescent="0.2">
      <c r="A1134" s="154"/>
      <c r="B1134" s="155"/>
      <c r="C1134" s="193" t="s">
        <v>1005</v>
      </c>
      <c r="D1134" s="188"/>
      <c r="E1134" s="189">
        <v>18.824000000000002</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7"/>
      <c r="AA1134" s="147"/>
      <c r="AB1134" s="147"/>
      <c r="AC1134" s="147"/>
      <c r="AD1134" s="147"/>
      <c r="AE1134" s="147"/>
      <c r="AF1134" s="147"/>
      <c r="AG1134" s="147" t="s">
        <v>212</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3" x14ac:dyDescent="0.2">
      <c r="A1135" s="154"/>
      <c r="B1135" s="155"/>
      <c r="C1135" s="193" t="s">
        <v>1006</v>
      </c>
      <c r="D1135" s="188"/>
      <c r="E1135" s="189"/>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7"/>
      <c r="AA1135" s="147"/>
      <c r="AB1135" s="147"/>
      <c r="AC1135" s="147"/>
      <c r="AD1135" s="147"/>
      <c r="AE1135" s="147"/>
      <c r="AF1135" s="147"/>
      <c r="AG1135" s="147" t="s">
        <v>212</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3" x14ac:dyDescent="0.2">
      <c r="A1136" s="154"/>
      <c r="B1136" s="155"/>
      <c r="C1136" s="193" t="s">
        <v>1007</v>
      </c>
      <c r="D1136" s="188"/>
      <c r="E1136" s="189">
        <v>19.024000000000001</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7"/>
      <c r="AA1136" s="147"/>
      <c r="AB1136" s="147"/>
      <c r="AC1136" s="147"/>
      <c r="AD1136" s="147"/>
      <c r="AE1136" s="147"/>
      <c r="AF1136" s="147"/>
      <c r="AG1136" s="147" t="s">
        <v>212</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3" x14ac:dyDescent="0.2">
      <c r="A1137" s="154"/>
      <c r="B1137" s="155"/>
      <c r="C1137" s="193" t="s">
        <v>1008</v>
      </c>
      <c r="D1137" s="188"/>
      <c r="E1137" s="189"/>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7"/>
      <c r="AA1137" s="147"/>
      <c r="AB1137" s="147"/>
      <c r="AC1137" s="147"/>
      <c r="AD1137" s="147"/>
      <c r="AE1137" s="147"/>
      <c r="AF1137" s="147"/>
      <c r="AG1137" s="147" t="s">
        <v>212</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3" x14ac:dyDescent="0.2">
      <c r="A1138" s="154"/>
      <c r="B1138" s="155"/>
      <c r="C1138" s="193" t="s">
        <v>1009</v>
      </c>
      <c r="D1138" s="188"/>
      <c r="E1138" s="189">
        <v>9.8179999999999996</v>
      </c>
      <c r="F1138" s="158"/>
      <c r="G1138" s="158"/>
      <c r="H1138" s="158"/>
      <c r="I1138" s="158"/>
      <c r="J1138" s="158"/>
      <c r="K1138" s="158"/>
      <c r="L1138" s="158"/>
      <c r="M1138" s="158"/>
      <c r="N1138" s="157"/>
      <c r="O1138" s="157"/>
      <c r="P1138" s="157"/>
      <c r="Q1138" s="157"/>
      <c r="R1138" s="158"/>
      <c r="S1138" s="158"/>
      <c r="T1138" s="158"/>
      <c r="U1138" s="158"/>
      <c r="V1138" s="158"/>
      <c r="W1138" s="158"/>
      <c r="X1138" s="158"/>
      <c r="Y1138" s="158"/>
      <c r="Z1138" s="147"/>
      <c r="AA1138" s="147"/>
      <c r="AB1138" s="147"/>
      <c r="AC1138" s="147"/>
      <c r="AD1138" s="147"/>
      <c r="AE1138" s="147"/>
      <c r="AF1138" s="147"/>
      <c r="AG1138" s="147" t="s">
        <v>212</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3" x14ac:dyDescent="0.2">
      <c r="A1139" s="154"/>
      <c r="B1139" s="155"/>
      <c r="C1139" s="193" t="s">
        <v>1010</v>
      </c>
      <c r="D1139" s="188"/>
      <c r="E1139" s="189">
        <v>8.26</v>
      </c>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7"/>
      <c r="AA1139" s="147"/>
      <c r="AB1139" s="147"/>
      <c r="AC1139" s="147"/>
      <c r="AD1139" s="147"/>
      <c r="AE1139" s="147"/>
      <c r="AF1139" s="147"/>
      <c r="AG1139" s="147" t="s">
        <v>212</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3" x14ac:dyDescent="0.2">
      <c r="A1140" s="154"/>
      <c r="B1140" s="155"/>
      <c r="C1140" s="193" t="s">
        <v>1011</v>
      </c>
      <c r="D1140" s="188"/>
      <c r="E1140" s="189">
        <v>10.218</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7"/>
      <c r="AA1140" s="147"/>
      <c r="AB1140" s="147"/>
      <c r="AC1140" s="147"/>
      <c r="AD1140" s="147"/>
      <c r="AE1140" s="147"/>
      <c r="AF1140" s="147"/>
      <c r="AG1140" s="147" t="s">
        <v>212</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ht="22.5" outlineLevel="1" x14ac:dyDescent="0.2">
      <c r="A1141" s="175">
        <v>158</v>
      </c>
      <c r="B1141" s="176" t="s">
        <v>1022</v>
      </c>
      <c r="C1141" s="614" t="s">
        <v>2920</v>
      </c>
      <c r="D1141" s="177" t="s">
        <v>186</v>
      </c>
      <c r="E1141" s="178">
        <v>1</v>
      </c>
      <c r="F1141" s="179"/>
      <c r="G1141" s="180">
        <f>ROUND(E1141*F1141,2)</f>
        <v>0</v>
      </c>
      <c r="H1141" s="179"/>
      <c r="I1141" s="180">
        <f>ROUND(E1141*H1141,2)</f>
        <v>0</v>
      </c>
      <c r="J1141" s="179"/>
      <c r="K1141" s="180">
        <f>ROUND(E1141*J1141,2)</f>
        <v>0</v>
      </c>
      <c r="L1141" s="180">
        <v>21</v>
      </c>
      <c r="M1141" s="180">
        <f>G1141*(1+L1141/100)</f>
        <v>0</v>
      </c>
      <c r="N1141" s="178">
        <v>0</v>
      </c>
      <c r="O1141" s="178">
        <f>ROUND(E1141*N1141,2)</f>
        <v>0</v>
      </c>
      <c r="P1141" s="178">
        <v>0</v>
      </c>
      <c r="Q1141" s="178">
        <f>ROUND(E1141*P1141,2)</f>
        <v>0</v>
      </c>
      <c r="R1141" s="180"/>
      <c r="S1141" s="180" t="s">
        <v>187</v>
      </c>
      <c r="T1141" s="181" t="s">
        <v>179</v>
      </c>
      <c r="U1141" s="158">
        <v>0</v>
      </c>
      <c r="V1141" s="158">
        <f>ROUND(E1141*U1141,2)</f>
        <v>0</v>
      </c>
      <c r="W1141" s="158"/>
      <c r="X1141" s="158" t="s">
        <v>188</v>
      </c>
      <c r="Y1141" s="158" t="s">
        <v>180</v>
      </c>
      <c r="Z1141" s="147"/>
      <c r="AA1141" s="147"/>
      <c r="AB1141" s="147"/>
      <c r="AC1141" s="147"/>
      <c r="AD1141" s="147"/>
      <c r="AE1141" s="147"/>
      <c r="AF1141" s="147"/>
      <c r="AG1141" s="147" t="s">
        <v>189</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159</v>
      </c>
      <c r="B1142" s="169" t="s">
        <v>1023</v>
      </c>
      <c r="C1142" s="184" t="s">
        <v>1024</v>
      </c>
      <c r="D1142" s="170" t="s">
        <v>716</v>
      </c>
      <c r="E1142" s="171">
        <v>9.6374999999999993</v>
      </c>
      <c r="F1142" s="172"/>
      <c r="G1142" s="173">
        <f>ROUND(E1142*F1142,2)</f>
        <v>0</v>
      </c>
      <c r="H1142" s="172"/>
      <c r="I1142" s="173">
        <f>ROUND(E1142*H1142,2)</f>
        <v>0</v>
      </c>
      <c r="J1142" s="172"/>
      <c r="K1142" s="173">
        <f>ROUND(E1142*J1142,2)</f>
        <v>0</v>
      </c>
      <c r="L1142" s="173">
        <v>21</v>
      </c>
      <c r="M1142" s="173">
        <f>G1142*(1+L1142/100)</f>
        <v>0</v>
      </c>
      <c r="N1142" s="171">
        <v>0</v>
      </c>
      <c r="O1142" s="171">
        <f>ROUND(E1142*N1142,2)</f>
        <v>0</v>
      </c>
      <c r="P1142" s="171">
        <v>0.05</v>
      </c>
      <c r="Q1142" s="171">
        <f>ROUND(E1142*P1142,2)</f>
        <v>0.48</v>
      </c>
      <c r="R1142" s="173"/>
      <c r="S1142" s="173" t="s">
        <v>187</v>
      </c>
      <c r="T1142" s="174" t="s">
        <v>179</v>
      </c>
      <c r="U1142" s="158">
        <v>0</v>
      </c>
      <c r="V1142" s="158">
        <f>ROUND(E1142*U1142,2)</f>
        <v>0</v>
      </c>
      <c r="W1142" s="158"/>
      <c r="X1142" s="158" t="s">
        <v>188</v>
      </c>
      <c r="Y1142" s="158" t="s">
        <v>180</v>
      </c>
      <c r="Z1142" s="147"/>
      <c r="AA1142" s="147"/>
      <c r="AB1142" s="147"/>
      <c r="AC1142" s="147"/>
      <c r="AD1142" s="147"/>
      <c r="AE1142" s="147"/>
      <c r="AF1142" s="147"/>
      <c r="AG1142" s="147" t="s">
        <v>189</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2" x14ac:dyDescent="0.2">
      <c r="A1143" s="154"/>
      <c r="B1143" s="155"/>
      <c r="C1143" s="193" t="s">
        <v>211</v>
      </c>
      <c r="D1143" s="188"/>
      <c r="E1143" s="189"/>
      <c r="F1143" s="158"/>
      <c r="G1143" s="158"/>
      <c r="H1143" s="158"/>
      <c r="I1143" s="158"/>
      <c r="J1143" s="158"/>
      <c r="K1143" s="158"/>
      <c r="L1143" s="158"/>
      <c r="M1143" s="158"/>
      <c r="N1143" s="157"/>
      <c r="O1143" s="157"/>
      <c r="P1143" s="157"/>
      <c r="Q1143" s="157"/>
      <c r="R1143" s="158"/>
      <c r="S1143" s="158"/>
      <c r="T1143" s="158"/>
      <c r="U1143" s="158"/>
      <c r="V1143" s="158"/>
      <c r="W1143" s="158"/>
      <c r="X1143" s="158"/>
      <c r="Y1143" s="158"/>
      <c r="Z1143" s="147"/>
      <c r="AA1143" s="147"/>
      <c r="AB1143" s="147"/>
      <c r="AC1143" s="147"/>
      <c r="AD1143" s="147"/>
      <c r="AE1143" s="147"/>
      <c r="AF1143" s="147"/>
      <c r="AG1143" s="147" t="s">
        <v>212</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ht="22.5" outlineLevel="3" x14ac:dyDescent="0.2">
      <c r="A1144" s="154"/>
      <c r="B1144" s="155"/>
      <c r="C1144" s="193" t="s">
        <v>1025</v>
      </c>
      <c r="D1144" s="188"/>
      <c r="E1144" s="189">
        <v>9.6374999999999993</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58"/>
      <c r="Z1144" s="147"/>
      <c r="AA1144" s="147"/>
      <c r="AB1144" s="147"/>
      <c r="AC1144" s="147"/>
      <c r="AD1144" s="147"/>
      <c r="AE1144" s="147"/>
      <c r="AF1144" s="147"/>
      <c r="AG1144" s="147" t="s">
        <v>212</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68">
        <v>160</v>
      </c>
      <c r="B1145" s="169" t="s">
        <v>1026</v>
      </c>
      <c r="C1145" s="184" t="s">
        <v>1027</v>
      </c>
      <c r="D1145" s="170" t="s">
        <v>716</v>
      </c>
      <c r="E1145" s="171">
        <v>78.84</v>
      </c>
      <c r="F1145" s="172"/>
      <c r="G1145" s="173">
        <f>ROUND(E1145*F1145,2)</f>
        <v>0</v>
      </c>
      <c r="H1145" s="172"/>
      <c r="I1145" s="173">
        <f>ROUND(E1145*H1145,2)</f>
        <v>0</v>
      </c>
      <c r="J1145" s="172"/>
      <c r="K1145" s="173">
        <f>ROUND(E1145*J1145,2)</f>
        <v>0</v>
      </c>
      <c r="L1145" s="173">
        <v>21</v>
      </c>
      <c r="M1145" s="173">
        <f>G1145*(1+L1145/100)</f>
        <v>0</v>
      </c>
      <c r="N1145" s="171">
        <v>0</v>
      </c>
      <c r="O1145" s="171">
        <f>ROUND(E1145*N1145,2)</f>
        <v>0</v>
      </c>
      <c r="P1145" s="171">
        <v>0.1</v>
      </c>
      <c r="Q1145" s="171">
        <f>ROUND(E1145*P1145,2)</f>
        <v>7.88</v>
      </c>
      <c r="R1145" s="173"/>
      <c r="S1145" s="173" t="s">
        <v>187</v>
      </c>
      <c r="T1145" s="174" t="s">
        <v>179</v>
      </c>
      <c r="U1145" s="158">
        <v>0</v>
      </c>
      <c r="V1145" s="158">
        <f>ROUND(E1145*U1145,2)</f>
        <v>0</v>
      </c>
      <c r="W1145" s="158"/>
      <c r="X1145" s="158" t="s">
        <v>188</v>
      </c>
      <c r="Y1145" s="158" t="s">
        <v>180</v>
      </c>
      <c r="Z1145" s="147"/>
      <c r="AA1145" s="147"/>
      <c r="AB1145" s="147"/>
      <c r="AC1145" s="147"/>
      <c r="AD1145" s="147"/>
      <c r="AE1145" s="147"/>
      <c r="AF1145" s="147"/>
      <c r="AG1145" s="147" t="s">
        <v>189</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2" x14ac:dyDescent="0.2">
      <c r="A1146" s="154"/>
      <c r="B1146" s="155"/>
      <c r="C1146" s="193" t="s">
        <v>211</v>
      </c>
      <c r="D1146" s="188"/>
      <c r="E1146" s="189"/>
      <c r="F1146" s="158"/>
      <c r="G1146" s="158"/>
      <c r="H1146" s="158"/>
      <c r="I1146" s="158"/>
      <c r="J1146" s="158"/>
      <c r="K1146" s="158"/>
      <c r="L1146" s="158"/>
      <c r="M1146" s="158"/>
      <c r="N1146" s="157"/>
      <c r="O1146" s="157"/>
      <c r="P1146" s="157"/>
      <c r="Q1146" s="157"/>
      <c r="R1146" s="158"/>
      <c r="S1146" s="158"/>
      <c r="T1146" s="158"/>
      <c r="U1146" s="158"/>
      <c r="V1146" s="158"/>
      <c r="W1146" s="158"/>
      <c r="X1146" s="158"/>
      <c r="Y1146" s="158"/>
      <c r="Z1146" s="147"/>
      <c r="AA1146" s="147"/>
      <c r="AB1146" s="147"/>
      <c r="AC1146" s="147"/>
      <c r="AD1146" s="147"/>
      <c r="AE1146" s="147"/>
      <c r="AF1146" s="147"/>
      <c r="AG1146" s="147" t="s">
        <v>212</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3" x14ac:dyDescent="0.2">
      <c r="A1147" s="154"/>
      <c r="B1147" s="155"/>
      <c r="C1147" s="193" t="s">
        <v>1028</v>
      </c>
      <c r="D1147" s="188"/>
      <c r="E1147" s="189">
        <v>13.78</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7"/>
      <c r="AA1147" s="147"/>
      <c r="AB1147" s="147"/>
      <c r="AC1147" s="147"/>
      <c r="AD1147" s="147"/>
      <c r="AE1147" s="147"/>
      <c r="AF1147" s="147"/>
      <c r="AG1147" s="147" t="s">
        <v>212</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3" x14ac:dyDescent="0.2">
      <c r="A1148" s="154"/>
      <c r="B1148" s="155"/>
      <c r="C1148" s="193" t="s">
        <v>1029</v>
      </c>
      <c r="D1148" s="188"/>
      <c r="E1148" s="189">
        <v>10.46</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7"/>
      <c r="AA1148" s="147"/>
      <c r="AB1148" s="147"/>
      <c r="AC1148" s="147"/>
      <c r="AD1148" s="147"/>
      <c r="AE1148" s="147"/>
      <c r="AF1148" s="147"/>
      <c r="AG1148" s="147" t="s">
        <v>212</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3" x14ac:dyDescent="0.2">
      <c r="A1149" s="154"/>
      <c r="B1149" s="155"/>
      <c r="C1149" s="193" t="s">
        <v>1030</v>
      </c>
      <c r="D1149" s="188"/>
      <c r="E1149" s="189">
        <v>35.200000000000003</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7"/>
      <c r="AA1149" s="147"/>
      <c r="AB1149" s="147"/>
      <c r="AC1149" s="147"/>
      <c r="AD1149" s="147"/>
      <c r="AE1149" s="147"/>
      <c r="AF1149" s="147"/>
      <c r="AG1149" s="147" t="s">
        <v>212</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3" x14ac:dyDescent="0.2">
      <c r="A1150" s="154"/>
      <c r="B1150" s="155"/>
      <c r="C1150" s="193" t="s">
        <v>1031</v>
      </c>
      <c r="D1150" s="188"/>
      <c r="E1150" s="189">
        <v>19.399999999999999</v>
      </c>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7"/>
      <c r="AA1150" s="147"/>
      <c r="AB1150" s="147"/>
      <c r="AC1150" s="147"/>
      <c r="AD1150" s="147"/>
      <c r="AE1150" s="147"/>
      <c r="AF1150" s="147"/>
      <c r="AG1150" s="147" t="s">
        <v>212</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ht="22.5" outlineLevel="1" x14ac:dyDescent="0.2">
      <c r="A1151" s="175">
        <v>161</v>
      </c>
      <c r="B1151" s="176" t="s">
        <v>1032</v>
      </c>
      <c r="C1151" s="183" t="s">
        <v>1033</v>
      </c>
      <c r="D1151" s="177" t="s">
        <v>248</v>
      </c>
      <c r="E1151" s="178">
        <v>3</v>
      </c>
      <c r="F1151" s="179"/>
      <c r="G1151" s="180">
        <f>ROUND(E1151*F1151,2)</f>
        <v>0</v>
      </c>
      <c r="H1151" s="179"/>
      <c r="I1151" s="180">
        <f>ROUND(E1151*H1151,2)</f>
        <v>0</v>
      </c>
      <c r="J1151" s="179"/>
      <c r="K1151" s="180">
        <f>ROUND(E1151*J1151,2)</f>
        <v>0</v>
      </c>
      <c r="L1151" s="180">
        <v>21</v>
      </c>
      <c r="M1151" s="180">
        <f>G1151*(1+L1151/100)</f>
        <v>0</v>
      </c>
      <c r="N1151" s="178">
        <v>0</v>
      </c>
      <c r="O1151" s="178">
        <f>ROUND(E1151*N1151,2)</f>
        <v>0</v>
      </c>
      <c r="P1151" s="178">
        <v>0</v>
      </c>
      <c r="Q1151" s="178">
        <f>ROUND(E1151*P1151,2)</f>
        <v>0</v>
      </c>
      <c r="R1151" s="180"/>
      <c r="S1151" s="180" t="s">
        <v>187</v>
      </c>
      <c r="T1151" s="181" t="s">
        <v>179</v>
      </c>
      <c r="U1151" s="158">
        <v>0</v>
      </c>
      <c r="V1151" s="158">
        <f>ROUND(E1151*U1151,2)</f>
        <v>0</v>
      </c>
      <c r="W1151" s="158"/>
      <c r="X1151" s="158" t="s">
        <v>188</v>
      </c>
      <c r="Y1151" s="158" t="s">
        <v>180</v>
      </c>
      <c r="Z1151" s="147"/>
      <c r="AA1151" s="147"/>
      <c r="AB1151" s="147"/>
      <c r="AC1151" s="147"/>
      <c r="AD1151" s="147"/>
      <c r="AE1151" s="147"/>
      <c r="AF1151" s="147"/>
      <c r="AG1151" s="147" t="s">
        <v>189</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ht="22.5" outlineLevel="1" x14ac:dyDescent="0.2">
      <c r="A1152" s="175">
        <v>162</v>
      </c>
      <c r="B1152" s="176" t="s">
        <v>1034</v>
      </c>
      <c r="C1152" s="183" t="s">
        <v>1035</v>
      </c>
      <c r="D1152" s="177" t="s">
        <v>186</v>
      </c>
      <c r="E1152" s="178">
        <v>1</v>
      </c>
      <c r="F1152" s="179"/>
      <c r="G1152" s="180">
        <f>ROUND(E1152*F1152,2)</f>
        <v>0</v>
      </c>
      <c r="H1152" s="179"/>
      <c r="I1152" s="180">
        <f>ROUND(E1152*H1152,2)</f>
        <v>0</v>
      </c>
      <c r="J1152" s="179"/>
      <c r="K1152" s="180">
        <f>ROUND(E1152*J1152,2)</f>
        <v>0</v>
      </c>
      <c r="L1152" s="180">
        <v>21</v>
      </c>
      <c r="M1152" s="180">
        <f>G1152*(1+L1152/100)</f>
        <v>0</v>
      </c>
      <c r="N1152" s="178">
        <v>0</v>
      </c>
      <c r="O1152" s="178">
        <f>ROUND(E1152*N1152,2)</f>
        <v>0</v>
      </c>
      <c r="P1152" s="178">
        <v>0</v>
      </c>
      <c r="Q1152" s="178">
        <f>ROUND(E1152*P1152,2)</f>
        <v>0</v>
      </c>
      <c r="R1152" s="180"/>
      <c r="S1152" s="180" t="s">
        <v>187</v>
      </c>
      <c r="T1152" s="181" t="s">
        <v>179</v>
      </c>
      <c r="U1152" s="158">
        <v>0</v>
      </c>
      <c r="V1152" s="158">
        <f>ROUND(E1152*U1152,2)</f>
        <v>0</v>
      </c>
      <c r="W1152" s="158"/>
      <c r="X1152" s="158" t="s">
        <v>188</v>
      </c>
      <c r="Y1152" s="158" t="s">
        <v>180</v>
      </c>
      <c r="Z1152" s="147"/>
      <c r="AA1152" s="147"/>
      <c r="AB1152" s="147"/>
      <c r="AC1152" s="147"/>
      <c r="AD1152" s="147"/>
      <c r="AE1152" s="147"/>
      <c r="AF1152" s="147"/>
      <c r="AG1152" s="147" t="s">
        <v>189</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ht="22.5" outlineLevel="1" x14ac:dyDescent="0.2">
      <c r="A1153" s="168">
        <v>163</v>
      </c>
      <c r="B1153" s="169" t="s">
        <v>1036</v>
      </c>
      <c r="C1153" s="184" t="s">
        <v>1037</v>
      </c>
      <c r="D1153" s="170" t="s">
        <v>716</v>
      </c>
      <c r="E1153" s="171">
        <v>49.6</v>
      </c>
      <c r="F1153" s="172"/>
      <c r="G1153" s="173">
        <f>ROUND(E1153*F1153,2)</f>
        <v>0</v>
      </c>
      <c r="H1153" s="172"/>
      <c r="I1153" s="173">
        <f>ROUND(E1153*H1153,2)</f>
        <v>0</v>
      </c>
      <c r="J1153" s="172"/>
      <c r="K1153" s="173">
        <f>ROUND(E1153*J1153,2)</f>
        <v>0</v>
      </c>
      <c r="L1153" s="173">
        <v>21</v>
      </c>
      <c r="M1153" s="173">
        <f>G1153*(1+L1153/100)</f>
        <v>0</v>
      </c>
      <c r="N1153" s="171">
        <v>0</v>
      </c>
      <c r="O1153" s="171">
        <f>ROUND(E1153*N1153,2)</f>
        <v>0</v>
      </c>
      <c r="P1153" s="171">
        <v>0</v>
      </c>
      <c r="Q1153" s="171">
        <f>ROUND(E1153*P1153,2)</f>
        <v>0</v>
      </c>
      <c r="R1153" s="173"/>
      <c r="S1153" s="173" t="s">
        <v>187</v>
      </c>
      <c r="T1153" s="174" t="s">
        <v>179</v>
      </c>
      <c r="U1153" s="158">
        <v>0</v>
      </c>
      <c r="V1153" s="158">
        <f>ROUND(E1153*U1153,2)</f>
        <v>0</v>
      </c>
      <c r="W1153" s="158"/>
      <c r="X1153" s="158" t="s">
        <v>188</v>
      </c>
      <c r="Y1153" s="158" t="s">
        <v>180</v>
      </c>
      <c r="Z1153" s="147"/>
      <c r="AA1153" s="147"/>
      <c r="AB1153" s="147"/>
      <c r="AC1153" s="147"/>
      <c r="AD1153" s="147"/>
      <c r="AE1153" s="147"/>
      <c r="AF1153" s="147"/>
      <c r="AG1153" s="147" t="s">
        <v>189</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2" x14ac:dyDescent="0.2">
      <c r="A1154" s="154"/>
      <c r="B1154" s="155"/>
      <c r="C1154" s="193" t="s">
        <v>258</v>
      </c>
      <c r="D1154" s="188"/>
      <c r="E1154" s="189"/>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7"/>
      <c r="AA1154" s="147"/>
      <c r="AB1154" s="147"/>
      <c r="AC1154" s="147"/>
      <c r="AD1154" s="147"/>
      <c r="AE1154" s="147"/>
      <c r="AF1154" s="147"/>
      <c r="AG1154" s="147" t="s">
        <v>212</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3" x14ac:dyDescent="0.2">
      <c r="A1155" s="154"/>
      <c r="B1155" s="155"/>
      <c r="C1155" s="193" t="s">
        <v>1038</v>
      </c>
      <c r="D1155" s="188"/>
      <c r="E1155" s="189">
        <v>49.6</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58"/>
      <c r="Z1155" s="147"/>
      <c r="AA1155" s="147"/>
      <c r="AB1155" s="147"/>
      <c r="AC1155" s="147"/>
      <c r="AD1155" s="147"/>
      <c r="AE1155" s="147"/>
      <c r="AF1155" s="147"/>
      <c r="AG1155" s="147" t="s">
        <v>212</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ht="22.5" outlineLevel="1" x14ac:dyDescent="0.2">
      <c r="A1156" s="168">
        <v>164</v>
      </c>
      <c r="B1156" s="169" t="s">
        <v>1039</v>
      </c>
      <c r="C1156" s="184" t="s">
        <v>1040</v>
      </c>
      <c r="D1156" s="170" t="s">
        <v>716</v>
      </c>
      <c r="E1156" s="171">
        <v>46.02</v>
      </c>
      <c r="F1156" s="172"/>
      <c r="G1156" s="173">
        <f>ROUND(E1156*F1156,2)</f>
        <v>0</v>
      </c>
      <c r="H1156" s="172"/>
      <c r="I1156" s="173">
        <f>ROUND(E1156*H1156,2)</f>
        <v>0</v>
      </c>
      <c r="J1156" s="172"/>
      <c r="K1156" s="173">
        <f>ROUND(E1156*J1156,2)</f>
        <v>0</v>
      </c>
      <c r="L1156" s="173">
        <v>21</v>
      </c>
      <c r="M1156" s="173">
        <f>G1156*(1+L1156/100)</f>
        <v>0</v>
      </c>
      <c r="N1156" s="171">
        <v>0</v>
      </c>
      <c r="O1156" s="171">
        <f>ROUND(E1156*N1156,2)</f>
        <v>0</v>
      </c>
      <c r="P1156" s="171">
        <v>7.0000000000000007E-2</v>
      </c>
      <c r="Q1156" s="171">
        <f>ROUND(E1156*P1156,2)</f>
        <v>3.22</v>
      </c>
      <c r="R1156" s="173"/>
      <c r="S1156" s="173" t="s">
        <v>187</v>
      </c>
      <c r="T1156" s="174" t="s">
        <v>179</v>
      </c>
      <c r="U1156" s="158">
        <v>0</v>
      </c>
      <c r="V1156" s="158">
        <f>ROUND(E1156*U1156,2)</f>
        <v>0</v>
      </c>
      <c r="W1156" s="158"/>
      <c r="X1156" s="158" t="s">
        <v>188</v>
      </c>
      <c r="Y1156" s="158" t="s">
        <v>180</v>
      </c>
      <c r="Z1156" s="147"/>
      <c r="AA1156" s="147"/>
      <c r="AB1156" s="147"/>
      <c r="AC1156" s="147"/>
      <c r="AD1156" s="147"/>
      <c r="AE1156" s="147"/>
      <c r="AF1156" s="147"/>
      <c r="AG1156" s="147" t="s">
        <v>189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2" x14ac:dyDescent="0.2">
      <c r="A1157" s="154"/>
      <c r="B1157" s="155"/>
      <c r="C1157" s="193" t="s">
        <v>211</v>
      </c>
      <c r="D1157" s="188"/>
      <c r="E1157" s="189"/>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7"/>
      <c r="AA1157" s="147"/>
      <c r="AB1157" s="147"/>
      <c r="AC1157" s="147"/>
      <c r="AD1157" s="147"/>
      <c r="AE1157" s="147"/>
      <c r="AF1157" s="147"/>
      <c r="AG1157" s="147" t="s">
        <v>212</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3" x14ac:dyDescent="0.2">
      <c r="A1158" s="154"/>
      <c r="B1158" s="155"/>
      <c r="C1158" s="193" t="s">
        <v>955</v>
      </c>
      <c r="D1158" s="188"/>
      <c r="E1158" s="189"/>
      <c r="F1158" s="158"/>
      <c r="G1158" s="158"/>
      <c r="H1158" s="158"/>
      <c r="I1158" s="158"/>
      <c r="J1158" s="158"/>
      <c r="K1158" s="158"/>
      <c r="L1158" s="158"/>
      <c r="M1158" s="158"/>
      <c r="N1158" s="157"/>
      <c r="O1158" s="157"/>
      <c r="P1158" s="157"/>
      <c r="Q1158" s="157"/>
      <c r="R1158" s="158"/>
      <c r="S1158" s="158"/>
      <c r="T1158" s="158"/>
      <c r="U1158" s="158"/>
      <c r="V1158" s="158"/>
      <c r="W1158" s="158"/>
      <c r="X1158" s="158"/>
      <c r="Y1158" s="158"/>
      <c r="Z1158" s="147"/>
      <c r="AA1158" s="147"/>
      <c r="AB1158" s="147"/>
      <c r="AC1158" s="147"/>
      <c r="AD1158" s="147"/>
      <c r="AE1158" s="147"/>
      <c r="AF1158" s="147"/>
      <c r="AG1158" s="147" t="s">
        <v>212</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3" x14ac:dyDescent="0.2">
      <c r="A1159" s="154"/>
      <c r="B1159" s="155"/>
      <c r="C1159" s="193" t="s">
        <v>1041</v>
      </c>
      <c r="D1159" s="188"/>
      <c r="E1159" s="189">
        <v>46.02</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7"/>
      <c r="AA1159" s="147"/>
      <c r="AB1159" s="147"/>
      <c r="AC1159" s="147"/>
      <c r="AD1159" s="147"/>
      <c r="AE1159" s="147"/>
      <c r="AF1159" s="147"/>
      <c r="AG1159" s="147" t="s">
        <v>212</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ht="22.5" outlineLevel="1" x14ac:dyDescent="0.2">
      <c r="A1160" s="168">
        <v>165</v>
      </c>
      <c r="B1160" s="169" t="s">
        <v>1042</v>
      </c>
      <c r="C1160" s="184" t="s">
        <v>1043</v>
      </c>
      <c r="D1160" s="170" t="s">
        <v>716</v>
      </c>
      <c r="E1160" s="171">
        <v>200.3124</v>
      </c>
      <c r="F1160" s="172"/>
      <c r="G1160" s="173">
        <f>ROUND(E1160*F1160,2)</f>
        <v>0</v>
      </c>
      <c r="H1160" s="172"/>
      <c r="I1160" s="173">
        <f>ROUND(E1160*H1160,2)</f>
        <v>0</v>
      </c>
      <c r="J1160" s="172"/>
      <c r="K1160" s="173">
        <f>ROUND(E1160*J1160,2)</f>
        <v>0</v>
      </c>
      <c r="L1160" s="173">
        <v>21</v>
      </c>
      <c r="M1160" s="173">
        <f>G1160*(1+L1160/100)</f>
        <v>0</v>
      </c>
      <c r="N1160" s="171">
        <v>0</v>
      </c>
      <c r="O1160" s="171">
        <f>ROUND(E1160*N1160,2)</f>
        <v>0</v>
      </c>
      <c r="P1160" s="171">
        <v>0.02</v>
      </c>
      <c r="Q1160" s="171">
        <f>ROUND(E1160*P1160,2)</f>
        <v>4.01</v>
      </c>
      <c r="R1160" s="173"/>
      <c r="S1160" s="173" t="s">
        <v>187</v>
      </c>
      <c r="T1160" s="174" t="s">
        <v>179</v>
      </c>
      <c r="U1160" s="158">
        <v>0</v>
      </c>
      <c r="V1160" s="158">
        <f>ROUND(E1160*U1160,2)</f>
        <v>0</v>
      </c>
      <c r="W1160" s="158"/>
      <c r="X1160" s="158" t="s">
        <v>188</v>
      </c>
      <c r="Y1160" s="158" t="s">
        <v>180</v>
      </c>
      <c r="Z1160" s="147"/>
      <c r="AA1160" s="147"/>
      <c r="AB1160" s="147"/>
      <c r="AC1160" s="147"/>
      <c r="AD1160" s="147"/>
      <c r="AE1160" s="147"/>
      <c r="AF1160" s="147"/>
      <c r="AG1160" s="147" t="s">
        <v>189</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2" x14ac:dyDescent="0.2">
      <c r="A1161" s="154"/>
      <c r="B1161" s="155"/>
      <c r="C1161" s="193" t="s">
        <v>211</v>
      </c>
      <c r="D1161" s="188"/>
      <c r="E1161" s="189"/>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7"/>
      <c r="AA1161" s="147"/>
      <c r="AB1161" s="147"/>
      <c r="AC1161" s="147"/>
      <c r="AD1161" s="147"/>
      <c r="AE1161" s="147"/>
      <c r="AF1161" s="147"/>
      <c r="AG1161" s="147" t="s">
        <v>212</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3" x14ac:dyDescent="0.2">
      <c r="A1162" s="154"/>
      <c r="B1162" s="155"/>
      <c r="C1162" s="193" t="s">
        <v>955</v>
      </c>
      <c r="D1162" s="188"/>
      <c r="E1162" s="189"/>
      <c r="F1162" s="158"/>
      <c r="G1162" s="158"/>
      <c r="H1162" s="158"/>
      <c r="I1162" s="158"/>
      <c r="J1162" s="158"/>
      <c r="K1162" s="158"/>
      <c r="L1162" s="158"/>
      <c r="M1162" s="158"/>
      <c r="N1162" s="157"/>
      <c r="O1162" s="157"/>
      <c r="P1162" s="157"/>
      <c r="Q1162" s="157"/>
      <c r="R1162" s="158"/>
      <c r="S1162" s="158"/>
      <c r="T1162" s="158"/>
      <c r="U1162" s="158"/>
      <c r="V1162" s="158"/>
      <c r="W1162" s="158"/>
      <c r="X1162" s="158"/>
      <c r="Y1162" s="158"/>
      <c r="Z1162" s="147"/>
      <c r="AA1162" s="147"/>
      <c r="AB1162" s="147"/>
      <c r="AC1162" s="147"/>
      <c r="AD1162" s="147"/>
      <c r="AE1162" s="147"/>
      <c r="AF1162" s="147"/>
      <c r="AG1162" s="147" t="s">
        <v>212</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3" x14ac:dyDescent="0.2">
      <c r="A1163" s="154"/>
      <c r="B1163" s="155"/>
      <c r="C1163" s="193" t="s">
        <v>956</v>
      </c>
      <c r="D1163" s="188"/>
      <c r="E1163" s="189"/>
      <c r="F1163" s="158"/>
      <c r="G1163" s="158"/>
      <c r="H1163" s="158"/>
      <c r="I1163" s="158"/>
      <c r="J1163" s="158"/>
      <c r="K1163" s="158"/>
      <c r="L1163" s="158"/>
      <c r="M1163" s="158"/>
      <c r="N1163" s="157"/>
      <c r="O1163" s="157"/>
      <c r="P1163" s="157"/>
      <c r="Q1163" s="157"/>
      <c r="R1163" s="158"/>
      <c r="S1163" s="158"/>
      <c r="T1163" s="158"/>
      <c r="U1163" s="158"/>
      <c r="V1163" s="158"/>
      <c r="W1163" s="158"/>
      <c r="X1163" s="158"/>
      <c r="Y1163" s="158"/>
      <c r="Z1163" s="147"/>
      <c r="AA1163" s="147"/>
      <c r="AB1163" s="147"/>
      <c r="AC1163" s="147"/>
      <c r="AD1163" s="147"/>
      <c r="AE1163" s="147"/>
      <c r="AF1163" s="147"/>
      <c r="AG1163" s="147" t="s">
        <v>212</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3" x14ac:dyDescent="0.2">
      <c r="A1164" s="154"/>
      <c r="B1164" s="155"/>
      <c r="C1164" s="193" t="s">
        <v>958</v>
      </c>
      <c r="D1164" s="188"/>
      <c r="E1164" s="189">
        <v>30.544</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58"/>
      <c r="Z1164" s="147"/>
      <c r="AA1164" s="147"/>
      <c r="AB1164" s="147"/>
      <c r="AC1164" s="147"/>
      <c r="AD1164" s="147"/>
      <c r="AE1164" s="147"/>
      <c r="AF1164" s="147"/>
      <c r="AG1164" s="147" t="s">
        <v>212</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3" x14ac:dyDescent="0.2">
      <c r="A1165" s="154"/>
      <c r="B1165" s="155"/>
      <c r="C1165" s="193" t="s">
        <v>959</v>
      </c>
      <c r="D1165" s="188"/>
      <c r="E1165" s="189"/>
      <c r="F1165" s="158"/>
      <c r="G1165" s="158"/>
      <c r="H1165" s="158"/>
      <c r="I1165" s="158"/>
      <c r="J1165" s="158"/>
      <c r="K1165" s="158"/>
      <c r="L1165" s="158"/>
      <c r="M1165" s="158"/>
      <c r="N1165" s="157"/>
      <c r="O1165" s="157"/>
      <c r="P1165" s="157"/>
      <c r="Q1165" s="157"/>
      <c r="R1165" s="158"/>
      <c r="S1165" s="158"/>
      <c r="T1165" s="158"/>
      <c r="U1165" s="158"/>
      <c r="V1165" s="158"/>
      <c r="W1165" s="158"/>
      <c r="X1165" s="158"/>
      <c r="Y1165" s="158"/>
      <c r="Z1165" s="147"/>
      <c r="AA1165" s="147"/>
      <c r="AB1165" s="147"/>
      <c r="AC1165" s="147"/>
      <c r="AD1165" s="147"/>
      <c r="AE1165" s="147"/>
      <c r="AF1165" s="147"/>
      <c r="AG1165" s="147" t="s">
        <v>212</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3" x14ac:dyDescent="0.2">
      <c r="A1166" s="154"/>
      <c r="B1166" s="155"/>
      <c r="C1166" s="193" t="s">
        <v>961</v>
      </c>
      <c r="D1166" s="188"/>
      <c r="E1166" s="189">
        <v>52.240699999999997</v>
      </c>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7"/>
      <c r="AA1166" s="147"/>
      <c r="AB1166" s="147"/>
      <c r="AC1166" s="147"/>
      <c r="AD1166" s="147"/>
      <c r="AE1166" s="147"/>
      <c r="AF1166" s="147"/>
      <c r="AG1166" s="147" t="s">
        <v>212</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3" x14ac:dyDescent="0.2">
      <c r="A1167" s="154"/>
      <c r="B1167" s="155"/>
      <c r="C1167" s="193" t="s">
        <v>962</v>
      </c>
      <c r="D1167" s="188"/>
      <c r="E1167" s="189"/>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7"/>
      <c r="AA1167" s="147"/>
      <c r="AB1167" s="147"/>
      <c r="AC1167" s="147"/>
      <c r="AD1167" s="147"/>
      <c r="AE1167" s="147"/>
      <c r="AF1167" s="147"/>
      <c r="AG1167" s="147" t="s">
        <v>212</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3" x14ac:dyDescent="0.2">
      <c r="A1168" s="154"/>
      <c r="B1168" s="155"/>
      <c r="C1168" s="193" t="s">
        <v>964</v>
      </c>
      <c r="D1168" s="188"/>
      <c r="E1168" s="189">
        <v>44.1417</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7"/>
      <c r="AA1168" s="147"/>
      <c r="AB1168" s="147"/>
      <c r="AC1168" s="147"/>
      <c r="AD1168" s="147"/>
      <c r="AE1168" s="147"/>
      <c r="AF1168" s="147"/>
      <c r="AG1168" s="147" t="s">
        <v>212</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3" x14ac:dyDescent="0.2">
      <c r="A1169" s="154"/>
      <c r="B1169" s="155"/>
      <c r="C1169" s="193" t="s">
        <v>965</v>
      </c>
      <c r="D1169" s="188"/>
      <c r="E1169" s="189"/>
      <c r="F1169" s="158"/>
      <c r="G1169" s="158"/>
      <c r="H1169" s="158"/>
      <c r="I1169" s="158"/>
      <c r="J1169" s="158"/>
      <c r="K1169" s="158"/>
      <c r="L1169" s="158"/>
      <c r="M1169" s="158"/>
      <c r="N1169" s="157"/>
      <c r="O1169" s="157"/>
      <c r="P1169" s="157"/>
      <c r="Q1169" s="157"/>
      <c r="R1169" s="158"/>
      <c r="S1169" s="158"/>
      <c r="T1169" s="158"/>
      <c r="U1169" s="158"/>
      <c r="V1169" s="158"/>
      <c r="W1169" s="158"/>
      <c r="X1169" s="158"/>
      <c r="Y1169" s="158"/>
      <c r="Z1169" s="147"/>
      <c r="AA1169" s="147"/>
      <c r="AB1169" s="147"/>
      <c r="AC1169" s="147"/>
      <c r="AD1169" s="147"/>
      <c r="AE1169" s="147"/>
      <c r="AF1169" s="147"/>
      <c r="AG1169" s="147" t="s">
        <v>212</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3" x14ac:dyDescent="0.2">
      <c r="A1170" s="154"/>
      <c r="B1170" s="155"/>
      <c r="C1170" s="193" t="s">
        <v>967</v>
      </c>
      <c r="D1170" s="188"/>
      <c r="E1170" s="189">
        <v>42.585000000000001</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58"/>
      <c r="Z1170" s="147"/>
      <c r="AA1170" s="147"/>
      <c r="AB1170" s="147"/>
      <c r="AC1170" s="147"/>
      <c r="AD1170" s="147"/>
      <c r="AE1170" s="147"/>
      <c r="AF1170" s="147"/>
      <c r="AG1170" s="147" t="s">
        <v>212</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3" x14ac:dyDescent="0.2">
      <c r="A1171" s="154"/>
      <c r="B1171" s="155"/>
      <c r="C1171" s="193" t="s">
        <v>968</v>
      </c>
      <c r="D1171" s="188"/>
      <c r="E1171" s="189"/>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7"/>
      <c r="AA1171" s="147"/>
      <c r="AB1171" s="147"/>
      <c r="AC1171" s="147"/>
      <c r="AD1171" s="147"/>
      <c r="AE1171" s="147"/>
      <c r="AF1171" s="147"/>
      <c r="AG1171" s="147" t="s">
        <v>212</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3" x14ac:dyDescent="0.2">
      <c r="A1172" s="154"/>
      <c r="B1172" s="155"/>
      <c r="C1172" s="193" t="s">
        <v>970</v>
      </c>
      <c r="D1172" s="188"/>
      <c r="E1172" s="189">
        <v>30.800999999999998</v>
      </c>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7"/>
      <c r="AA1172" s="147"/>
      <c r="AB1172" s="147"/>
      <c r="AC1172" s="147"/>
      <c r="AD1172" s="147"/>
      <c r="AE1172" s="147"/>
      <c r="AF1172" s="147"/>
      <c r="AG1172" s="147" t="s">
        <v>212</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ht="22.5" outlineLevel="1" x14ac:dyDescent="0.2">
      <c r="A1173" s="175">
        <v>166</v>
      </c>
      <c r="B1173" s="176" t="s">
        <v>1044</v>
      </c>
      <c r="C1173" s="183" t="s">
        <v>1045</v>
      </c>
      <c r="D1173" s="177" t="s">
        <v>186</v>
      </c>
      <c r="E1173" s="178">
        <v>1</v>
      </c>
      <c r="F1173" s="179"/>
      <c r="G1173" s="180">
        <f t="shared" ref="G1173:G1181" si="7">ROUND(E1173*F1173,2)</f>
        <v>0</v>
      </c>
      <c r="H1173" s="179"/>
      <c r="I1173" s="180">
        <f t="shared" ref="I1173:I1181" si="8">ROUND(E1173*H1173,2)</f>
        <v>0</v>
      </c>
      <c r="J1173" s="179"/>
      <c r="K1173" s="180">
        <f t="shared" ref="K1173:K1181" si="9">ROUND(E1173*J1173,2)</f>
        <v>0</v>
      </c>
      <c r="L1173" s="180">
        <v>21</v>
      </c>
      <c r="M1173" s="180">
        <f t="shared" ref="M1173:M1181" si="10">G1173*(1+L1173/100)</f>
        <v>0</v>
      </c>
      <c r="N1173" s="178">
        <v>0</v>
      </c>
      <c r="O1173" s="178">
        <f t="shared" ref="O1173:O1181" si="11">ROUND(E1173*N1173,2)</f>
        <v>0</v>
      </c>
      <c r="P1173" s="178">
        <v>0</v>
      </c>
      <c r="Q1173" s="178">
        <f t="shared" ref="Q1173:Q1181" si="12">ROUND(E1173*P1173,2)</f>
        <v>0</v>
      </c>
      <c r="R1173" s="180"/>
      <c r="S1173" s="180" t="s">
        <v>187</v>
      </c>
      <c r="T1173" s="181" t="s">
        <v>179</v>
      </c>
      <c r="U1173" s="158">
        <v>0</v>
      </c>
      <c r="V1173" s="158">
        <f t="shared" ref="V1173:V1181" si="13">ROUND(E1173*U1173,2)</f>
        <v>0</v>
      </c>
      <c r="W1173" s="158"/>
      <c r="X1173" s="158" t="s">
        <v>188</v>
      </c>
      <c r="Y1173" s="158" t="s">
        <v>180</v>
      </c>
      <c r="Z1173" s="147"/>
      <c r="AA1173" s="147"/>
      <c r="AB1173" s="147"/>
      <c r="AC1173" s="147"/>
      <c r="AD1173" s="147"/>
      <c r="AE1173" s="147"/>
      <c r="AF1173" s="147"/>
      <c r="AG1173" s="147" t="s">
        <v>189</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ht="22.5" outlineLevel="1" x14ac:dyDescent="0.2">
      <c r="A1174" s="175">
        <v>167</v>
      </c>
      <c r="B1174" s="176" t="s">
        <v>1046</v>
      </c>
      <c r="C1174" s="614" t="s">
        <v>2921</v>
      </c>
      <c r="D1174" s="177" t="s">
        <v>186</v>
      </c>
      <c r="E1174" s="178">
        <v>1</v>
      </c>
      <c r="F1174" s="179"/>
      <c r="G1174" s="180">
        <f t="shared" si="7"/>
        <v>0</v>
      </c>
      <c r="H1174" s="179"/>
      <c r="I1174" s="180">
        <f t="shared" si="8"/>
        <v>0</v>
      </c>
      <c r="J1174" s="179"/>
      <c r="K1174" s="180">
        <f t="shared" si="9"/>
        <v>0</v>
      </c>
      <c r="L1174" s="180">
        <v>21</v>
      </c>
      <c r="M1174" s="180">
        <f t="shared" si="10"/>
        <v>0</v>
      </c>
      <c r="N1174" s="178">
        <v>0</v>
      </c>
      <c r="O1174" s="178">
        <f t="shared" si="11"/>
        <v>0</v>
      </c>
      <c r="P1174" s="178">
        <v>0</v>
      </c>
      <c r="Q1174" s="178">
        <f t="shared" si="12"/>
        <v>0</v>
      </c>
      <c r="R1174" s="180"/>
      <c r="S1174" s="180" t="s">
        <v>187</v>
      </c>
      <c r="T1174" s="181" t="s">
        <v>179</v>
      </c>
      <c r="U1174" s="158">
        <v>0</v>
      </c>
      <c r="V1174" s="158">
        <f t="shared" si="13"/>
        <v>0</v>
      </c>
      <c r="W1174" s="158"/>
      <c r="X1174" s="158" t="s">
        <v>188</v>
      </c>
      <c r="Y1174" s="158" t="s">
        <v>180</v>
      </c>
      <c r="Z1174" s="147"/>
      <c r="AA1174" s="147"/>
      <c r="AB1174" s="147"/>
      <c r="AC1174" s="147"/>
      <c r="AD1174" s="147"/>
      <c r="AE1174" s="147"/>
      <c r="AF1174" s="147"/>
      <c r="AG1174" s="147" t="s">
        <v>189</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ht="33.75" outlineLevel="1" x14ac:dyDescent="0.2">
      <c r="A1175" s="175">
        <v>168</v>
      </c>
      <c r="B1175" s="176" t="s">
        <v>1047</v>
      </c>
      <c r="C1175" s="614" t="s">
        <v>2922</v>
      </c>
      <c r="D1175" s="177" t="s">
        <v>186</v>
      </c>
      <c r="E1175" s="178">
        <v>1</v>
      </c>
      <c r="F1175" s="179"/>
      <c r="G1175" s="180">
        <f t="shared" si="7"/>
        <v>0</v>
      </c>
      <c r="H1175" s="179"/>
      <c r="I1175" s="180">
        <f t="shared" si="8"/>
        <v>0</v>
      </c>
      <c r="J1175" s="179"/>
      <c r="K1175" s="180">
        <f t="shared" si="9"/>
        <v>0</v>
      </c>
      <c r="L1175" s="180">
        <v>21</v>
      </c>
      <c r="M1175" s="180">
        <f t="shared" si="10"/>
        <v>0</v>
      </c>
      <c r="N1175" s="178">
        <v>0</v>
      </c>
      <c r="O1175" s="178">
        <f t="shared" si="11"/>
        <v>0</v>
      </c>
      <c r="P1175" s="178">
        <v>0</v>
      </c>
      <c r="Q1175" s="178">
        <f t="shared" si="12"/>
        <v>0</v>
      </c>
      <c r="R1175" s="180"/>
      <c r="S1175" s="180" t="s">
        <v>187</v>
      </c>
      <c r="T1175" s="181" t="s">
        <v>179</v>
      </c>
      <c r="U1175" s="158">
        <v>0</v>
      </c>
      <c r="V1175" s="158">
        <f t="shared" si="13"/>
        <v>0</v>
      </c>
      <c r="W1175" s="158"/>
      <c r="X1175" s="158" t="s">
        <v>188</v>
      </c>
      <c r="Y1175" s="158" t="s">
        <v>180</v>
      </c>
      <c r="Z1175" s="147"/>
      <c r="AA1175" s="147"/>
      <c r="AB1175" s="147"/>
      <c r="AC1175" s="147"/>
      <c r="AD1175" s="147"/>
      <c r="AE1175" s="147"/>
      <c r="AF1175" s="147"/>
      <c r="AG1175" s="147" t="s">
        <v>189</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ht="22.5" outlineLevel="1" x14ac:dyDescent="0.2">
      <c r="A1176" s="175">
        <v>169</v>
      </c>
      <c r="B1176" s="176" t="s">
        <v>1048</v>
      </c>
      <c r="C1176" s="183" t="s">
        <v>1049</v>
      </c>
      <c r="D1176" s="177" t="s">
        <v>186</v>
      </c>
      <c r="E1176" s="178">
        <v>3</v>
      </c>
      <c r="F1176" s="179"/>
      <c r="G1176" s="180">
        <f t="shared" si="7"/>
        <v>0</v>
      </c>
      <c r="H1176" s="179"/>
      <c r="I1176" s="180">
        <f t="shared" si="8"/>
        <v>0</v>
      </c>
      <c r="J1176" s="179"/>
      <c r="K1176" s="180">
        <f t="shared" si="9"/>
        <v>0</v>
      </c>
      <c r="L1176" s="180">
        <v>21</v>
      </c>
      <c r="M1176" s="180">
        <f t="shared" si="10"/>
        <v>0</v>
      </c>
      <c r="N1176" s="178">
        <v>0</v>
      </c>
      <c r="O1176" s="178">
        <f t="shared" si="11"/>
        <v>0</v>
      </c>
      <c r="P1176" s="178">
        <v>0</v>
      </c>
      <c r="Q1176" s="178">
        <f t="shared" si="12"/>
        <v>0</v>
      </c>
      <c r="R1176" s="180"/>
      <c r="S1176" s="180" t="s">
        <v>187</v>
      </c>
      <c r="T1176" s="181" t="s">
        <v>179</v>
      </c>
      <c r="U1176" s="158">
        <v>0</v>
      </c>
      <c r="V1176" s="158">
        <f t="shared" si="13"/>
        <v>0</v>
      </c>
      <c r="W1176" s="158"/>
      <c r="X1176" s="158" t="s">
        <v>188</v>
      </c>
      <c r="Y1176" s="158" t="s">
        <v>180</v>
      </c>
      <c r="Z1176" s="147"/>
      <c r="AA1176" s="147"/>
      <c r="AB1176" s="147"/>
      <c r="AC1176" s="147"/>
      <c r="AD1176" s="147"/>
      <c r="AE1176" s="147"/>
      <c r="AF1176" s="147"/>
      <c r="AG1176" s="147" t="s">
        <v>189</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ht="22.5" outlineLevel="1" x14ac:dyDescent="0.2">
      <c r="A1177" s="175">
        <v>170</v>
      </c>
      <c r="B1177" s="176" t="s">
        <v>1050</v>
      </c>
      <c r="C1177" s="614" t="s">
        <v>2923</v>
      </c>
      <c r="D1177" s="177" t="s">
        <v>186</v>
      </c>
      <c r="E1177" s="178">
        <v>1</v>
      </c>
      <c r="F1177" s="179"/>
      <c r="G1177" s="180">
        <f t="shared" si="7"/>
        <v>0</v>
      </c>
      <c r="H1177" s="179"/>
      <c r="I1177" s="180">
        <f t="shared" si="8"/>
        <v>0</v>
      </c>
      <c r="J1177" s="179"/>
      <c r="K1177" s="180">
        <f t="shared" si="9"/>
        <v>0</v>
      </c>
      <c r="L1177" s="180">
        <v>21</v>
      </c>
      <c r="M1177" s="180">
        <f t="shared" si="10"/>
        <v>0</v>
      </c>
      <c r="N1177" s="178">
        <v>0</v>
      </c>
      <c r="O1177" s="178">
        <f t="shared" si="11"/>
        <v>0</v>
      </c>
      <c r="P1177" s="178">
        <v>0</v>
      </c>
      <c r="Q1177" s="178">
        <f t="shared" si="12"/>
        <v>0</v>
      </c>
      <c r="R1177" s="180"/>
      <c r="S1177" s="180" t="s">
        <v>187</v>
      </c>
      <c r="T1177" s="181" t="s">
        <v>179</v>
      </c>
      <c r="U1177" s="158">
        <v>0</v>
      </c>
      <c r="V1177" s="158">
        <f t="shared" si="13"/>
        <v>0</v>
      </c>
      <c r="W1177" s="158"/>
      <c r="X1177" s="158" t="s">
        <v>188</v>
      </c>
      <c r="Y1177" s="158" t="s">
        <v>180</v>
      </c>
      <c r="Z1177" s="147"/>
      <c r="AA1177" s="147"/>
      <c r="AB1177" s="147"/>
      <c r="AC1177" s="147"/>
      <c r="AD1177" s="147"/>
      <c r="AE1177" s="147"/>
      <c r="AF1177" s="147"/>
      <c r="AG1177" s="147" t="s">
        <v>189</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ht="56.25" outlineLevel="1" x14ac:dyDescent="0.2">
      <c r="A1178" s="175">
        <v>171</v>
      </c>
      <c r="B1178" s="176" t="s">
        <v>1051</v>
      </c>
      <c r="C1178" s="614" t="s">
        <v>2924</v>
      </c>
      <c r="D1178" s="177" t="s">
        <v>186</v>
      </c>
      <c r="E1178" s="178">
        <v>1</v>
      </c>
      <c r="F1178" s="179"/>
      <c r="G1178" s="180">
        <f t="shared" si="7"/>
        <v>0</v>
      </c>
      <c r="H1178" s="179"/>
      <c r="I1178" s="180">
        <f t="shared" si="8"/>
        <v>0</v>
      </c>
      <c r="J1178" s="179"/>
      <c r="K1178" s="180">
        <f t="shared" si="9"/>
        <v>0</v>
      </c>
      <c r="L1178" s="180">
        <v>21</v>
      </c>
      <c r="M1178" s="180">
        <f t="shared" si="10"/>
        <v>0</v>
      </c>
      <c r="N1178" s="178">
        <v>0</v>
      </c>
      <c r="O1178" s="178">
        <f t="shared" si="11"/>
        <v>0</v>
      </c>
      <c r="P1178" s="178">
        <v>0</v>
      </c>
      <c r="Q1178" s="178">
        <f t="shared" si="12"/>
        <v>0</v>
      </c>
      <c r="R1178" s="180"/>
      <c r="S1178" s="180" t="s">
        <v>187</v>
      </c>
      <c r="T1178" s="181" t="s">
        <v>179</v>
      </c>
      <c r="U1178" s="158">
        <v>0</v>
      </c>
      <c r="V1178" s="158">
        <f t="shared" si="13"/>
        <v>0</v>
      </c>
      <c r="W1178" s="158"/>
      <c r="X1178" s="158" t="s">
        <v>188</v>
      </c>
      <c r="Y1178" s="158" t="s">
        <v>180</v>
      </c>
      <c r="Z1178" s="147"/>
      <c r="AA1178" s="147"/>
      <c r="AB1178" s="147"/>
      <c r="AC1178" s="147"/>
      <c r="AD1178" s="147"/>
      <c r="AE1178" s="147"/>
      <c r="AF1178" s="147"/>
      <c r="AG1178" s="147" t="s">
        <v>189</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ht="22.5" outlineLevel="1" x14ac:dyDescent="0.2">
      <c r="A1179" s="175">
        <v>172</v>
      </c>
      <c r="B1179" s="176" t="s">
        <v>1052</v>
      </c>
      <c r="C1179" s="183" t="s">
        <v>1053</v>
      </c>
      <c r="D1179" s="177" t="s">
        <v>186</v>
      </c>
      <c r="E1179" s="178">
        <v>1</v>
      </c>
      <c r="F1179" s="179"/>
      <c r="G1179" s="180">
        <f t="shared" si="7"/>
        <v>0</v>
      </c>
      <c r="H1179" s="179"/>
      <c r="I1179" s="180">
        <f t="shared" si="8"/>
        <v>0</v>
      </c>
      <c r="J1179" s="179"/>
      <c r="K1179" s="180">
        <f t="shared" si="9"/>
        <v>0</v>
      </c>
      <c r="L1179" s="180">
        <v>21</v>
      </c>
      <c r="M1179" s="180">
        <f t="shared" si="10"/>
        <v>0</v>
      </c>
      <c r="N1179" s="178">
        <v>0</v>
      </c>
      <c r="O1179" s="178">
        <f t="shared" si="11"/>
        <v>0</v>
      </c>
      <c r="P1179" s="178">
        <v>0</v>
      </c>
      <c r="Q1179" s="178">
        <f t="shared" si="12"/>
        <v>0</v>
      </c>
      <c r="R1179" s="180"/>
      <c r="S1179" s="180" t="s">
        <v>187</v>
      </c>
      <c r="T1179" s="181" t="s">
        <v>179</v>
      </c>
      <c r="U1179" s="158">
        <v>0</v>
      </c>
      <c r="V1179" s="158">
        <f t="shared" si="13"/>
        <v>0</v>
      </c>
      <c r="W1179" s="158"/>
      <c r="X1179" s="158" t="s">
        <v>188</v>
      </c>
      <c r="Y1179" s="158" t="s">
        <v>180</v>
      </c>
      <c r="Z1179" s="147"/>
      <c r="AA1179" s="147"/>
      <c r="AB1179" s="147"/>
      <c r="AC1179" s="147"/>
      <c r="AD1179" s="147"/>
      <c r="AE1179" s="147"/>
      <c r="AF1179" s="147"/>
      <c r="AG1179" s="147" t="s">
        <v>189</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ht="22.5" outlineLevel="1" x14ac:dyDescent="0.2">
      <c r="A1180" s="175">
        <v>173</v>
      </c>
      <c r="B1180" s="176" t="s">
        <v>1054</v>
      </c>
      <c r="C1180" s="183" t="s">
        <v>1055</v>
      </c>
      <c r="D1180" s="177" t="s">
        <v>186</v>
      </c>
      <c r="E1180" s="178">
        <v>1</v>
      </c>
      <c r="F1180" s="179"/>
      <c r="G1180" s="180">
        <f t="shared" si="7"/>
        <v>0</v>
      </c>
      <c r="H1180" s="179"/>
      <c r="I1180" s="180">
        <f t="shared" si="8"/>
        <v>0</v>
      </c>
      <c r="J1180" s="179"/>
      <c r="K1180" s="180">
        <f t="shared" si="9"/>
        <v>0</v>
      </c>
      <c r="L1180" s="180">
        <v>21</v>
      </c>
      <c r="M1180" s="180">
        <f t="shared" si="10"/>
        <v>0</v>
      </c>
      <c r="N1180" s="178">
        <v>0</v>
      </c>
      <c r="O1180" s="178">
        <f t="shared" si="11"/>
        <v>0</v>
      </c>
      <c r="P1180" s="178">
        <v>0</v>
      </c>
      <c r="Q1180" s="178">
        <f t="shared" si="12"/>
        <v>0</v>
      </c>
      <c r="R1180" s="180"/>
      <c r="S1180" s="180" t="s">
        <v>187</v>
      </c>
      <c r="T1180" s="181" t="s">
        <v>179</v>
      </c>
      <c r="U1180" s="158">
        <v>0</v>
      </c>
      <c r="V1180" s="158">
        <f t="shared" si="13"/>
        <v>0</v>
      </c>
      <c r="W1180" s="158"/>
      <c r="X1180" s="158" t="s">
        <v>188</v>
      </c>
      <c r="Y1180" s="158" t="s">
        <v>180</v>
      </c>
      <c r="Z1180" s="147"/>
      <c r="AA1180" s="147"/>
      <c r="AB1180" s="147"/>
      <c r="AC1180" s="147"/>
      <c r="AD1180" s="147"/>
      <c r="AE1180" s="147"/>
      <c r="AF1180" s="147"/>
      <c r="AG1180" s="147" t="s">
        <v>189</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75">
        <v>174</v>
      </c>
      <c r="B1181" s="176" t="s">
        <v>1056</v>
      </c>
      <c r="C1181" s="183" t="s">
        <v>1057</v>
      </c>
      <c r="D1181" s="177" t="s">
        <v>186</v>
      </c>
      <c r="E1181" s="178">
        <v>1</v>
      </c>
      <c r="F1181" s="179"/>
      <c r="G1181" s="180">
        <f t="shared" si="7"/>
        <v>0</v>
      </c>
      <c r="H1181" s="179"/>
      <c r="I1181" s="180">
        <f t="shared" si="8"/>
        <v>0</v>
      </c>
      <c r="J1181" s="179"/>
      <c r="K1181" s="180">
        <f t="shared" si="9"/>
        <v>0</v>
      </c>
      <c r="L1181" s="180">
        <v>21</v>
      </c>
      <c r="M1181" s="180">
        <f t="shared" si="10"/>
        <v>0</v>
      </c>
      <c r="N1181" s="178">
        <v>0</v>
      </c>
      <c r="O1181" s="178">
        <f t="shared" si="11"/>
        <v>0</v>
      </c>
      <c r="P1181" s="178">
        <v>0</v>
      </c>
      <c r="Q1181" s="178">
        <f t="shared" si="12"/>
        <v>0</v>
      </c>
      <c r="R1181" s="180"/>
      <c r="S1181" s="180" t="s">
        <v>187</v>
      </c>
      <c r="T1181" s="181" t="s">
        <v>179</v>
      </c>
      <c r="U1181" s="158">
        <v>0</v>
      </c>
      <c r="V1181" s="158">
        <f t="shared" si="13"/>
        <v>0</v>
      </c>
      <c r="W1181" s="158"/>
      <c r="X1181" s="158" t="s">
        <v>188</v>
      </c>
      <c r="Y1181" s="158" t="s">
        <v>180</v>
      </c>
      <c r="Z1181" s="147"/>
      <c r="AA1181" s="147"/>
      <c r="AB1181" s="147"/>
      <c r="AC1181" s="147"/>
      <c r="AD1181" s="147"/>
      <c r="AE1181" s="147"/>
      <c r="AF1181" s="147"/>
      <c r="AG1181" s="147" t="s">
        <v>189</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1" t="s">
        <v>173</v>
      </c>
      <c r="B1182" s="162" t="s">
        <v>94</v>
      </c>
      <c r="C1182" s="182" t="s">
        <v>95</v>
      </c>
      <c r="D1182" s="163"/>
      <c r="E1182" s="164"/>
      <c r="F1182" s="165"/>
      <c r="G1182" s="165">
        <f>SUMIF(AG1183:AG1183,"&lt;&gt;NOR",G1183:G1183)</f>
        <v>0</v>
      </c>
      <c r="H1182" s="165"/>
      <c r="I1182" s="165">
        <f>SUM(I1183:I1183)</f>
        <v>0</v>
      </c>
      <c r="J1182" s="165"/>
      <c r="K1182" s="165">
        <f>SUM(K1183:K1183)</f>
        <v>0</v>
      </c>
      <c r="L1182" s="165"/>
      <c r="M1182" s="165">
        <f>SUM(M1183:M1183)</f>
        <v>0</v>
      </c>
      <c r="N1182" s="164"/>
      <c r="O1182" s="164">
        <f>SUM(O1183:O1183)</f>
        <v>0</v>
      </c>
      <c r="P1182" s="164"/>
      <c r="Q1182" s="164">
        <f>SUM(Q1183:Q1183)</f>
        <v>0</v>
      </c>
      <c r="R1182" s="165"/>
      <c r="S1182" s="165"/>
      <c r="T1182" s="166"/>
      <c r="U1182" s="160"/>
      <c r="V1182" s="160">
        <f>SUM(V1183:V1183)</f>
        <v>785.88</v>
      </c>
      <c r="W1182" s="160"/>
      <c r="X1182" s="160"/>
      <c r="Y1182" s="160"/>
      <c r="AG1182" t="s">
        <v>174</v>
      </c>
    </row>
    <row r="1183" spans="1:60" outlineLevel="1" x14ac:dyDescent="0.2">
      <c r="A1183" s="175">
        <v>175</v>
      </c>
      <c r="B1183" s="176" t="s">
        <v>1058</v>
      </c>
      <c r="C1183" s="183" t="s">
        <v>1059</v>
      </c>
      <c r="D1183" s="177" t="s">
        <v>236</v>
      </c>
      <c r="E1183" s="178">
        <v>415.36761000000001</v>
      </c>
      <c r="F1183" s="179"/>
      <c r="G1183" s="180">
        <f>ROUND(E1183*F1183,2)</f>
        <v>0</v>
      </c>
      <c r="H1183" s="179"/>
      <c r="I1183" s="180">
        <f>ROUND(E1183*H1183,2)</f>
        <v>0</v>
      </c>
      <c r="J1183" s="179"/>
      <c r="K1183" s="180">
        <f>ROUND(E1183*J1183,2)</f>
        <v>0</v>
      </c>
      <c r="L1183" s="180">
        <v>21</v>
      </c>
      <c r="M1183" s="180">
        <f>G1183*(1+L1183/100)</f>
        <v>0</v>
      </c>
      <c r="N1183" s="178">
        <v>0</v>
      </c>
      <c r="O1183" s="178">
        <f>ROUND(E1183*N1183,2)</f>
        <v>0</v>
      </c>
      <c r="P1183" s="178">
        <v>0</v>
      </c>
      <c r="Q1183" s="178">
        <f>ROUND(E1183*P1183,2)</f>
        <v>0</v>
      </c>
      <c r="R1183" s="180"/>
      <c r="S1183" s="180" t="s">
        <v>178</v>
      </c>
      <c r="T1183" s="181" t="s">
        <v>178</v>
      </c>
      <c r="U1183" s="158">
        <v>1.8919999999999999</v>
      </c>
      <c r="V1183" s="158">
        <f>ROUND(E1183*U1183,2)</f>
        <v>785.88</v>
      </c>
      <c r="W1183" s="158"/>
      <c r="X1183" s="158" t="s">
        <v>1060</v>
      </c>
      <c r="Y1183" s="158" t="s">
        <v>180</v>
      </c>
      <c r="Z1183" s="147"/>
      <c r="AA1183" s="147"/>
      <c r="AB1183" s="147"/>
      <c r="AC1183" s="147"/>
      <c r="AD1183" s="147"/>
      <c r="AE1183" s="147"/>
      <c r="AF1183" s="147"/>
      <c r="AG1183" s="147" t="s">
        <v>1061</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1" t="s">
        <v>173</v>
      </c>
      <c r="B1184" s="162" t="s">
        <v>96</v>
      </c>
      <c r="C1184" s="182" t="s">
        <v>97</v>
      </c>
      <c r="D1184" s="163"/>
      <c r="E1184" s="164"/>
      <c r="F1184" s="165"/>
      <c r="G1184" s="165">
        <f>SUMIF(AG1185:AG1401,"&lt;&gt;NOR",G1185:G1401)</f>
        <v>0</v>
      </c>
      <c r="H1184" s="165"/>
      <c r="I1184" s="165">
        <f>SUM(I1185:I1401)</f>
        <v>0</v>
      </c>
      <c r="J1184" s="165"/>
      <c r="K1184" s="165">
        <f>SUM(K1185:K1401)</f>
        <v>0</v>
      </c>
      <c r="L1184" s="165"/>
      <c r="M1184" s="165">
        <f>SUM(M1185:M1401)</f>
        <v>0</v>
      </c>
      <c r="N1184" s="164"/>
      <c r="O1184" s="164">
        <f>SUM(O1185:O1401)</f>
        <v>7.5600000000000005</v>
      </c>
      <c r="P1184" s="164"/>
      <c r="Q1184" s="164">
        <f>SUM(Q1185:Q1401)</f>
        <v>1.31</v>
      </c>
      <c r="R1184" s="165"/>
      <c r="S1184" s="165"/>
      <c r="T1184" s="166"/>
      <c r="U1184" s="160"/>
      <c r="V1184" s="160">
        <f>SUM(V1185:V1401)</f>
        <v>596.79</v>
      </c>
      <c r="W1184" s="160"/>
      <c r="X1184" s="160"/>
      <c r="Y1184" s="160"/>
      <c r="AG1184" t="s">
        <v>174</v>
      </c>
    </row>
    <row r="1185" spans="1:60" ht="33.75" outlineLevel="1" x14ac:dyDescent="0.2">
      <c r="A1185" s="168">
        <v>176</v>
      </c>
      <c r="B1185" s="169" t="s">
        <v>1062</v>
      </c>
      <c r="C1185" s="184" t="s">
        <v>1063</v>
      </c>
      <c r="D1185" s="170" t="s">
        <v>253</v>
      </c>
      <c r="E1185" s="171">
        <v>718.98</v>
      </c>
      <c r="F1185" s="172"/>
      <c r="G1185" s="173">
        <f>ROUND(E1185*F1185,2)</f>
        <v>0</v>
      </c>
      <c r="H1185" s="172"/>
      <c r="I1185" s="173">
        <f>ROUND(E1185*H1185,2)</f>
        <v>0</v>
      </c>
      <c r="J1185" s="172"/>
      <c r="K1185" s="173">
        <f>ROUND(E1185*J1185,2)</f>
        <v>0</v>
      </c>
      <c r="L1185" s="173">
        <v>21</v>
      </c>
      <c r="M1185" s="173">
        <f>G1185*(1+L1185/100)</f>
        <v>0</v>
      </c>
      <c r="N1185" s="171">
        <v>3.3E-4</v>
      </c>
      <c r="O1185" s="171">
        <f>ROUND(E1185*N1185,2)</f>
        <v>0.24</v>
      </c>
      <c r="P1185" s="171">
        <v>0</v>
      </c>
      <c r="Q1185" s="171">
        <f>ROUND(E1185*P1185,2)</f>
        <v>0</v>
      </c>
      <c r="R1185" s="173"/>
      <c r="S1185" s="173" t="s">
        <v>178</v>
      </c>
      <c r="T1185" s="174" t="s">
        <v>178</v>
      </c>
      <c r="U1185" s="158">
        <v>2.75E-2</v>
      </c>
      <c r="V1185" s="158">
        <f>ROUND(E1185*U1185,2)</f>
        <v>19.77</v>
      </c>
      <c r="W1185" s="158"/>
      <c r="X1185" s="158" t="s">
        <v>188</v>
      </c>
      <c r="Y1185" s="158" t="s">
        <v>180</v>
      </c>
      <c r="Z1185" s="147"/>
      <c r="AA1185" s="147"/>
      <c r="AB1185" s="147"/>
      <c r="AC1185" s="147"/>
      <c r="AD1185" s="147"/>
      <c r="AE1185" s="147"/>
      <c r="AF1185" s="147"/>
      <c r="AG1185" s="147" t="s">
        <v>189</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2" x14ac:dyDescent="0.2">
      <c r="A1186" s="154"/>
      <c r="B1186" s="155"/>
      <c r="C1186" s="193" t="s">
        <v>258</v>
      </c>
      <c r="D1186" s="188"/>
      <c r="E1186" s="189"/>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7"/>
      <c r="AA1186" s="147"/>
      <c r="AB1186" s="147"/>
      <c r="AC1186" s="147"/>
      <c r="AD1186" s="147"/>
      <c r="AE1186" s="147"/>
      <c r="AF1186" s="147"/>
      <c r="AG1186" s="147" t="s">
        <v>212</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3" x14ac:dyDescent="0.2">
      <c r="A1187" s="154"/>
      <c r="B1187" s="155"/>
      <c r="C1187" s="193" t="s">
        <v>553</v>
      </c>
      <c r="D1187" s="188"/>
      <c r="E1187" s="189"/>
      <c r="F1187" s="158"/>
      <c r="G1187" s="158"/>
      <c r="H1187" s="158"/>
      <c r="I1187" s="158"/>
      <c r="J1187" s="158"/>
      <c r="K1187" s="158"/>
      <c r="L1187" s="158"/>
      <c r="M1187" s="158"/>
      <c r="N1187" s="157"/>
      <c r="O1187" s="157"/>
      <c r="P1187" s="157"/>
      <c r="Q1187" s="157"/>
      <c r="R1187" s="158"/>
      <c r="S1187" s="158"/>
      <c r="T1187" s="158"/>
      <c r="U1187" s="158"/>
      <c r="V1187" s="158"/>
      <c r="W1187" s="158"/>
      <c r="X1187" s="158"/>
      <c r="Y1187" s="158"/>
      <c r="Z1187" s="147"/>
      <c r="AA1187" s="147"/>
      <c r="AB1187" s="147"/>
      <c r="AC1187" s="147"/>
      <c r="AD1187" s="147"/>
      <c r="AE1187" s="147"/>
      <c r="AF1187" s="147"/>
      <c r="AG1187" s="147" t="s">
        <v>212</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3" x14ac:dyDescent="0.2">
      <c r="A1188" s="154"/>
      <c r="B1188" s="155"/>
      <c r="C1188" s="193" t="s">
        <v>1064</v>
      </c>
      <c r="D1188" s="188"/>
      <c r="E1188" s="189">
        <v>94.06</v>
      </c>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7"/>
      <c r="AA1188" s="147"/>
      <c r="AB1188" s="147"/>
      <c r="AC1188" s="147"/>
      <c r="AD1188" s="147"/>
      <c r="AE1188" s="147"/>
      <c r="AF1188" s="147"/>
      <c r="AG1188" s="147" t="s">
        <v>212</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3" x14ac:dyDescent="0.2">
      <c r="A1189" s="154"/>
      <c r="B1189" s="155"/>
      <c r="C1189" s="193" t="s">
        <v>555</v>
      </c>
      <c r="D1189" s="188"/>
      <c r="E1189" s="189"/>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7"/>
      <c r="AA1189" s="147"/>
      <c r="AB1189" s="147"/>
      <c r="AC1189" s="147"/>
      <c r="AD1189" s="147"/>
      <c r="AE1189" s="147"/>
      <c r="AF1189" s="147"/>
      <c r="AG1189" s="147" t="s">
        <v>212</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3" x14ac:dyDescent="0.2">
      <c r="A1190" s="154"/>
      <c r="B1190" s="155"/>
      <c r="C1190" s="193" t="s">
        <v>1065</v>
      </c>
      <c r="D1190" s="188"/>
      <c r="E1190" s="189">
        <v>36.86</v>
      </c>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7"/>
      <c r="AA1190" s="147"/>
      <c r="AB1190" s="147"/>
      <c r="AC1190" s="147"/>
      <c r="AD1190" s="147"/>
      <c r="AE1190" s="147"/>
      <c r="AF1190" s="147"/>
      <c r="AG1190" s="147" t="s">
        <v>212</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3" x14ac:dyDescent="0.2">
      <c r="A1191" s="154"/>
      <c r="B1191" s="155"/>
      <c r="C1191" s="193" t="s">
        <v>557</v>
      </c>
      <c r="D1191" s="188"/>
      <c r="E1191" s="189"/>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7"/>
      <c r="AA1191" s="147"/>
      <c r="AB1191" s="147"/>
      <c r="AC1191" s="147"/>
      <c r="AD1191" s="147"/>
      <c r="AE1191" s="147"/>
      <c r="AF1191" s="147"/>
      <c r="AG1191" s="147" t="s">
        <v>212</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3" x14ac:dyDescent="0.2">
      <c r="A1192" s="154"/>
      <c r="B1192" s="155"/>
      <c r="C1192" s="193" t="s">
        <v>1066</v>
      </c>
      <c r="D1192" s="188"/>
      <c r="E1192" s="189">
        <v>75.290000000000006</v>
      </c>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7"/>
      <c r="AA1192" s="147"/>
      <c r="AB1192" s="147"/>
      <c r="AC1192" s="147"/>
      <c r="AD1192" s="147"/>
      <c r="AE1192" s="147"/>
      <c r="AF1192" s="147"/>
      <c r="AG1192" s="147" t="s">
        <v>212</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3" x14ac:dyDescent="0.2">
      <c r="A1193" s="154"/>
      <c r="B1193" s="155"/>
      <c r="C1193" s="193" t="s">
        <v>573</v>
      </c>
      <c r="D1193" s="188"/>
      <c r="E1193" s="189"/>
      <c r="F1193" s="158"/>
      <c r="G1193" s="158"/>
      <c r="H1193" s="158"/>
      <c r="I1193" s="158"/>
      <c r="J1193" s="158"/>
      <c r="K1193" s="158"/>
      <c r="L1193" s="158"/>
      <c r="M1193" s="158"/>
      <c r="N1193" s="157"/>
      <c r="O1193" s="157"/>
      <c r="P1193" s="157"/>
      <c r="Q1193" s="157"/>
      <c r="R1193" s="158"/>
      <c r="S1193" s="158"/>
      <c r="T1193" s="158"/>
      <c r="U1193" s="158"/>
      <c r="V1193" s="158"/>
      <c r="W1193" s="158"/>
      <c r="X1193" s="158"/>
      <c r="Y1193" s="158"/>
      <c r="Z1193" s="147"/>
      <c r="AA1193" s="147"/>
      <c r="AB1193" s="147"/>
      <c r="AC1193" s="147"/>
      <c r="AD1193" s="147"/>
      <c r="AE1193" s="147"/>
      <c r="AF1193" s="147"/>
      <c r="AG1193" s="147" t="s">
        <v>212</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3" x14ac:dyDescent="0.2">
      <c r="A1194" s="154"/>
      <c r="B1194" s="155"/>
      <c r="C1194" s="193" t="s">
        <v>1067</v>
      </c>
      <c r="D1194" s="188"/>
      <c r="E1194" s="189">
        <v>47.5</v>
      </c>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7"/>
      <c r="AA1194" s="147"/>
      <c r="AB1194" s="147"/>
      <c r="AC1194" s="147"/>
      <c r="AD1194" s="147"/>
      <c r="AE1194" s="147"/>
      <c r="AF1194" s="147"/>
      <c r="AG1194" s="147" t="s">
        <v>212</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3" x14ac:dyDescent="0.2">
      <c r="A1195" s="154"/>
      <c r="B1195" s="155"/>
      <c r="C1195" s="193" t="s">
        <v>559</v>
      </c>
      <c r="D1195" s="188"/>
      <c r="E1195" s="189"/>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7"/>
      <c r="AA1195" s="147"/>
      <c r="AB1195" s="147"/>
      <c r="AC1195" s="147"/>
      <c r="AD1195" s="147"/>
      <c r="AE1195" s="147"/>
      <c r="AF1195" s="147"/>
      <c r="AG1195" s="147" t="s">
        <v>212</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3" x14ac:dyDescent="0.2">
      <c r="A1196" s="154"/>
      <c r="B1196" s="155"/>
      <c r="C1196" s="193" t="s">
        <v>844</v>
      </c>
      <c r="D1196" s="188"/>
      <c r="E1196" s="189">
        <v>8.35</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7"/>
      <c r="AA1196" s="147"/>
      <c r="AB1196" s="147"/>
      <c r="AC1196" s="147"/>
      <c r="AD1196" s="147"/>
      <c r="AE1196" s="147"/>
      <c r="AF1196" s="147"/>
      <c r="AG1196" s="147" t="s">
        <v>212</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3" x14ac:dyDescent="0.2">
      <c r="A1197" s="154"/>
      <c r="B1197" s="155"/>
      <c r="C1197" s="193" t="s">
        <v>211</v>
      </c>
      <c r="D1197" s="188"/>
      <c r="E1197" s="189"/>
      <c r="F1197" s="158"/>
      <c r="G1197" s="158"/>
      <c r="H1197" s="158"/>
      <c r="I1197" s="158"/>
      <c r="J1197" s="158"/>
      <c r="K1197" s="158"/>
      <c r="L1197" s="158"/>
      <c r="M1197" s="158"/>
      <c r="N1197" s="157"/>
      <c r="O1197" s="157"/>
      <c r="P1197" s="157"/>
      <c r="Q1197" s="157"/>
      <c r="R1197" s="158"/>
      <c r="S1197" s="158"/>
      <c r="T1197" s="158"/>
      <c r="U1197" s="158"/>
      <c r="V1197" s="158"/>
      <c r="W1197" s="158"/>
      <c r="X1197" s="158"/>
      <c r="Y1197" s="158"/>
      <c r="Z1197" s="147"/>
      <c r="AA1197" s="147"/>
      <c r="AB1197" s="147"/>
      <c r="AC1197" s="147"/>
      <c r="AD1197" s="147"/>
      <c r="AE1197" s="147"/>
      <c r="AF1197" s="147"/>
      <c r="AG1197" s="147" t="s">
        <v>212</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3" x14ac:dyDescent="0.2">
      <c r="A1198" s="154"/>
      <c r="B1198" s="155"/>
      <c r="C1198" s="193" t="s">
        <v>561</v>
      </c>
      <c r="D1198" s="188"/>
      <c r="E1198" s="189"/>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7"/>
      <c r="AA1198" s="147"/>
      <c r="AB1198" s="147"/>
      <c r="AC1198" s="147"/>
      <c r="AD1198" s="147"/>
      <c r="AE1198" s="147"/>
      <c r="AF1198" s="147"/>
      <c r="AG1198" s="147" t="s">
        <v>212</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3" x14ac:dyDescent="0.2">
      <c r="A1199" s="154"/>
      <c r="B1199" s="155"/>
      <c r="C1199" s="193" t="s">
        <v>1068</v>
      </c>
      <c r="D1199" s="188"/>
      <c r="E1199" s="189">
        <v>98.84</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7"/>
      <c r="AA1199" s="147"/>
      <c r="AB1199" s="147"/>
      <c r="AC1199" s="147"/>
      <c r="AD1199" s="147"/>
      <c r="AE1199" s="147"/>
      <c r="AF1199" s="147"/>
      <c r="AG1199" s="147" t="s">
        <v>212</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3" x14ac:dyDescent="0.2">
      <c r="A1200" s="154"/>
      <c r="B1200" s="155"/>
      <c r="C1200" s="193" t="s">
        <v>563</v>
      </c>
      <c r="D1200" s="188"/>
      <c r="E1200" s="189"/>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7"/>
      <c r="AA1200" s="147"/>
      <c r="AB1200" s="147"/>
      <c r="AC1200" s="147"/>
      <c r="AD1200" s="147"/>
      <c r="AE1200" s="147"/>
      <c r="AF1200" s="147"/>
      <c r="AG1200" s="147" t="s">
        <v>212</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3" x14ac:dyDescent="0.2">
      <c r="A1201" s="154"/>
      <c r="B1201" s="155"/>
      <c r="C1201" s="193" t="s">
        <v>1069</v>
      </c>
      <c r="D1201" s="188"/>
      <c r="E1201" s="189">
        <v>40.9</v>
      </c>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7"/>
      <c r="AA1201" s="147"/>
      <c r="AB1201" s="147"/>
      <c r="AC1201" s="147"/>
      <c r="AD1201" s="147"/>
      <c r="AE1201" s="147"/>
      <c r="AF1201" s="147"/>
      <c r="AG1201" s="147" t="s">
        <v>212</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3" x14ac:dyDescent="0.2">
      <c r="A1202" s="154"/>
      <c r="B1202" s="155"/>
      <c r="C1202" s="193" t="s">
        <v>565</v>
      </c>
      <c r="D1202" s="188"/>
      <c r="E1202" s="189"/>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7"/>
      <c r="AA1202" s="147"/>
      <c r="AB1202" s="147"/>
      <c r="AC1202" s="147"/>
      <c r="AD1202" s="147"/>
      <c r="AE1202" s="147"/>
      <c r="AF1202" s="147"/>
      <c r="AG1202" s="147" t="s">
        <v>212</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3" x14ac:dyDescent="0.2">
      <c r="A1203" s="154"/>
      <c r="B1203" s="155"/>
      <c r="C1203" s="193" t="s">
        <v>1070</v>
      </c>
      <c r="D1203" s="188"/>
      <c r="E1203" s="189">
        <v>278.19</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58"/>
      <c r="Z1203" s="147"/>
      <c r="AA1203" s="147"/>
      <c r="AB1203" s="147"/>
      <c r="AC1203" s="147"/>
      <c r="AD1203" s="147"/>
      <c r="AE1203" s="147"/>
      <c r="AF1203" s="147"/>
      <c r="AG1203" s="147" t="s">
        <v>212</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3" x14ac:dyDescent="0.2">
      <c r="A1204" s="154"/>
      <c r="B1204" s="155"/>
      <c r="C1204" s="193" t="s">
        <v>567</v>
      </c>
      <c r="D1204" s="188"/>
      <c r="E1204" s="189"/>
      <c r="F1204" s="158"/>
      <c r="G1204" s="158"/>
      <c r="H1204" s="158"/>
      <c r="I1204" s="158"/>
      <c r="J1204" s="158"/>
      <c r="K1204" s="158"/>
      <c r="L1204" s="158"/>
      <c r="M1204" s="158"/>
      <c r="N1204" s="157"/>
      <c r="O1204" s="157"/>
      <c r="P1204" s="157"/>
      <c r="Q1204" s="157"/>
      <c r="R1204" s="158"/>
      <c r="S1204" s="158"/>
      <c r="T1204" s="158"/>
      <c r="U1204" s="158"/>
      <c r="V1204" s="158"/>
      <c r="W1204" s="158"/>
      <c r="X1204" s="158"/>
      <c r="Y1204" s="158"/>
      <c r="Z1204" s="147"/>
      <c r="AA1204" s="147"/>
      <c r="AB1204" s="147"/>
      <c r="AC1204" s="147"/>
      <c r="AD1204" s="147"/>
      <c r="AE1204" s="147"/>
      <c r="AF1204" s="147"/>
      <c r="AG1204" s="147" t="s">
        <v>212</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3" x14ac:dyDescent="0.2">
      <c r="A1205" s="154"/>
      <c r="B1205" s="155"/>
      <c r="C1205" s="193" t="s">
        <v>1071</v>
      </c>
      <c r="D1205" s="188"/>
      <c r="E1205" s="189">
        <v>38.99</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7"/>
      <c r="AA1205" s="147"/>
      <c r="AB1205" s="147"/>
      <c r="AC1205" s="147"/>
      <c r="AD1205" s="147"/>
      <c r="AE1205" s="147"/>
      <c r="AF1205" s="147"/>
      <c r="AG1205" s="147" t="s">
        <v>212</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ht="33.75" outlineLevel="1" x14ac:dyDescent="0.2">
      <c r="A1206" s="168">
        <v>177</v>
      </c>
      <c r="B1206" s="169" t="s">
        <v>1072</v>
      </c>
      <c r="C1206" s="184" t="s">
        <v>1073</v>
      </c>
      <c r="D1206" s="170" t="s">
        <v>253</v>
      </c>
      <c r="E1206" s="171">
        <v>71.063000000000002</v>
      </c>
      <c r="F1206" s="172"/>
      <c r="G1206" s="173">
        <f>ROUND(E1206*F1206,2)</f>
        <v>0</v>
      </c>
      <c r="H1206" s="172"/>
      <c r="I1206" s="173">
        <f>ROUND(E1206*H1206,2)</f>
        <v>0</v>
      </c>
      <c r="J1206" s="172"/>
      <c r="K1206" s="173">
        <f>ROUND(E1206*J1206,2)</f>
        <v>0</v>
      </c>
      <c r="L1206" s="173">
        <v>21</v>
      </c>
      <c r="M1206" s="173">
        <f>G1206*(1+L1206/100)</f>
        <v>0</v>
      </c>
      <c r="N1206" s="171">
        <v>5.1999999999999995E-4</v>
      </c>
      <c r="O1206" s="171">
        <f>ROUND(E1206*N1206,2)</f>
        <v>0.04</v>
      </c>
      <c r="P1206" s="171">
        <v>0</v>
      </c>
      <c r="Q1206" s="171">
        <f>ROUND(E1206*P1206,2)</f>
        <v>0</v>
      </c>
      <c r="R1206" s="173"/>
      <c r="S1206" s="173" t="s">
        <v>178</v>
      </c>
      <c r="T1206" s="174" t="s">
        <v>178</v>
      </c>
      <c r="U1206" s="158">
        <v>4.9000000000000002E-2</v>
      </c>
      <c r="V1206" s="158">
        <f>ROUND(E1206*U1206,2)</f>
        <v>3.48</v>
      </c>
      <c r="W1206" s="158"/>
      <c r="X1206" s="158" t="s">
        <v>188</v>
      </c>
      <c r="Y1206" s="158" t="s">
        <v>180</v>
      </c>
      <c r="Z1206" s="147"/>
      <c r="AA1206" s="147"/>
      <c r="AB1206" s="147"/>
      <c r="AC1206" s="147"/>
      <c r="AD1206" s="147"/>
      <c r="AE1206" s="147"/>
      <c r="AF1206" s="147"/>
      <c r="AG1206" s="147" t="s">
        <v>189</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2" x14ac:dyDescent="0.2">
      <c r="A1207" s="154"/>
      <c r="B1207" s="155"/>
      <c r="C1207" s="193" t="s">
        <v>258</v>
      </c>
      <c r="D1207" s="188"/>
      <c r="E1207" s="189"/>
      <c r="F1207" s="158"/>
      <c r="G1207" s="158"/>
      <c r="H1207" s="158"/>
      <c r="I1207" s="158"/>
      <c r="J1207" s="158"/>
      <c r="K1207" s="158"/>
      <c r="L1207" s="158"/>
      <c r="M1207" s="158"/>
      <c r="N1207" s="157"/>
      <c r="O1207" s="157"/>
      <c r="P1207" s="157"/>
      <c r="Q1207" s="157"/>
      <c r="R1207" s="158"/>
      <c r="S1207" s="158"/>
      <c r="T1207" s="158"/>
      <c r="U1207" s="158"/>
      <c r="V1207" s="158"/>
      <c r="W1207" s="158"/>
      <c r="X1207" s="158"/>
      <c r="Y1207" s="158"/>
      <c r="Z1207" s="147"/>
      <c r="AA1207" s="147"/>
      <c r="AB1207" s="147"/>
      <c r="AC1207" s="147"/>
      <c r="AD1207" s="147"/>
      <c r="AE1207" s="147"/>
      <c r="AF1207" s="147"/>
      <c r="AG1207" s="147" t="s">
        <v>212</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3" x14ac:dyDescent="0.2">
      <c r="A1208" s="154"/>
      <c r="B1208" s="155"/>
      <c r="C1208" s="193" t="s">
        <v>553</v>
      </c>
      <c r="D1208" s="188"/>
      <c r="E1208" s="189"/>
      <c r="F1208" s="158"/>
      <c r="G1208" s="158"/>
      <c r="H1208" s="158"/>
      <c r="I1208" s="158"/>
      <c r="J1208" s="158"/>
      <c r="K1208" s="158"/>
      <c r="L1208" s="158"/>
      <c r="M1208" s="158"/>
      <c r="N1208" s="157"/>
      <c r="O1208" s="157"/>
      <c r="P1208" s="157"/>
      <c r="Q1208" s="157"/>
      <c r="R1208" s="158"/>
      <c r="S1208" s="158"/>
      <c r="T1208" s="158"/>
      <c r="U1208" s="158"/>
      <c r="V1208" s="158"/>
      <c r="W1208" s="158"/>
      <c r="X1208" s="158"/>
      <c r="Y1208" s="158"/>
      <c r="Z1208" s="147"/>
      <c r="AA1208" s="147"/>
      <c r="AB1208" s="147"/>
      <c r="AC1208" s="147"/>
      <c r="AD1208" s="147"/>
      <c r="AE1208" s="147"/>
      <c r="AF1208" s="147"/>
      <c r="AG1208" s="147" t="s">
        <v>212</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3" x14ac:dyDescent="0.2">
      <c r="A1209" s="154"/>
      <c r="B1209" s="155"/>
      <c r="C1209" s="193" t="s">
        <v>1074</v>
      </c>
      <c r="D1209" s="188"/>
      <c r="E1209" s="189">
        <v>9.4060000000000006</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58"/>
      <c r="Z1209" s="147"/>
      <c r="AA1209" s="147"/>
      <c r="AB1209" s="147"/>
      <c r="AC1209" s="147"/>
      <c r="AD1209" s="147"/>
      <c r="AE1209" s="147"/>
      <c r="AF1209" s="147"/>
      <c r="AG1209" s="147" t="s">
        <v>212</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3" x14ac:dyDescent="0.2">
      <c r="A1210" s="154"/>
      <c r="B1210" s="155"/>
      <c r="C1210" s="193" t="s">
        <v>555</v>
      </c>
      <c r="D1210" s="188"/>
      <c r="E1210" s="189"/>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7"/>
      <c r="AA1210" s="147"/>
      <c r="AB1210" s="147"/>
      <c r="AC1210" s="147"/>
      <c r="AD1210" s="147"/>
      <c r="AE1210" s="147"/>
      <c r="AF1210" s="147"/>
      <c r="AG1210" s="147" t="s">
        <v>212</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3" x14ac:dyDescent="0.2">
      <c r="A1211" s="154"/>
      <c r="B1211" s="155"/>
      <c r="C1211" s="193" t="s">
        <v>1075</v>
      </c>
      <c r="D1211" s="188"/>
      <c r="E1211" s="189">
        <v>3.6859999999999999</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7"/>
      <c r="AA1211" s="147"/>
      <c r="AB1211" s="147"/>
      <c r="AC1211" s="147"/>
      <c r="AD1211" s="147"/>
      <c r="AE1211" s="147"/>
      <c r="AF1211" s="147"/>
      <c r="AG1211" s="147" t="s">
        <v>212</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3" x14ac:dyDescent="0.2">
      <c r="A1212" s="154"/>
      <c r="B1212" s="155"/>
      <c r="C1212" s="193" t="s">
        <v>557</v>
      </c>
      <c r="D1212" s="188"/>
      <c r="E1212" s="189"/>
      <c r="F1212" s="158"/>
      <c r="G1212" s="158"/>
      <c r="H1212" s="158"/>
      <c r="I1212" s="158"/>
      <c r="J1212" s="158"/>
      <c r="K1212" s="158"/>
      <c r="L1212" s="158"/>
      <c r="M1212" s="158"/>
      <c r="N1212" s="157"/>
      <c r="O1212" s="157"/>
      <c r="P1212" s="157"/>
      <c r="Q1212" s="157"/>
      <c r="R1212" s="158"/>
      <c r="S1212" s="158"/>
      <c r="T1212" s="158"/>
      <c r="U1212" s="158"/>
      <c r="V1212" s="158"/>
      <c r="W1212" s="158"/>
      <c r="X1212" s="158"/>
      <c r="Y1212" s="158"/>
      <c r="Z1212" s="147"/>
      <c r="AA1212" s="147"/>
      <c r="AB1212" s="147"/>
      <c r="AC1212" s="147"/>
      <c r="AD1212" s="147"/>
      <c r="AE1212" s="147"/>
      <c r="AF1212" s="147"/>
      <c r="AG1212" s="147" t="s">
        <v>212</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3" x14ac:dyDescent="0.2">
      <c r="A1213" s="154"/>
      <c r="B1213" s="155"/>
      <c r="C1213" s="193" t="s">
        <v>1076</v>
      </c>
      <c r="D1213" s="188"/>
      <c r="E1213" s="189">
        <v>7.5289999999999999</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58"/>
      <c r="Z1213" s="147"/>
      <c r="AA1213" s="147"/>
      <c r="AB1213" s="147"/>
      <c r="AC1213" s="147"/>
      <c r="AD1213" s="147"/>
      <c r="AE1213" s="147"/>
      <c r="AF1213" s="147"/>
      <c r="AG1213" s="147" t="s">
        <v>212</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3" x14ac:dyDescent="0.2">
      <c r="A1214" s="154"/>
      <c r="B1214" s="155"/>
      <c r="C1214" s="193" t="s">
        <v>573</v>
      </c>
      <c r="D1214" s="188"/>
      <c r="E1214" s="189"/>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7"/>
      <c r="AA1214" s="147"/>
      <c r="AB1214" s="147"/>
      <c r="AC1214" s="147"/>
      <c r="AD1214" s="147"/>
      <c r="AE1214" s="147"/>
      <c r="AF1214" s="147"/>
      <c r="AG1214" s="147" t="s">
        <v>212</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3" x14ac:dyDescent="0.2">
      <c r="A1215" s="154"/>
      <c r="B1215" s="155"/>
      <c r="C1215" s="193" t="s">
        <v>1077</v>
      </c>
      <c r="D1215" s="188"/>
      <c r="E1215" s="189">
        <v>4.75</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7"/>
      <c r="AA1215" s="147"/>
      <c r="AB1215" s="147"/>
      <c r="AC1215" s="147"/>
      <c r="AD1215" s="147"/>
      <c r="AE1215" s="147"/>
      <c r="AF1215" s="147"/>
      <c r="AG1215" s="147" t="s">
        <v>212</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3" x14ac:dyDescent="0.2">
      <c r="A1216" s="154"/>
      <c r="B1216" s="155"/>
      <c r="C1216" s="193" t="s">
        <v>211</v>
      </c>
      <c r="D1216" s="188"/>
      <c r="E1216" s="189"/>
      <c r="F1216" s="158"/>
      <c r="G1216" s="158"/>
      <c r="H1216" s="158"/>
      <c r="I1216" s="158"/>
      <c r="J1216" s="158"/>
      <c r="K1216" s="158"/>
      <c r="L1216" s="158"/>
      <c r="M1216" s="158"/>
      <c r="N1216" s="157"/>
      <c r="O1216" s="157"/>
      <c r="P1216" s="157"/>
      <c r="Q1216" s="157"/>
      <c r="R1216" s="158"/>
      <c r="S1216" s="158"/>
      <c r="T1216" s="158"/>
      <c r="U1216" s="158"/>
      <c r="V1216" s="158"/>
      <c r="W1216" s="158"/>
      <c r="X1216" s="158"/>
      <c r="Y1216" s="158"/>
      <c r="Z1216" s="147"/>
      <c r="AA1216" s="147"/>
      <c r="AB1216" s="147"/>
      <c r="AC1216" s="147"/>
      <c r="AD1216" s="147"/>
      <c r="AE1216" s="147"/>
      <c r="AF1216" s="147"/>
      <c r="AG1216" s="147" t="s">
        <v>212</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3" x14ac:dyDescent="0.2">
      <c r="A1217" s="154"/>
      <c r="B1217" s="155"/>
      <c r="C1217" s="193" t="s">
        <v>561</v>
      </c>
      <c r="D1217" s="188"/>
      <c r="E1217" s="189"/>
      <c r="F1217" s="158"/>
      <c r="G1217" s="158"/>
      <c r="H1217" s="158"/>
      <c r="I1217" s="158"/>
      <c r="J1217" s="158"/>
      <c r="K1217" s="158"/>
      <c r="L1217" s="158"/>
      <c r="M1217" s="158"/>
      <c r="N1217" s="157"/>
      <c r="O1217" s="157"/>
      <c r="P1217" s="157"/>
      <c r="Q1217" s="157"/>
      <c r="R1217" s="158"/>
      <c r="S1217" s="158"/>
      <c r="T1217" s="158"/>
      <c r="U1217" s="158"/>
      <c r="V1217" s="158"/>
      <c r="W1217" s="158"/>
      <c r="X1217" s="158"/>
      <c r="Y1217" s="158"/>
      <c r="Z1217" s="147"/>
      <c r="AA1217" s="147"/>
      <c r="AB1217" s="147"/>
      <c r="AC1217" s="147"/>
      <c r="AD1217" s="147"/>
      <c r="AE1217" s="147"/>
      <c r="AF1217" s="147"/>
      <c r="AG1217" s="147" t="s">
        <v>212</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3" x14ac:dyDescent="0.2">
      <c r="A1218" s="154"/>
      <c r="B1218" s="155"/>
      <c r="C1218" s="193" t="s">
        <v>1078</v>
      </c>
      <c r="D1218" s="188"/>
      <c r="E1218" s="189">
        <v>9.8840000000000003</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7"/>
      <c r="AA1218" s="147"/>
      <c r="AB1218" s="147"/>
      <c r="AC1218" s="147"/>
      <c r="AD1218" s="147"/>
      <c r="AE1218" s="147"/>
      <c r="AF1218" s="147"/>
      <c r="AG1218" s="147" t="s">
        <v>212</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3" x14ac:dyDescent="0.2">
      <c r="A1219" s="154"/>
      <c r="B1219" s="155"/>
      <c r="C1219" s="193" t="s">
        <v>563</v>
      </c>
      <c r="D1219" s="188"/>
      <c r="E1219" s="189"/>
      <c r="F1219" s="158"/>
      <c r="G1219" s="158"/>
      <c r="H1219" s="158"/>
      <c r="I1219" s="158"/>
      <c r="J1219" s="158"/>
      <c r="K1219" s="158"/>
      <c r="L1219" s="158"/>
      <c r="M1219" s="158"/>
      <c r="N1219" s="157"/>
      <c r="O1219" s="157"/>
      <c r="P1219" s="157"/>
      <c r="Q1219" s="157"/>
      <c r="R1219" s="158"/>
      <c r="S1219" s="158"/>
      <c r="T1219" s="158"/>
      <c r="U1219" s="158"/>
      <c r="V1219" s="158"/>
      <c r="W1219" s="158"/>
      <c r="X1219" s="158"/>
      <c r="Y1219" s="158"/>
      <c r="Z1219" s="147"/>
      <c r="AA1219" s="147"/>
      <c r="AB1219" s="147"/>
      <c r="AC1219" s="147"/>
      <c r="AD1219" s="147"/>
      <c r="AE1219" s="147"/>
      <c r="AF1219" s="147"/>
      <c r="AG1219" s="147" t="s">
        <v>212</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3" x14ac:dyDescent="0.2">
      <c r="A1220" s="154"/>
      <c r="B1220" s="155"/>
      <c r="C1220" s="193" t="s">
        <v>1079</v>
      </c>
      <c r="D1220" s="188"/>
      <c r="E1220" s="189">
        <v>4.09</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58"/>
      <c r="Z1220" s="147"/>
      <c r="AA1220" s="147"/>
      <c r="AB1220" s="147"/>
      <c r="AC1220" s="147"/>
      <c r="AD1220" s="147"/>
      <c r="AE1220" s="147"/>
      <c r="AF1220" s="147"/>
      <c r="AG1220" s="147" t="s">
        <v>212</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3" x14ac:dyDescent="0.2">
      <c r="A1221" s="154"/>
      <c r="B1221" s="155"/>
      <c r="C1221" s="193" t="s">
        <v>565</v>
      </c>
      <c r="D1221" s="188"/>
      <c r="E1221" s="189"/>
      <c r="F1221" s="158"/>
      <c r="G1221" s="158"/>
      <c r="H1221" s="158"/>
      <c r="I1221" s="158"/>
      <c r="J1221" s="158"/>
      <c r="K1221" s="158"/>
      <c r="L1221" s="158"/>
      <c r="M1221" s="158"/>
      <c r="N1221" s="157"/>
      <c r="O1221" s="157"/>
      <c r="P1221" s="157"/>
      <c r="Q1221" s="157"/>
      <c r="R1221" s="158"/>
      <c r="S1221" s="158"/>
      <c r="T1221" s="158"/>
      <c r="U1221" s="158"/>
      <c r="V1221" s="158"/>
      <c r="W1221" s="158"/>
      <c r="X1221" s="158"/>
      <c r="Y1221" s="158"/>
      <c r="Z1221" s="147"/>
      <c r="AA1221" s="147"/>
      <c r="AB1221" s="147"/>
      <c r="AC1221" s="147"/>
      <c r="AD1221" s="147"/>
      <c r="AE1221" s="147"/>
      <c r="AF1221" s="147"/>
      <c r="AG1221" s="147" t="s">
        <v>212</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3" x14ac:dyDescent="0.2">
      <c r="A1222" s="154"/>
      <c r="B1222" s="155"/>
      <c r="C1222" s="193" t="s">
        <v>1080</v>
      </c>
      <c r="D1222" s="188"/>
      <c r="E1222" s="189">
        <v>27.818999999999999</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7"/>
      <c r="AA1222" s="147"/>
      <c r="AB1222" s="147"/>
      <c r="AC1222" s="147"/>
      <c r="AD1222" s="147"/>
      <c r="AE1222" s="147"/>
      <c r="AF1222" s="147"/>
      <c r="AG1222" s="147" t="s">
        <v>212</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3" x14ac:dyDescent="0.2">
      <c r="A1223" s="154"/>
      <c r="B1223" s="155"/>
      <c r="C1223" s="193" t="s">
        <v>567</v>
      </c>
      <c r="D1223" s="188"/>
      <c r="E1223" s="189"/>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7"/>
      <c r="AA1223" s="147"/>
      <c r="AB1223" s="147"/>
      <c r="AC1223" s="147"/>
      <c r="AD1223" s="147"/>
      <c r="AE1223" s="147"/>
      <c r="AF1223" s="147"/>
      <c r="AG1223" s="147" t="s">
        <v>212</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3" x14ac:dyDescent="0.2">
      <c r="A1224" s="154"/>
      <c r="B1224" s="155"/>
      <c r="C1224" s="193" t="s">
        <v>1081</v>
      </c>
      <c r="D1224" s="188"/>
      <c r="E1224" s="189">
        <v>3.899</v>
      </c>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7"/>
      <c r="AA1224" s="147"/>
      <c r="AB1224" s="147"/>
      <c r="AC1224" s="147"/>
      <c r="AD1224" s="147"/>
      <c r="AE1224" s="147"/>
      <c r="AF1224" s="147"/>
      <c r="AG1224" s="147" t="s">
        <v>212</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ht="22.5" outlineLevel="1" x14ac:dyDescent="0.2">
      <c r="A1225" s="168">
        <v>178</v>
      </c>
      <c r="B1225" s="169" t="s">
        <v>1082</v>
      </c>
      <c r="C1225" s="184" t="s">
        <v>1083</v>
      </c>
      <c r="D1225" s="170" t="s">
        <v>253</v>
      </c>
      <c r="E1225" s="171">
        <v>1042.3699999999999</v>
      </c>
      <c r="F1225" s="172"/>
      <c r="G1225" s="173">
        <f>ROUND(E1225*F1225,2)</f>
        <v>0</v>
      </c>
      <c r="H1225" s="172"/>
      <c r="I1225" s="173">
        <f>ROUND(E1225*H1225,2)</f>
        <v>0</v>
      </c>
      <c r="J1225" s="172"/>
      <c r="K1225" s="173">
        <f>ROUND(E1225*J1225,2)</f>
        <v>0</v>
      </c>
      <c r="L1225" s="173">
        <v>21</v>
      </c>
      <c r="M1225" s="173">
        <f>G1225*(1+L1225/100)</f>
        <v>0</v>
      </c>
      <c r="N1225" s="171">
        <v>0</v>
      </c>
      <c r="O1225" s="171">
        <f>ROUND(E1225*N1225,2)</f>
        <v>0</v>
      </c>
      <c r="P1225" s="171">
        <v>1.15E-3</v>
      </c>
      <c r="Q1225" s="171">
        <f>ROUND(E1225*P1225,2)</f>
        <v>1.2</v>
      </c>
      <c r="R1225" s="173"/>
      <c r="S1225" s="173" t="s">
        <v>178</v>
      </c>
      <c r="T1225" s="174" t="s">
        <v>178</v>
      </c>
      <c r="U1225" s="158">
        <v>3.5000000000000003E-2</v>
      </c>
      <c r="V1225" s="158">
        <f>ROUND(E1225*U1225,2)</f>
        <v>36.479999999999997</v>
      </c>
      <c r="W1225" s="158"/>
      <c r="X1225" s="158" t="s">
        <v>188</v>
      </c>
      <c r="Y1225" s="158" t="s">
        <v>180</v>
      </c>
      <c r="Z1225" s="147"/>
      <c r="AA1225" s="147"/>
      <c r="AB1225" s="147"/>
      <c r="AC1225" s="147"/>
      <c r="AD1225" s="147"/>
      <c r="AE1225" s="147"/>
      <c r="AF1225" s="147"/>
      <c r="AG1225" s="147" t="s">
        <v>189</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2" x14ac:dyDescent="0.2">
      <c r="A1226" s="154"/>
      <c r="B1226" s="155"/>
      <c r="C1226" s="193" t="s">
        <v>258</v>
      </c>
      <c r="D1226" s="188"/>
      <c r="E1226" s="189"/>
      <c r="F1226" s="158"/>
      <c r="G1226" s="158"/>
      <c r="H1226" s="158"/>
      <c r="I1226" s="158"/>
      <c r="J1226" s="158"/>
      <c r="K1226" s="158"/>
      <c r="L1226" s="158"/>
      <c r="M1226" s="158"/>
      <c r="N1226" s="157"/>
      <c r="O1226" s="157"/>
      <c r="P1226" s="157"/>
      <c r="Q1226" s="157"/>
      <c r="R1226" s="158"/>
      <c r="S1226" s="158"/>
      <c r="T1226" s="158"/>
      <c r="U1226" s="158"/>
      <c r="V1226" s="158"/>
      <c r="W1226" s="158"/>
      <c r="X1226" s="158"/>
      <c r="Y1226" s="158"/>
      <c r="Z1226" s="147"/>
      <c r="AA1226" s="147"/>
      <c r="AB1226" s="147"/>
      <c r="AC1226" s="147"/>
      <c r="AD1226" s="147"/>
      <c r="AE1226" s="147"/>
      <c r="AF1226" s="147"/>
      <c r="AG1226" s="147" t="s">
        <v>212</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3" x14ac:dyDescent="0.2">
      <c r="A1227" s="154"/>
      <c r="B1227" s="155"/>
      <c r="C1227" s="193" t="s">
        <v>810</v>
      </c>
      <c r="D1227" s="188"/>
      <c r="E1227" s="189"/>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7"/>
      <c r="AA1227" s="147"/>
      <c r="AB1227" s="147"/>
      <c r="AC1227" s="147"/>
      <c r="AD1227" s="147"/>
      <c r="AE1227" s="147"/>
      <c r="AF1227" s="147"/>
      <c r="AG1227" s="147" t="s">
        <v>212</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3" x14ac:dyDescent="0.2">
      <c r="A1228" s="154"/>
      <c r="B1228" s="155"/>
      <c r="C1228" s="193" t="s">
        <v>840</v>
      </c>
      <c r="D1228" s="188"/>
      <c r="E1228" s="189">
        <v>90.53</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7"/>
      <c r="AA1228" s="147"/>
      <c r="AB1228" s="147"/>
      <c r="AC1228" s="147"/>
      <c r="AD1228" s="147"/>
      <c r="AE1228" s="147"/>
      <c r="AF1228" s="147"/>
      <c r="AG1228" s="147" t="s">
        <v>212</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3" x14ac:dyDescent="0.2">
      <c r="A1229" s="154"/>
      <c r="B1229" s="155"/>
      <c r="C1229" s="193" t="s">
        <v>820</v>
      </c>
      <c r="D1229" s="188"/>
      <c r="E1229" s="189"/>
      <c r="F1229" s="158"/>
      <c r="G1229" s="158"/>
      <c r="H1229" s="158"/>
      <c r="I1229" s="158"/>
      <c r="J1229" s="158"/>
      <c r="K1229" s="158"/>
      <c r="L1229" s="158"/>
      <c r="M1229" s="158"/>
      <c r="N1229" s="157"/>
      <c r="O1229" s="157"/>
      <c r="P1229" s="157"/>
      <c r="Q1229" s="157"/>
      <c r="R1229" s="158"/>
      <c r="S1229" s="158"/>
      <c r="T1229" s="158"/>
      <c r="U1229" s="158"/>
      <c r="V1229" s="158"/>
      <c r="W1229" s="158"/>
      <c r="X1229" s="158"/>
      <c r="Y1229" s="158"/>
      <c r="Z1229" s="147"/>
      <c r="AA1229" s="147"/>
      <c r="AB1229" s="147"/>
      <c r="AC1229" s="147"/>
      <c r="AD1229" s="147"/>
      <c r="AE1229" s="147"/>
      <c r="AF1229" s="147"/>
      <c r="AG1229" s="147" t="s">
        <v>212</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3" x14ac:dyDescent="0.2">
      <c r="A1230" s="154"/>
      <c r="B1230" s="155"/>
      <c r="C1230" s="193" t="s">
        <v>841</v>
      </c>
      <c r="D1230" s="188"/>
      <c r="E1230" s="189">
        <v>46.6</v>
      </c>
      <c r="F1230" s="158"/>
      <c r="G1230" s="158"/>
      <c r="H1230" s="158"/>
      <c r="I1230" s="158"/>
      <c r="J1230" s="158"/>
      <c r="K1230" s="158"/>
      <c r="L1230" s="158"/>
      <c r="M1230" s="158"/>
      <c r="N1230" s="157"/>
      <c r="O1230" s="157"/>
      <c r="P1230" s="157"/>
      <c r="Q1230" s="157"/>
      <c r="R1230" s="158"/>
      <c r="S1230" s="158"/>
      <c r="T1230" s="158"/>
      <c r="U1230" s="158"/>
      <c r="V1230" s="158"/>
      <c r="W1230" s="158"/>
      <c r="X1230" s="158"/>
      <c r="Y1230" s="158"/>
      <c r="Z1230" s="147"/>
      <c r="AA1230" s="147"/>
      <c r="AB1230" s="147"/>
      <c r="AC1230" s="147"/>
      <c r="AD1230" s="147"/>
      <c r="AE1230" s="147"/>
      <c r="AF1230" s="147"/>
      <c r="AG1230" s="147" t="s">
        <v>212</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3" x14ac:dyDescent="0.2">
      <c r="A1231" s="154"/>
      <c r="B1231" s="155"/>
      <c r="C1231" s="193" t="s">
        <v>211</v>
      </c>
      <c r="D1231" s="188"/>
      <c r="E1231" s="189"/>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7"/>
      <c r="AA1231" s="147"/>
      <c r="AB1231" s="147"/>
      <c r="AC1231" s="147"/>
      <c r="AD1231" s="147"/>
      <c r="AE1231" s="147"/>
      <c r="AF1231" s="147"/>
      <c r="AG1231" s="147" t="s">
        <v>212</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3" x14ac:dyDescent="0.2">
      <c r="A1232" s="154"/>
      <c r="B1232" s="155"/>
      <c r="C1232" s="193" t="s">
        <v>812</v>
      </c>
      <c r="D1232" s="188"/>
      <c r="E1232" s="189"/>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7"/>
      <c r="AA1232" s="147"/>
      <c r="AB1232" s="147"/>
      <c r="AC1232" s="147"/>
      <c r="AD1232" s="147"/>
      <c r="AE1232" s="147"/>
      <c r="AF1232" s="147"/>
      <c r="AG1232" s="147" t="s">
        <v>212</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3" x14ac:dyDescent="0.2">
      <c r="A1233" s="154"/>
      <c r="B1233" s="155"/>
      <c r="C1233" s="193" t="s">
        <v>1084</v>
      </c>
      <c r="D1233" s="188"/>
      <c r="E1233" s="189">
        <v>742.1</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58"/>
      <c r="Z1233" s="147"/>
      <c r="AA1233" s="147"/>
      <c r="AB1233" s="147"/>
      <c r="AC1233" s="147"/>
      <c r="AD1233" s="147"/>
      <c r="AE1233" s="147"/>
      <c r="AF1233" s="147"/>
      <c r="AG1233" s="147" t="s">
        <v>212</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3" x14ac:dyDescent="0.2">
      <c r="A1234" s="154"/>
      <c r="B1234" s="155"/>
      <c r="C1234" s="193" t="s">
        <v>814</v>
      </c>
      <c r="D1234" s="188"/>
      <c r="E1234" s="189"/>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7"/>
      <c r="AA1234" s="147"/>
      <c r="AB1234" s="147"/>
      <c r="AC1234" s="147"/>
      <c r="AD1234" s="147"/>
      <c r="AE1234" s="147"/>
      <c r="AF1234" s="147"/>
      <c r="AG1234" s="147" t="s">
        <v>212</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3" x14ac:dyDescent="0.2">
      <c r="A1235" s="154"/>
      <c r="B1235" s="155"/>
      <c r="C1235" s="193" t="s">
        <v>1085</v>
      </c>
      <c r="D1235" s="188"/>
      <c r="E1235" s="189">
        <v>138.06</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7"/>
      <c r="AA1235" s="147"/>
      <c r="AB1235" s="147"/>
      <c r="AC1235" s="147"/>
      <c r="AD1235" s="147"/>
      <c r="AE1235" s="147"/>
      <c r="AF1235" s="147"/>
      <c r="AG1235" s="147" t="s">
        <v>212</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3" x14ac:dyDescent="0.2">
      <c r="A1236" s="154"/>
      <c r="B1236" s="155"/>
      <c r="C1236" s="193" t="s">
        <v>816</v>
      </c>
      <c r="D1236" s="188"/>
      <c r="E1236" s="189"/>
      <c r="F1236" s="158"/>
      <c r="G1236" s="158"/>
      <c r="H1236" s="158"/>
      <c r="I1236" s="158"/>
      <c r="J1236" s="158"/>
      <c r="K1236" s="158"/>
      <c r="L1236" s="158"/>
      <c r="M1236" s="158"/>
      <c r="N1236" s="157"/>
      <c r="O1236" s="157"/>
      <c r="P1236" s="157"/>
      <c r="Q1236" s="157"/>
      <c r="R1236" s="158"/>
      <c r="S1236" s="158"/>
      <c r="T1236" s="158"/>
      <c r="U1236" s="158"/>
      <c r="V1236" s="158"/>
      <c r="W1236" s="158"/>
      <c r="X1236" s="158"/>
      <c r="Y1236" s="158"/>
      <c r="Z1236" s="147"/>
      <c r="AA1236" s="147"/>
      <c r="AB1236" s="147"/>
      <c r="AC1236" s="147"/>
      <c r="AD1236" s="147"/>
      <c r="AE1236" s="147"/>
      <c r="AF1236" s="147"/>
      <c r="AG1236" s="147" t="s">
        <v>212</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3" x14ac:dyDescent="0.2">
      <c r="A1237" s="154"/>
      <c r="B1237" s="155"/>
      <c r="C1237" s="193" t="s">
        <v>1086</v>
      </c>
      <c r="D1237" s="188"/>
      <c r="E1237" s="189">
        <v>25.08</v>
      </c>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7"/>
      <c r="AA1237" s="147"/>
      <c r="AB1237" s="147"/>
      <c r="AC1237" s="147"/>
      <c r="AD1237" s="147"/>
      <c r="AE1237" s="147"/>
      <c r="AF1237" s="147"/>
      <c r="AG1237" s="147" t="s">
        <v>212</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ht="33.75" outlineLevel="1" x14ac:dyDescent="0.2">
      <c r="A1238" s="168">
        <v>179</v>
      </c>
      <c r="B1238" s="169" t="s">
        <v>1087</v>
      </c>
      <c r="C1238" s="184" t="s">
        <v>1088</v>
      </c>
      <c r="D1238" s="170" t="s">
        <v>253</v>
      </c>
      <c r="E1238" s="171">
        <v>710.63</v>
      </c>
      <c r="F1238" s="172"/>
      <c r="G1238" s="173">
        <f>ROUND(E1238*F1238,2)</f>
        <v>0</v>
      </c>
      <c r="H1238" s="172"/>
      <c r="I1238" s="173">
        <f>ROUND(E1238*H1238,2)</f>
        <v>0</v>
      </c>
      <c r="J1238" s="172"/>
      <c r="K1238" s="173">
        <f>ROUND(E1238*J1238,2)</f>
        <v>0</v>
      </c>
      <c r="L1238" s="173">
        <v>21</v>
      </c>
      <c r="M1238" s="173">
        <f>G1238*(1+L1238/100)</f>
        <v>0</v>
      </c>
      <c r="N1238" s="171">
        <v>4.0999999999999999E-4</v>
      </c>
      <c r="O1238" s="171">
        <f>ROUND(E1238*N1238,2)</f>
        <v>0.28999999999999998</v>
      </c>
      <c r="P1238" s="171">
        <v>0</v>
      </c>
      <c r="Q1238" s="171">
        <f>ROUND(E1238*P1238,2)</f>
        <v>0</v>
      </c>
      <c r="R1238" s="173"/>
      <c r="S1238" s="173" t="s">
        <v>178</v>
      </c>
      <c r="T1238" s="174" t="s">
        <v>178</v>
      </c>
      <c r="U1238" s="158">
        <v>0.22991</v>
      </c>
      <c r="V1238" s="158">
        <f>ROUND(E1238*U1238,2)</f>
        <v>163.38</v>
      </c>
      <c r="W1238" s="158"/>
      <c r="X1238" s="158" t="s">
        <v>188</v>
      </c>
      <c r="Y1238" s="158" t="s">
        <v>180</v>
      </c>
      <c r="Z1238" s="147"/>
      <c r="AA1238" s="147"/>
      <c r="AB1238" s="147"/>
      <c r="AC1238" s="147"/>
      <c r="AD1238" s="147"/>
      <c r="AE1238" s="147"/>
      <c r="AF1238" s="147"/>
      <c r="AG1238" s="147" t="s">
        <v>189</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2" x14ac:dyDescent="0.2">
      <c r="A1239" s="154"/>
      <c r="B1239" s="155"/>
      <c r="C1239" s="193" t="s">
        <v>258</v>
      </c>
      <c r="D1239" s="188"/>
      <c r="E1239" s="189"/>
      <c r="F1239" s="158"/>
      <c r="G1239" s="158"/>
      <c r="H1239" s="158"/>
      <c r="I1239" s="158"/>
      <c r="J1239" s="158"/>
      <c r="K1239" s="158"/>
      <c r="L1239" s="158"/>
      <c r="M1239" s="158"/>
      <c r="N1239" s="157"/>
      <c r="O1239" s="157"/>
      <c r="P1239" s="157"/>
      <c r="Q1239" s="157"/>
      <c r="R1239" s="158"/>
      <c r="S1239" s="158"/>
      <c r="T1239" s="158"/>
      <c r="U1239" s="158"/>
      <c r="V1239" s="158"/>
      <c r="W1239" s="158"/>
      <c r="X1239" s="158"/>
      <c r="Y1239" s="158"/>
      <c r="Z1239" s="147"/>
      <c r="AA1239" s="147"/>
      <c r="AB1239" s="147"/>
      <c r="AC1239" s="147"/>
      <c r="AD1239" s="147"/>
      <c r="AE1239" s="147"/>
      <c r="AF1239" s="147"/>
      <c r="AG1239" s="147" t="s">
        <v>212</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3" x14ac:dyDescent="0.2">
      <c r="A1240" s="154"/>
      <c r="B1240" s="155"/>
      <c r="C1240" s="193" t="s">
        <v>553</v>
      </c>
      <c r="D1240" s="188"/>
      <c r="E1240" s="189"/>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7"/>
      <c r="AA1240" s="147"/>
      <c r="AB1240" s="147"/>
      <c r="AC1240" s="147"/>
      <c r="AD1240" s="147"/>
      <c r="AE1240" s="147"/>
      <c r="AF1240" s="147"/>
      <c r="AG1240" s="147" t="s">
        <v>212</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3" x14ac:dyDescent="0.2">
      <c r="A1241" s="154"/>
      <c r="B1241" s="155"/>
      <c r="C1241" s="193" t="s">
        <v>1064</v>
      </c>
      <c r="D1241" s="188"/>
      <c r="E1241" s="189">
        <v>94.06</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7"/>
      <c r="AA1241" s="147"/>
      <c r="AB1241" s="147"/>
      <c r="AC1241" s="147"/>
      <c r="AD1241" s="147"/>
      <c r="AE1241" s="147"/>
      <c r="AF1241" s="147"/>
      <c r="AG1241" s="147" t="s">
        <v>212</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3" x14ac:dyDescent="0.2">
      <c r="A1242" s="154"/>
      <c r="B1242" s="155"/>
      <c r="C1242" s="193" t="s">
        <v>555</v>
      </c>
      <c r="D1242" s="188"/>
      <c r="E1242" s="189"/>
      <c r="F1242" s="158"/>
      <c r="G1242" s="158"/>
      <c r="H1242" s="158"/>
      <c r="I1242" s="158"/>
      <c r="J1242" s="158"/>
      <c r="K1242" s="158"/>
      <c r="L1242" s="158"/>
      <c r="M1242" s="158"/>
      <c r="N1242" s="157"/>
      <c r="O1242" s="157"/>
      <c r="P1242" s="157"/>
      <c r="Q1242" s="157"/>
      <c r="R1242" s="158"/>
      <c r="S1242" s="158"/>
      <c r="T1242" s="158"/>
      <c r="U1242" s="158"/>
      <c r="V1242" s="158"/>
      <c r="W1242" s="158"/>
      <c r="X1242" s="158"/>
      <c r="Y1242" s="158"/>
      <c r="Z1242" s="147"/>
      <c r="AA1242" s="147"/>
      <c r="AB1242" s="147"/>
      <c r="AC1242" s="147"/>
      <c r="AD1242" s="147"/>
      <c r="AE1242" s="147"/>
      <c r="AF1242" s="147"/>
      <c r="AG1242" s="147" t="s">
        <v>212</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3" x14ac:dyDescent="0.2">
      <c r="A1243" s="154"/>
      <c r="B1243" s="155"/>
      <c r="C1243" s="193" t="s">
        <v>1065</v>
      </c>
      <c r="D1243" s="188"/>
      <c r="E1243" s="189">
        <v>36.86</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58"/>
      <c r="Z1243" s="147"/>
      <c r="AA1243" s="147"/>
      <c r="AB1243" s="147"/>
      <c r="AC1243" s="147"/>
      <c r="AD1243" s="147"/>
      <c r="AE1243" s="147"/>
      <c r="AF1243" s="147"/>
      <c r="AG1243" s="147" t="s">
        <v>212</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3" x14ac:dyDescent="0.2">
      <c r="A1244" s="154"/>
      <c r="B1244" s="155"/>
      <c r="C1244" s="193" t="s">
        <v>557</v>
      </c>
      <c r="D1244" s="188"/>
      <c r="E1244" s="189"/>
      <c r="F1244" s="158"/>
      <c r="G1244" s="158"/>
      <c r="H1244" s="158"/>
      <c r="I1244" s="158"/>
      <c r="J1244" s="158"/>
      <c r="K1244" s="158"/>
      <c r="L1244" s="158"/>
      <c r="M1244" s="158"/>
      <c r="N1244" s="157"/>
      <c r="O1244" s="157"/>
      <c r="P1244" s="157"/>
      <c r="Q1244" s="157"/>
      <c r="R1244" s="158"/>
      <c r="S1244" s="158"/>
      <c r="T1244" s="158"/>
      <c r="U1244" s="158"/>
      <c r="V1244" s="158"/>
      <c r="W1244" s="158"/>
      <c r="X1244" s="158"/>
      <c r="Y1244" s="158"/>
      <c r="Z1244" s="147"/>
      <c r="AA1244" s="147"/>
      <c r="AB1244" s="147"/>
      <c r="AC1244" s="147"/>
      <c r="AD1244" s="147"/>
      <c r="AE1244" s="147"/>
      <c r="AF1244" s="147"/>
      <c r="AG1244" s="147" t="s">
        <v>212</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3" x14ac:dyDescent="0.2">
      <c r="A1245" s="154"/>
      <c r="B1245" s="155"/>
      <c r="C1245" s="193" t="s">
        <v>1066</v>
      </c>
      <c r="D1245" s="188"/>
      <c r="E1245" s="189">
        <v>75.290000000000006</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7"/>
      <c r="AA1245" s="147"/>
      <c r="AB1245" s="147"/>
      <c r="AC1245" s="147"/>
      <c r="AD1245" s="147"/>
      <c r="AE1245" s="147"/>
      <c r="AF1245" s="147"/>
      <c r="AG1245" s="147" t="s">
        <v>212</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3" x14ac:dyDescent="0.2">
      <c r="A1246" s="154"/>
      <c r="B1246" s="155"/>
      <c r="C1246" s="193" t="s">
        <v>573</v>
      </c>
      <c r="D1246" s="188"/>
      <c r="E1246" s="189"/>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7"/>
      <c r="AA1246" s="147"/>
      <c r="AB1246" s="147"/>
      <c r="AC1246" s="147"/>
      <c r="AD1246" s="147"/>
      <c r="AE1246" s="147"/>
      <c r="AF1246" s="147"/>
      <c r="AG1246" s="147" t="s">
        <v>212</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3" x14ac:dyDescent="0.2">
      <c r="A1247" s="154"/>
      <c r="B1247" s="155"/>
      <c r="C1247" s="193" t="s">
        <v>1067</v>
      </c>
      <c r="D1247" s="188"/>
      <c r="E1247" s="189">
        <v>47.5</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7"/>
      <c r="AA1247" s="147"/>
      <c r="AB1247" s="147"/>
      <c r="AC1247" s="147"/>
      <c r="AD1247" s="147"/>
      <c r="AE1247" s="147"/>
      <c r="AF1247" s="147"/>
      <c r="AG1247" s="147" t="s">
        <v>212</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3" x14ac:dyDescent="0.2">
      <c r="A1248" s="154"/>
      <c r="B1248" s="155"/>
      <c r="C1248" s="193" t="s">
        <v>211</v>
      </c>
      <c r="D1248" s="188"/>
      <c r="E1248" s="189"/>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7"/>
      <c r="AA1248" s="147"/>
      <c r="AB1248" s="147"/>
      <c r="AC1248" s="147"/>
      <c r="AD1248" s="147"/>
      <c r="AE1248" s="147"/>
      <c r="AF1248" s="147"/>
      <c r="AG1248" s="147" t="s">
        <v>212</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3" x14ac:dyDescent="0.2">
      <c r="A1249" s="154"/>
      <c r="B1249" s="155"/>
      <c r="C1249" s="193" t="s">
        <v>561</v>
      </c>
      <c r="D1249" s="188"/>
      <c r="E1249" s="189"/>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7"/>
      <c r="AA1249" s="147"/>
      <c r="AB1249" s="147"/>
      <c r="AC1249" s="147"/>
      <c r="AD1249" s="147"/>
      <c r="AE1249" s="147"/>
      <c r="AF1249" s="147"/>
      <c r="AG1249" s="147" t="s">
        <v>212</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3" x14ac:dyDescent="0.2">
      <c r="A1250" s="154"/>
      <c r="B1250" s="155"/>
      <c r="C1250" s="193" t="s">
        <v>1068</v>
      </c>
      <c r="D1250" s="188"/>
      <c r="E1250" s="189">
        <v>98.84</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58"/>
      <c r="Z1250" s="147"/>
      <c r="AA1250" s="147"/>
      <c r="AB1250" s="147"/>
      <c r="AC1250" s="147"/>
      <c r="AD1250" s="147"/>
      <c r="AE1250" s="147"/>
      <c r="AF1250" s="147"/>
      <c r="AG1250" s="147" t="s">
        <v>212</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3" x14ac:dyDescent="0.2">
      <c r="A1251" s="154"/>
      <c r="B1251" s="155"/>
      <c r="C1251" s="193" t="s">
        <v>563</v>
      </c>
      <c r="D1251" s="188"/>
      <c r="E1251" s="189"/>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7"/>
      <c r="AA1251" s="147"/>
      <c r="AB1251" s="147"/>
      <c r="AC1251" s="147"/>
      <c r="AD1251" s="147"/>
      <c r="AE1251" s="147"/>
      <c r="AF1251" s="147"/>
      <c r="AG1251" s="147" t="s">
        <v>212</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3" x14ac:dyDescent="0.2">
      <c r="A1252" s="154"/>
      <c r="B1252" s="155"/>
      <c r="C1252" s="193" t="s">
        <v>1069</v>
      </c>
      <c r="D1252" s="188"/>
      <c r="E1252" s="189">
        <v>40.9</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58"/>
      <c r="Z1252" s="147"/>
      <c r="AA1252" s="147"/>
      <c r="AB1252" s="147"/>
      <c r="AC1252" s="147"/>
      <c r="AD1252" s="147"/>
      <c r="AE1252" s="147"/>
      <c r="AF1252" s="147"/>
      <c r="AG1252" s="147" t="s">
        <v>212</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3" x14ac:dyDescent="0.2">
      <c r="A1253" s="154"/>
      <c r="B1253" s="155"/>
      <c r="C1253" s="193" t="s">
        <v>565</v>
      </c>
      <c r="D1253" s="188"/>
      <c r="E1253" s="189"/>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7"/>
      <c r="AA1253" s="147"/>
      <c r="AB1253" s="147"/>
      <c r="AC1253" s="147"/>
      <c r="AD1253" s="147"/>
      <c r="AE1253" s="147"/>
      <c r="AF1253" s="147"/>
      <c r="AG1253" s="147" t="s">
        <v>212</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3" x14ac:dyDescent="0.2">
      <c r="A1254" s="154"/>
      <c r="B1254" s="155"/>
      <c r="C1254" s="193" t="s">
        <v>1070</v>
      </c>
      <c r="D1254" s="188"/>
      <c r="E1254" s="189">
        <v>278.19</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7"/>
      <c r="AA1254" s="147"/>
      <c r="AB1254" s="147"/>
      <c r="AC1254" s="147"/>
      <c r="AD1254" s="147"/>
      <c r="AE1254" s="147"/>
      <c r="AF1254" s="147"/>
      <c r="AG1254" s="147" t="s">
        <v>212</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3" x14ac:dyDescent="0.2">
      <c r="A1255" s="154"/>
      <c r="B1255" s="155"/>
      <c r="C1255" s="193" t="s">
        <v>567</v>
      </c>
      <c r="D1255" s="188"/>
      <c r="E1255" s="189"/>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7"/>
      <c r="AA1255" s="147"/>
      <c r="AB1255" s="147"/>
      <c r="AC1255" s="147"/>
      <c r="AD1255" s="147"/>
      <c r="AE1255" s="147"/>
      <c r="AF1255" s="147"/>
      <c r="AG1255" s="147" t="s">
        <v>212</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3" x14ac:dyDescent="0.2">
      <c r="A1256" s="154"/>
      <c r="B1256" s="155"/>
      <c r="C1256" s="193" t="s">
        <v>1071</v>
      </c>
      <c r="D1256" s="188"/>
      <c r="E1256" s="189">
        <v>38.99</v>
      </c>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7"/>
      <c r="AA1256" s="147"/>
      <c r="AB1256" s="147"/>
      <c r="AC1256" s="147"/>
      <c r="AD1256" s="147"/>
      <c r="AE1256" s="147"/>
      <c r="AF1256" s="147"/>
      <c r="AG1256" s="147" t="s">
        <v>212</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ht="33.75" outlineLevel="1" x14ac:dyDescent="0.2">
      <c r="A1257" s="168">
        <v>180</v>
      </c>
      <c r="B1257" s="169" t="s">
        <v>1089</v>
      </c>
      <c r="C1257" s="184" t="s">
        <v>1090</v>
      </c>
      <c r="D1257" s="170" t="s">
        <v>253</v>
      </c>
      <c r="E1257" s="171">
        <v>71.063000000000002</v>
      </c>
      <c r="F1257" s="172"/>
      <c r="G1257" s="173">
        <f>ROUND(E1257*F1257,2)</f>
        <v>0</v>
      </c>
      <c r="H1257" s="172"/>
      <c r="I1257" s="173">
        <f>ROUND(E1257*H1257,2)</f>
        <v>0</v>
      </c>
      <c r="J1257" s="172"/>
      <c r="K1257" s="173">
        <f>ROUND(E1257*J1257,2)</f>
        <v>0</v>
      </c>
      <c r="L1257" s="173">
        <v>21</v>
      </c>
      <c r="M1257" s="173">
        <f>G1257*(1+L1257/100)</f>
        <v>0</v>
      </c>
      <c r="N1257" s="171">
        <v>5.8E-4</v>
      </c>
      <c r="O1257" s="171">
        <f>ROUND(E1257*N1257,2)</f>
        <v>0.04</v>
      </c>
      <c r="P1257" s="171">
        <v>0</v>
      </c>
      <c r="Q1257" s="171">
        <f>ROUND(E1257*P1257,2)</f>
        <v>0</v>
      </c>
      <c r="R1257" s="173"/>
      <c r="S1257" s="173" t="s">
        <v>178</v>
      </c>
      <c r="T1257" s="174" t="s">
        <v>178</v>
      </c>
      <c r="U1257" s="158">
        <v>0.26600000000000001</v>
      </c>
      <c r="V1257" s="158">
        <f>ROUND(E1257*U1257,2)</f>
        <v>18.899999999999999</v>
      </c>
      <c r="W1257" s="158"/>
      <c r="X1257" s="158" t="s">
        <v>188</v>
      </c>
      <c r="Y1257" s="158" t="s">
        <v>180</v>
      </c>
      <c r="Z1257" s="147"/>
      <c r="AA1257" s="147"/>
      <c r="AB1257" s="147"/>
      <c r="AC1257" s="147"/>
      <c r="AD1257" s="147"/>
      <c r="AE1257" s="147"/>
      <c r="AF1257" s="147"/>
      <c r="AG1257" s="147" t="s">
        <v>189</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2" x14ac:dyDescent="0.2">
      <c r="A1258" s="154"/>
      <c r="B1258" s="155"/>
      <c r="C1258" s="193" t="s">
        <v>258</v>
      </c>
      <c r="D1258" s="188"/>
      <c r="E1258" s="189"/>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7"/>
      <c r="AA1258" s="147"/>
      <c r="AB1258" s="147"/>
      <c r="AC1258" s="147"/>
      <c r="AD1258" s="147"/>
      <c r="AE1258" s="147"/>
      <c r="AF1258" s="147"/>
      <c r="AG1258" s="147" t="s">
        <v>212</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3" x14ac:dyDescent="0.2">
      <c r="A1259" s="154"/>
      <c r="B1259" s="155"/>
      <c r="C1259" s="193" t="s">
        <v>553</v>
      </c>
      <c r="D1259" s="188"/>
      <c r="E1259" s="189"/>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7"/>
      <c r="AA1259" s="147"/>
      <c r="AB1259" s="147"/>
      <c r="AC1259" s="147"/>
      <c r="AD1259" s="147"/>
      <c r="AE1259" s="147"/>
      <c r="AF1259" s="147"/>
      <c r="AG1259" s="147" t="s">
        <v>212</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3" x14ac:dyDescent="0.2">
      <c r="A1260" s="154"/>
      <c r="B1260" s="155"/>
      <c r="C1260" s="193" t="s">
        <v>1074</v>
      </c>
      <c r="D1260" s="188"/>
      <c r="E1260" s="189">
        <v>9.4060000000000006</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7"/>
      <c r="AA1260" s="147"/>
      <c r="AB1260" s="147"/>
      <c r="AC1260" s="147"/>
      <c r="AD1260" s="147"/>
      <c r="AE1260" s="147"/>
      <c r="AF1260" s="147"/>
      <c r="AG1260" s="147" t="s">
        <v>212</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3" x14ac:dyDescent="0.2">
      <c r="A1261" s="154"/>
      <c r="B1261" s="155"/>
      <c r="C1261" s="193" t="s">
        <v>555</v>
      </c>
      <c r="D1261" s="188"/>
      <c r="E1261" s="189"/>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7"/>
      <c r="AA1261" s="147"/>
      <c r="AB1261" s="147"/>
      <c r="AC1261" s="147"/>
      <c r="AD1261" s="147"/>
      <c r="AE1261" s="147"/>
      <c r="AF1261" s="147"/>
      <c r="AG1261" s="147" t="s">
        <v>212</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3" x14ac:dyDescent="0.2">
      <c r="A1262" s="154"/>
      <c r="B1262" s="155"/>
      <c r="C1262" s="193" t="s">
        <v>1075</v>
      </c>
      <c r="D1262" s="188"/>
      <c r="E1262" s="189">
        <v>3.6859999999999999</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7"/>
      <c r="AA1262" s="147"/>
      <c r="AB1262" s="147"/>
      <c r="AC1262" s="147"/>
      <c r="AD1262" s="147"/>
      <c r="AE1262" s="147"/>
      <c r="AF1262" s="147"/>
      <c r="AG1262" s="147" t="s">
        <v>212</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3" x14ac:dyDescent="0.2">
      <c r="A1263" s="154"/>
      <c r="B1263" s="155"/>
      <c r="C1263" s="193" t="s">
        <v>557</v>
      </c>
      <c r="D1263" s="188"/>
      <c r="E1263" s="189"/>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7"/>
      <c r="AA1263" s="147"/>
      <c r="AB1263" s="147"/>
      <c r="AC1263" s="147"/>
      <c r="AD1263" s="147"/>
      <c r="AE1263" s="147"/>
      <c r="AF1263" s="147"/>
      <c r="AG1263" s="147" t="s">
        <v>212</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3" x14ac:dyDescent="0.2">
      <c r="A1264" s="154"/>
      <c r="B1264" s="155"/>
      <c r="C1264" s="193" t="s">
        <v>1076</v>
      </c>
      <c r="D1264" s="188"/>
      <c r="E1264" s="189">
        <v>7.5289999999999999</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7"/>
      <c r="AA1264" s="147"/>
      <c r="AB1264" s="147"/>
      <c r="AC1264" s="147"/>
      <c r="AD1264" s="147"/>
      <c r="AE1264" s="147"/>
      <c r="AF1264" s="147"/>
      <c r="AG1264" s="147" t="s">
        <v>212</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3" x14ac:dyDescent="0.2">
      <c r="A1265" s="154"/>
      <c r="B1265" s="155"/>
      <c r="C1265" s="193" t="s">
        <v>573</v>
      </c>
      <c r="D1265" s="188"/>
      <c r="E1265" s="189"/>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7"/>
      <c r="AA1265" s="147"/>
      <c r="AB1265" s="147"/>
      <c r="AC1265" s="147"/>
      <c r="AD1265" s="147"/>
      <c r="AE1265" s="147"/>
      <c r="AF1265" s="147"/>
      <c r="AG1265" s="147" t="s">
        <v>212</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3" x14ac:dyDescent="0.2">
      <c r="A1266" s="154"/>
      <c r="B1266" s="155"/>
      <c r="C1266" s="193" t="s">
        <v>1077</v>
      </c>
      <c r="D1266" s="188"/>
      <c r="E1266" s="189">
        <v>4.75</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58"/>
      <c r="Z1266" s="147"/>
      <c r="AA1266" s="147"/>
      <c r="AB1266" s="147"/>
      <c r="AC1266" s="147"/>
      <c r="AD1266" s="147"/>
      <c r="AE1266" s="147"/>
      <c r="AF1266" s="147"/>
      <c r="AG1266" s="147" t="s">
        <v>212</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3" x14ac:dyDescent="0.2">
      <c r="A1267" s="154"/>
      <c r="B1267" s="155"/>
      <c r="C1267" s="193" t="s">
        <v>211</v>
      </c>
      <c r="D1267" s="188"/>
      <c r="E1267" s="189"/>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7"/>
      <c r="AA1267" s="147"/>
      <c r="AB1267" s="147"/>
      <c r="AC1267" s="147"/>
      <c r="AD1267" s="147"/>
      <c r="AE1267" s="147"/>
      <c r="AF1267" s="147"/>
      <c r="AG1267" s="147" t="s">
        <v>212</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3" x14ac:dyDescent="0.2">
      <c r="A1268" s="154"/>
      <c r="B1268" s="155"/>
      <c r="C1268" s="193" t="s">
        <v>561</v>
      </c>
      <c r="D1268" s="188"/>
      <c r="E1268" s="189"/>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7"/>
      <c r="AA1268" s="147"/>
      <c r="AB1268" s="147"/>
      <c r="AC1268" s="147"/>
      <c r="AD1268" s="147"/>
      <c r="AE1268" s="147"/>
      <c r="AF1268" s="147"/>
      <c r="AG1268" s="147" t="s">
        <v>212</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3" x14ac:dyDescent="0.2">
      <c r="A1269" s="154"/>
      <c r="B1269" s="155"/>
      <c r="C1269" s="193" t="s">
        <v>1078</v>
      </c>
      <c r="D1269" s="188"/>
      <c r="E1269" s="189">
        <v>9.8840000000000003</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7"/>
      <c r="AA1269" s="147"/>
      <c r="AB1269" s="147"/>
      <c r="AC1269" s="147"/>
      <c r="AD1269" s="147"/>
      <c r="AE1269" s="147"/>
      <c r="AF1269" s="147"/>
      <c r="AG1269" s="147" t="s">
        <v>212</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3" x14ac:dyDescent="0.2">
      <c r="A1270" s="154"/>
      <c r="B1270" s="155"/>
      <c r="C1270" s="193" t="s">
        <v>563</v>
      </c>
      <c r="D1270" s="188"/>
      <c r="E1270" s="189"/>
      <c r="F1270" s="158"/>
      <c r="G1270" s="158"/>
      <c r="H1270" s="158"/>
      <c r="I1270" s="158"/>
      <c r="J1270" s="158"/>
      <c r="K1270" s="158"/>
      <c r="L1270" s="158"/>
      <c r="M1270" s="158"/>
      <c r="N1270" s="157"/>
      <c r="O1270" s="157"/>
      <c r="P1270" s="157"/>
      <c r="Q1270" s="157"/>
      <c r="R1270" s="158"/>
      <c r="S1270" s="158"/>
      <c r="T1270" s="158"/>
      <c r="U1270" s="158"/>
      <c r="V1270" s="158"/>
      <c r="W1270" s="158"/>
      <c r="X1270" s="158"/>
      <c r="Y1270" s="158"/>
      <c r="Z1270" s="147"/>
      <c r="AA1270" s="147"/>
      <c r="AB1270" s="147"/>
      <c r="AC1270" s="147"/>
      <c r="AD1270" s="147"/>
      <c r="AE1270" s="147"/>
      <c r="AF1270" s="147"/>
      <c r="AG1270" s="147" t="s">
        <v>212</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3" x14ac:dyDescent="0.2">
      <c r="A1271" s="154"/>
      <c r="B1271" s="155"/>
      <c r="C1271" s="193" t="s">
        <v>1079</v>
      </c>
      <c r="D1271" s="188"/>
      <c r="E1271" s="189">
        <v>4.09</v>
      </c>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7"/>
      <c r="AA1271" s="147"/>
      <c r="AB1271" s="147"/>
      <c r="AC1271" s="147"/>
      <c r="AD1271" s="147"/>
      <c r="AE1271" s="147"/>
      <c r="AF1271" s="147"/>
      <c r="AG1271" s="147" t="s">
        <v>212</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3" x14ac:dyDescent="0.2">
      <c r="A1272" s="154"/>
      <c r="B1272" s="155"/>
      <c r="C1272" s="193" t="s">
        <v>565</v>
      </c>
      <c r="D1272" s="188"/>
      <c r="E1272" s="189"/>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7"/>
      <c r="AA1272" s="147"/>
      <c r="AB1272" s="147"/>
      <c r="AC1272" s="147"/>
      <c r="AD1272" s="147"/>
      <c r="AE1272" s="147"/>
      <c r="AF1272" s="147"/>
      <c r="AG1272" s="147" t="s">
        <v>212</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3" x14ac:dyDescent="0.2">
      <c r="A1273" s="154"/>
      <c r="B1273" s="155"/>
      <c r="C1273" s="193" t="s">
        <v>1080</v>
      </c>
      <c r="D1273" s="188"/>
      <c r="E1273" s="189">
        <v>27.818999999999999</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7"/>
      <c r="AA1273" s="147"/>
      <c r="AB1273" s="147"/>
      <c r="AC1273" s="147"/>
      <c r="AD1273" s="147"/>
      <c r="AE1273" s="147"/>
      <c r="AF1273" s="147"/>
      <c r="AG1273" s="147" t="s">
        <v>212</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3" x14ac:dyDescent="0.2">
      <c r="A1274" s="154"/>
      <c r="B1274" s="155"/>
      <c r="C1274" s="193" t="s">
        <v>567</v>
      </c>
      <c r="D1274" s="188"/>
      <c r="E1274" s="189"/>
      <c r="F1274" s="158"/>
      <c r="G1274" s="158"/>
      <c r="H1274" s="158"/>
      <c r="I1274" s="158"/>
      <c r="J1274" s="158"/>
      <c r="K1274" s="158"/>
      <c r="L1274" s="158"/>
      <c r="M1274" s="158"/>
      <c r="N1274" s="157"/>
      <c r="O1274" s="157"/>
      <c r="P1274" s="157"/>
      <c r="Q1274" s="157"/>
      <c r="R1274" s="158"/>
      <c r="S1274" s="158"/>
      <c r="T1274" s="158"/>
      <c r="U1274" s="158"/>
      <c r="V1274" s="158"/>
      <c r="W1274" s="158"/>
      <c r="X1274" s="158"/>
      <c r="Y1274" s="158"/>
      <c r="Z1274" s="147"/>
      <c r="AA1274" s="147"/>
      <c r="AB1274" s="147"/>
      <c r="AC1274" s="147"/>
      <c r="AD1274" s="147"/>
      <c r="AE1274" s="147"/>
      <c r="AF1274" s="147"/>
      <c r="AG1274" s="147" t="s">
        <v>212</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3" x14ac:dyDescent="0.2">
      <c r="A1275" s="154"/>
      <c r="B1275" s="155"/>
      <c r="C1275" s="193" t="s">
        <v>1081</v>
      </c>
      <c r="D1275" s="188"/>
      <c r="E1275" s="189">
        <v>3.899</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7"/>
      <c r="AA1275" s="147"/>
      <c r="AB1275" s="147"/>
      <c r="AC1275" s="147"/>
      <c r="AD1275" s="147"/>
      <c r="AE1275" s="147"/>
      <c r="AF1275" s="147"/>
      <c r="AG1275" s="147" t="s">
        <v>212</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ht="22.5" outlineLevel="1" x14ac:dyDescent="0.2">
      <c r="A1276" s="168">
        <v>181</v>
      </c>
      <c r="B1276" s="169" t="s">
        <v>1091</v>
      </c>
      <c r="C1276" s="184" t="s">
        <v>1092</v>
      </c>
      <c r="D1276" s="170" t="s">
        <v>253</v>
      </c>
      <c r="E1276" s="171">
        <v>23.6</v>
      </c>
      <c r="F1276" s="172"/>
      <c r="G1276" s="173">
        <f>ROUND(E1276*F1276,2)</f>
        <v>0</v>
      </c>
      <c r="H1276" s="172"/>
      <c r="I1276" s="173">
        <f>ROUND(E1276*H1276,2)</f>
        <v>0</v>
      </c>
      <c r="J1276" s="172"/>
      <c r="K1276" s="173">
        <f>ROUND(E1276*J1276,2)</f>
        <v>0</v>
      </c>
      <c r="L1276" s="173">
        <v>21</v>
      </c>
      <c r="M1276" s="173">
        <f>G1276*(1+L1276/100)</f>
        <v>0</v>
      </c>
      <c r="N1276" s="171">
        <v>0</v>
      </c>
      <c r="O1276" s="171">
        <f>ROUND(E1276*N1276,2)</f>
        <v>0</v>
      </c>
      <c r="P1276" s="171">
        <v>4.8700000000000002E-3</v>
      </c>
      <c r="Q1276" s="171">
        <f>ROUND(E1276*P1276,2)</f>
        <v>0.11</v>
      </c>
      <c r="R1276" s="173"/>
      <c r="S1276" s="173" t="s">
        <v>178</v>
      </c>
      <c r="T1276" s="174" t="s">
        <v>178</v>
      </c>
      <c r="U1276" s="158">
        <v>4.1000000000000002E-2</v>
      </c>
      <c r="V1276" s="158">
        <f>ROUND(E1276*U1276,2)</f>
        <v>0.97</v>
      </c>
      <c r="W1276" s="158"/>
      <c r="X1276" s="158" t="s">
        <v>188</v>
      </c>
      <c r="Y1276" s="158" t="s">
        <v>180</v>
      </c>
      <c r="Z1276" s="147"/>
      <c r="AA1276" s="147"/>
      <c r="AB1276" s="147"/>
      <c r="AC1276" s="147"/>
      <c r="AD1276" s="147"/>
      <c r="AE1276" s="147"/>
      <c r="AF1276" s="147"/>
      <c r="AG1276" s="147" t="s">
        <v>189</v>
      </c>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2" x14ac:dyDescent="0.2">
      <c r="A1277" s="154"/>
      <c r="B1277" s="155"/>
      <c r="C1277" s="193" t="s">
        <v>211</v>
      </c>
      <c r="D1277" s="188"/>
      <c r="E1277" s="189"/>
      <c r="F1277" s="158"/>
      <c r="G1277" s="158"/>
      <c r="H1277" s="158"/>
      <c r="I1277" s="158"/>
      <c r="J1277" s="158"/>
      <c r="K1277" s="158"/>
      <c r="L1277" s="158"/>
      <c r="M1277" s="158"/>
      <c r="N1277" s="157"/>
      <c r="O1277" s="157"/>
      <c r="P1277" s="157"/>
      <c r="Q1277" s="157"/>
      <c r="R1277" s="158"/>
      <c r="S1277" s="158"/>
      <c r="T1277" s="158"/>
      <c r="U1277" s="158"/>
      <c r="V1277" s="158"/>
      <c r="W1277" s="158"/>
      <c r="X1277" s="158"/>
      <c r="Y1277" s="158"/>
      <c r="Z1277" s="147"/>
      <c r="AA1277" s="147"/>
      <c r="AB1277" s="147"/>
      <c r="AC1277" s="147"/>
      <c r="AD1277" s="147"/>
      <c r="AE1277" s="147"/>
      <c r="AF1277" s="147"/>
      <c r="AG1277" s="147" t="s">
        <v>212</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3" x14ac:dyDescent="0.2">
      <c r="A1278" s="154"/>
      <c r="B1278" s="155"/>
      <c r="C1278" s="193" t="s">
        <v>822</v>
      </c>
      <c r="D1278" s="188"/>
      <c r="E1278" s="189"/>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7"/>
      <c r="AA1278" s="147"/>
      <c r="AB1278" s="147"/>
      <c r="AC1278" s="147"/>
      <c r="AD1278" s="147"/>
      <c r="AE1278" s="147"/>
      <c r="AF1278" s="147"/>
      <c r="AG1278" s="147" t="s">
        <v>212</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3" x14ac:dyDescent="0.2">
      <c r="A1279" s="154"/>
      <c r="B1279" s="155"/>
      <c r="C1279" s="193" t="s">
        <v>1093</v>
      </c>
      <c r="D1279" s="188"/>
      <c r="E1279" s="189">
        <v>23.6</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7"/>
      <c r="AA1279" s="147"/>
      <c r="AB1279" s="147"/>
      <c r="AC1279" s="147"/>
      <c r="AD1279" s="147"/>
      <c r="AE1279" s="147"/>
      <c r="AF1279" s="147"/>
      <c r="AG1279" s="147" t="s">
        <v>212</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ht="22.5" outlineLevel="1" x14ac:dyDescent="0.2">
      <c r="A1280" s="168">
        <v>182</v>
      </c>
      <c r="B1280" s="169" t="s">
        <v>1094</v>
      </c>
      <c r="C1280" s="184" t="s">
        <v>1095</v>
      </c>
      <c r="D1280" s="170" t="s">
        <v>253</v>
      </c>
      <c r="E1280" s="171">
        <v>573.42999999999995</v>
      </c>
      <c r="F1280" s="172"/>
      <c r="G1280" s="173">
        <f>ROUND(E1280*F1280,2)</f>
        <v>0</v>
      </c>
      <c r="H1280" s="172"/>
      <c r="I1280" s="173">
        <f>ROUND(E1280*H1280,2)</f>
        <v>0</v>
      </c>
      <c r="J1280" s="172"/>
      <c r="K1280" s="173">
        <f>ROUND(E1280*J1280,2)</f>
        <v>0</v>
      </c>
      <c r="L1280" s="173">
        <v>21</v>
      </c>
      <c r="M1280" s="173">
        <f>G1280*(1+L1280/100)</f>
        <v>0</v>
      </c>
      <c r="N1280" s="171">
        <v>2.5999999999999998E-4</v>
      </c>
      <c r="O1280" s="171">
        <f>ROUND(E1280*N1280,2)</f>
        <v>0.15</v>
      </c>
      <c r="P1280" s="171">
        <v>0</v>
      </c>
      <c r="Q1280" s="171">
        <f>ROUND(E1280*P1280,2)</f>
        <v>0</v>
      </c>
      <c r="R1280" s="173"/>
      <c r="S1280" s="173" t="s">
        <v>178</v>
      </c>
      <c r="T1280" s="174" t="s">
        <v>178</v>
      </c>
      <c r="U1280" s="158">
        <v>9.5000000000000001E-2</v>
      </c>
      <c r="V1280" s="158">
        <f>ROUND(E1280*U1280,2)</f>
        <v>54.48</v>
      </c>
      <c r="W1280" s="158"/>
      <c r="X1280" s="158" t="s">
        <v>188</v>
      </c>
      <c r="Y1280" s="158" t="s">
        <v>180</v>
      </c>
      <c r="Z1280" s="147"/>
      <c r="AA1280" s="147"/>
      <c r="AB1280" s="147"/>
      <c r="AC1280" s="147"/>
      <c r="AD1280" s="147"/>
      <c r="AE1280" s="147"/>
      <c r="AF1280" s="147"/>
      <c r="AG1280" s="147" t="s">
        <v>189</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2" x14ac:dyDescent="0.2">
      <c r="A1281" s="154"/>
      <c r="B1281" s="155"/>
      <c r="C1281" s="193" t="s">
        <v>258</v>
      </c>
      <c r="D1281" s="188"/>
      <c r="E1281" s="189"/>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7"/>
      <c r="AA1281" s="147"/>
      <c r="AB1281" s="147"/>
      <c r="AC1281" s="147"/>
      <c r="AD1281" s="147"/>
      <c r="AE1281" s="147"/>
      <c r="AF1281" s="147"/>
      <c r="AG1281" s="147" t="s">
        <v>212</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3" x14ac:dyDescent="0.2">
      <c r="A1282" s="154"/>
      <c r="B1282" s="155"/>
      <c r="C1282" s="193" t="s">
        <v>555</v>
      </c>
      <c r="D1282" s="188"/>
      <c r="E1282" s="189"/>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7"/>
      <c r="AA1282" s="147"/>
      <c r="AB1282" s="147"/>
      <c r="AC1282" s="147"/>
      <c r="AD1282" s="147"/>
      <c r="AE1282" s="147"/>
      <c r="AF1282" s="147"/>
      <c r="AG1282" s="147" t="s">
        <v>212</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3" x14ac:dyDescent="0.2">
      <c r="A1283" s="154"/>
      <c r="B1283" s="155"/>
      <c r="C1283" s="193" t="s">
        <v>1065</v>
      </c>
      <c r="D1283" s="188"/>
      <c r="E1283" s="189">
        <v>36.86</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7"/>
      <c r="AA1283" s="147"/>
      <c r="AB1283" s="147"/>
      <c r="AC1283" s="147"/>
      <c r="AD1283" s="147"/>
      <c r="AE1283" s="147"/>
      <c r="AF1283" s="147"/>
      <c r="AG1283" s="147" t="s">
        <v>212</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3" x14ac:dyDescent="0.2">
      <c r="A1284" s="154"/>
      <c r="B1284" s="155"/>
      <c r="C1284" s="193" t="s">
        <v>1075</v>
      </c>
      <c r="D1284" s="188"/>
      <c r="E1284" s="189">
        <v>3.6859999999999999</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7"/>
      <c r="AA1284" s="147"/>
      <c r="AB1284" s="147"/>
      <c r="AC1284" s="147"/>
      <c r="AD1284" s="147"/>
      <c r="AE1284" s="147"/>
      <c r="AF1284" s="147"/>
      <c r="AG1284" s="147" t="s">
        <v>212</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3" x14ac:dyDescent="0.2">
      <c r="A1285" s="154"/>
      <c r="B1285" s="155"/>
      <c r="C1285" s="193" t="s">
        <v>557</v>
      </c>
      <c r="D1285" s="188"/>
      <c r="E1285" s="189"/>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7"/>
      <c r="AA1285" s="147"/>
      <c r="AB1285" s="147"/>
      <c r="AC1285" s="147"/>
      <c r="AD1285" s="147"/>
      <c r="AE1285" s="147"/>
      <c r="AF1285" s="147"/>
      <c r="AG1285" s="147" t="s">
        <v>212</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3" x14ac:dyDescent="0.2">
      <c r="A1286" s="154"/>
      <c r="B1286" s="155"/>
      <c r="C1286" s="193" t="s">
        <v>1066</v>
      </c>
      <c r="D1286" s="188"/>
      <c r="E1286" s="189">
        <v>75.290000000000006</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7"/>
      <c r="AA1286" s="147"/>
      <c r="AB1286" s="147"/>
      <c r="AC1286" s="147"/>
      <c r="AD1286" s="147"/>
      <c r="AE1286" s="147"/>
      <c r="AF1286" s="147"/>
      <c r="AG1286" s="147" t="s">
        <v>212</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3" x14ac:dyDescent="0.2">
      <c r="A1287" s="154"/>
      <c r="B1287" s="155"/>
      <c r="C1287" s="193" t="s">
        <v>1076</v>
      </c>
      <c r="D1287" s="188"/>
      <c r="E1287" s="189">
        <v>7.5289999999999999</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7"/>
      <c r="AA1287" s="147"/>
      <c r="AB1287" s="147"/>
      <c r="AC1287" s="147"/>
      <c r="AD1287" s="147"/>
      <c r="AE1287" s="147"/>
      <c r="AF1287" s="147"/>
      <c r="AG1287" s="147" t="s">
        <v>212</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3" x14ac:dyDescent="0.2">
      <c r="A1288" s="154"/>
      <c r="B1288" s="155"/>
      <c r="C1288" s="193" t="s">
        <v>573</v>
      </c>
      <c r="D1288" s="188"/>
      <c r="E1288" s="189"/>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7"/>
      <c r="AA1288" s="147"/>
      <c r="AB1288" s="147"/>
      <c r="AC1288" s="147"/>
      <c r="AD1288" s="147"/>
      <c r="AE1288" s="147"/>
      <c r="AF1288" s="147"/>
      <c r="AG1288" s="147" t="s">
        <v>212</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3" x14ac:dyDescent="0.2">
      <c r="A1289" s="154"/>
      <c r="B1289" s="155"/>
      <c r="C1289" s="193" t="s">
        <v>1067</v>
      </c>
      <c r="D1289" s="188"/>
      <c r="E1289" s="189">
        <v>47.5</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7"/>
      <c r="AA1289" s="147"/>
      <c r="AB1289" s="147"/>
      <c r="AC1289" s="147"/>
      <c r="AD1289" s="147"/>
      <c r="AE1289" s="147"/>
      <c r="AF1289" s="147"/>
      <c r="AG1289" s="147" t="s">
        <v>212</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3" x14ac:dyDescent="0.2">
      <c r="A1290" s="154"/>
      <c r="B1290" s="155"/>
      <c r="C1290" s="193" t="s">
        <v>1077</v>
      </c>
      <c r="D1290" s="188"/>
      <c r="E1290" s="189">
        <v>4.75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58"/>
      <c r="Z1290" s="147"/>
      <c r="AA1290" s="147"/>
      <c r="AB1290" s="147"/>
      <c r="AC1290" s="147"/>
      <c r="AD1290" s="147"/>
      <c r="AE1290" s="147"/>
      <c r="AF1290" s="147"/>
      <c r="AG1290" s="147" t="s">
        <v>212</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3" x14ac:dyDescent="0.2">
      <c r="A1291" s="154"/>
      <c r="B1291" s="155"/>
      <c r="C1291" s="193" t="s">
        <v>211</v>
      </c>
      <c r="D1291" s="188"/>
      <c r="E1291" s="189"/>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7"/>
      <c r="AA1291" s="147"/>
      <c r="AB1291" s="147"/>
      <c r="AC1291" s="147"/>
      <c r="AD1291" s="147"/>
      <c r="AE1291" s="147"/>
      <c r="AF1291" s="147"/>
      <c r="AG1291" s="147" t="s">
        <v>212</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3" x14ac:dyDescent="0.2">
      <c r="A1292" s="154"/>
      <c r="B1292" s="155"/>
      <c r="C1292" s="193" t="s">
        <v>603</v>
      </c>
      <c r="D1292" s="188"/>
      <c r="E1292" s="189"/>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7"/>
      <c r="AA1292" s="147"/>
      <c r="AB1292" s="147"/>
      <c r="AC1292" s="147"/>
      <c r="AD1292" s="147"/>
      <c r="AE1292" s="147"/>
      <c r="AF1292" s="147"/>
      <c r="AG1292" s="147" t="s">
        <v>212</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3" x14ac:dyDescent="0.2">
      <c r="A1293" s="154"/>
      <c r="B1293" s="155"/>
      <c r="C1293" s="193" t="s">
        <v>1096</v>
      </c>
      <c r="D1293" s="188"/>
      <c r="E1293" s="189">
        <v>26.27</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7"/>
      <c r="AA1293" s="147"/>
      <c r="AB1293" s="147"/>
      <c r="AC1293" s="147"/>
      <c r="AD1293" s="147"/>
      <c r="AE1293" s="147"/>
      <c r="AF1293" s="147"/>
      <c r="AG1293" s="147" t="s">
        <v>212</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3" x14ac:dyDescent="0.2">
      <c r="A1294" s="154"/>
      <c r="B1294" s="155"/>
      <c r="C1294" s="193" t="s">
        <v>1097</v>
      </c>
      <c r="D1294" s="188"/>
      <c r="E1294" s="189">
        <v>2.6269999999999998</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7"/>
      <c r="AA1294" s="147"/>
      <c r="AB1294" s="147"/>
      <c r="AC1294" s="147"/>
      <c r="AD1294" s="147"/>
      <c r="AE1294" s="147"/>
      <c r="AF1294" s="147"/>
      <c r="AG1294" s="147" t="s">
        <v>212</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3" x14ac:dyDescent="0.2">
      <c r="A1295" s="154"/>
      <c r="B1295" s="155"/>
      <c r="C1295" s="193" t="s">
        <v>605</v>
      </c>
      <c r="D1295" s="188"/>
      <c r="E1295" s="189"/>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7"/>
      <c r="AA1295" s="147"/>
      <c r="AB1295" s="147"/>
      <c r="AC1295" s="147"/>
      <c r="AD1295" s="147"/>
      <c r="AE1295" s="147"/>
      <c r="AF1295" s="147"/>
      <c r="AG1295" s="147" t="s">
        <v>212</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3" x14ac:dyDescent="0.2">
      <c r="A1296" s="154"/>
      <c r="B1296" s="155"/>
      <c r="C1296" s="193" t="s">
        <v>606</v>
      </c>
      <c r="D1296" s="188"/>
      <c r="E1296" s="189">
        <v>16.29</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7"/>
      <c r="AA1296" s="147"/>
      <c r="AB1296" s="147"/>
      <c r="AC1296" s="147"/>
      <c r="AD1296" s="147"/>
      <c r="AE1296" s="147"/>
      <c r="AF1296" s="147"/>
      <c r="AG1296" s="147" t="s">
        <v>212</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3" x14ac:dyDescent="0.2">
      <c r="A1297" s="154"/>
      <c r="B1297" s="155"/>
      <c r="C1297" s="193" t="s">
        <v>1098</v>
      </c>
      <c r="D1297" s="188"/>
      <c r="E1297" s="189">
        <v>1.629</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7"/>
      <c r="AA1297" s="147"/>
      <c r="AB1297" s="147"/>
      <c r="AC1297" s="147"/>
      <c r="AD1297" s="147"/>
      <c r="AE1297" s="147"/>
      <c r="AF1297" s="147"/>
      <c r="AG1297" s="147" t="s">
        <v>212</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3" x14ac:dyDescent="0.2">
      <c r="A1298" s="154"/>
      <c r="B1298" s="155"/>
      <c r="C1298" s="193" t="s">
        <v>563</v>
      </c>
      <c r="D1298" s="188"/>
      <c r="E1298" s="189"/>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7"/>
      <c r="AA1298" s="147"/>
      <c r="AB1298" s="147"/>
      <c r="AC1298" s="147"/>
      <c r="AD1298" s="147"/>
      <c r="AE1298" s="147"/>
      <c r="AF1298" s="147"/>
      <c r="AG1298" s="147" t="s">
        <v>212</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3" x14ac:dyDescent="0.2">
      <c r="A1299" s="154"/>
      <c r="B1299" s="155"/>
      <c r="C1299" s="193" t="s">
        <v>1069</v>
      </c>
      <c r="D1299" s="188"/>
      <c r="E1299" s="189">
        <v>40.9</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58"/>
      <c r="Z1299" s="147"/>
      <c r="AA1299" s="147"/>
      <c r="AB1299" s="147"/>
      <c r="AC1299" s="147"/>
      <c r="AD1299" s="147"/>
      <c r="AE1299" s="147"/>
      <c r="AF1299" s="147"/>
      <c r="AG1299" s="147" t="s">
        <v>212</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3" x14ac:dyDescent="0.2">
      <c r="A1300" s="154"/>
      <c r="B1300" s="155"/>
      <c r="C1300" s="193" t="s">
        <v>1079</v>
      </c>
      <c r="D1300" s="188"/>
      <c r="E1300" s="189">
        <v>4.09</v>
      </c>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7"/>
      <c r="AA1300" s="147"/>
      <c r="AB1300" s="147"/>
      <c r="AC1300" s="147"/>
      <c r="AD1300" s="147"/>
      <c r="AE1300" s="147"/>
      <c r="AF1300" s="147"/>
      <c r="AG1300" s="147" t="s">
        <v>212</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3" x14ac:dyDescent="0.2">
      <c r="A1301" s="154"/>
      <c r="B1301" s="155"/>
      <c r="C1301" s="193" t="s">
        <v>565</v>
      </c>
      <c r="D1301" s="188"/>
      <c r="E1301" s="189"/>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7"/>
      <c r="AA1301" s="147"/>
      <c r="AB1301" s="147"/>
      <c r="AC1301" s="147"/>
      <c r="AD1301" s="147"/>
      <c r="AE1301" s="147"/>
      <c r="AF1301" s="147"/>
      <c r="AG1301" s="147" t="s">
        <v>212</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3" x14ac:dyDescent="0.2">
      <c r="A1302" s="154"/>
      <c r="B1302" s="155"/>
      <c r="C1302" s="193" t="s">
        <v>1070</v>
      </c>
      <c r="D1302" s="188"/>
      <c r="E1302" s="189">
        <v>278.19</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7"/>
      <c r="AA1302" s="147"/>
      <c r="AB1302" s="147"/>
      <c r="AC1302" s="147"/>
      <c r="AD1302" s="147"/>
      <c r="AE1302" s="147"/>
      <c r="AF1302" s="147"/>
      <c r="AG1302" s="147" t="s">
        <v>212</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3" x14ac:dyDescent="0.2">
      <c r="A1303" s="154"/>
      <c r="B1303" s="155"/>
      <c r="C1303" s="193" t="s">
        <v>1080</v>
      </c>
      <c r="D1303" s="188"/>
      <c r="E1303" s="189">
        <v>27.818999999999999</v>
      </c>
      <c r="F1303" s="158"/>
      <c r="G1303" s="158"/>
      <c r="H1303" s="158"/>
      <c r="I1303" s="158"/>
      <c r="J1303" s="158"/>
      <c r="K1303" s="158"/>
      <c r="L1303" s="158"/>
      <c r="M1303" s="158"/>
      <c r="N1303" s="157"/>
      <c r="O1303" s="157"/>
      <c r="P1303" s="157"/>
      <c r="Q1303" s="157"/>
      <c r="R1303" s="158"/>
      <c r="S1303" s="158"/>
      <c r="T1303" s="158"/>
      <c r="U1303" s="158"/>
      <c r="V1303" s="158"/>
      <c r="W1303" s="158"/>
      <c r="X1303" s="158"/>
      <c r="Y1303" s="158"/>
      <c r="Z1303" s="147"/>
      <c r="AA1303" s="147"/>
      <c r="AB1303" s="147"/>
      <c r="AC1303" s="147"/>
      <c r="AD1303" s="147"/>
      <c r="AE1303" s="147"/>
      <c r="AF1303" s="147"/>
      <c r="AG1303" s="147" t="s">
        <v>212</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68">
        <v>183</v>
      </c>
      <c r="B1304" s="169" t="s">
        <v>1099</v>
      </c>
      <c r="C1304" s="184" t="s">
        <v>1100</v>
      </c>
      <c r="D1304" s="170" t="s">
        <v>253</v>
      </c>
      <c r="E1304" s="171">
        <v>72.754999999999995</v>
      </c>
      <c r="F1304" s="172"/>
      <c r="G1304" s="173">
        <f>ROUND(E1304*F1304,2)</f>
        <v>0</v>
      </c>
      <c r="H1304" s="172"/>
      <c r="I1304" s="173">
        <f>ROUND(E1304*H1304,2)</f>
        <v>0</v>
      </c>
      <c r="J1304" s="172"/>
      <c r="K1304" s="173">
        <f>ROUND(E1304*J1304,2)</f>
        <v>0</v>
      </c>
      <c r="L1304" s="173">
        <v>21</v>
      </c>
      <c r="M1304" s="173">
        <f>G1304*(1+L1304/100)</f>
        <v>0</v>
      </c>
      <c r="N1304" s="171">
        <v>1.2600000000000001E-3</v>
      </c>
      <c r="O1304" s="171">
        <f>ROUND(E1304*N1304,2)</f>
        <v>0.09</v>
      </c>
      <c r="P1304" s="171">
        <v>0</v>
      </c>
      <c r="Q1304" s="171">
        <f>ROUND(E1304*P1304,2)</f>
        <v>0</v>
      </c>
      <c r="R1304" s="173"/>
      <c r="S1304" s="173" t="s">
        <v>178</v>
      </c>
      <c r="T1304" s="174" t="s">
        <v>178</v>
      </c>
      <c r="U1304" s="158">
        <v>0.24</v>
      </c>
      <c r="V1304" s="158">
        <f>ROUND(E1304*U1304,2)</f>
        <v>17.46</v>
      </c>
      <c r="W1304" s="158"/>
      <c r="X1304" s="158" t="s">
        <v>188</v>
      </c>
      <c r="Y1304" s="158" t="s">
        <v>180</v>
      </c>
      <c r="Z1304" s="147"/>
      <c r="AA1304" s="147"/>
      <c r="AB1304" s="147"/>
      <c r="AC1304" s="147"/>
      <c r="AD1304" s="147"/>
      <c r="AE1304" s="147"/>
      <c r="AF1304" s="147"/>
      <c r="AG1304" s="147" t="s">
        <v>189</v>
      </c>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2" x14ac:dyDescent="0.2">
      <c r="A1305" s="154"/>
      <c r="B1305" s="155"/>
      <c r="C1305" s="193" t="s">
        <v>258</v>
      </c>
      <c r="D1305" s="188"/>
      <c r="E1305" s="189"/>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7"/>
      <c r="AA1305" s="147"/>
      <c r="AB1305" s="147"/>
      <c r="AC1305" s="147"/>
      <c r="AD1305" s="147"/>
      <c r="AE1305" s="147"/>
      <c r="AF1305" s="147"/>
      <c r="AG1305" s="147" t="s">
        <v>212</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3" x14ac:dyDescent="0.2">
      <c r="A1306" s="154"/>
      <c r="B1306" s="155"/>
      <c r="C1306" s="193" t="s">
        <v>555</v>
      </c>
      <c r="D1306" s="188"/>
      <c r="E1306" s="189"/>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7"/>
      <c r="AA1306" s="147"/>
      <c r="AB1306" s="147"/>
      <c r="AC1306" s="147"/>
      <c r="AD1306" s="147"/>
      <c r="AE1306" s="147"/>
      <c r="AF1306" s="147"/>
      <c r="AG1306" s="147" t="s">
        <v>212</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3" x14ac:dyDescent="0.2">
      <c r="A1307" s="154"/>
      <c r="B1307" s="155"/>
      <c r="C1307" s="193" t="s">
        <v>1075</v>
      </c>
      <c r="D1307" s="188"/>
      <c r="E1307" s="189">
        <v>3.6859999999999999</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7"/>
      <c r="AA1307" s="147"/>
      <c r="AB1307" s="147"/>
      <c r="AC1307" s="147"/>
      <c r="AD1307" s="147"/>
      <c r="AE1307" s="147"/>
      <c r="AF1307" s="147"/>
      <c r="AG1307" s="147" t="s">
        <v>212</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3" x14ac:dyDescent="0.2">
      <c r="A1308" s="154"/>
      <c r="B1308" s="155"/>
      <c r="C1308" s="193" t="s">
        <v>557</v>
      </c>
      <c r="D1308" s="188"/>
      <c r="E1308" s="189"/>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7"/>
      <c r="AA1308" s="147"/>
      <c r="AB1308" s="147"/>
      <c r="AC1308" s="147"/>
      <c r="AD1308" s="147"/>
      <c r="AE1308" s="147"/>
      <c r="AF1308" s="147"/>
      <c r="AG1308" s="147" t="s">
        <v>212</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3" x14ac:dyDescent="0.2">
      <c r="A1309" s="154"/>
      <c r="B1309" s="155"/>
      <c r="C1309" s="193" t="s">
        <v>1076</v>
      </c>
      <c r="D1309" s="188"/>
      <c r="E1309" s="189">
        <v>7.5289999999999999</v>
      </c>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7"/>
      <c r="AA1309" s="147"/>
      <c r="AB1309" s="147"/>
      <c r="AC1309" s="147"/>
      <c r="AD1309" s="147"/>
      <c r="AE1309" s="147"/>
      <c r="AF1309" s="147"/>
      <c r="AG1309" s="147" t="s">
        <v>212</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3" x14ac:dyDescent="0.2">
      <c r="A1310" s="154"/>
      <c r="B1310" s="155"/>
      <c r="C1310" s="193" t="s">
        <v>573</v>
      </c>
      <c r="D1310" s="188"/>
      <c r="E1310" s="189"/>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7"/>
      <c r="AA1310" s="147"/>
      <c r="AB1310" s="147"/>
      <c r="AC1310" s="147"/>
      <c r="AD1310" s="147"/>
      <c r="AE1310" s="147"/>
      <c r="AF1310" s="147"/>
      <c r="AG1310" s="147" t="s">
        <v>212</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3" x14ac:dyDescent="0.2">
      <c r="A1311" s="154"/>
      <c r="B1311" s="155"/>
      <c r="C1311" s="193" t="s">
        <v>1077</v>
      </c>
      <c r="D1311" s="188"/>
      <c r="E1311" s="189">
        <v>4.75</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7"/>
      <c r="AA1311" s="147"/>
      <c r="AB1311" s="147"/>
      <c r="AC1311" s="147"/>
      <c r="AD1311" s="147"/>
      <c r="AE1311" s="147"/>
      <c r="AF1311" s="147"/>
      <c r="AG1311" s="147" t="s">
        <v>212</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3" x14ac:dyDescent="0.2">
      <c r="A1312" s="154"/>
      <c r="B1312" s="155"/>
      <c r="C1312" s="193" t="s">
        <v>211</v>
      </c>
      <c r="D1312" s="188"/>
      <c r="E1312" s="189"/>
      <c r="F1312" s="158"/>
      <c r="G1312" s="158"/>
      <c r="H1312" s="158"/>
      <c r="I1312" s="158"/>
      <c r="J1312" s="158"/>
      <c r="K1312" s="158"/>
      <c r="L1312" s="158"/>
      <c r="M1312" s="158"/>
      <c r="N1312" s="157"/>
      <c r="O1312" s="157"/>
      <c r="P1312" s="157"/>
      <c r="Q1312" s="157"/>
      <c r="R1312" s="158"/>
      <c r="S1312" s="158"/>
      <c r="T1312" s="158"/>
      <c r="U1312" s="158"/>
      <c r="V1312" s="158"/>
      <c r="W1312" s="158"/>
      <c r="X1312" s="158"/>
      <c r="Y1312" s="158"/>
      <c r="Z1312" s="147"/>
      <c r="AA1312" s="147"/>
      <c r="AB1312" s="147"/>
      <c r="AC1312" s="147"/>
      <c r="AD1312" s="147"/>
      <c r="AE1312" s="147"/>
      <c r="AF1312" s="147"/>
      <c r="AG1312" s="147" t="s">
        <v>212</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3" x14ac:dyDescent="0.2">
      <c r="A1313" s="154"/>
      <c r="B1313" s="155"/>
      <c r="C1313" s="193" t="s">
        <v>603</v>
      </c>
      <c r="D1313" s="188"/>
      <c r="E1313" s="189"/>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7"/>
      <c r="AA1313" s="147"/>
      <c r="AB1313" s="147"/>
      <c r="AC1313" s="147"/>
      <c r="AD1313" s="147"/>
      <c r="AE1313" s="147"/>
      <c r="AF1313" s="147"/>
      <c r="AG1313" s="147" t="s">
        <v>212</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3" x14ac:dyDescent="0.2">
      <c r="A1314" s="154"/>
      <c r="B1314" s="155"/>
      <c r="C1314" s="193" t="s">
        <v>1097</v>
      </c>
      <c r="D1314" s="188"/>
      <c r="E1314" s="189">
        <v>2.6269999999999998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7"/>
      <c r="AA1314" s="147"/>
      <c r="AB1314" s="147"/>
      <c r="AC1314" s="147"/>
      <c r="AD1314" s="147"/>
      <c r="AE1314" s="147"/>
      <c r="AF1314" s="147"/>
      <c r="AG1314" s="147" t="s">
        <v>212</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3" x14ac:dyDescent="0.2">
      <c r="A1315" s="154"/>
      <c r="B1315" s="155"/>
      <c r="C1315" s="193" t="s">
        <v>1101</v>
      </c>
      <c r="D1315" s="188"/>
      <c r="E1315" s="189">
        <v>6.97</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7"/>
      <c r="AA1315" s="147"/>
      <c r="AB1315" s="147"/>
      <c r="AC1315" s="147"/>
      <c r="AD1315" s="147"/>
      <c r="AE1315" s="147"/>
      <c r="AF1315" s="147"/>
      <c r="AG1315" s="147" t="s">
        <v>212</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3" x14ac:dyDescent="0.2">
      <c r="A1316" s="154"/>
      <c r="B1316" s="155"/>
      <c r="C1316" s="193" t="s">
        <v>1102</v>
      </c>
      <c r="D1316" s="188"/>
      <c r="E1316" s="189">
        <v>7.16</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7"/>
      <c r="AA1316" s="147"/>
      <c r="AB1316" s="147"/>
      <c r="AC1316" s="147"/>
      <c r="AD1316" s="147"/>
      <c r="AE1316" s="147"/>
      <c r="AF1316" s="147"/>
      <c r="AG1316" s="147" t="s">
        <v>212</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3" x14ac:dyDescent="0.2">
      <c r="A1317" s="154"/>
      <c r="B1317" s="155"/>
      <c r="C1317" s="193" t="s">
        <v>1103</v>
      </c>
      <c r="D1317" s="188"/>
      <c r="E1317" s="189">
        <v>6.4950000000000001</v>
      </c>
      <c r="F1317" s="158"/>
      <c r="G1317" s="158"/>
      <c r="H1317" s="158"/>
      <c r="I1317" s="158"/>
      <c r="J1317" s="158"/>
      <c r="K1317" s="158"/>
      <c r="L1317" s="158"/>
      <c r="M1317" s="158"/>
      <c r="N1317" s="157"/>
      <c r="O1317" s="157"/>
      <c r="P1317" s="157"/>
      <c r="Q1317" s="157"/>
      <c r="R1317" s="158"/>
      <c r="S1317" s="158"/>
      <c r="T1317" s="158"/>
      <c r="U1317" s="158"/>
      <c r="V1317" s="158"/>
      <c r="W1317" s="158"/>
      <c r="X1317" s="158"/>
      <c r="Y1317" s="158"/>
      <c r="Z1317" s="147"/>
      <c r="AA1317" s="147"/>
      <c r="AB1317" s="147"/>
      <c r="AC1317" s="147"/>
      <c r="AD1317" s="147"/>
      <c r="AE1317" s="147"/>
      <c r="AF1317" s="147"/>
      <c r="AG1317" s="147" t="s">
        <v>212</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3" x14ac:dyDescent="0.2">
      <c r="A1318" s="154"/>
      <c r="B1318" s="155"/>
      <c r="C1318" s="193" t="s">
        <v>605</v>
      </c>
      <c r="D1318" s="188"/>
      <c r="E1318" s="189"/>
      <c r="F1318" s="158"/>
      <c r="G1318" s="158"/>
      <c r="H1318" s="158"/>
      <c r="I1318" s="158"/>
      <c r="J1318" s="158"/>
      <c r="K1318" s="158"/>
      <c r="L1318" s="158"/>
      <c r="M1318" s="158"/>
      <c r="N1318" s="157"/>
      <c r="O1318" s="157"/>
      <c r="P1318" s="157"/>
      <c r="Q1318" s="157"/>
      <c r="R1318" s="158"/>
      <c r="S1318" s="158"/>
      <c r="T1318" s="158"/>
      <c r="U1318" s="158"/>
      <c r="V1318" s="158"/>
      <c r="W1318" s="158"/>
      <c r="X1318" s="158"/>
      <c r="Y1318" s="158"/>
      <c r="Z1318" s="147"/>
      <c r="AA1318" s="147"/>
      <c r="AB1318" s="147"/>
      <c r="AC1318" s="147"/>
      <c r="AD1318" s="147"/>
      <c r="AE1318" s="147"/>
      <c r="AF1318" s="147"/>
      <c r="AG1318" s="147" t="s">
        <v>212</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3" x14ac:dyDescent="0.2">
      <c r="A1319" s="154"/>
      <c r="B1319" s="155"/>
      <c r="C1319" s="193" t="s">
        <v>1098</v>
      </c>
      <c r="D1319" s="188"/>
      <c r="E1319" s="189">
        <v>1.629</v>
      </c>
      <c r="F1319" s="158"/>
      <c r="G1319" s="158"/>
      <c r="H1319" s="158"/>
      <c r="I1319" s="158"/>
      <c r="J1319" s="158"/>
      <c r="K1319" s="158"/>
      <c r="L1319" s="158"/>
      <c r="M1319" s="158"/>
      <c r="N1319" s="157"/>
      <c r="O1319" s="157"/>
      <c r="P1319" s="157"/>
      <c r="Q1319" s="157"/>
      <c r="R1319" s="158"/>
      <c r="S1319" s="158"/>
      <c r="T1319" s="158"/>
      <c r="U1319" s="158"/>
      <c r="V1319" s="158"/>
      <c r="W1319" s="158"/>
      <c r="X1319" s="158"/>
      <c r="Y1319" s="158"/>
      <c r="Z1319" s="147"/>
      <c r="AA1319" s="147"/>
      <c r="AB1319" s="147"/>
      <c r="AC1319" s="147"/>
      <c r="AD1319" s="147"/>
      <c r="AE1319" s="147"/>
      <c r="AF1319" s="147"/>
      <c r="AG1319" s="147" t="s">
        <v>212</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3" x14ac:dyDescent="0.2">
      <c r="A1320" s="154"/>
      <c r="B1320" s="155"/>
      <c r="C1320" s="193" t="s">
        <v>563</v>
      </c>
      <c r="D1320" s="188"/>
      <c r="E1320" s="189"/>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7"/>
      <c r="AA1320" s="147"/>
      <c r="AB1320" s="147"/>
      <c r="AC1320" s="147"/>
      <c r="AD1320" s="147"/>
      <c r="AE1320" s="147"/>
      <c r="AF1320" s="147"/>
      <c r="AG1320" s="147" t="s">
        <v>212</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3" x14ac:dyDescent="0.2">
      <c r="A1321" s="154"/>
      <c r="B1321" s="155"/>
      <c r="C1321" s="193" t="s">
        <v>1079</v>
      </c>
      <c r="D1321" s="188"/>
      <c r="E1321" s="189">
        <v>4.09</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7"/>
      <c r="AA1321" s="147"/>
      <c r="AB1321" s="147"/>
      <c r="AC1321" s="147"/>
      <c r="AD1321" s="147"/>
      <c r="AE1321" s="147"/>
      <c r="AF1321" s="147"/>
      <c r="AG1321" s="147" t="s">
        <v>212</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3" x14ac:dyDescent="0.2">
      <c r="A1322" s="154"/>
      <c r="B1322" s="155"/>
      <c r="C1322" s="193" t="s">
        <v>565</v>
      </c>
      <c r="D1322" s="188"/>
      <c r="E1322" s="189"/>
      <c r="F1322" s="158"/>
      <c r="G1322" s="158"/>
      <c r="H1322" s="158"/>
      <c r="I1322" s="158"/>
      <c r="J1322" s="158"/>
      <c r="K1322" s="158"/>
      <c r="L1322" s="158"/>
      <c r="M1322" s="158"/>
      <c r="N1322" s="157"/>
      <c r="O1322" s="157"/>
      <c r="P1322" s="157"/>
      <c r="Q1322" s="157"/>
      <c r="R1322" s="158"/>
      <c r="S1322" s="158"/>
      <c r="T1322" s="158"/>
      <c r="U1322" s="158"/>
      <c r="V1322" s="158"/>
      <c r="W1322" s="158"/>
      <c r="X1322" s="158"/>
      <c r="Y1322" s="158"/>
      <c r="Z1322" s="147"/>
      <c r="AA1322" s="147"/>
      <c r="AB1322" s="147"/>
      <c r="AC1322" s="147"/>
      <c r="AD1322" s="147"/>
      <c r="AE1322" s="147"/>
      <c r="AF1322" s="147"/>
      <c r="AG1322" s="147" t="s">
        <v>212</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3" x14ac:dyDescent="0.2">
      <c r="A1323" s="154"/>
      <c r="B1323" s="155"/>
      <c r="C1323" s="193" t="s">
        <v>1080</v>
      </c>
      <c r="D1323" s="188"/>
      <c r="E1323" s="189">
        <v>27.818999999999999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7"/>
      <c r="AA1323" s="147"/>
      <c r="AB1323" s="147"/>
      <c r="AC1323" s="147"/>
      <c r="AD1323" s="147"/>
      <c r="AE1323" s="147"/>
      <c r="AF1323" s="147"/>
      <c r="AG1323" s="147" t="s">
        <v>212</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68">
        <v>184</v>
      </c>
      <c r="B1324" s="169" t="s">
        <v>1104</v>
      </c>
      <c r="C1324" s="184" t="s">
        <v>1105</v>
      </c>
      <c r="D1324" s="170" t="s">
        <v>253</v>
      </c>
      <c r="E1324" s="171">
        <v>521.29999999999995</v>
      </c>
      <c r="F1324" s="172"/>
      <c r="G1324" s="173">
        <f>ROUND(E1324*F1324,2)</f>
        <v>0</v>
      </c>
      <c r="H1324" s="172"/>
      <c r="I1324" s="173">
        <f>ROUND(E1324*H1324,2)</f>
        <v>0</v>
      </c>
      <c r="J1324" s="172"/>
      <c r="K1324" s="173">
        <f>ROUND(E1324*J1324,2)</f>
        <v>0</v>
      </c>
      <c r="L1324" s="173">
        <v>21</v>
      </c>
      <c r="M1324" s="173">
        <f>G1324*(1+L1324/100)</f>
        <v>0</v>
      </c>
      <c r="N1324" s="171">
        <v>3.6800000000000001E-3</v>
      </c>
      <c r="O1324" s="171">
        <f>ROUND(E1324*N1324,2)</f>
        <v>1.92</v>
      </c>
      <c r="P1324" s="171">
        <v>0</v>
      </c>
      <c r="Q1324" s="171">
        <f>ROUND(E1324*P1324,2)</f>
        <v>0</v>
      </c>
      <c r="R1324" s="173"/>
      <c r="S1324" s="173" t="s">
        <v>178</v>
      </c>
      <c r="T1324" s="174" t="s">
        <v>178</v>
      </c>
      <c r="U1324" s="158">
        <v>0.38500000000000001</v>
      </c>
      <c r="V1324" s="158">
        <f>ROUND(E1324*U1324,2)</f>
        <v>200.7</v>
      </c>
      <c r="W1324" s="158"/>
      <c r="X1324" s="158" t="s">
        <v>188</v>
      </c>
      <c r="Y1324" s="158" t="s">
        <v>180</v>
      </c>
      <c r="Z1324" s="147"/>
      <c r="AA1324" s="147"/>
      <c r="AB1324" s="147"/>
      <c r="AC1324" s="147"/>
      <c r="AD1324" s="147"/>
      <c r="AE1324" s="147"/>
      <c r="AF1324" s="147"/>
      <c r="AG1324" s="147" t="s">
        <v>189</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2" x14ac:dyDescent="0.2">
      <c r="A1325" s="154"/>
      <c r="B1325" s="155"/>
      <c r="C1325" s="193" t="s">
        <v>258</v>
      </c>
      <c r="D1325" s="188"/>
      <c r="E1325" s="189"/>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7"/>
      <c r="AA1325" s="147"/>
      <c r="AB1325" s="147"/>
      <c r="AC1325" s="147"/>
      <c r="AD1325" s="147"/>
      <c r="AE1325" s="147"/>
      <c r="AF1325" s="147"/>
      <c r="AG1325" s="147" t="s">
        <v>212</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3" x14ac:dyDescent="0.2">
      <c r="A1326" s="154"/>
      <c r="B1326" s="155"/>
      <c r="C1326" s="193" t="s">
        <v>555</v>
      </c>
      <c r="D1326" s="188"/>
      <c r="E1326" s="189"/>
      <c r="F1326" s="158"/>
      <c r="G1326" s="158"/>
      <c r="H1326" s="158"/>
      <c r="I1326" s="158"/>
      <c r="J1326" s="158"/>
      <c r="K1326" s="158"/>
      <c r="L1326" s="158"/>
      <c r="M1326" s="158"/>
      <c r="N1326" s="157"/>
      <c r="O1326" s="157"/>
      <c r="P1326" s="157"/>
      <c r="Q1326" s="157"/>
      <c r="R1326" s="158"/>
      <c r="S1326" s="158"/>
      <c r="T1326" s="158"/>
      <c r="U1326" s="158"/>
      <c r="V1326" s="158"/>
      <c r="W1326" s="158"/>
      <c r="X1326" s="158"/>
      <c r="Y1326" s="158"/>
      <c r="Z1326" s="147"/>
      <c r="AA1326" s="147"/>
      <c r="AB1326" s="147"/>
      <c r="AC1326" s="147"/>
      <c r="AD1326" s="147"/>
      <c r="AE1326" s="147"/>
      <c r="AF1326" s="147"/>
      <c r="AG1326" s="147" t="s">
        <v>212</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3" x14ac:dyDescent="0.2">
      <c r="A1327" s="154"/>
      <c r="B1327" s="155"/>
      <c r="C1327" s="193" t="s">
        <v>1065</v>
      </c>
      <c r="D1327" s="188"/>
      <c r="E1327" s="189">
        <v>36.86</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7"/>
      <c r="AA1327" s="147"/>
      <c r="AB1327" s="147"/>
      <c r="AC1327" s="147"/>
      <c r="AD1327" s="147"/>
      <c r="AE1327" s="147"/>
      <c r="AF1327" s="147"/>
      <c r="AG1327" s="147" t="s">
        <v>212</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3" x14ac:dyDescent="0.2">
      <c r="A1328" s="154"/>
      <c r="B1328" s="155"/>
      <c r="C1328" s="193" t="s">
        <v>557</v>
      </c>
      <c r="D1328" s="188"/>
      <c r="E1328" s="189"/>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7"/>
      <c r="AA1328" s="147"/>
      <c r="AB1328" s="147"/>
      <c r="AC1328" s="147"/>
      <c r="AD1328" s="147"/>
      <c r="AE1328" s="147"/>
      <c r="AF1328" s="147"/>
      <c r="AG1328" s="147" t="s">
        <v>212</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3" x14ac:dyDescent="0.2">
      <c r="A1329" s="154"/>
      <c r="B1329" s="155"/>
      <c r="C1329" s="193" t="s">
        <v>1066</v>
      </c>
      <c r="D1329" s="188"/>
      <c r="E1329" s="189">
        <v>75.290000000000006</v>
      </c>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7"/>
      <c r="AA1329" s="147"/>
      <c r="AB1329" s="147"/>
      <c r="AC1329" s="147"/>
      <c r="AD1329" s="147"/>
      <c r="AE1329" s="147"/>
      <c r="AF1329" s="147"/>
      <c r="AG1329" s="147" t="s">
        <v>212</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3" x14ac:dyDescent="0.2">
      <c r="A1330" s="154"/>
      <c r="B1330" s="155"/>
      <c r="C1330" s="193" t="s">
        <v>573</v>
      </c>
      <c r="D1330" s="188"/>
      <c r="E1330" s="189"/>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7"/>
      <c r="AA1330" s="147"/>
      <c r="AB1330" s="147"/>
      <c r="AC1330" s="147"/>
      <c r="AD1330" s="147"/>
      <c r="AE1330" s="147"/>
      <c r="AF1330" s="147"/>
      <c r="AG1330" s="147" t="s">
        <v>212</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3" x14ac:dyDescent="0.2">
      <c r="A1331" s="154"/>
      <c r="B1331" s="155"/>
      <c r="C1331" s="193" t="s">
        <v>1067</v>
      </c>
      <c r="D1331" s="188"/>
      <c r="E1331" s="189">
        <v>47.5</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7"/>
      <c r="AA1331" s="147"/>
      <c r="AB1331" s="147"/>
      <c r="AC1331" s="147"/>
      <c r="AD1331" s="147"/>
      <c r="AE1331" s="147"/>
      <c r="AF1331" s="147"/>
      <c r="AG1331" s="147" t="s">
        <v>212</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3" x14ac:dyDescent="0.2">
      <c r="A1332" s="154"/>
      <c r="B1332" s="155"/>
      <c r="C1332" s="193" t="s">
        <v>211</v>
      </c>
      <c r="D1332" s="188"/>
      <c r="E1332" s="189"/>
      <c r="F1332" s="158"/>
      <c r="G1332" s="158"/>
      <c r="H1332" s="158"/>
      <c r="I1332" s="158"/>
      <c r="J1332" s="158"/>
      <c r="K1332" s="158"/>
      <c r="L1332" s="158"/>
      <c r="M1332" s="158"/>
      <c r="N1332" s="157"/>
      <c r="O1332" s="157"/>
      <c r="P1332" s="157"/>
      <c r="Q1332" s="157"/>
      <c r="R1332" s="158"/>
      <c r="S1332" s="158"/>
      <c r="T1332" s="158"/>
      <c r="U1332" s="158"/>
      <c r="V1332" s="158"/>
      <c r="W1332" s="158"/>
      <c r="X1332" s="158"/>
      <c r="Y1332" s="158"/>
      <c r="Z1332" s="147"/>
      <c r="AA1332" s="147"/>
      <c r="AB1332" s="147"/>
      <c r="AC1332" s="147"/>
      <c r="AD1332" s="147"/>
      <c r="AE1332" s="147"/>
      <c r="AF1332" s="147"/>
      <c r="AG1332" s="147" t="s">
        <v>212</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3" x14ac:dyDescent="0.2">
      <c r="A1333" s="154"/>
      <c r="B1333" s="155"/>
      <c r="C1333" s="193" t="s">
        <v>603</v>
      </c>
      <c r="D1333" s="188"/>
      <c r="E1333" s="189"/>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7"/>
      <c r="AA1333" s="147"/>
      <c r="AB1333" s="147"/>
      <c r="AC1333" s="147"/>
      <c r="AD1333" s="147"/>
      <c r="AE1333" s="147"/>
      <c r="AF1333" s="147"/>
      <c r="AG1333" s="147" t="s">
        <v>212</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3" x14ac:dyDescent="0.2">
      <c r="A1334" s="154"/>
      <c r="B1334" s="155"/>
      <c r="C1334" s="193" t="s">
        <v>1096</v>
      </c>
      <c r="D1334" s="188"/>
      <c r="E1334" s="189">
        <v>26.27</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7"/>
      <c r="AA1334" s="147"/>
      <c r="AB1334" s="147"/>
      <c r="AC1334" s="147"/>
      <c r="AD1334" s="147"/>
      <c r="AE1334" s="147"/>
      <c r="AF1334" s="147"/>
      <c r="AG1334" s="147" t="s">
        <v>212</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3" x14ac:dyDescent="0.2">
      <c r="A1335" s="154"/>
      <c r="B1335" s="155"/>
      <c r="C1335" s="193" t="s">
        <v>605</v>
      </c>
      <c r="D1335" s="188"/>
      <c r="E1335" s="189"/>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7"/>
      <c r="AA1335" s="147"/>
      <c r="AB1335" s="147"/>
      <c r="AC1335" s="147"/>
      <c r="AD1335" s="147"/>
      <c r="AE1335" s="147"/>
      <c r="AF1335" s="147"/>
      <c r="AG1335" s="147" t="s">
        <v>212</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3" x14ac:dyDescent="0.2">
      <c r="A1336" s="154"/>
      <c r="B1336" s="155"/>
      <c r="C1336" s="193" t="s">
        <v>606</v>
      </c>
      <c r="D1336" s="188"/>
      <c r="E1336" s="189">
        <v>16.29</v>
      </c>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7"/>
      <c r="AA1336" s="147"/>
      <c r="AB1336" s="147"/>
      <c r="AC1336" s="147"/>
      <c r="AD1336" s="147"/>
      <c r="AE1336" s="147"/>
      <c r="AF1336" s="147"/>
      <c r="AG1336" s="147" t="s">
        <v>212</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3" x14ac:dyDescent="0.2">
      <c r="A1337" s="154"/>
      <c r="B1337" s="155"/>
      <c r="C1337" s="193" t="s">
        <v>563</v>
      </c>
      <c r="D1337" s="188"/>
      <c r="E1337" s="189"/>
      <c r="F1337" s="158"/>
      <c r="G1337" s="158"/>
      <c r="H1337" s="158"/>
      <c r="I1337" s="158"/>
      <c r="J1337" s="158"/>
      <c r="K1337" s="158"/>
      <c r="L1337" s="158"/>
      <c r="M1337" s="158"/>
      <c r="N1337" s="157"/>
      <c r="O1337" s="157"/>
      <c r="P1337" s="157"/>
      <c r="Q1337" s="157"/>
      <c r="R1337" s="158"/>
      <c r="S1337" s="158"/>
      <c r="T1337" s="158"/>
      <c r="U1337" s="158"/>
      <c r="V1337" s="158"/>
      <c r="W1337" s="158"/>
      <c r="X1337" s="158"/>
      <c r="Y1337" s="158"/>
      <c r="Z1337" s="147"/>
      <c r="AA1337" s="147"/>
      <c r="AB1337" s="147"/>
      <c r="AC1337" s="147"/>
      <c r="AD1337" s="147"/>
      <c r="AE1337" s="147"/>
      <c r="AF1337" s="147"/>
      <c r="AG1337" s="147" t="s">
        <v>212</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3" x14ac:dyDescent="0.2">
      <c r="A1338" s="154"/>
      <c r="B1338" s="155"/>
      <c r="C1338" s="193" t="s">
        <v>1069</v>
      </c>
      <c r="D1338" s="188"/>
      <c r="E1338" s="189">
        <v>40.9</v>
      </c>
      <c r="F1338" s="158"/>
      <c r="G1338" s="158"/>
      <c r="H1338" s="158"/>
      <c r="I1338" s="158"/>
      <c r="J1338" s="158"/>
      <c r="K1338" s="158"/>
      <c r="L1338" s="158"/>
      <c r="M1338" s="158"/>
      <c r="N1338" s="157"/>
      <c r="O1338" s="157"/>
      <c r="P1338" s="157"/>
      <c r="Q1338" s="157"/>
      <c r="R1338" s="158"/>
      <c r="S1338" s="158"/>
      <c r="T1338" s="158"/>
      <c r="U1338" s="158"/>
      <c r="V1338" s="158"/>
      <c r="W1338" s="158"/>
      <c r="X1338" s="158"/>
      <c r="Y1338" s="158"/>
      <c r="Z1338" s="147"/>
      <c r="AA1338" s="147"/>
      <c r="AB1338" s="147"/>
      <c r="AC1338" s="147"/>
      <c r="AD1338" s="147"/>
      <c r="AE1338" s="147"/>
      <c r="AF1338" s="147"/>
      <c r="AG1338" s="147" t="s">
        <v>212</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3" x14ac:dyDescent="0.2">
      <c r="A1339" s="154"/>
      <c r="B1339" s="155"/>
      <c r="C1339" s="193" t="s">
        <v>565</v>
      </c>
      <c r="D1339" s="188"/>
      <c r="E1339" s="189"/>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7"/>
      <c r="AA1339" s="147"/>
      <c r="AB1339" s="147"/>
      <c r="AC1339" s="147"/>
      <c r="AD1339" s="147"/>
      <c r="AE1339" s="147"/>
      <c r="AF1339" s="147"/>
      <c r="AG1339" s="147" t="s">
        <v>212</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3" x14ac:dyDescent="0.2">
      <c r="A1340" s="154"/>
      <c r="B1340" s="155"/>
      <c r="C1340" s="193" t="s">
        <v>1070</v>
      </c>
      <c r="D1340" s="188"/>
      <c r="E1340" s="189">
        <v>278.19</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7"/>
      <c r="AA1340" s="147"/>
      <c r="AB1340" s="147"/>
      <c r="AC1340" s="147"/>
      <c r="AD1340" s="147"/>
      <c r="AE1340" s="147"/>
      <c r="AF1340" s="147"/>
      <c r="AG1340" s="147" t="s">
        <v>212</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ht="22.5" outlineLevel="1" x14ac:dyDescent="0.2">
      <c r="A1341" s="168">
        <v>185</v>
      </c>
      <c r="B1341" s="169" t="s">
        <v>1106</v>
      </c>
      <c r="C1341" s="184" t="s">
        <v>1107</v>
      </c>
      <c r="D1341" s="170" t="s">
        <v>577</v>
      </c>
      <c r="E1341" s="171">
        <v>521.29999999999995</v>
      </c>
      <c r="F1341" s="172"/>
      <c r="G1341" s="173">
        <f>ROUND(E1341*F1341,2)</f>
        <v>0</v>
      </c>
      <c r="H1341" s="172"/>
      <c r="I1341" s="173">
        <f>ROUND(E1341*H1341,2)</f>
        <v>0</v>
      </c>
      <c r="J1341" s="172"/>
      <c r="K1341" s="173">
        <f>ROUND(E1341*J1341,2)</f>
        <v>0</v>
      </c>
      <c r="L1341" s="173">
        <v>21</v>
      </c>
      <c r="M1341" s="173">
        <f>G1341*(1+L1341/100)</f>
        <v>0</v>
      </c>
      <c r="N1341" s="171">
        <v>3.2000000000000003E-4</v>
      </c>
      <c r="O1341" s="171">
        <f>ROUND(E1341*N1341,2)</f>
        <v>0.17</v>
      </c>
      <c r="P1341" s="171">
        <v>0</v>
      </c>
      <c r="Q1341" s="171">
        <f>ROUND(E1341*P1341,2)</f>
        <v>0</v>
      </c>
      <c r="R1341" s="173"/>
      <c r="S1341" s="173" t="s">
        <v>178</v>
      </c>
      <c r="T1341" s="174" t="s">
        <v>178</v>
      </c>
      <c r="U1341" s="158">
        <v>0.11</v>
      </c>
      <c r="V1341" s="158">
        <f>ROUND(E1341*U1341,2)</f>
        <v>57.34</v>
      </c>
      <c r="W1341" s="158"/>
      <c r="X1341" s="158" t="s">
        <v>188</v>
      </c>
      <c r="Y1341" s="158" t="s">
        <v>180</v>
      </c>
      <c r="Z1341" s="147"/>
      <c r="AA1341" s="147"/>
      <c r="AB1341" s="147"/>
      <c r="AC1341" s="147"/>
      <c r="AD1341" s="147"/>
      <c r="AE1341" s="147"/>
      <c r="AF1341" s="147"/>
      <c r="AG1341" s="147" t="s">
        <v>189</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2" x14ac:dyDescent="0.2">
      <c r="A1342" s="154"/>
      <c r="B1342" s="155"/>
      <c r="C1342" s="193" t="s">
        <v>258</v>
      </c>
      <c r="D1342" s="188"/>
      <c r="E1342" s="189"/>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7"/>
      <c r="AA1342" s="147"/>
      <c r="AB1342" s="147"/>
      <c r="AC1342" s="147"/>
      <c r="AD1342" s="147"/>
      <c r="AE1342" s="147"/>
      <c r="AF1342" s="147"/>
      <c r="AG1342" s="147" t="s">
        <v>212</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3" x14ac:dyDescent="0.2">
      <c r="A1343" s="154"/>
      <c r="B1343" s="155"/>
      <c r="C1343" s="193" t="s">
        <v>555</v>
      </c>
      <c r="D1343" s="188"/>
      <c r="E1343" s="189"/>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7"/>
      <c r="AA1343" s="147"/>
      <c r="AB1343" s="147"/>
      <c r="AC1343" s="147"/>
      <c r="AD1343" s="147"/>
      <c r="AE1343" s="147"/>
      <c r="AF1343" s="147"/>
      <c r="AG1343" s="147" t="s">
        <v>212</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3" x14ac:dyDescent="0.2">
      <c r="A1344" s="154"/>
      <c r="B1344" s="155"/>
      <c r="C1344" s="193" t="s">
        <v>1065</v>
      </c>
      <c r="D1344" s="188"/>
      <c r="E1344" s="189">
        <v>36.86</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7"/>
      <c r="AA1344" s="147"/>
      <c r="AB1344" s="147"/>
      <c r="AC1344" s="147"/>
      <c r="AD1344" s="147"/>
      <c r="AE1344" s="147"/>
      <c r="AF1344" s="147"/>
      <c r="AG1344" s="147" t="s">
        <v>212</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3" x14ac:dyDescent="0.2">
      <c r="A1345" s="154"/>
      <c r="B1345" s="155"/>
      <c r="C1345" s="193" t="s">
        <v>557</v>
      </c>
      <c r="D1345" s="188"/>
      <c r="E1345" s="189"/>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7"/>
      <c r="AA1345" s="147"/>
      <c r="AB1345" s="147"/>
      <c r="AC1345" s="147"/>
      <c r="AD1345" s="147"/>
      <c r="AE1345" s="147"/>
      <c r="AF1345" s="147"/>
      <c r="AG1345" s="147" t="s">
        <v>212</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3" x14ac:dyDescent="0.2">
      <c r="A1346" s="154"/>
      <c r="B1346" s="155"/>
      <c r="C1346" s="193" t="s">
        <v>1066</v>
      </c>
      <c r="D1346" s="188"/>
      <c r="E1346" s="189">
        <v>75.290000000000006</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7"/>
      <c r="AA1346" s="147"/>
      <c r="AB1346" s="147"/>
      <c r="AC1346" s="147"/>
      <c r="AD1346" s="147"/>
      <c r="AE1346" s="147"/>
      <c r="AF1346" s="147"/>
      <c r="AG1346" s="147" t="s">
        <v>212</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3" x14ac:dyDescent="0.2">
      <c r="A1347" s="154"/>
      <c r="B1347" s="155"/>
      <c r="C1347" s="193" t="s">
        <v>573</v>
      </c>
      <c r="D1347" s="188"/>
      <c r="E1347" s="189"/>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7"/>
      <c r="AA1347" s="147"/>
      <c r="AB1347" s="147"/>
      <c r="AC1347" s="147"/>
      <c r="AD1347" s="147"/>
      <c r="AE1347" s="147"/>
      <c r="AF1347" s="147"/>
      <c r="AG1347" s="147" t="s">
        <v>212</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3" x14ac:dyDescent="0.2">
      <c r="A1348" s="154"/>
      <c r="B1348" s="155"/>
      <c r="C1348" s="193" t="s">
        <v>1067</v>
      </c>
      <c r="D1348" s="188"/>
      <c r="E1348" s="189">
        <v>47.5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7"/>
      <c r="AA1348" s="147"/>
      <c r="AB1348" s="147"/>
      <c r="AC1348" s="147"/>
      <c r="AD1348" s="147"/>
      <c r="AE1348" s="147"/>
      <c r="AF1348" s="147"/>
      <c r="AG1348" s="147" t="s">
        <v>212</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3" x14ac:dyDescent="0.2">
      <c r="A1349" s="154"/>
      <c r="B1349" s="155"/>
      <c r="C1349" s="193" t="s">
        <v>211</v>
      </c>
      <c r="D1349" s="188"/>
      <c r="E1349" s="189"/>
      <c r="F1349" s="158"/>
      <c r="G1349" s="158"/>
      <c r="H1349" s="158"/>
      <c r="I1349" s="158"/>
      <c r="J1349" s="158"/>
      <c r="K1349" s="158"/>
      <c r="L1349" s="158"/>
      <c r="M1349" s="158"/>
      <c r="N1349" s="157"/>
      <c r="O1349" s="157"/>
      <c r="P1349" s="157"/>
      <c r="Q1349" s="157"/>
      <c r="R1349" s="158"/>
      <c r="S1349" s="158"/>
      <c r="T1349" s="158"/>
      <c r="U1349" s="158"/>
      <c r="V1349" s="158"/>
      <c r="W1349" s="158"/>
      <c r="X1349" s="158"/>
      <c r="Y1349" s="158"/>
      <c r="Z1349" s="147"/>
      <c r="AA1349" s="147"/>
      <c r="AB1349" s="147"/>
      <c r="AC1349" s="147"/>
      <c r="AD1349" s="147"/>
      <c r="AE1349" s="147"/>
      <c r="AF1349" s="147"/>
      <c r="AG1349" s="147" t="s">
        <v>212</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3" x14ac:dyDescent="0.2">
      <c r="A1350" s="154"/>
      <c r="B1350" s="155"/>
      <c r="C1350" s="193" t="s">
        <v>603</v>
      </c>
      <c r="D1350" s="188"/>
      <c r="E1350" s="189"/>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7"/>
      <c r="AA1350" s="147"/>
      <c r="AB1350" s="147"/>
      <c r="AC1350" s="147"/>
      <c r="AD1350" s="147"/>
      <c r="AE1350" s="147"/>
      <c r="AF1350" s="147"/>
      <c r="AG1350" s="147" t="s">
        <v>212</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3" x14ac:dyDescent="0.2">
      <c r="A1351" s="154"/>
      <c r="B1351" s="155"/>
      <c r="C1351" s="193" t="s">
        <v>1096</v>
      </c>
      <c r="D1351" s="188"/>
      <c r="E1351" s="189">
        <v>26.27</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7"/>
      <c r="AA1351" s="147"/>
      <c r="AB1351" s="147"/>
      <c r="AC1351" s="147"/>
      <c r="AD1351" s="147"/>
      <c r="AE1351" s="147"/>
      <c r="AF1351" s="147"/>
      <c r="AG1351" s="147" t="s">
        <v>212</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3" x14ac:dyDescent="0.2">
      <c r="A1352" s="154"/>
      <c r="B1352" s="155"/>
      <c r="C1352" s="193" t="s">
        <v>605</v>
      </c>
      <c r="D1352" s="188"/>
      <c r="E1352" s="189"/>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7"/>
      <c r="AA1352" s="147"/>
      <c r="AB1352" s="147"/>
      <c r="AC1352" s="147"/>
      <c r="AD1352" s="147"/>
      <c r="AE1352" s="147"/>
      <c r="AF1352" s="147"/>
      <c r="AG1352" s="147" t="s">
        <v>212</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3" x14ac:dyDescent="0.2">
      <c r="A1353" s="154"/>
      <c r="B1353" s="155"/>
      <c r="C1353" s="193" t="s">
        <v>606</v>
      </c>
      <c r="D1353" s="188"/>
      <c r="E1353" s="189">
        <v>16.29</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58"/>
      <c r="Z1353" s="147"/>
      <c r="AA1353" s="147"/>
      <c r="AB1353" s="147"/>
      <c r="AC1353" s="147"/>
      <c r="AD1353" s="147"/>
      <c r="AE1353" s="147"/>
      <c r="AF1353" s="147"/>
      <c r="AG1353" s="147" t="s">
        <v>212</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3" x14ac:dyDescent="0.2">
      <c r="A1354" s="154"/>
      <c r="B1354" s="155"/>
      <c r="C1354" s="193" t="s">
        <v>563</v>
      </c>
      <c r="D1354" s="188"/>
      <c r="E1354" s="189"/>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7"/>
      <c r="AA1354" s="147"/>
      <c r="AB1354" s="147"/>
      <c r="AC1354" s="147"/>
      <c r="AD1354" s="147"/>
      <c r="AE1354" s="147"/>
      <c r="AF1354" s="147"/>
      <c r="AG1354" s="147" t="s">
        <v>212</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3" x14ac:dyDescent="0.2">
      <c r="A1355" s="154"/>
      <c r="B1355" s="155"/>
      <c r="C1355" s="193" t="s">
        <v>1069</v>
      </c>
      <c r="D1355" s="188"/>
      <c r="E1355" s="189">
        <v>40.9</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7"/>
      <c r="AA1355" s="147"/>
      <c r="AB1355" s="147"/>
      <c r="AC1355" s="147"/>
      <c r="AD1355" s="147"/>
      <c r="AE1355" s="147"/>
      <c r="AF1355" s="147"/>
      <c r="AG1355" s="147" t="s">
        <v>212</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3" x14ac:dyDescent="0.2">
      <c r="A1356" s="154"/>
      <c r="B1356" s="155"/>
      <c r="C1356" s="193" t="s">
        <v>565</v>
      </c>
      <c r="D1356" s="188"/>
      <c r="E1356" s="189"/>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7"/>
      <c r="AA1356" s="147"/>
      <c r="AB1356" s="147"/>
      <c r="AC1356" s="147"/>
      <c r="AD1356" s="147"/>
      <c r="AE1356" s="147"/>
      <c r="AF1356" s="147"/>
      <c r="AG1356" s="147" t="s">
        <v>212</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3" x14ac:dyDescent="0.2">
      <c r="A1357" s="154"/>
      <c r="B1357" s="155"/>
      <c r="C1357" s="193" t="s">
        <v>1070</v>
      </c>
      <c r="D1357" s="188"/>
      <c r="E1357" s="189">
        <v>278.19</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7"/>
      <c r="AA1357" s="147"/>
      <c r="AB1357" s="147"/>
      <c r="AC1357" s="147"/>
      <c r="AD1357" s="147"/>
      <c r="AE1357" s="147"/>
      <c r="AF1357" s="147"/>
      <c r="AG1357" s="147" t="s">
        <v>212</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ht="22.5" outlineLevel="1" x14ac:dyDescent="0.2">
      <c r="A1358" s="168">
        <v>186</v>
      </c>
      <c r="B1358" s="169" t="s">
        <v>1108</v>
      </c>
      <c r="C1358" s="184" t="s">
        <v>1109</v>
      </c>
      <c r="D1358" s="170" t="s">
        <v>253</v>
      </c>
      <c r="E1358" s="171">
        <v>8.35</v>
      </c>
      <c r="F1358" s="172"/>
      <c r="G1358" s="173">
        <f>ROUND(E1358*F1358,2)</f>
        <v>0</v>
      </c>
      <c r="H1358" s="172"/>
      <c r="I1358" s="173">
        <f>ROUND(E1358*H1358,2)</f>
        <v>0</v>
      </c>
      <c r="J1358" s="172"/>
      <c r="K1358" s="173">
        <f>ROUND(E1358*J1358,2)</f>
        <v>0</v>
      </c>
      <c r="L1358" s="173">
        <v>21</v>
      </c>
      <c r="M1358" s="173">
        <f>G1358*(1+L1358/100)</f>
        <v>0</v>
      </c>
      <c r="N1358" s="171">
        <v>2.7200000000000002E-3</v>
      </c>
      <c r="O1358" s="171">
        <f>ROUND(E1358*N1358,2)</f>
        <v>0.02</v>
      </c>
      <c r="P1358" s="171">
        <v>0</v>
      </c>
      <c r="Q1358" s="171">
        <f>ROUND(E1358*P1358,2)</f>
        <v>0</v>
      </c>
      <c r="R1358" s="173"/>
      <c r="S1358" s="173" t="s">
        <v>178</v>
      </c>
      <c r="T1358" s="174" t="s">
        <v>178</v>
      </c>
      <c r="U1358" s="158">
        <v>0.25</v>
      </c>
      <c r="V1358" s="158">
        <f>ROUND(E1358*U1358,2)</f>
        <v>2.09</v>
      </c>
      <c r="W1358" s="158"/>
      <c r="X1358" s="158" t="s">
        <v>188</v>
      </c>
      <c r="Y1358" s="158" t="s">
        <v>180</v>
      </c>
      <c r="Z1358" s="147"/>
      <c r="AA1358" s="147"/>
      <c r="AB1358" s="147"/>
      <c r="AC1358" s="147"/>
      <c r="AD1358" s="147"/>
      <c r="AE1358" s="147"/>
      <c r="AF1358" s="147"/>
      <c r="AG1358" s="147" t="s">
        <v>189</v>
      </c>
      <c r="AH1358" s="147"/>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2" x14ac:dyDescent="0.2">
      <c r="A1359" s="154"/>
      <c r="B1359" s="155"/>
      <c r="C1359" s="193" t="s">
        <v>559</v>
      </c>
      <c r="D1359" s="188"/>
      <c r="E1359" s="189"/>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7"/>
      <c r="AA1359" s="147"/>
      <c r="AB1359" s="147"/>
      <c r="AC1359" s="147"/>
      <c r="AD1359" s="147"/>
      <c r="AE1359" s="147"/>
      <c r="AF1359" s="147"/>
      <c r="AG1359" s="147" t="s">
        <v>212</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3" x14ac:dyDescent="0.2">
      <c r="A1360" s="154"/>
      <c r="B1360" s="155"/>
      <c r="C1360" s="193" t="s">
        <v>844</v>
      </c>
      <c r="D1360" s="188"/>
      <c r="E1360" s="189">
        <v>8.35</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7"/>
      <c r="AA1360" s="147"/>
      <c r="AB1360" s="147"/>
      <c r="AC1360" s="147"/>
      <c r="AD1360" s="147"/>
      <c r="AE1360" s="147"/>
      <c r="AF1360" s="147"/>
      <c r="AG1360" s="147" t="s">
        <v>212</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ht="22.5" outlineLevel="1" x14ac:dyDescent="0.2">
      <c r="A1361" s="168">
        <v>187</v>
      </c>
      <c r="B1361" s="169" t="s">
        <v>1110</v>
      </c>
      <c r="C1361" s="184" t="s">
        <v>1111</v>
      </c>
      <c r="D1361" s="170" t="s">
        <v>253</v>
      </c>
      <c r="E1361" s="171">
        <v>8.35</v>
      </c>
      <c r="F1361" s="172"/>
      <c r="G1361" s="173">
        <f>ROUND(E1361*F1361,2)</f>
        <v>0</v>
      </c>
      <c r="H1361" s="172"/>
      <c r="I1361" s="173">
        <f>ROUND(E1361*H1361,2)</f>
        <v>0</v>
      </c>
      <c r="J1361" s="172"/>
      <c r="K1361" s="173">
        <f>ROUND(E1361*J1361,2)</f>
        <v>0</v>
      </c>
      <c r="L1361" s="173">
        <v>21</v>
      </c>
      <c r="M1361" s="173">
        <f>G1361*(1+L1361/100)</f>
        <v>0</v>
      </c>
      <c r="N1361" s="171">
        <v>1.6999999999999999E-3</v>
      </c>
      <c r="O1361" s="171">
        <f>ROUND(E1361*N1361,2)</f>
        <v>0.01</v>
      </c>
      <c r="P1361" s="171">
        <v>0</v>
      </c>
      <c r="Q1361" s="171">
        <f>ROUND(E1361*P1361,2)</f>
        <v>0</v>
      </c>
      <c r="R1361" s="173"/>
      <c r="S1361" s="173" t="s">
        <v>178</v>
      </c>
      <c r="T1361" s="174" t="s">
        <v>178</v>
      </c>
      <c r="U1361" s="158">
        <v>0.25</v>
      </c>
      <c r="V1361" s="158">
        <f>ROUND(E1361*U1361,2)</f>
        <v>2.09</v>
      </c>
      <c r="W1361" s="158"/>
      <c r="X1361" s="158" t="s">
        <v>188</v>
      </c>
      <c r="Y1361" s="158" t="s">
        <v>180</v>
      </c>
      <c r="Z1361" s="147"/>
      <c r="AA1361" s="147"/>
      <c r="AB1361" s="147"/>
      <c r="AC1361" s="147"/>
      <c r="AD1361" s="147"/>
      <c r="AE1361" s="147"/>
      <c r="AF1361" s="147"/>
      <c r="AG1361" s="147" t="s">
        <v>189</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2" x14ac:dyDescent="0.2">
      <c r="A1362" s="154"/>
      <c r="B1362" s="155"/>
      <c r="C1362" s="193" t="s">
        <v>559</v>
      </c>
      <c r="D1362" s="188"/>
      <c r="E1362" s="189"/>
      <c r="F1362" s="158"/>
      <c r="G1362" s="158"/>
      <c r="H1362" s="158"/>
      <c r="I1362" s="158"/>
      <c r="J1362" s="158"/>
      <c r="K1362" s="158"/>
      <c r="L1362" s="158"/>
      <c r="M1362" s="158"/>
      <c r="N1362" s="157"/>
      <c r="O1362" s="157"/>
      <c r="P1362" s="157"/>
      <c r="Q1362" s="157"/>
      <c r="R1362" s="158"/>
      <c r="S1362" s="158"/>
      <c r="T1362" s="158"/>
      <c r="U1362" s="158"/>
      <c r="V1362" s="158"/>
      <c r="W1362" s="158"/>
      <c r="X1362" s="158"/>
      <c r="Y1362" s="158"/>
      <c r="Z1362" s="147"/>
      <c r="AA1362" s="147"/>
      <c r="AB1362" s="147"/>
      <c r="AC1362" s="147"/>
      <c r="AD1362" s="147"/>
      <c r="AE1362" s="147"/>
      <c r="AF1362" s="147"/>
      <c r="AG1362" s="147" t="s">
        <v>212</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3" x14ac:dyDescent="0.2">
      <c r="A1363" s="154"/>
      <c r="B1363" s="155"/>
      <c r="C1363" s="193" t="s">
        <v>844</v>
      </c>
      <c r="D1363" s="188"/>
      <c r="E1363" s="189">
        <v>8.35</v>
      </c>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7"/>
      <c r="AA1363" s="147"/>
      <c r="AB1363" s="147"/>
      <c r="AC1363" s="147"/>
      <c r="AD1363" s="147"/>
      <c r="AE1363" s="147"/>
      <c r="AF1363" s="147"/>
      <c r="AG1363" s="147" t="s">
        <v>212</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68">
        <v>188</v>
      </c>
      <c r="B1364" s="169" t="s">
        <v>1112</v>
      </c>
      <c r="C1364" s="184" t="s">
        <v>1113</v>
      </c>
      <c r="D1364" s="170" t="s">
        <v>330</v>
      </c>
      <c r="E1364" s="171">
        <v>89</v>
      </c>
      <c r="F1364" s="172"/>
      <c r="G1364" s="173">
        <f>ROUND(E1364*F1364,2)</f>
        <v>0</v>
      </c>
      <c r="H1364" s="172"/>
      <c r="I1364" s="173">
        <f>ROUND(E1364*H1364,2)</f>
        <v>0</v>
      </c>
      <c r="J1364" s="172"/>
      <c r="K1364" s="173">
        <f>ROUND(E1364*J1364,2)</f>
        <v>0</v>
      </c>
      <c r="L1364" s="173">
        <v>21</v>
      </c>
      <c r="M1364" s="173">
        <f>G1364*(1+L1364/100)</f>
        <v>0</v>
      </c>
      <c r="N1364" s="171">
        <v>0</v>
      </c>
      <c r="O1364" s="171">
        <f>ROUND(E1364*N1364,2)</f>
        <v>0</v>
      </c>
      <c r="P1364" s="171">
        <v>0</v>
      </c>
      <c r="Q1364" s="171">
        <f>ROUND(E1364*P1364,2)</f>
        <v>0</v>
      </c>
      <c r="R1364" s="173"/>
      <c r="S1364" s="173" t="s">
        <v>187</v>
      </c>
      <c r="T1364" s="174" t="s">
        <v>179</v>
      </c>
      <c r="U1364" s="158">
        <v>0</v>
      </c>
      <c r="V1364" s="158">
        <f>ROUND(E1364*U1364,2)</f>
        <v>0</v>
      </c>
      <c r="W1364" s="158"/>
      <c r="X1364" s="158" t="s">
        <v>188</v>
      </c>
      <c r="Y1364" s="158" t="s">
        <v>180</v>
      </c>
      <c r="Z1364" s="147"/>
      <c r="AA1364" s="147"/>
      <c r="AB1364" s="147"/>
      <c r="AC1364" s="147"/>
      <c r="AD1364" s="147"/>
      <c r="AE1364" s="147"/>
      <c r="AF1364" s="147"/>
      <c r="AG1364" s="147" t="s">
        <v>189</v>
      </c>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2" x14ac:dyDescent="0.2">
      <c r="A1365" s="154"/>
      <c r="B1365" s="155"/>
      <c r="C1365" s="193" t="s">
        <v>211</v>
      </c>
      <c r="D1365" s="188"/>
      <c r="E1365" s="189"/>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7"/>
      <c r="AA1365" s="147"/>
      <c r="AB1365" s="147"/>
      <c r="AC1365" s="147"/>
      <c r="AD1365" s="147"/>
      <c r="AE1365" s="147"/>
      <c r="AF1365" s="147"/>
      <c r="AG1365" s="147" t="s">
        <v>212</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3" x14ac:dyDescent="0.2">
      <c r="A1366" s="154"/>
      <c r="B1366" s="155"/>
      <c r="C1366" s="193" t="s">
        <v>822</v>
      </c>
      <c r="D1366" s="188"/>
      <c r="E1366" s="189"/>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7"/>
      <c r="AA1366" s="147"/>
      <c r="AB1366" s="147"/>
      <c r="AC1366" s="147"/>
      <c r="AD1366" s="147"/>
      <c r="AE1366" s="147"/>
      <c r="AF1366" s="147"/>
      <c r="AG1366" s="147" t="s">
        <v>212</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3" x14ac:dyDescent="0.2">
      <c r="A1367" s="154"/>
      <c r="B1367" s="155"/>
      <c r="C1367" s="193" t="s">
        <v>902</v>
      </c>
      <c r="D1367" s="188"/>
      <c r="E1367" s="189">
        <v>89</v>
      </c>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7"/>
      <c r="AA1367" s="147"/>
      <c r="AB1367" s="147"/>
      <c r="AC1367" s="147"/>
      <c r="AD1367" s="147"/>
      <c r="AE1367" s="147"/>
      <c r="AF1367" s="147"/>
      <c r="AG1367" s="147" t="s">
        <v>212</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ht="22.5" outlineLevel="1" x14ac:dyDescent="0.2">
      <c r="A1368" s="168">
        <v>189</v>
      </c>
      <c r="B1368" s="169" t="s">
        <v>1114</v>
      </c>
      <c r="C1368" s="184" t="s">
        <v>1115</v>
      </c>
      <c r="D1368" s="170" t="s">
        <v>253</v>
      </c>
      <c r="E1368" s="171">
        <v>73.599999999999994</v>
      </c>
      <c r="F1368" s="172"/>
      <c r="G1368" s="173">
        <f>ROUND(E1368*F1368,2)</f>
        <v>0</v>
      </c>
      <c r="H1368" s="172"/>
      <c r="I1368" s="173">
        <f>ROUND(E1368*H1368,2)</f>
        <v>0</v>
      </c>
      <c r="J1368" s="172"/>
      <c r="K1368" s="173">
        <f>ROUND(E1368*J1368,2)</f>
        <v>0</v>
      </c>
      <c r="L1368" s="173">
        <v>21</v>
      </c>
      <c r="M1368" s="173">
        <f>G1368*(1+L1368/100)</f>
        <v>0</v>
      </c>
      <c r="N1368" s="171">
        <v>6.0299999999999998E-3</v>
      </c>
      <c r="O1368" s="171">
        <f>ROUND(E1368*N1368,2)</f>
        <v>0.44</v>
      </c>
      <c r="P1368" s="171">
        <v>0</v>
      </c>
      <c r="Q1368" s="171">
        <f>ROUND(E1368*P1368,2)</f>
        <v>0</v>
      </c>
      <c r="R1368" s="173"/>
      <c r="S1368" s="173" t="s">
        <v>178</v>
      </c>
      <c r="T1368" s="174" t="s">
        <v>178</v>
      </c>
      <c r="U1368" s="158">
        <v>0.26704</v>
      </c>
      <c r="V1368" s="158">
        <f>ROUND(E1368*U1368,2)</f>
        <v>19.649999999999999</v>
      </c>
      <c r="W1368" s="158"/>
      <c r="X1368" s="158" t="s">
        <v>1116</v>
      </c>
      <c r="Y1368" s="158" t="s">
        <v>180</v>
      </c>
      <c r="Z1368" s="147"/>
      <c r="AA1368" s="147"/>
      <c r="AB1368" s="147"/>
      <c r="AC1368" s="147"/>
      <c r="AD1368" s="147"/>
      <c r="AE1368" s="147"/>
      <c r="AF1368" s="147"/>
      <c r="AG1368" s="147" t="s">
        <v>1117</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2" x14ac:dyDescent="0.2">
      <c r="A1369" s="154"/>
      <c r="B1369" s="155"/>
      <c r="C1369" s="193" t="s">
        <v>211</v>
      </c>
      <c r="D1369" s="188"/>
      <c r="E1369" s="189"/>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7"/>
      <c r="AA1369" s="147"/>
      <c r="AB1369" s="147"/>
      <c r="AC1369" s="147"/>
      <c r="AD1369" s="147"/>
      <c r="AE1369" s="147"/>
      <c r="AF1369" s="147"/>
      <c r="AG1369" s="147" t="s">
        <v>212</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3" x14ac:dyDescent="0.2">
      <c r="A1370" s="154"/>
      <c r="B1370" s="155"/>
      <c r="C1370" s="193" t="s">
        <v>1118</v>
      </c>
      <c r="D1370" s="188"/>
      <c r="E1370" s="189"/>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7"/>
      <c r="AA1370" s="147"/>
      <c r="AB1370" s="147"/>
      <c r="AC1370" s="147"/>
      <c r="AD1370" s="147"/>
      <c r="AE1370" s="147"/>
      <c r="AF1370" s="147"/>
      <c r="AG1370" s="147" t="s">
        <v>212</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3" x14ac:dyDescent="0.2">
      <c r="A1371" s="154"/>
      <c r="B1371" s="155"/>
      <c r="C1371" s="193" t="s">
        <v>1093</v>
      </c>
      <c r="D1371" s="188"/>
      <c r="E1371" s="189">
        <v>23.6</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7"/>
      <c r="AA1371" s="147"/>
      <c r="AB1371" s="147"/>
      <c r="AC1371" s="147"/>
      <c r="AD1371" s="147"/>
      <c r="AE1371" s="147"/>
      <c r="AF1371" s="147"/>
      <c r="AG1371" s="147" t="s">
        <v>212</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3" x14ac:dyDescent="0.2">
      <c r="A1372" s="154"/>
      <c r="B1372" s="155"/>
      <c r="C1372" s="193" t="s">
        <v>1119</v>
      </c>
      <c r="D1372" s="188"/>
      <c r="E1372" s="189"/>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7"/>
      <c r="AA1372" s="147"/>
      <c r="AB1372" s="147"/>
      <c r="AC1372" s="147"/>
      <c r="AD1372" s="147"/>
      <c r="AE1372" s="147"/>
      <c r="AF1372" s="147"/>
      <c r="AG1372" s="147" t="s">
        <v>212</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3" x14ac:dyDescent="0.2">
      <c r="A1373" s="154"/>
      <c r="B1373" s="155"/>
      <c r="C1373" s="193" t="s">
        <v>1120</v>
      </c>
      <c r="D1373" s="188"/>
      <c r="E1373" s="189">
        <v>50</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7"/>
      <c r="AA1373" s="147"/>
      <c r="AB1373" s="147"/>
      <c r="AC1373" s="147"/>
      <c r="AD1373" s="147"/>
      <c r="AE1373" s="147"/>
      <c r="AF1373" s="147"/>
      <c r="AG1373" s="147" t="s">
        <v>212</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68">
        <v>190</v>
      </c>
      <c r="B1374" s="169" t="s">
        <v>1121</v>
      </c>
      <c r="C1374" s="184" t="s">
        <v>1122</v>
      </c>
      <c r="D1374" s="170" t="s">
        <v>253</v>
      </c>
      <c r="E1374" s="171">
        <v>902.50009999999997</v>
      </c>
      <c r="F1374" s="172"/>
      <c r="G1374" s="173">
        <f>ROUND(E1374*F1374,2)</f>
        <v>0</v>
      </c>
      <c r="H1374" s="172"/>
      <c r="I1374" s="173">
        <f>ROUND(E1374*H1374,2)</f>
        <v>0</v>
      </c>
      <c r="J1374" s="172"/>
      <c r="K1374" s="173">
        <f>ROUND(E1374*J1374,2)</f>
        <v>0</v>
      </c>
      <c r="L1374" s="173">
        <v>21</v>
      </c>
      <c r="M1374" s="173">
        <f>G1374*(1+L1374/100)</f>
        <v>0</v>
      </c>
      <c r="N1374" s="171">
        <v>4.5999999999999999E-3</v>
      </c>
      <c r="O1374" s="171">
        <f>ROUND(E1374*N1374,2)</f>
        <v>4.1500000000000004</v>
      </c>
      <c r="P1374" s="171">
        <v>0</v>
      </c>
      <c r="Q1374" s="171">
        <f>ROUND(E1374*P1374,2)</f>
        <v>0</v>
      </c>
      <c r="R1374" s="173" t="s">
        <v>237</v>
      </c>
      <c r="S1374" s="173" t="s">
        <v>178</v>
      </c>
      <c r="T1374" s="174" t="s">
        <v>178</v>
      </c>
      <c r="U1374" s="158">
        <v>0</v>
      </c>
      <c r="V1374" s="158">
        <f>ROUND(E1374*U1374,2)</f>
        <v>0</v>
      </c>
      <c r="W1374" s="158"/>
      <c r="X1374" s="158" t="s">
        <v>238</v>
      </c>
      <c r="Y1374" s="158" t="s">
        <v>180</v>
      </c>
      <c r="Z1374" s="147"/>
      <c r="AA1374" s="147"/>
      <c r="AB1374" s="147"/>
      <c r="AC1374" s="147"/>
      <c r="AD1374" s="147"/>
      <c r="AE1374" s="147"/>
      <c r="AF1374" s="147"/>
      <c r="AG1374" s="147" t="s">
        <v>239</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2" x14ac:dyDescent="0.2">
      <c r="A1375" s="154"/>
      <c r="B1375" s="155"/>
      <c r="C1375" s="193" t="s">
        <v>258</v>
      </c>
      <c r="D1375" s="188"/>
      <c r="E1375" s="189"/>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7"/>
      <c r="AA1375" s="147"/>
      <c r="AB1375" s="147"/>
      <c r="AC1375" s="147"/>
      <c r="AD1375" s="147"/>
      <c r="AE1375" s="147"/>
      <c r="AF1375" s="147"/>
      <c r="AG1375" s="147" t="s">
        <v>212</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3" x14ac:dyDescent="0.2">
      <c r="A1376" s="154"/>
      <c r="B1376" s="155"/>
      <c r="C1376" s="193" t="s">
        <v>553</v>
      </c>
      <c r="D1376" s="188"/>
      <c r="E1376" s="189"/>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7"/>
      <c r="AA1376" s="147"/>
      <c r="AB1376" s="147"/>
      <c r="AC1376" s="147"/>
      <c r="AD1376" s="147"/>
      <c r="AE1376" s="147"/>
      <c r="AF1376" s="147"/>
      <c r="AG1376" s="147" t="s">
        <v>212</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3" x14ac:dyDescent="0.2">
      <c r="A1377" s="154"/>
      <c r="B1377" s="155"/>
      <c r="C1377" s="193" t="s">
        <v>1123</v>
      </c>
      <c r="D1377" s="188"/>
      <c r="E1377" s="189">
        <v>108.169</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7"/>
      <c r="AA1377" s="147"/>
      <c r="AB1377" s="147"/>
      <c r="AC1377" s="147"/>
      <c r="AD1377" s="147"/>
      <c r="AE1377" s="147"/>
      <c r="AF1377" s="147"/>
      <c r="AG1377" s="147" t="s">
        <v>212</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3" x14ac:dyDescent="0.2">
      <c r="A1378" s="154"/>
      <c r="B1378" s="155"/>
      <c r="C1378" s="193" t="s">
        <v>1124</v>
      </c>
      <c r="D1378" s="188"/>
      <c r="E1378" s="189">
        <v>11.2872</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7"/>
      <c r="AA1378" s="147"/>
      <c r="AB1378" s="147"/>
      <c r="AC1378" s="147"/>
      <c r="AD1378" s="147"/>
      <c r="AE1378" s="147"/>
      <c r="AF1378" s="147"/>
      <c r="AG1378" s="147" t="s">
        <v>212</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3" x14ac:dyDescent="0.2">
      <c r="A1379" s="154"/>
      <c r="B1379" s="155"/>
      <c r="C1379" s="193" t="s">
        <v>555</v>
      </c>
      <c r="D1379" s="188"/>
      <c r="E1379" s="189"/>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7"/>
      <c r="AA1379" s="147"/>
      <c r="AB1379" s="147"/>
      <c r="AC1379" s="147"/>
      <c r="AD1379" s="147"/>
      <c r="AE1379" s="147"/>
      <c r="AF1379" s="147"/>
      <c r="AG1379" s="147" t="s">
        <v>212</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3" x14ac:dyDescent="0.2">
      <c r="A1380" s="154"/>
      <c r="B1380" s="155"/>
      <c r="C1380" s="193" t="s">
        <v>1125</v>
      </c>
      <c r="D1380" s="188"/>
      <c r="E1380" s="189">
        <v>42.389000000000003</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7"/>
      <c r="AA1380" s="147"/>
      <c r="AB1380" s="147"/>
      <c r="AC1380" s="147"/>
      <c r="AD1380" s="147"/>
      <c r="AE1380" s="147"/>
      <c r="AF1380" s="147"/>
      <c r="AG1380" s="147" t="s">
        <v>212</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3" x14ac:dyDescent="0.2">
      <c r="A1381" s="154"/>
      <c r="B1381" s="155"/>
      <c r="C1381" s="193" t="s">
        <v>1126</v>
      </c>
      <c r="D1381" s="188"/>
      <c r="E1381" s="189">
        <v>4.4231999999999996</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7"/>
      <c r="AA1381" s="147"/>
      <c r="AB1381" s="147"/>
      <c r="AC1381" s="147"/>
      <c r="AD1381" s="147"/>
      <c r="AE1381" s="147"/>
      <c r="AF1381" s="147"/>
      <c r="AG1381" s="147" t="s">
        <v>212</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3" x14ac:dyDescent="0.2">
      <c r="A1382" s="154"/>
      <c r="B1382" s="155"/>
      <c r="C1382" s="193" t="s">
        <v>557</v>
      </c>
      <c r="D1382" s="188"/>
      <c r="E1382" s="189"/>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7"/>
      <c r="AA1382" s="147"/>
      <c r="AB1382" s="147"/>
      <c r="AC1382" s="147"/>
      <c r="AD1382" s="147"/>
      <c r="AE1382" s="147"/>
      <c r="AF1382" s="147"/>
      <c r="AG1382" s="147" t="s">
        <v>212</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3" x14ac:dyDescent="0.2">
      <c r="A1383" s="154"/>
      <c r="B1383" s="155"/>
      <c r="C1383" s="193" t="s">
        <v>1127</v>
      </c>
      <c r="D1383" s="188"/>
      <c r="E1383" s="189">
        <v>86.583500000000001</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7"/>
      <c r="AA1383" s="147"/>
      <c r="AB1383" s="147"/>
      <c r="AC1383" s="147"/>
      <c r="AD1383" s="147"/>
      <c r="AE1383" s="147"/>
      <c r="AF1383" s="147"/>
      <c r="AG1383" s="147" t="s">
        <v>212</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3" x14ac:dyDescent="0.2">
      <c r="A1384" s="154"/>
      <c r="B1384" s="155"/>
      <c r="C1384" s="193" t="s">
        <v>1128</v>
      </c>
      <c r="D1384" s="188"/>
      <c r="E1384" s="189">
        <v>9.0348000000000006</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7"/>
      <c r="AA1384" s="147"/>
      <c r="AB1384" s="147"/>
      <c r="AC1384" s="147"/>
      <c r="AD1384" s="147"/>
      <c r="AE1384" s="147"/>
      <c r="AF1384" s="147"/>
      <c r="AG1384" s="147" t="s">
        <v>212</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3" x14ac:dyDescent="0.2">
      <c r="A1385" s="154"/>
      <c r="B1385" s="155"/>
      <c r="C1385" s="193" t="s">
        <v>573</v>
      </c>
      <c r="D1385" s="188"/>
      <c r="E1385" s="189"/>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7"/>
      <c r="AA1385" s="147"/>
      <c r="AB1385" s="147"/>
      <c r="AC1385" s="147"/>
      <c r="AD1385" s="147"/>
      <c r="AE1385" s="147"/>
      <c r="AF1385" s="147"/>
      <c r="AG1385" s="147" t="s">
        <v>212</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3" x14ac:dyDescent="0.2">
      <c r="A1386" s="154"/>
      <c r="B1386" s="155"/>
      <c r="C1386" s="193" t="s">
        <v>1129</v>
      </c>
      <c r="D1386" s="188"/>
      <c r="E1386" s="189">
        <v>54.625</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7"/>
      <c r="AA1386" s="147"/>
      <c r="AB1386" s="147"/>
      <c r="AC1386" s="147"/>
      <c r="AD1386" s="147"/>
      <c r="AE1386" s="147"/>
      <c r="AF1386" s="147"/>
      <c r="AG1386" s="147" t="s">
        <v>212</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3" x14ac:dyDescent="0.2">
      <c r="A1387" s="154"/>
      <c r="B1387" s="155"/>
      <c r="C1387" s="193" t="s">
        <v>1130</v>
      </c>
      <c r="D1387" s="188"/>
      <c r="E1387" s="189">
        <v>5.7</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7"/>
      <c r="AA1387" s="147"/>
      <c r="AB1387" s="147"/>
      <c r="AC1387" s="147"/>
      <c r="AD1387" s="147"/>
      <c r="AE1387" s="147"/>
      <c r="AF1387" s="147"/>
      <c r="AG1387" s="147" t="s">
        <v>212</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3" x14ac:dyDescent="0.2">
      <c r="A1388" s="154"/>
      <c r="B1388" s="155"/>
      <c r="C1388" s="193" t="s">
        <v>211</v>
      </c>
      <c r="D1388" s="188"/>
      <c r="E1388" s="189"/>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7"/>
      <c r="AA1388" s="147"/>
      <c r="AB1388" s="147"/>
      <c r="AC1388" s="147"/>
      <c r="AD1388" s="147"/>
      <c r="AE1388" s="147"/>
      <c r="AF1388" s="147"/>
      <c r="AG1388" s="147" t="s">
        <v>212</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3" x14ac:dyDescent="0.2">
      <c r="A1389" s="154"/>
      <c r="B1389" s="155"/>
      <c r="C1389" s="193" t="s">
        <v>561</v>
      </c>
      <c r="D1389" s="188"/>
      <c r="E1389" s="189"/>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7"/>
      <c r="AA1389" s="147"/>
      <c r="AB1389" s="147"/>
      <c r="AC1389" s="147"/>
      <c r="AD1389" s="147"/>
      <c r="AE1389" s="147"/>
      <c r="AF1389" s="147"/>
      <c r="AG1389" s="147" t="s">
        <v>212</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3" x14ac:dyDescent="0.2">
      <c r="A1390" s="154"/>
      <c r="B1390" s="155"/>
      <c r="C1390" s="193" t="s">
        <v>1131</v>
      </c>
      <c r="D1390" s="188"/>
      <c r="E1390" s="189">
        <v>113.666</v>
      </c>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7"/>
      <c r="AA1390" s="147"/>
      <c r="AB1390" s="147"/>
      <c r="AC1390" s="147"/>
      <c r="AD1390" s="147"/>
      <c r="AE1390" s="147"/>
      <c r="AF1390" s="147"/>
      <c r="AG1390" s="147" t="s">
        <v>212</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3" x14ac:dyDescent="0.2">
      <c r="A1391" s="154"/>
      <c r="B1391" s="155"/>
      <c r="C1391" s="193" t="s">
        <v>1132</v>
      </c>
      <c r="D1391" s="188"/>
      <c r="E1391" s="189">
        <v>11.860799999999999</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7"/>
      <c r="AA1391" s="147"/>
      <c r="AB1391" s="147"/>
      <c r="AC1391" s="147"/>
      <c r="AD1391" s="147"/>
      <c r="AE1391" s="147"/>
      <c r="AF1391" s="147"/>
      <c r="AG1391" s="147" t="s">
        <v>212</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3" x14ac:dyDescent="0.2">
      <c r="A1392" s="154"/>
      <c r="B1392" s="155"/>
      <c r="C1392" s="193" t="s">
        <v>563</v>
      </c>
      <c r="D1392" s="188"/>
      <c r="E1392" s="189"/>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7"/>
      <c r="AA1392" s="147"/>
      <c r="AB1392" s="147"/>
      <c r="AC1392" s="147"/>
      <c r="AD1392" s="147"/>
      <c r="AE1392" s="147"/>
      <c r="AF1392" s="147"/>
      <c r="AG1392" s="147" t="s">
        <v>212</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3" x14ac:dyDescent="0.2">
      <c r="A1393" s="154"/>
      <c r="B1393" s="155"/>
      <c r="C1393" s="193" t="s">
        <v>1133</v>
      </c>
      <c r="D1393" s="188"/>
      <c r="E1393" s="189">
        <v>47.034999999999997</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58"/>
      <c r="Z1393" s="147"/>
      <c r="AA1393" s="147"/>
      <c r="AB1393" s="147"/>
      <c r="AC1393" s="147"/>
      <c r="AD1393" s="147"/>
      <c r="AE1393" s="147"/>
      <c r="AF1393" s="147"/>
      <c r="AG1393" s="147" t="s">
        <v>212</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3" x14ac:dyDescent="0.2">
      <c r="A1394" s="154"/>
      <c r="B1394" s="155"/>
      <c r="C1394" s="193" t="s">
        <v>1134</v>
      </c>
      <c r="D1394" s="188"/>
      <c r="E1394" s="189">
        <v>4.9080000000000004</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7"/>
      <c r="AA1394" s="147"/>
      <c r="AB1394" s="147"/>
      <c r="AC1394" s="147"/>
      <c r="AD1394" s="147"/>
      <c r="AE1394" s="147"/>
      <c r="AF1394" s="147"/>
      <c r="AG1394" s="147" t="s">
        <v>212</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3" x14ac:dyDescent="0.2">
      <c r="A1395" s="154"/>
      <c r="B1395" s="155"/>
      <c r="C1395" s="193" t="s">
        <v>565</v>
      </c>
      <c r="D1395" s="188"/>
      <c r="E1395" s="189"/>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7"/>
      <c r="AA1395" s="147"/>
      <c r="AB1395" s="147"/>
      <c r="AC1395" s="147"/>
      <c r="AD1395" s="147"/>
      <c r="AE1395" s="147"/>
      <c r="AF1395" s="147"/>
      <c r="AG1395" s="147" t="s">
        <v>212</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3" x14ac:dyDescent="0.2">
      <c r="A1396" s="154"/>
      <c r="B1396" s="155"/>
      <c r="C1396" s="193" t="s">
        <v>1135</v>
      </c>
      <c r="D1396" s="188"/>
      <c r="E1396" s="189">
        <v>319.91849999999999</v>
      </c>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7"/>
      <c r="AA1396" s="147"/>
      <c r="AB1396" s="147"/>
      <c r="AC1396" s="147"/>
      <c r="AD1396" s="147"/>
      <c r="AE1396" s="147"/>
      <c r="AF1396" s="147"/>
      <c r="AG1396" s="147" t="s">
        <v>212</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3" x14ac:dyDescent="0.2">
      <c r="A1397" s="154"/>
      <c r="B1397" s="155"/>
      <c r="C1397" s="193" t="s">
        <v>1136</v>
      </c>
      <c r="D1397" s="188"/>
      <c r="E1397" s="189">
        <v>33.382800000000003</v>
      </c>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7"/>
      <c r="AA1397" s="147"/>
      <c r="AB1397" s="147"/>
      <c r="AC1397" s="147"/>
      <c r="AD1397" s="147"/>
      <c r="AE1397" s="147"/>
      <c r="AF1397" s="147"/>
      <c r="AG1397" s="147" t="s">
        <v>212</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3" x14ac:dyDescent="0.2">
      <c r="A1398" s="154"/>
      <c r="B1398" s="155"/>
      <c r="C1398" s="193" t="s">
        <v>567</v>
      </c>
      <c r="D1398" s="188"/>
      <c r="E1398" s="189"/>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7"/>
      <c r="AA1398" s="147"/>
      <c r="AB1398" s="147"/>
      <c r="AC1398" s="147"/>
      <c r="AD1398" s="147"/>
      <c r="AE1398" s="147"/>
      <c r="AF1398" s="147"/>
      <c r="AG1398" s="147" t="s">
        <v>212</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3" x14ac:dyDescent="0.2">
      <c r="A1399" s="154"/>
      <c r="B1399" s="155"/>
      <c r="C1399" s="193" t="s">
        <v>1137</v>
      </c>
      <c r="D1399" s="188"/>
      <c r="E1399" s="189">
        <v>44.838500000000003</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7"/>
      <c r="AA1399" s="147"/>
      <c r="AB1399" s="147"/>
      <c r="AC1399" s="147"/>
      <c r="AD1399" s="147"/>
      <c r="AE1399" s="147"/>
      <c r="AF1399" s="147"/>
      <c r="AG1399" s="147" t="s">
        <v>212</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3" x14ac:dyDescent="0.2">
      <c r="A1400" s="154"/>
      <c r="B1400" s="155"/>
      <c r="C1400" s="193" t="s">
        <v>1138</v>
      </c>
      <c r="D1400" s="188"/>
      <c r="E1400" s="189">
        <v>4.6787999999999998</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58"/>
      <c r="Z1400" s="147"/>
      <c r="AA1400" s="147"/>
      <c r="AB1400" s="147"/>
      <c r="AC1400" s="147"/>
      <c r="AD1400" s="147"/>
      <c r="AE1400" s="147"/>
      <c r="AF1400" s="147"/>
      <c r="AG1400" s="147" t="s">
        <v>212</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v>191</v>
      </c>
      <c r="B1401" s="155" t="s">
        <v>1139</v>
      </c>
      <c r="C1401" s="195" t="s">
        <v>1140</v>
      </c>
      <c r="D1401" s="156" t="s">
        <v>0</v>
      </c>
      <c r="E1401" s="192"/>
      <c r="F1401" s="159"/>
      <c r="G1401" s="158">
        <f>ROUND(E1401*F1401,2)</f>
        <v>0</v>
      </c>
      <c r="H1401" s="159"/>
      <c r="I1401" s="158">
        <f>ROUND(E1401*H1401,2)</f>
        <v>0</v>
      </c>
      <c r="J1401" s="159"/>
      <c r="K1401" s="158">
        <f>ROUND(E1401*J1401,2)</f>
        <v>0</v>
      </c>
      <c r="L1401" s="158">
        <v>21</v>
      </c>
      <c r="M1401" s="158">
        <f>G1401*(1+L1401/100)</f>
        <v>0</v>
      </c>
      <c r="N1401" s="157">
        <v>0</v>
      </c>
      <c r="O1401" s="157">
        <f>ROUND(E1401*N1401,2)</f>
        <v>0</v>
      </c>
      <c r="P1401" s="157">
        <v>0</v>
      </c>
      <c r="Q1401" s="157">
        <f>ROUND(E1401*P1401,2)</f>
        <v>0</v>
      </c>
      <c r="R1401" s="158"/>
      <c r="S1401" s="158" t="s">
        <v>178</v>
      </c>
      <c r="T1401" s="158" t="s">
        <v>178</v>
      </c>
      <c r="U1401" s="158">
        <v>0</v>
      </c>
      <c r="V1401" s="158">
        <f>ROUND(E1401*U1401,2)</f>
        <v>0</v>
      </c>
      <c r="W1401" s="158"/>
      <c r="X1401" s="158" t="s">
        <v>1060</v>
      </c>
      <c r="Y1401" s="158" t="s">
        <v>180</v>
      </c>
      <c r="Z1401" s="147"/>
      <c r="AA1401" s="147"/>
      <c r="AB1401" s="147"/>
      <c r="AC1401" s="147"/>
      <c r="AD1401" s="147"/>
      <c r="AE1401" s="147"/>
      <c r="AF1401" s="147"/>
      <c r="AG1401" s="147" t="s">
        <v>1061</v>
      </c>
      <c r="AH1401" s="147"/>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x14ac:dyDescent="0.2">
      <c r="A1402" s="161" t="s">
        <v>173</v>
      </c>
      <c r="B1402" s="162" t="s">
        <v>98</v>
      </c>
      <c r="C1402" s="182" t="s">
        <v>99</v>
      </c>
      <c r="D1402" s="163"/>
      <c r="E1402" s="164"/>
      <c r="F1402" s="165"/>
      <c r="G1402" s="165">
        <f>SUMIF(AG1403:AG1437,"&lt;&gt;NOR",G1403:G1437)</f>
        <v>0</v>
      </c>
      <c r="H1402" s="165"/>
      <c r="I1402" s="165">
        <f>SUM(I1403:I1437)</f>
        <v>0</v>
      </c>
      <c r="J1402" s="165"/>
      <c r="K1402" s="165">
        <f>SUM(K1403:K1437)</f>
        <v>0</v>
      </c>
      <c r="L1402" s="165"/>
      <c r="M1402" s="165">
        <f>SUM(M1403:M1437)</f>
        <v>0</v>
      </c>
      <c r="N1402" s="164"/>
      <c r="O1402" s="164">
        <f>SUM(O1403:O1437)</f>
        <v>0.08</v>
      </c>
      <c r="P1402" s="164"/>
      <c r="Q1402" s="164">
        <f>SUM(Q1403:Q1437)</f>
        <v>0</v>
      </c>
      <c r="R1402" s="165"/>
      <c r="S1402" s="165"/>
      <c r="T1402" s="166"/>
      <c r="U1402" s="160"/>
      <c r="V1402" s="160">
        <f>SUM(V1403:V1437)</f>
        <v>6.68</v>
      </c>
      <c r="W1402" s="160"/>
      <c r="X1402" s="160"/>
      <c r="Y1402" s="160"/>
      <c r="AG1402" t="s">
        <v>174</v>
      </c>
    </row>
    <row r="1403" spans="1:60" ht="33.75" outlineLevel="1" x14ac:dyDescent="0.2">
      <c r="A1403" s="168">
        <v>192</v>
      </c>
      <c r="B1403" s="169" t="s">
        <v>1141</v>
      </c>
      <c r="C1403" s="184" t="s">
        <v>1142</v>
      </c>
      <c r="D1403" s="170" t="s">
        <v>253</v>
      </c>
      <c r="E1403" s="171">
        <v>6</v>
      </c>
      <c r="F1403" s="172"/>
      <c r="G1403" s="173">
        <f>ROUND(E1403*F1403,2)</f>
        <v>0</v>
      </c>
      <c r="H1403" s="172"/>
      <c r="I1403" s="173">
        <f>ROUND(E1403*H1403,2)</f>
        <v>0</v>
      </c>
      <c r="J1403" s="172"/>
      <c r="K1403" s="173">
        <f>ROUND(E1403*J1403,2)</f>
        <v>0</v>
      </c>
      <c r="L1403" s="173">
        <v>21</v>
      </c>
      <c r="M1403" s="173">
        <f>G1403*(1+L1403/100)</f>
        <v>0</v>
      </c>
      <c r="N1403" s="171">
        <v>3.3E-4</v>
      </c>
      <c r="O1403" s="171">
        <f>ROUND(E1403*N1403,2)</f>
        <v>0</v>
      </c>
      <c r="P1403" s="171">
        <v>0</v>
      </c>
      <c r="Q1403" s="171">
        <f>ROUND(E1403*P1403,2)</f>
        <v>0</v>
      </c>
      <c r="R1403" s="173"/>
      <c r="S1403" s="173" t="s">
        <v>178</v>
      </c>
      <c r="T1403" s="174" t="s">
        <v>178</v>
      </c>
      <c r="U1403" s="158">
        <v>2.75E-2</v>
      </c>
      <c r="V1403" s="158">
        <f>ROUND(E1403*U1403,2)</f>
        <v>0.17</v>
      </c>
      <c r="W1403" s="158"/>
      <c r="X1403" s="158" t="s">
        <v>188</v>
      </c>
      <c r="Y1403" s="158" t="s">
        <v>180</v>
      </c>
      <c r="Z1403" s="147"/>
      <c r="AA1403" s="147"/>
      <c r="AB1403" s="147"/>
      <c r="AC1403" s="147"/>
      <c r="AD1403" s="147"/>
      <c r="AE1403" s="147"/>
      <c r="AF1403" s="147"/>
      <c r="AG1403" s="147" t="s">
        <v>189</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2" x14ac:dyDescent="0.2">
      <c r="A1404" s="154"/>
      <c r="B1404" s="155"/>
      <c r="C1404" s="193" t="s">
        <v>595</v>
      </c>
      <c r="D1404" s="188"/>
      <c r="E1404" s="189"/>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7"/>
      <c r="AA1404" s="147"/>
      <c r="AB1404" s="147"/>
      <c r="AC1404" s="147"/>
      <c r="AD1404" s="147"/>
      <c r="AE1404" s="147"/>
      <c r="AF1404" s="147"/>
      <c r="AG1404" s="147" t="s">
        <v>212</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3" x14ac:dyDescent="0.2">
      <c r="A1405" s="154"/>
      <c r="B1405" s="155"/>
      <c r="C1405" s="193" t="s">
        <v>1143</v>
      </c>
      <c r="D1405" s="188"/>
      <c r="E1405" s="189">
        <v>6</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7"/>
      <c r="AA1405" s="147"/>
      <c r="AB1405" s="147"/>
      <c r="AC1405" s="147"/>
      <c r="AD1405" s="147"/>
      <c r="AE1405" s="147"/>
      <c r="AF1405" s="147"/>
      <c r="AG1405" s="147" t="s">
        <v>212</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ht="33.75" outlineLevel="1" x14ac:dyDescent="0.2">
      <c r="A1406" s="168">
        <v>193</v>
      </c>
      <c r="B1406" s="169" t="s">
        <v>1144</v>
      </c>
      <c r="C1406" s="184" t="s">
        <v>1145</v>
      </c>
      <c r="D1406" s="170" t="s">
        <v>253</v>
      </c>
      <c r="E1406" s="171">
        <v>6</v>
      </c>
      <c r="F1406" s="172"/>
      <c r="G1406" s="173">
        <f>ROUND(E1406*F1406,2)</f>
        <v>0</v>
      </c>
      <c r="H1406" s="172"/>
      <c r="I1406" s="173">
        <f>ROUND(E1406*H1406,2)</f>
        <v>0</v>
      </c>
      <c r="J1406" s="172"/>
      <c r="K1406" s="173">
        <f>ROUND(E1406*J1406,2)</f>
        <v>0</v>
      </c>
      <c r="L1406" s="173">
        <v>21</v>
      </c>
      <c r="M1406" s="173">
        <f>G1406*(1+L1406/100)</f>
        <v>0</v>
      </c>
      <c r="N1406" s="171">
        <v>3.5E-4</v>
      </c>
      <c r="O1406" s="171">
        <f>ROUND(E1406*N1406,2)</f>
        <v>0</v>
      </c>
      <c r="P1406" s="171">
        <v>0</v>
      </c>
      <c r="Q1406" s="171">
        <f>ROUND(E1406*P1406,2)</f>
        <v>0</v>
      </c>
      <c r="R1406" s="173"/>
      <c r="S1406" s="173" t="s">
        <v>178</v>
      </c>
      <c r="T1406" s="174" t="s">
        <v>178</v>
      </c>
      <c r="U1406" s="158">
        <v>0.2</v>
      </c>
      <c r="V1406" s="158">
        <f>ROUND(E1406*U1406,2)</f>
        <v>1.2</v>
      </c>
      <c r="W1406" s="158"/>
      <c r="X1406" s="158" t="s">
        <v>188</v>
      </c>
      <c r="Y1406" s="158" t="s">
        <v>180</v>
      </c>
      <c r="Z1406" s="147"/>
      <c r="AA1406" s="147"/>
      <c r="AB1406" s="147"/>
      <c r="AC1406" s="147"/>
      <c r="AD1406" s="147"/>
      <c r="AE1406" s="147"/>
      <c r="AF1406" s="147"/>
      <c r="AG1406" s="147" t="s">
        <v>189</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2" x14ac:dyDescent="0.2">
      <c r="A1407" s="154"/>
      <c r="B1407" s="155"/>
      <c r="C1407" s="193" t="s">
        <v>595</v>
      </c>
      <c r="D1407" s="188"/>
      <c r="E1407" s="189"/>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7"/>
      <c r="AA1407" s="147"/>
      <c r="AB1407" s="147"/>
      <c r="AC1407" s="147"/>
      <c r="AD1407" s="147"/>
      <c r="AE1407" s="147"/>
      <c r="AF1407" s="147"/>
      <c r="AG1407" s="147" t="s">
        <v>212</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3" x14ac:dyDescent="0.2">
      <c r="A1408" s="154"/>
      <c r="B1408" s="155"/>
      <c r="C1408" s="193" t="s">
        <v>1143</v>
      </c>
      <c r="D1408" s="188"/>
      <c r="E1408" s="189">
        <v>6</v>
      </c>
      <c r="F1408" s="158"/>
      <c r="G1408" s="158"/>
      <c r="H1408" s="158"/>
      <c r="I1408" s="158"/>
      <c r="J1408" s="158"/>
      <c r="K1408" s="158"/>
      <c r="L1408" s="158"/>
      <c r="M1408" s="158"/>
      <c r="N1408" s="157"/>
      <c r="O1408" s="157"/>
      <c r="P1408" s="157"/>
      <c r="Q1408" s="157"/>
      <c r="R1408" s="158"/>
      <c r="S1408" s="158"/>
      <c r="T1408" s="158"/>
      <c r="U1408" s="158"/>
      <c r="V1408" s="158"/>
      <c r="W1408" s="158"/>
      <c r="X1408" s="158"/>
      <c r="Y1408" s="158"/>
      <c r="Z1408" s="147"/>
      <c r="AA1408" s="147"/>
      <c r="AB1408" s="147"/>
      <c r="AC1408" s="147"/>
      <c r="AD1408" s="147"/>
      <c r="AE1408" s="147"/>
      <c r="AF1408" s="147"/>
      <c r="AG1408" s="147" t="s">
        <v>212</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ht="22.5" outlineLevel="1" x14ac:dyDescent="0.2">
      <c r="A1409" s="168">
        <v>194</v>
      </c>
      <c r="B1409" s="169" t="s">
        <v>1146</v>
      </c>
      <c r="C1409" s="184" t="s">
        <v>1147</v>
      </c>
      <c r="D1409" s="170" t="s">
        <v>253</v>
      </c>
      <c r="E1409" s="171">
        <v>6</v>
      </c>
      <c r="F1409" s="172"/>
      <c r="G1409" s="173">
        <f>ROUND(E1409*F1409,2)</f>
        <v>0</v>
      </c>
      <c r="H1409" s="172"/>
      <c r="I1409" s="173">
        <f>ROUND(E1409*H1409,2)</f>
        <v>0</v>
      </c>
      <c r="J1409" s="172"/>
      <c r="K1409" s="173">
        <f>ROUND(E1409*J1409,2)</f>
        <v>0</v>
      </c>
      <c r="L1409" s="173">
        <v>21</v>
      </c>
      <c r="M1409" s="173">
        <f>G1409*(1+L1409/100)</f>
        <v>0</v>
      </c>
      <c r="N1409" s="171">
        <v>2.5899999999999999E-3</v>
      </c>
      <c r="O1409" s="171">
        <f>ROUND(E1409*N1409,2)</f>
        <v>0.02</v>
      </c>
      <c r="P1409" s="171">
        <v>0</v>
      </c>
      <c r="Q1409" s="171">
        <f>ROUND(E1409*P1409,2)</f>
        <v>0</v>
      </c>
      <c r="R1409" s="173"/>
      <c r="S1409" s="173" t="s">
        <v>178</v>
      </c>
      <c r="T1409" s="174" t="s">
        <v>178</v>
      </c>
      <c r="U1409" s="158">
        <v>0.41099999999999998</v>
      </c>
      <c r="V1409" s="158">
        <f>ROUND(E1409*U1409,2)</f>
        <v>2.4700000000000002</v>
      </c>
      <c r="W1409" s="158"/>
      <c r="X1409" s="158" t="s">
        <v>188</v>
      </c>
      <c r="Y1409" s="158" t="s">
        <v>180</v>
      </c>
      <c r="Z1409" s="147"/>
      <c r="AA1409" s="147"/>
      <c r="AB1409" s="147"/>
      <c r="AC1409" s="147"/>
      <c r="AD1409" s="147"/>
      <c r="AE1409" s="147"/>
      <c r="AF1409" s="147"/>
      <c r="AG1409" s="147" t="s">
        <v>189</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2" x14ac:dyDescent="0.2">
      <c r="A1410" s="154"/>
      <c r="B1410" s="155"/>
      <c r="C1410" s="193" t="s">
        <v>595</v>
      </c>
      <c r="D1410" s="188"/>
      <c r="E1410" s="189"/>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7"/>
      <c r="AA1410" s="147"/>
      <c r="AB1410" s="147"/>
      <c r="AC1410" s="147"/>
      <c r="AD1410" s="147"/>
      <c r="AE1410" s="147"/>
      <c r="AF1410" s="147"/>
      <c r="AG1410" s="147" t="s">
        <v>212</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3" x14ac:dyDescent="0.2">
      <c r="A1411" s="154"/>
      <c r="B1411" s="155"/>
      <c r="C1411" s="193" t="s">
        <v>1143</v>
      </c>
      <c r="D1411" s="188"/>
      <c r="E1411" s="189">
        <v>6</v>
      </c>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7"/>
      <c r="AA1411" s="147"/>
      <c r="AB1411" s="147"/>
      <c r="AC1411" s="147"/>
      <c r="AD1411" s="147"/>
      <c r="AE1411" s="147"/>
      <c r="AF1411" s="147"/>
      <c r="AG1411" s="147" t="s">
        <v>212</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ht="22.5" outlineLevel="1" x14ac:dyDescent="0.2">
      <c r="A1412" s="168">
        <v>195</v>
      </c>
      <c r="B1412" s="169" t="s">
        <v>1148</v>
      </c>
      <c r="C1412" s="184" t="s">
        <v>1149</v>
      </c>
      <c r="D1412" s="170" t="s">
        <v>253</v>
      </c>
      <c r="E1412" s="171">
        <v>6</v>
      </c>
      <c r="F1412" s="172"/>
      <c r="G1412" s="173">
        <f>ROUND(E1412*F1412,2)</f>
        <v>0</v>
      </c>
      <c r="H1412" s="172"/>
      <c r="I1412" s="173">
        <f>ROUND(E1412*H1412,2)</f>
        <v>0</v>
      </c>
      <c r="J1412" s="172"/>
      <c r="K1412" s="173">
        <f>ROUND(E1412*J1412,2)</f>
        <v>0</v>
      </c>
      <c r="L1412" s="173">
        <v>21</v>
      </c>
      <c r="M1412" s="173">
        <f>G1412*(1+L1412/100)</f>
        <v>0</v>
      </c>
      <c r="N1412" s="171">
        <v>0</v>
      </c>
      <c r="O1412" s="171">
        <f>ROUND(E1412*N1412,2)</f>
        <v>0</v>
      </c>
      <c r="P1412" s="171">
        <v>0</v>
      </c>
      <c r="Q1412" s="171">
        <f>ROUND(E1412*P1412,2)</f>
        <v>0</v>
      </c>
      <c r="R1412" s="173"/>
      <c r="S1412" s="173" t="s">
        <v>178</v>
      </c>
      <c r="T1412" s="174" t="s">
        <v>178</v>
      </c>
      <c r="U1412" s="158">
        <v>0.1</v>
      </c>
      <c r="V1412" s="158">
        <f>ROUND(E1412*U1412,2)</f>
        <v>0.6</v>
      </c>
      <c r="W1412" s="158"/>
      <c r="X1412" s="158" t="s">
        <v>188</v>
      </c>
      <c r="Y1412" s="158" t="s">
        <v>180</v>
      </c>
      <c r="Z1412" s="147"/>
      <c r="AA1412" s="147"/>
      <c r="AB1412" s="147"/>
      <c r="AC1412" s="147"/>
      <c r="AD1412" s="147"/>
      <c r="AE1412" s="147"/>
      <c r="AF1412" s="147"/>
      <c r="AG1412" s="147" t="s">
        <v>189</v>
      </c>
      <c r="AH1412" s="147"/>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2" x14ac:dyDescent="0.2">
      <c r="A1413" s="154"/>
      <c r="B1413" s="155"/>
      <c r="C1413" s="193" t="s">
        <v>595</v>
      </c>
      <c r="D1413" s="188"/>
      <c r="E1413" s="189"/>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7"/>
      <c r="AA1413" s="147"/>
      <c r="AB1413" s="147"/>
      <c r="AC1413" s="147"/>
      <c r="AD1413" s="147"/>
      <c r="AE1413" s="147"/>
      <c r="AF1413" s="147"/>
      <c r="AG1413" s="147" t="s">
        <v>212</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3" x14ac:dyDescent="0.2">
      <c r="A1414" s="154"/>
      <c r="B1414" s="155"/>
      <c r="C1414" s="193" t="s">
        <v>1143</v>
      </c>
      <c r="D1414" s="188"/>
      <c r="E1414" s="189">
        <v>6</v>
      </c>
      <c r="F1414" s="158"/>
      <c r="G1414" s="158"/>
      <c r="H1414" s="158"/>
      <c r="I1414" s="158"/>
      <c r="J1414" s="158"/>
      <c r="K1414" s="158"/>
      <c r="L1414" s="158"/>
      <c r="M1414" s="158"/>
      <c r="N1414" s="157"/>
      <c r="O1414" s="157"/>
      <c r="P1414" s="157"/>
      <c r="Q1414" s="157"/>
      <c r="R1414" s="158"/>
      <c r="S1414" s="158"/>
      <c r="T1414" s="158"/>
      <c r="U1414" s="158"/>
      <c r="V1414" s="158"/>
      <c r="W1414" s="158"/>
      <c r="X1414" s="158"/>
      <c r="Y1414" s="158"/>
      <c r="Z1414" s="147"/>
      <c r="AA1414" s="147"/>
      <c r="AB1414" s="147"/>
      <c r="AC1414" s="147"/>
      <c r="AD1414" s="147"/>
      <c r="AE1414" s="147"/>
      <c r="AF1414" s="147"/>
      <c r="AG1414" s="147" t="s">
        <v>212</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ht="22.5" outlineLevel="1" x14ac:dyDescent="0.2">
      <c r="A1415" s="168">
        <v>196</v>
      </c>
      <c r="B1415" s="169" t="s">
        <v>1150</v>
      </c>
      <c r="C1415" s="184" t="s">
        <v>1151</v>
      </c>
      <c r="D1415" s="170" t="s">
        <v>253</v>
      </c>
      <c r="E1415" s="171">
        <v>12</v>
      </c>
      <c r="F1415" s="172"/>
      <c r="G1415" s="173">
        <f>ROUND(E1415*F1415,2)</f>
        <v>0</v>
      </c>
      <c r="H1415" s="172"/>
      <c r="I1415" s="173">
        <f>ROUND(E1415*H1415,2)</f>
        <v>0</v>
      </c>
      <c r="J1415" s="172"/>
      <c r="K1415" s="173">
        <f>ROUND(E1415*J1415,2)</f>
        <v>0</v>
      </c>
      <c r="L1415" s="173">
        <v>21</v>
      </c>
      <c r="M1415" s="173">
        <f>G1415*(1+L1415/100)</f>
        <v>0</v>
      </c>
      <c r="N1415" s="171">
        <v>3.0000000000000001E-5</v>
      </c>
      <c r="O1415" s="171">
        <f>ROUND(E1415*N1415,2)</f>
        <v>0</v>
      </c>
      <c r="P1415" s="171">
        <v>0</v>
      </c>
      <c r="Q1415" s="171">
        <f>ROUND(E1415*P1415,2)</f>
        <v>0</v>
      </c>
      <c r="R1415" s="173"/>
      <c r="S1415" s="173" t="s">
        <v>178</v>
      </c>
      <c r="T1415" s="174" t="s">
        <v>178</v>
      </c>
      <c r="U1415" s="158">
        <v>0.11765</v>
      </c>
      <c r="V1415" s="158">
        <f>ROUND(E1415*U1415,2)</f>
        <v>1.41</v>
      </c>
      <c r="W1415" s="158"/>
      <c r="X1415" s="158" t="s">
        <v>188</v>
      </c>
      <c r="Y1415" s="158" t="s">
        <v>180</v>
      </c>
      <c r="Z1415" s="147"/>
      <c r="AA1415" s="147"/>
      <c r="AB1415" s="147"/>
      <c r="AC1415" s="147"/>
      <c r="AD1415" s="147"/>
      <c r="AE1415" s="147"/>
      <c r="AF1415" s="147"/>
      <c r="AG1415" s="147" t="s">
        <v>189</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2" x14ac:dyDescent="0.2">
      <c r="A1416" s="154"/>
      <c r="B1416" s="155"/>
      <c r="C1416" s="193" t="s">
        <v>595</v>
      </c>
      <c r="D1416" s="188"/>
      <c r="E1416" s="189"/>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7"/>
      <c r="AA1416" s="147"/>
      <c r="AB1416" s="147"/>
      <c r="AC1416" s="147"/>
      <c r="AD1416" s="147"/>
      <c r="AE1416" s="147"/>
      <c r="AF1416" s="147"/>
      <c r="AG1416" s="147" t="s">
        <v>212</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3" x14ac:dyDescent="0.2">
      <c r="A1417" s="154"/>
      <c r="B1417" s="155"/>
      <c r="C1417" s="193" t="s">
        <v>1152</v>
      </c>
      <c r="D1417" s="188"/>
      <c r="E1417" s="189">
        <v>12</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7"/>
      <c r="AA1417" s="147"/>
      <c r="AB1417" s="147"/>
      <c r="AC1417" s="147"/>
      <c r="AD1417" s="147"/>
      <c r="AE1417" s="147"/>
      <c r="AF1417" s="147"/>
      <c r="AG1417" s="147" t="s">
        <v>212</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75">
        <v>197</v>
      </c>
      <c r="B1418" s="176" t="s">
        <v>1153</v>
      </c>
      <c r="C1418" s="183" t="s">
        <v>1154</v>
      </c>
      <c r="D1418" s="177" t="s">
        <v>248</v>
      </c>
      <c r="E1418" s="178">
        <v>6</v>
      </c>
      <c r="F1418" s="179"/>
      <c r="G1418" s="180">
        <f>ROUND(E1418*F1418,2)</f>
        <v>0</v>
      </c>
      <c r="H1418" s="179"/>
      <c r="I1418" s="180">
        <f>ROUND(E1418*H1418,2)</f>
        <v>0</v>
      </c>
      <c r="J1418" s="179"/>
      <c r="K1418" s="180">
        <f>ROUND(E1418*J1418,2)</f>
        <v>0</v>
      </c>
      <c r="L1418" s="180">
        <v>21</v>
      </c>
      <c r="M1418" s="180">
        <f>G1418*(1+L1418/100)</f>
        <v>0</v>
      </c>
      <c r="N1418" s="178">
        <v>0</v>
      </c>
      <c r="O1418" s="178">
        <f>ROUND(E1418*N1418,2)</f>
        <v>0</v>
      </c>
      <c r="P1418" s="178">
        <v>0</v>
      </c>
      <c r="Q1418" s="178">
        <f>ROUND(E1418*P1418,2)</f>
        <v>0</v>
      </c>
      <c r="R1418" s="180"/>
      <c r="S1418" s="180" t="s">
        <v>187</v>
      </c>
      <c r="T1418" s="181" t="s">
        <v>179</v>
      </c>
      <c r="U1418" s="158">
        <v>0</v>
      </c>
      <c r="V1418" s="158">
        <f>ROUND(E1418*U1418,2)</f>
        <v>0</v>
      </c>
      <c r="W1418" s="158"/>
      <c r="X1418" s="158" t="s">
        <v>188</v>
      </c>
      <c r="Y1418" s="158" t="s">
        <v>180</v>
      </c>
      <c r="Z1418" s="147"/>
      <c r="AA1418" s="147"/>
      <c r="AB1418" s="147"/>
      <c r="AC1418" s="147"/>
      <c r="AD1418" s="147"/>
      <c r="AE1418" s="147"/>
      <c r="AF1418" s="147"/>
      <c r="AG1418" s="147" t="s">
        <v>189</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198</v>
      </c>
      <c r="B1419" s="169" t="s">
        <v>1155</v>
      </c>
      <c r="C1419" s="184" t="s">
        <v>1156</v>
      </c>
      <c r="D1419" s="170" t="s">
        <v>1157</v>
      </c>
      <c r="E1419" s="171">
        <v>0.48</v>
      </c>
      <c r="F1419" s="172"/>
      <c r="G1419" s="173">
        <f>ROUND(E1419*F1419,2)</f>
        <v>0</v>
      </c>
      <c r="H1419" s="172"/>
      <c r="I1419" s="173">
        <f>ROUND(E1419*H1419,2)</f>
        <v>0</v>
      </c>
      <c r="J1419" s="172"/>
      <c r="K1419" s="173">
        <f>ROUND(E1419*J1419,2)</f>
        <v>0</v>
      </c>
      <c r="L1419" s="173">
        <v>21</v>
      </c>
      <c r="M1419" s="173">
        <f>G1419*(1+L1419/100)</f>
        <v>0</v>
      </c>
      <c r="N1419" s="171">
        <v>0</v>
      </c>
      <c r="O1419" s="171">
        <f>ROUND(E1419*N1419,2)</f>
        <v>0</v>
      </c>
      <c r="P1419" s="171">
        <v>0</v>
      </c>
      <c r="Q1419" s="171">
        <f>ROUND(E1419*P1419,2)</f>
        <v>0</v>
      </c>
      <c r="R1419" s="173"/>
      <c r="S1419" s="173" t="s">
        <v>187</v>
      </c>
      <c r="T1419" s="174" t="s">
        <v>179</v>
      </c>
      <c r="U1419" s="158">
        <v>0</v>
      </c>
      <c r="V1419" s="158">
        <f>ROUND(E1419*U1419,2)</f>
        <v>0</v>
      </c>
      <c r="W1419" s="158"/>
      <c r="X1419" s="158" t="s">
        <v>188</v>
      </c>
      <c r="Y1419" s="158" t="s">
        <v>180</v>
      </c>
      <c r="Z1419" s="147"/>
      <c r="AA1419" s="147"/>
      <c r="AB1419" s="147"/>
      <c r="AC1419" s="147"/>
      <c r="AD1419" s="147"/>
      <c r="AE1419" s="147"/>
      <c r="AF1419" s="147"/>
      <c r="AG1419" s="147" t="s">
        <v>189</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2" x14ac:dyDescent="0.2">
      <c r="A1420" s="154"/>
      <c r="B1420" s="155"/>
      <c r="C1420" s="193" t="s">
        <v>595</v>
      </c>
      <c r="D1420" s="188"/>
      <c r="E1420" s="189"/>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7"/>
      <c r="AA1420" s="147"/>
      <c r="AB1420" s="147"/>
      <c r="AC1420" s="147"/>
      <c r="AD1420" s="147"/>
      <c r="AE1420" s="147"/>
      <c r="AF1420" s="147"/>
      <c r="AG1420" s="147" t="s">
        <v>212</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3" x14ac:dyDescent="0.2">
      <c r="A1421" s="154"/>
      <c r="B1421" s="155"/>
      <c r="C1421" s="193" t="s">
        <v>1158</v>
      </c>
      <c r="D1421" s="188"/>
      <c r="E1421" s="189">
        <v>0.48</v>
      </c>
      <c r="F1421" s="158"/>
      <c r="G1421" s="158"/>
      <c r="H1421" s="158"/>
      <c r="I1421" s="158"/>
      <c r="J1421" s="158"/>
      <c r="K1421" s="158"/>
      <c r="L1421" s="158"/>
      <c r="M1421" s="158"/>
      <c r="N1421" s="157"/>
      <c r="O1421" s="157"/>
      <c r="P1421" s="157"/>
      <c r="Q1421" s="157"/>
      <c r="R1421" s="158"/>
      <c r="S1421" s="158"/>
      <c r="T1421" s="158"/>
      <c r="U1421" s="158"/>
      <c r="V1421" s="158"/>
      <c r="W1421" s="158"/>
      <c r="X1421" s="158"/>
      <c r="Y1421" s="158"/>
      <c r="Z1421" s="147"/>
      <c r="AA1421" s="147"/>
      <c r="AB1421" s="147"/>
      <c r="AC1421" s="147"/>
      <c r="AD1421" s="147"/>
      <c r="AE1421" s="147"/>
      <c r="AF1421" s="147"/>
      <c r="AG1421" s="147" t="s">
        <v>212</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68">
        <v>199</v>
      </c>
      <c r="B1422" s="169" t="s">
        <v>1159</v>
      </c>
      <c r="C1422" s="184" t="s">
        <v>1160</v>
      </c>
      <c r="D1422" s="170" t="s">
        <v>716</v>
      </c>
      <c r="E1422" s="171">
        <v>6</v>
      </c>
      <c r="F1422" s="172"/>
      <c r="G1422" s="173">
        <f>ROUND(E1422*F1422,2)</f>
        <v>0</v>
      </c>
      <c r="H1422" s="172"/>
      <c r="I1422" s="173">
        <f>ROUND(E1422*H1422,2)</f>
        <v>0</v>
      </c>
      <c r="J1422" s="172"/>
      <c r="K1422" s="173">
        <f>ROUND(E1422*J1422,2)</f>
        <v>0</v>
      </c>
      <c r="L1422" s="173">
        <v>21</v>
      </c>
      <c r="M1422" s="173">
        <f>G1422*(1+L1422/100)</f>
        <v>0</v>
      </c>
      <c r="N1422" s="171">
        <v>0</v>
      </c>
      <c r="O1422" s="171">
        <f>ROUND(E1422*N1422,2)</f>
        <v>0</v>
      </c>
      <c r="P1422" s="171">
        <v>0</v>
      </c>
      <c r="Q1422" s="171">
        <f>ROUND(E1422*P1422,2)</f>
        <v>0</v>
      </c>
      <c r="R1422" s="173"/>
      <c r="S1422" s="173" t="s">
        <v>187</v>
      </c>
      <c r="T1422" s="174" t="s">
        <v>179</v>
      </c>
      <c r="U1422" s="158">
        <v>0</v>
      </c>
      <c r="V1422" s="158">
        <f>ROUND(E1422*U1422,2)</f>
        <v>0</v>
      </c>
      <c r="W1422" s="158"/>
      <c r="X1422" s="158" t="s">
        <v>188</v>
      </c>
      <c r="Y1422" s="158" t="s">
        <v>180</v>
      </c>
      <c r="Z1422" s="147"/>
      <c r="AA1422" s="147"/>
      <c r="AB1422" s="147"/>
      <c r="AC1422" s="147"/>
      <c r="AD1422" s="147"/>
      <c r="AE1422" s="147"/>
      <c r="AF1422" s="147"/>
      <c r="AG1422" s="147" t="s">
        <v>189</v>
      </c>
      <c r="AH1422" s="147"/>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2" x14ac:dyDescent="0.2">
      <c r="A1423" s="154"/>
      <c r="B1423" s="155"/>
      <c r="C1423" s="193" t="s">
        <v>595</v>
      </c>
      <c r="D1423" s="188"/>
      <c r="E1423" s="189"/>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7"/>
      <c r="AA1423" s="147"/>
      <c r="AB1423" s="147"/>
      <c r="AC1423" s="147"/>
      <c r="AD1423" s="147"/>
      <c r="AE1423" s="147"/>
      <c r="AF1423" s="147"/>
      <c r="AG1423" s="147" t="s">
        <v>212</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3" x14ac:dyDescent="0.2">
      <c r="A1424" s="154"/>
      <c r="B1424" s="155"/>
      <c r="C1424" s="193" t="s">
        <v>1143</v>
      </c>
      <c r="D1424" s="188"/>
      <c r="E1424" s="189">
        <v>6</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7"/>
      <c r="AA1424" s="147"/>
      <c r="AB1424" s="147"/>
      <c r="AC1424" s="147"/>
      <c r="AD1424" s="147"/>
      <c r="AE1424" s="147"/>
      <c r="AF1424" s="147"/>
      <c r="AG1424" s="147" t="s">
        <v>212</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68">
        <v>200</v>
      </c>
      <c r="B1425" s="169" t="s">
        <v>1161</v>
      </c>
      <c r="C1425" s="184" t="s">
        <v>1162</v>
      </c>
      <c r="D1425" s="170" t="s">
        <v>716</v>
      </c>
      <c r="E1425" s="171">
        <v>6</v>
      </c>
      <c r="F1425" s="172"/>
      <c r="G1425" s="173">
        <f>ROUND(E1425*F1425,2)</f>
        <v>0</v>
      </c>
      <c r="H1425" s="172"/>
      <c r="I1425" s="173">
        <f>ROUND(E1425*H1425,2)</f>
        <v>0</v>
      </c>
      <c r="J1425" s="172"/>
      <c r="K1425" s="173">
        <f>ROUND(E1425*J1425,2)</f>
        <v>0</v>
      </c>
      <c r="L1425" s="173">
        <v>21</v>
      </c>
      <c r="M1425" s="173">
        <f>G1425*(1+L1425/100)</f>
        <v>0</v>
      </c>
      <c r="N1425" s="171">
        <v>0</v>
      </c>
      <c r="O1425" s="171">
        <f>ROUND(E1425*N1425,2)</f>
        <v>0</v>
      </c>
      <c r="P1425" s="171">
        <v>0</v>
      </c>
      <c r="Q1425" s="171">
        <f>ROUND(E1425*P1425,2)</f>
        <v>0</v>
      </c>
      <c r="R1425" s="173"/>
      <c r="S1425" s="173" t="s">
        <v>187</v>
      </c>
      <c r="T1425" s="174" t="s">
        <v>179</v>
      </c>
      <c r="U1425" s="158">
        <v>0</v>
      </c>
      <c r="V1425" s="158">
        <f>ROUND(E1425*U1425,2)</f>
        <v>0</v>
      </c>
      <c r="W1425" s="158"/>
      <c r="X1425" s="158" t="s">
        <v>188</v>
      </c>
      <c r="Y1425" s="158" t="s">
        <v>180</v>
      </c>
      <c r="Z1425" s="147"/>
      <c r="AA1425" s="147"/>
      <c r="AB1425" s="147"/>
      <c r="AC1425" s="147"/>
      <c r="AD1425" s="147"/>
      <c r="AE1425" s="147"/>
      <c r="AF1425" s="147"/>
      <c r="AG1425" s="147" t="s">
        <v>189</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2" x14ac:dyDescent="0.2">
      <c r="A1426" s="154"/>
      <c r="B1426" s="155"/>
      <c r="C1426" s="193" t="s">
        <v>595</v>
      </c>
      <c r="D1426" s="188"/>
      <c r="E1426" s="189"/>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7"/>
      <c r="AA1426" s="147"/>
      <c r="AB1426" s="147"/>
      <c r="AC1426" s="147"/>
      <c r="AD1426" s="147"/>
      <c r="AE1426" s="147"/>
      <c r="AF1426" s="147"/>
      <c r="AG1426" s="147" t="s">
        <v>212</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3" x14ac:dyDescent="0.2">
      <c r="A1427" s="154"/>
      <c r="B1427" s="155"/>
      <c r="C1427" s="193" t="s">
        <v>1143</v>
      </c>
      <c r="D1427" s="188"/>
      <c r="E1427" s="189">
        <v>6</v>
      </c>
      <c r="F1427" s="158"/>
      <c r="G1427" s="158"/>
      <c r="H1427" s="158"/>
      <c r="I1427" s="158"/>
      <c r="J1427" s="158"/>
      <c r="K1427" s="158"/>
      <c r="L1427" s="158"/>
      <c r="M1427" s="158"/>
      <c r="N1427" s="157"/>
      <c r="O1427" s="157"/>
      <c r="P1427" s="157"/>
      <c r="Q1427" s="157"/>
      <c r="R1427" s="158"/>
      <c r="S1427" s="158"/>
      <c r="T1427" s="158"/>
      <c r="U1427" s="158"/>
      <c r="V1427" s="158"/>
      <c r="W1427" s="158"/>
      <c r="X1427" s="158"/>
      <c r="Y1427" s="158"/>
      <c r="Z1427" s="147"/>
      <c r="AA1427" s="147"/>
      <c r="AB1427" s="147"/>
      <c r="AC1427" s="147"/>
      <c r="AD1427" s="147"/>
      <c r="AE1427" s="147"/>
      <c r="AF1427" s="147"/>
      <c r="AG1427" s="147" t="s">
        <v>212</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ht="22.5" outlineLevel="1" x14ac:dyDescent="0.2">
      <c r="A1428" s="168">
        <v>201</v>
      </c>
      <c r="B1428" s="169" t="s">
        <v>1163</v>
      </c>
      <c r="C1428" s="184" t="s">
        <v>1164</v>
      </c>
      <c r="D1428" s="170" t="s">
        <v>253</v>
      </c>
      <c r="E1428" s="171">
        <v>3.5</v>
      </c>
      <c r="F1428" s="172"/>
      <c r="G1428" s="173">
        <f>ROUND(E1428*F1428,2)</f>
        <v>0</v>
      </c>
      <c r="H1428" s="172"/>
      <c r="I1428" s="173">
        <f>ROUND(E1428*H1428,2)</f>
        <v>0</v>
      </c>
      <c r="J1428" s="172"/>
      <c r="K1428" s="173">
        <f>ROUND(E1428*J1428,2)</f>
        <v>0</v>
      </c>
      <c r="L1428" s="173">
        <v>21</v>
      </c>
      <c r="M1428" s="173">
        <f>G1428*(1+L1428/100)</f>
        <v>0</v>
      </c>
      <c r="N1428" s="171">
        <v>5.8599999999999998E-3</v>
      </c>
      <c r="O1428" s="171">
        <f>ROUND(E1428*N1428,2)</f>
        <v>0.02</v>
      </c>
      <c r="P1428" s="171">
        <v>0</v>
      </c>
      <c r="Q1428" s="171">
        <f>ROUND(E1428*P1428,2)</f>
        <v>0</v>
      </c>
      <c r="R1428" s="173"/>
      <c r="S1428" s="173" t="s">
        <v>178</v>
      </c>
      <c r="T1428" s="174" t="s">
        <v>178</v>
      </c>
      <c r="U1428" s="158">
        <v>0.23693</v>
      </c>
      <c r="V1428" s="158">
        <f>ROUND(E1428*U1428,2)</f>
        <v>0.83</v>
      </c>
      <c r="W1428" s="158"/>
      <c r="X1428" s="158" t="s">
        <v>1116</v>
      </c>
      <c r="Y1428" s="158" t="s">
        <v>180</v>
      </c>
      <c r="Z1428" s="147"/>
      <c r="AA1428" s="147"/>
      <c r="AB1428" s="147"/>
      <c r="AC1428" s="147"/>
      <c r="AD1428" s="147"/>
      <c r="AE1428" s="147"/>
      <c r="AF1428" s="147"/>
      <c r="AG1428" s="147" t="s">
        <v>1117</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2" x14ac:dyDescent="0.2">
      <c r="A1429" s="154"/>
      <c r="B1429" s="155"/>
      <c r="C1429" s="193" t="s">
        <v>1165</v>
      </c>
      <c r="D1429" s="188"/>
      <c r="E1429" s="189"/>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7"/>
      <c r="AA1429" s="147"/>
      <c r="AB1429" s="147"/>
      <c r="AC1429" s="147"/>
      <c r="AD1429" s="147"/>
      <c r="AE1429" s="147"/>
      <c r="AF1429" s="147"/>
      <c r="AG1429" s="147" t="s">
        <v>212</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3" x14ac:dyDescent="0.2">
      <c r="A1430" s="154"/>
      <c r="B1430" s="155"/>
      <c r="C1430" s="193" t="s">
        <v>1166</v>
      </c>
      <c r="D1430" s="188"/>
      <c r="E1430" s="189">
        <v>3.5</v>
      </c>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7"/>
      <c r="AA1430" s="147"/>
      <c r="AB1430" s="147"/>
      <c r="AC1430" s="147"/>
      <c r="AD1430" s="147"/>
      <c r="AE1430" s="147"/>
      <c r="AF1430" s="147"/>
      <c r="AG1430" s="147" t="s">
        <v>212</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68">
        <v>202</v>
      </c>
      <c r="B1431" s="169" t="s">
        <v>1167</v>
      </c>
      <c r="C1431" s="184" t="s">
        <v>1168</v>
      </c>
      <c r="D1431" s="170" t="s">
        <v>253</v>
      </c>
      <c r="E1431" s="171">
        <v>6.9</v>
      </c>
      <c r="F1431" s="172"/>
      <c r="G1431" s="173">
        <f>ROUND(E1431*F1431,2)</f>
        <v>0</v>
      </c>
      <c r="H1431" s="172"/>
      <c r="I1431" s="173">
        <f>ROUND(E1431*H1431,2)</f>
        <v>0</v>
      </c>
      <c r="J1431" s="172"/>
      <c r="K1431" s="173">
        <f>ROUND(E1431*J1431,2)</f>
        <v>0</v>
      </c>
      <c r="L1431" s="173">
        <v>21</v>
      </c>
      <c r="M1431" s="173">
        <f>G1431*(1+L1431/100)</f>
        <v>0</v>
      </c>
      <c r="N1431" s="171">
        <v>4.6499999999999996E-3</v>
      </c>
      <c r="O1431" s="171">
        <f>ROUND(E1431*N1431,2)</f>
        <v>0.03</v>
      </c>
      <c r="P1431" s="171">
        <v>0</v>
      </c>
      <c r="Q1431" s="171">
        <f>ROUND(E1431*P1431,2)</f>
        <v>0</v>
      </c>
      <c r="R1431" s="173" t="s">
        <v>237</v>
      </c>
      <c r="S1431" s="173" t="s">
        <v>178</v>
      </c>
      <c r="T1431" s="174" t="s">
        <v>178</v>
      </c>
      <c r="U1431" s="158">
        <v>0</v>
      </c>
      <c r="V1431" s="158">
        <f>ROUND(E1431*U1431,2)</f>
        <v>0</v>
      </c>
      <c r="W1431" s="158"/>
      <c r="X1431" s="158" t="s">
        <v>238</v>
      </c>
      <c r="Y1431" s="158" t="s">
        <v>180</v>
      </c>
      <c r="Z1431" s="147"/>
      <c r="AA1431" s="147"/>
      <c r="AB1431" s="147"/>
      <c r="AC1431" s="147"/>
      <c r="AD1431" s="147"/>
      <c r="AE1431" s="147"/>
      <c r="AF1431" s="147"/>
      <c r="AG1431" s="147" t="s">
        <v>239</v>
      </c>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2" x14ac:dyDescent="0.2">
      <c r="A1432" s="154"/>
      <c r="B1432" s="155"/>
      <c r="C1432" s="193" t="s">
        <v>595</v>
      </c>
      <c r="D1432" s="188"/>
      <c r="E1432" s="189"/>
      <c r="F1432" s="158"/>
      <c r="G1432" s="158"/>
      <c r="H1432" s="158"/>
      <c r="I1432" s="158"/>
      <c r="J1432" s="158"/>
      <c r="K1432" s="158"/>
      <c r="L1432" s="158"/>
      <c r="M1432" s="158"/>
      <c r="N1432" s="157"/>
      <c r="O1432" s="157"/>
      <c r="P1432" s="157"/>
      <c r="Q1432" s="157"/>
      <c r="R1432" s="158"/>
      <c r="S1432" s="158"/>
      <c r="T1432" s="158"/>
      <c r="U1432" s="158"/>
      <c r="V1432" s="158"/>
      <c r="W1432" s="158"/>
      <c r="X1432" s="158"/>
      <c r="Y1432" s="158"/>
      <c r="Z1432" s="147"/>
      <c r="AA1432" s="147"/>
      <c r="AB1432" s="147"/>
      <c r="AC1432" s="147"/>
      <c r="AD1432" s="147"/>
      <c r="AE1432" s="147"/>
      <c r="AF1432" s="147"/>
      <c r="AG1432" s="147" t="s">
        <v>212</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3" x14ac:dyDescent="0.2">
      <c r="A1433" s="154"/>
      <c r="B1433" s="155"/>
      <c r="C1433" s="193" t="s">
        <v>1169</v>
      </c>
      <c r="D1433" s="188"/>
      <c r="E1433" s="189">
        <v>6.9</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7"/>
      <c r="AA1433" s="147"/>
      <c r="AB1433" s="147"/>
      <c r="AC1433" s="147"/>
      <c r="AD1433" s="147"/>
      <c r="AE1433" s="147"/>
      <c r="AF1433" s="147"/>
      <c r="AG1433" s="147" t="s">
        <v>212</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68">
        <v>203</v>
      </c>
      <c r="B1434" s="169" t="s">
        <v>1170</v>
      </c>
      <c r="C1434" s="184" t="s">
        <v>1171</v>
      </c>
      <c r="D1434" s="170" t="s">
        <v>253</v>
      </c>
      <c r="E1434" s="171">
        <v>20.7</v>
      </c>
      <c r="F1434" s="172"/>
      <c r="G1434" s="173">
        <f>ROUND(E1434*F1434,2)</f>
        <v>0</v>
      </c>
      <c r="H1434" s="172"/>
      <c r="I1434" s="173">
        <f>ROUND(E1434*H1434,2)</f>
        <v>0</v>
      </c>
      <c r="J1434" s="172"/>
      <c r="K1434" s="173">
        <f>ROUND(E1434*J1434,2)</f>
        <v>0</v>
      </c>
      <c r="L1434" s="173">
        <v>21</v>
      </c>
      <c r="M1434" s="173">
        <f>G1434*(1+L1434/100)</f>
        <v>0</v>
      </c>
      <c r="N1434" s="171">
        <v>2.9999999999999997E-4</v>
      </c>
      <c r="O1434" s="171">
        <f>ROUND(E1434*N1434,2)</f>
        <v>0.01</v>
      </c>
      <c r="P1434" s="171">
        <v>0</v>
      </c>
      <c r="Q1434" s="171">
        <f>ROUND(E1434*P1434,2)</f>
        <v>0</v>
      </c>
      <c r="R1434" s="173" t="s">
        <v>237</v>
      </c>
      <c r="S1434" s="173" t="s">
        <v>178</v>
      </c>
      <c r="T1434" s="174" t="s">
        <v>178</v>
      </c>
      <c r="U1434" s="158">
        <v>0</v>
      </c>
      <c r="V1434" s="158">
        <f>ROUND(E1434*U1434,2)</f>
        <v>0</v>
      </c>
      <c r="W1434" s="158"/>
      <c r="X1434" s="158" t="s">
        <v>238</v>
      </c>
      <c r="Y1434" s="158" t="s">
        <v>180</v>
      </c>
      <c r="Z1434" s="147"/>
      <c r="AA1434" s="147"/>
      <c r="AB1434" s="147"/>
      <c r="AC1434" s="147"/>
      <c r="AD1434" s="147"/>
      <c r="AE1434" s="147"/>
      <c r="AF1434" s="147"/>
      <c r="AG1434" s="147" t="s">
        <v>239</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2" x14ac:dyDescent="0.2">
      <c r="A1435" s="154"/>
      <c r="B1435" s="155"/>
      <c r="C1435" s="193" t="s">
        <v>595</v>
      </c>
      <c r="D1435" s="188"/>
      <c r="E1435" s="189"/>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7"/>
      <c r="AA1435" s="147"/>
      <c r="AB1435" s="147"/>
      <c r="AC1435" s="147"/>
      <c r="AD1435" s="147"/>
      <c r="AE1435" s="147"/>
      <c r="AF1435" s="147"/>
      <c r="AG1435" s="147" t="s">
        <v>212</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3" x14ac:dyDescent="0.2">
      <c r="A1436" s="154"/>
      <c r="B1436" s="155"/>
      <c r="C1436" s="193" t="s">
        <v>1172</v>
      </c>
      <c r="D1436" s="188"/>
      <c r="E1436" s="189">
        <v>20.7</v>
      </c>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7"/>
      <c r="AA1436" s="147"/>
      <c r="AB1436" s="147"/>
      <c r="AC1436" s="147"/>
      <c r="AD1436" s="147"/>
      <c r="AE1436" s="147"/>
      <c r="AF1436" s="147"/>
      <c r="AG1436" s="147" t="s">
        <v>212</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v>204</v>
      </c>
      <c r="B1437" s="155" t="s">
        <v>1173</v>
      </c>
      <c r="C1437" s="195" t="s">
        <v>1174</v>
      </c>
      <c r="D1437" s="156" t="s">
        <v>0</v>
      </c>
      <c r="E1437" s="192"/>
      <c r="F1437" s="159"/>
      <c r="G1437" s="158">
        <f>ROUND(E1437*F1437,2)</f>
        <v>0</v>
      </c>
      <c r="H1437" s="159"/>
      <c r="I1437" s="158">
        <f>ROUND(E1437*H1437,2)</f>
        <v>0</v>
      </c>
      <c r="J1437" s="159"/>
      <c r="K1437" s="158">
        <f>ROUND(E1437*J1437,2)</f>
        <v>0</v>
      </c>
      <c r="L1437" s="158">
        <v>21</v>
      </c>
      <c r="M1437" s="158">
        <f>G1437*(1+L1437/100)</f>
        <v>0</v>
      </c>
      <c r="N1437" s="157">
        <v>0</v>
      </c>
      <c r="O1437" s="157">
        <f>ROUND(E1437*N1437,2)</f>
        <v>0</v>
      </c>
      <c r="P1437" s="157">
        <v>0</v>
      </c>
      <c r="Q1437" s="157">
        <f>ROUND(E1437*P1437,2)</f>
        <v>0</v>
      </c>
      <c r="R1437" s="158"/>
      <c r="S1437" s="158" t="s">
        <v>178</v>
      </c>
      <c r="T1437" s="158" t="s">
        <v>178</v>
      </c>
      <c r="U1437" s="158">
        <v>0</v>
      </c>
      <c r="V1437" s="158">
        <f>ROUND(E1437*U1437,2)</f>
        <v>0</v>
      </c>
      <c r="W1437" s="158"/>
      <c r="X1437" s="158" t="s">
        <v>1060</v>
      </c>
      <c r="Y1437" s="158" t="s">
        <v>180</v>
      </c>
      <c r="Z1437" s="147"/>
      <c r="AA1437" s="147"/>
      <c r="AB1437" s="147"/>
      <c r="AC1437" s="147"/>
      <c r="AD1437" s="147"/>
      <c r="AE1437" s="147"/>
      <c r="AF1437" s="147"/>
      <c r="AG1437" s="147" t="s">
        <v>1061</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x14ac:dyDescent="0.2">
      <c r="A1438" s="161" t="s">
        <v>173</v>
      </c>
      <c r="B1438" s="162" t="s">
        <v>100</v>
      </c>
      <c r="C1438" s="182" t="s">
        <v>101</v>
      </c>
      <c r="D1438" s="163"/>
      <c r="E1438" s="164"/>
      <c r="F1438" s="165"/>
      <c r="G1438" s="165">
        <f>SUMIF(AG1439:AG1555,"&lt;&gt;NOR",G1439:G1555)</f>
        <v>0</v>
      </c>
      <c r="H1438" s="165"/>
      <c r="I1438" s="165">
        <f>SUM(I1439:I1555)</f>
        <v>0</v>
      </c>
      <c r="J1438" s="165"/>
      <c r="K1438" s="165">
        <f>SUM(K1439:K1555)</f>
        <v>0</v>
      </c>
      <c r="L1438" s="165"/>
      <c r="M1438" s="165">
        <f>SUM(M1439:M1555)</f>
        <v>0</v>
      </c>
      <c r="N1438" s="164"/>
      <c r="O1438" s="164">
        <f>SUM(O1439:O1555)</f>
        <v>1.08</v>
      </c>
      <c r="P1438" s="164"/>
      <c r="Q1438" s="164">
        <f>SUM(Q1439:Q1555)</f>
        <v>3.6100000000000003</v>
      </c>
      <c r="R1438" s="165"/>
      <c r="S1438" s="165"/>
      <c r="T1438" s="166"/>
      <c r="U1438" s="160"/>
      <c r="V1438" s="160">
        <f>SUM(V1439:V1555)</f>
        <v>195.34</v>
      </c>
      <c r="W1438" s="160"/>
      <c r="X1438" s="160"/>
      <c r="Y1438" s="160"/>
      <c r="AG1438" t="s">
        <v>174</v>
      </c>
    </row>
    <row r="1439" spans="1:60" ht="22.5" outlineLevel="1" x14ac:dyDescent="0.2">
      <c r="A1439" s="168">
        <v>205</v>
      </c>
      <c r="B1439" s="169" t="s">
        <v>1175</v>
      </c>
      <c r="C1439" s="184" t="s">
        <v>1176</v>
      </c>
      <c r="D1439" s="170" t="s">
        <v>253</v>
      </c>
      <c r="E1439" s="171">
        <v>520.14</v>
      </c>
      <c r="F1439" s="172"/>
      <c r="G1439" s="173">
        <f>ROUND(E1439*F1439,2)</f>
        <v>0</v>
      </c>
      <c r="H1439" s="172"/>
      <c r="I1439" s="173">
        <f>ROUND(E1439*H1439,2)</f>
        <v>0</v>
      </c>
      <c r="J1439" s="172"/>
      <c r="K1439" s="173">
        <f>ROUND(E1439*J1439,2)</f>
        <v>0</v>
      </c>
      <c r="L1439" s="173">
        <v>21</v>
      </c>
      <c r="M1439" s="173">
        <f>G1439*(1+L1439/100)</f>
        <v>0</v>
      </c>
      <c r="N1439" s="171">
        <v>0</v>
      </c>
      <c r="O1439" s="171">
        <f>ROUND(E1439*N1439,2)</f>
        <v>0</v>
      </c>
      <c r="P1439" s="171">
        <v>4.0000000000000001E-3</v>
      </c>
      <c r="Q1439" s="171">
        <f>ROUND(E1439*P1439,2)</f>
        <v>2.08</v>
      </c>
      <c r="R1439" s="173"/>
      <c r="S1439" s="173" t="s">
        <v>178</v>
      </c>
      <c r="T1439" s="174" t="s">
        <v>178</v>
      </c>
      <c r="U1439" s="158">
        <v>4.4999999999999998E-2</v>
      </c>
      <c r="V1439" s="158">
        <f>ROUND(E1439*U1439,2)</f>
        <v>23.41</v>
      </c>
      <c r="W1439" s="158"/>
      <c r="X1439" s="158" t="s">
        <v>188</v>
      </c>
      <c r="Y1439" s="158" t="s">
        <v>180</v>
      </c>
      <c r="Z1439" s="147"/>
      <c r="AA1439" s="147"/>
      <c r="AB1439" s="147"/>
      <c r="AC1439" s="147"/>
      <c r="AD1439" s="147"/>
      <c r="AE1439" s="147"/>
      <c r="AF1439" s="147"/>
      <c r="AG1439" s="147" t="s">
        <v>189</v>
      </c>
      <c r="AH1439" s="147"/>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2" x14ac:dyDescent="0.2">
      <c r="A1440" s="154"/>
      <c r="B1440" s="155"/>
      <c r="C1440" s="193" t="s">
        <v>258</v>
      </c>
      <c r="D1440" s="188"/>
      <c r="E1440" s="189"/>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7"/>
      <c r="AA1440" s="147"/>
      <c r="AB1440" s="147"/>
      <c r="AC1440" s="147"/>
      <c r="AD1440" s="147"/>
      <c r="AE1440" s="147"/>
      <c r="AF1440" s="147"/>
      <c r="AG1440" s="147" t="s">
        <v>212</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3" x14ac:dyDescent="0.2">
      <c r="A1441" s="154"/>
      <c r="B1441" s="155"/>
      <c r="C1441" s="193" t="s">
        <v>810</v>
      </c>
      <c r="D1441" s="188"/>
      <c r="E1441" s="189"/>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7"/>
      <c r="AA1441" s="147"/>
      <c r="AB1441" s="147"/>
      <c r="AC1441" s="147"/>
      <c r="AD1441" s="147"/>
      <c r="AE1441" s="147"/>
      <c r="AF1441" s="147"/>
      <c r="AG1441" s="147" t="s">
        <v>212</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3" x14ac:dyDescent="0.2">
      <c r="A1442" s="154"/>
      <c r="B1442" s="155"/>
      <c r="C1442" s="193" t="s">
        <v>840</v>
      </c>
      <c r="D1442" s="188"/>
      <c r="E1442" s="189">
        <v>90.53</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7"/>
      <c r="AA1442" s="147"/>
      <c r="AB1442" s="147"/>
      <c r="AC1442" s="147"/>
      <c r="AD1442" s="147"/>
      <c r="AE1442" s="147"/>
      <c r="AF1442" s="147"/>
      <c r="AG1442" s="147" t="s">
        <v>212</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3" x14ac:dyDescent="0.2">
      <c r="A1443" s="154"/>
      <c r="B1443" s="155"/>
      <c r="C1443" s="193" t="s">
        <v>211</v>
      </c>
      <c r="D1443" s="188"/>
      <c r="E1443" s="189"/>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7"/>
      <c r="AA1443" s="147"/>
      <c r="AB1443" s="147"/>
      <c r="AC1443" s="147"/>
      <c r="AD1443" s="147"/>
      <c r="AE1443" s="147"/>
      <c r="AF1443" s="147"/>
      <c r="AG1443" s="147" t="s">
        <v>212</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3" x14ac:dyDescent="0.2">
      <c r="A1444" s="154"/>
      <c r="B1444" s="155"/>
      <c r="C1444" s="193" t="s">
        <v>812</v>
      </c>
      <c r="D1444" s="188"/>
      <c r="E1444" s="189"/>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7"/>
      <c r="AA1444" s="147"/>
      <c r="AB1444" s="147"/>
      <c r="AC1444" s="147"/>
      <c r="AD1444" s="147"/>
      <c r="AE1444" s="147"/>
      <c r="AF1444" s="147"/>
      <c r="AG1444" s="147" t="s">
        <v>212</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ht="22.5" outlineLevel="3" x14ac:dyDescent="0.2">
      <c r="A1445" s="154"/>
      <c r="B1445" s="155"/>
      <c r="C1445" s="193" t="s">
        <v>846</v>
      </c>
      <c r="D1445" s="188"/>
      <c r="E1445" s="189">
        <v>371.05</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7"/>
      <c r="AA1445" s="147"/>
      <c r="AB1445" s="147"/>
      <c r="AC1445" s="147"/>
      <c r="AD1445" s="147"/>
      <c r="AE1445" s="147"/>
      <c r="AF1445" s="147"/>
      <c r="AG1445" s="147" t="s">
        <v>212</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3" x14ac:dyDescent="0.2">
      <c r="A1446" s="154"/>
      <c r="B1446" s="155"/>
      <c r="C1446" s="193" t="s">
        <v>814</v>
      </c>
      <c r="D1446" s="188"/>
      <c r="E1446" s="189"/>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7"/>
      <c r="AA1446" s="147"/>
      <c r="AB1446" s="147"/>
      <c r="AC1446" s="147"/>
      <c r="AD1446" s="147"/>
      <c r="AE1446" s="147"/>
      <c r="AF1446" s="147"/>
      <c r="AG1446" s="147" t="s">
        <v>212</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3" x14ac:dyDescent="0.2">
      <c r="A1447" s="154"/>
      <c r="B1447" s="155"/>
      <c r="C1447" s="193" t="s">
        <v>847</v>
      </c>
      <c r="D1447" s="188"/>
      <c r="E1447" s="189">
        <v>46.02</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7"/>
      <c r="AA1447" s="147"/>
      <c r="AB1447" s="147"/>
      <c r="AC1447" s="147"/>
      <c r="AD1447" s="147"/>
      <c r="AE1447" s="147"/>
      <c r="AF1447" s="147"/>
      <c r="AG1447" s="147" t="s">
        <v>212</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3" x14ac:dyDescent="0.2">
      <c r="A1448" s="154"/>
      <c r="B1448" s="155"/>
      <c r="C1448" s="193" t="s">
        <v>816</v>
      </c>
      <c r="D1448" s="188"/>
      <c r="E1448" s="189"/>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7"/>
      <c r="AA1448" s="147"/>
      <c r="AB1448" s="147"/>
      <c r="AC1448" s="147"/>
      <c r="AD1448" s="147"/>
      <c r="AE1448" s="147"/>
      <c r="AF1448" s="147"/>
      <c r="AG1448" s="147" t="s">
        <v>212</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3" x14ac:dyDescent="0.2">
      <c r="A1449" s="154"/>
      <c r="B1449" s="155"/>
      <c r="C1449" s="193" t="s">
        <v>1177</v>
      </c>
      <c r="D1449" s="188"/>
      <c r="E1449" s="189">
        <v>12.54</v>
      </c>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7"/>
      <c r="AA1449" s="147"/>
      <c r="AB1449" s="147"/>
      <c r="AC1449" s="147"/>
      <c r="AD1449" s="147"/>
      <c r="AE1449" s="147"/>
      <c r="AF1449" s="147"/>
      <c r="AG1449" s="147" t="s">
        <v>212</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ht="22.5" outlineLevel="1" x14ac:dyDescent="0.2">
      <c r="A1450" s="168">
        <v>206</v>
      </c>
      <c r="B1450" s="169" t="s">
        <v>1178</v>
      </c>
      <c r="C1450" s="184" t="s">
        <v>1179</v>
      </c>
      <c r="D1450" s="170" t="s">
        <v>253</v>
      </c>
      <c r="E1450" s="171">
        <v>46.02</v>
      </c>
      <c r="F1450" s="172"/>
      <c r="G1450" s="173">
        <f>ROUND(E1450*F1450,2)</f>
        <v>0</v>
      </c>
      <c r="H1450" s="172"/>
      <c r="I1450" s="173">
        <f>ROUND(E1450*H1450,2)</f>
        <v>0</v>
      </c>
      <c r="J1450" s="172"/>
      <c r="K1450" s="173">
        <f>ROUND(E1450*J1450,2)</f>
        <v>0</v>
      </c>
      <c r="L1450" s="173">
        <v>21</v>
      </c>
      <c r="M1450" s="173">
        <f>G1450*(1+L1450/100)</f>
        <v>0</v>
      </c>
      <c r="N1450" s="171">
        <v>0</v>
      </c>
      <c r="O1450" s="171">
        <f>ROUND(E1450*N1450,2)</f>
        <v>0</v>
      </c>
      <c r="P1450" s="171">
        <v>3.13E-3</v>
      </c>
      <c r="Q1450" s="171">
        <f>ROUND(E1450*P1450,2)</f>
        <v>0.14000000000000001</v>
      </c>
      <c r="R1450" s="173"/>
      <c r="S1450" s="173" t="s">
        <v>178</v>
      </c>
      <c r="T1450" s="174" t="s">
        <v>178</v>
      </c>
      <c r="U1450" s="158">
        <v>0.1</v>
      </c>
      <c r="V1450" s="158">
        <f>ROUND(E1450*U1450,2)</f>
        <v>4.5999999999999996</v>
      </c>
      <c r="W1450" s="158"/>
      <c r="X1450" s="158" t="s">
        <v>188</v>
      </c>
      <c r="Y1450" s="158" t="s">
        <v>180</v>
      </c>
      <c r="Z1450" s="147"/>
      <c r="AA1450" s="147"/>
      <c r="AB1450" s="147"/>
      <c r="AC1450" s="147"/>
      <c r="AD1450" s="147"/>
      <c r="AE1450" s="147"/>
      <c r="AF1450" s="147"/>
      <c r="AG1450" s="147" t="s">
        <v>189</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2" x14ac:dyDescent="0.2">
      <c r="A1451" s="154"/>
      <c r="B1451" s="155"/>
      <c r="C1451" s="193" t="s">
        <v>211</v>
      </c>
      <c r="D1451" s="188"/>
      <c r="E1451" s="189"/>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7"/>
      <c r="AA1451" s="147"/>
      <c r="AB1451" s="147"/>
      <c r="AC1451" s="147"/>
      <c r="AD1451" s="147"/>
      <c r="AE1451" s="147"/>
      <c r="AF1451" s="147"/>
      <c r="AG1451" s="147" t="s">
        <v>212</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3" x14ac:dyDescent="0.2">
      <c r="A1452" s="154"/>
      <c r="B1452" s="155"/>
      <c r="C1452" s="193" t="s">
        <v>955</v>
      </c>
      <c r="D1452" s="188"/>
      <c r="E1452" s="189"/>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7"/>
      <c r="AA1452" s="147"/>
      <c r="AB1452" s="147"/>
      <c r="AC1452" s="147"/>
      <c r="AD1452" s="147"/>
      <c r="AE1452" s="147"/>
      <c r="AF1452" s="147"/>
      <c r="AG1452" s="147" t="s">
        <v>212</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3" x14ac:dyDescent="0.2">
      <c r="A1453" s="154"/>
      <c r="B1453" s="155"/>
      <c r="C1453" s="193" t="s">
        <v>1041</v>
      </c>
      <c r="D1453" s="188"/>
      <c r="E1453" s="189">
        <v>46.02</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7"/>
      <c r="AA1453" s="147"/>
      <c r="AB1453" s="147"/>
      <c r="AC1453" s="147"/>
      <c r="AD1453" s="147"/>
      <c r="AE1453" s="147"/>
      <c r="AF1453" s="147"/>
      <c r="AG1453" s="147" t="s">
        <v>212</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ht="22.5" outlineLevel="1" x14ac:dyDescent="0.2">
      <c r="A1454" s="168">
        <v>207</v>
      </c>
      <c r="B1454" s="169" t="s">
        <v>1180</v>
      </c>
      <c r="C1454" s="184" t="s">
        <v>1181</v>
      </c>
      <c r="D1454" s="170" t="s">
        <v>253</v>
      </c>
      <c r="E1454" s="171">
        <v>46.02</v>
      </c>
      <c r="F1454" s="172"/>
      <c r="G1454" s="173">
        <f>ROUND(E1454*F1454,2)</f>
        <v>0</v>
      </c>
      <c r="H1454" s="172"/>
      <c r="I1454" s="173">
        <f>ROUND(E1454*H1454,2)</f>
        <v>0</v>
      </c>
      <c r="J1454" s="172"/>
      <c r="K1454" s="173">
        <f>ROUND(E1454*J1454,2)</f>
        <v>0</v>
      </c>
      <c r="L1454" s="173">
        <v>21</v>
      </c>
      <c r="M1454" s="173">
        <f>G1454*(1+L1454/100)</f>
        <v>0</v>
      </c>
      <c r="N1454" s="171">
        <v>0</v>
      </c>
      <c r="O1454" s="171">
        <f>ROUND(E1454*N1454,2)</f>
        <v>0</v>
      </c>
      <c r="P1454" s="171">
        <v>4.0000000000000001E-3</v>
      </c>
      <c r="Q1454" s="171">
        <f>ROUND(E1454*P1454,2)</f>
        <v>0.18</v>
      </c>
      <c r="R1454" s="173"/>
      <c r="S1454" s="173" t="s">
        <v>178</v>
      </c>
      <c r="T1454" s="174" t="s">
        <v>178</v>
      </c>
      <c r="U1454" s="158">
        <v>4.2999999999999997E-2</v>
      </c>
      <c r="V1454" s="158">
        <f>ROUND(E1454*U1454,2)</f>
        <v>1.98</v>
      </c>
      <c r="W1454" s="158"/>
      <c r="X1454" s="158" t="s">
        <v>188</v>
      </c>
      <c r="Y1454" s="158" t="s">
        <v>180</v>
      </c>
      <c r="Z1454" s="147"/>
      <c r="AA1454" s="147"/>
      <c r="AB1454" s="147"/>
      <c r="AC1454" s="147"/>
      <c r="AD1454" s="147"/>
      <c r="AE1454" s="147"/>
      <c r="AF1454" s="147"/>
      <c r="AG1454" s="147" t="s">
        <v>189</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2" x14ac:dyDescent="0.2">
      <c r="A1455" s="154"/>
      <c r="B1455" s="155"/>
      <c r="C1455" s="193" t="s">
        <v>211</v>
      </c>
      <c r="D1455" s="188"/>
      <c r="E1455" s="189"/>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7"/>
      <c r="AA1455" s="147"/>
      <c r="AB1455" s="147"/>
      <c r="AC1455" s="147"/>
      <c r="AD1455" s="147"/>
      <c r="AE1455" s="147"/>
      <c r="AF1455" s="147"/>
      <c r="AG1455" s="147" t="s">
        <v>212</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3" x14ac:dyDescent="0.2">
      <c r="A1456" s="154"/>
      <c r="B1456" s="155"/>
      <c r="C1456" s="193" t="s">
        <v>814</v>
      </c>
      <c r="D1456" s="188"/>
      <c r="E1456" s="189"/>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7"/>
      <c r="AA1456" s="147"/>
      <c r="AB1456" s="147"/>
      <c r="AC1456" s="147"/>
      <c r="AD1456" s="147"/>
      <c r="AE1456" s="147"/>
      <c r="AF1456" s="147"/>
      <c r="AG1456" s="147" t="s">
        <v>212</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3" x14ac:dyDescent="0.2">
      <c r="A1457" s="154"/>
      <c r="B1457" s="155"/>
      <c r="C1457" s="193" t="s">
        <v>847</v>
      </c>
      <c r="D1457" s="188"/>
      <c r="E1457" s="189">
        <v>46.02</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7"/>
      <c r="AA1457" s="147"/>
      <c r="AB1457" s="147"/>
      <c r="AC1457" s="147"/>
      <c r="AD1457" s="147"/>
      <c r="AE1457" s="147"/>
      <c r="AF1457" s="147"/>
      <c r="AG1457" s="147" t="s">
        <v>212</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ht="22.5" outlineLevel="1" x14ac:dyDescent="0.2">
      <c r="A1458" s="168">
        <v>208</v>
      </c>
      <c r="B1458" s="169" t="s">
        <v>1182</v>
      </c>
      <c r="C1458" s="184" t="s">
        <v>1183</v>
      </c>
      <c r="D1458" s="170" t="s">
        <v>253</v>
      </c>
      <c r="E1458" s="171">
        <v>221.9297</v>
      </c>
      <c r="F1458" s="172"/>
      <c r="G1458" s="173">
        <f>ROUND(E1458*F1458,2)</f>
        <v>0</v>
      </c>
      <c r="H1458" s="172"/>
      <c r="I1458" s="173">
        <f>ROUND(E1458*H1458,2)</f>
        <v>0</v>
      </c>
      <c r="J1458" s="172"/>
      <c r="K1458" s="173">
        <f>ROUND(E1458*J1458,2)</f>
        <v>0</v>
      </c>
      <c r="L1458" s="173">
        <v>21</v>
      </c>
      <c r="M1458" s="173">
        <f>G1458*(1+L1458/100)</f>
        <v>0</v>
      </c>
      <c r="N1458" s="171">
        <v>0</v>
      </c>
      <c r="O1458" s="171">
        <f>ROUND(E1458*N1458,2)</f>
        <v>0</v>
      </c>
      <c r="P1458" s="171">
        <v>5.4299999999999999E-3</v>
      </c>
      <c r="Q1458" s="171">
        <f>ROUND(E1458*P1458,2)</f>
        <v>1.21</v>
      </c>
      <c r="R1458" s="173"/>
      <c r="S1458" s="173" t="s">
        <v>178</v>
      </c>
      <c r="T1458" s="174" t="s">
        <v>178</v>
      </c>
      <c r="U1458" s="158">
        <v>9.2999999999999999E-2</v>
      </c>
      <c r="V1458" s="158">
        <f>ROUND(E1458*U1458,2)</f>
        <v>20.64</v>
      </c>
      <c r="W1458" s="158"/>
      <c r="X1458" s="158" t="s">
        <v>188</v>
      </c>
      <c r="Y1458" s="158" t="s">
        <v>180</v>
      </c>
      <c r="Z1458" s="147"/>
      <c r="AA1458" s="147"/>
      <c r="AB1458" s="147"/>
      <c r="AC1458" s="147"/>
      <c r="AD1458" s="147"/>
      <c r="AE1458" s="147"/>
      <c r="AF1458" s="147"/>
      <c r="AG1458" s="147" t="s">
        <v>189</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2" x14ac:dyDescent="0.2">
      <c r="A1459" s="154"/>
      <c r="B1459" s="155"/>
      <c r="C1459" s="193" t="s">
        <v>211</v>
      </c>
      <c r="D1459" s="188"/>
      <c r="E1459" s="189"/>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7"/>
      <c r="AA1459" s="147"/>
      <c r="AB1459" s="147"/>
      <c r="AC1459" s="147"/>
      <c r="AD1459" s="147"/>
      <c r="AE1459" s="147"/>
      <c r="AF1459" s="147"/>
      <c r="AG1459" s="147" t="s">
        <v>212</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3" x14ac:dyDescent="0.2">
      <c r="A1460" s="154"/>
      <c r="B1460" s="155"/>
      <c r="C1460" s="193" t="s">
        <v>955</v>
      </c>
      <c r="D1460" s="188"/>
      <c r="E1460" s="189"/>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7"/>
      <c r="AA1460" s="147"/>
      <c r="AB1460" s="147"/>
      <c r="AC1460" s="147"/>
      <c r="AD1460" s="147"/>
      <c r="AE1460" s="147"/>
      <c r="AF1460" s="147"/>
      <c r="AG1460" s="147" t="s">
        <v>212</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3" x14ac:dyDescent="0.2">
      <c r="A1461" s="154"/>
      <c r="B1461" s="155"/>
      <c r="C1461" s="193" t="s">
        <v>956</v>
      </c>
      <c r="D1461" s="188"/>
      <c r="E1461" s="189"/>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7"/>
      <c r="AA1461" s="147"/>
      <c r="AB1461" s="147"/>
      <c r="AC1461" s="147"/>
      <c r="AD1461" s="147"/>
      <c r="AE1461" s="147"/>
      <c r="AF1461" s="147"/>
      <c r="AG1461" s="147" t="s">
        <v>212</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3" x14ac:dyDescent="0.2">
      <c r="A1462" s="154"/>
      <c r="B1462" s="155"/>
      <c r="C1462" s="193" t="s">
        <v>957</v>
      </c>
      <c r="D1462" s="188"/>
      <c r="E1462" s="189">
        <v>34.564</v>
      </c>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7"/>
      <c r="AA1462" s="147"/>
      <c r="AB1462" s="147"/>
      <c r="AC1462" s="147"/>
      <c r="AD1462" s="147"/>
      <c r="AE1462" s="147"/>
      <c r="AF1462" s="147"/>
      <c r="AG1462" s="147" t="s">
        <v>212</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3" x14ac:dyDescent="0.2">
      <c r="A1463" s="154"/>
      <c r="B1463" s="155"/>
      <c r="C1463" s="193" t="s">
        <v>959</v>
      </c>
      <c r="D1463" s="188"/>
      <c r="E1463" s="189"/>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7"/>
      <c r="AA1463" s="147"/>
      <c r="AB1463" s="147"/>
      <c r="AC1463" s="147"/>
      <c r="AD1463" s="147"/>
      <c r="AE1463" s="147"/>
      <c r="AF1463" s="147"/>
      <c r="AG1463" s="147" t="s">
        <v>212</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3" x14ac:dyDescent="0.2">
      <c r="A1464" s="154"/>
      <c r="B1464" s="155"/>
      <c r="C1464" s="193" t="s">
        <v>960</v>
      </c>
      <c r="D1464" s="188"/>
      <c r="E1464" s="189">
        <v>56.595700000000001</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7"/>
      <c r="AA1464" s="147"/>
      <c r="AB1464" s="147"/>
      <c r="AC1464" s="147"/>
      <c r="AD1464" s="147"/>
      <c r="AE1464" s="147"/>
      <c r="AF1464" s="147"/>
      <c r="AG1464" s="147" t="s">
        <v>212</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3" x14ac:dyDescent="0.2">
      <c r="A1465" s="154"/>
      <c r="B1465" s="155"/>
      <c r="C1465" s="193" t="s">
        <v>962</v>
      </c>
      <c r="D1465" s="188"/>
      <c r="E1465" s="189"/>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7"/>
      <c r="AA1465" s="147"/>
      <c r="AB1465" s="147"/>
      <c r="AC1465" s="147"/>
      <c r="AD1465" s="147"/>
      <c r="AE1465" s="147"/>
      <c r="AF1465" s="147"/>
      <c r="AG1465" s="147" t="s">
        <v>212</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3" x14ac:dyDescent="0.2">
      <c r="A1466" s="154"/>
      <c r="B1466" s="155"/>
      <c r="C1466" s="193" t="s">
        <v>963</v>
      </c>
      <c r="D1466" s="188"/>
      <c r="E1466" s="189">
        <v>49.679000000000002</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7"/>
      <c r="AA1466" s="147"/>
      <c r="AB1466" s="147"/>
      <c r="AC1466" s="147"/>
      <c r="AD1466" s="147"/>
      <c r="AE1466" s="147"/>
      <c r="AF1466" s="147"/>
      <c r="AG1466" s="147" t="s">
        <v>212</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3" x14ac:dyDescent="0.2">
      <c r="A1467" s="154"/>
      <c r="B1467" s="155"/>
      <c r="C1467" s="193" t="s">
        <v>965</v>
      </c>
      <c r="D1467" s="188"/>
      <c r="E1467" s="189"/>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7"/>
      <c r="AA1467" s="147"/>
      <c r="AB1467" s="147"/>
      <c r="AC1467" s="147"/>
      <c r="AD1467" s="147"/>
      <c r="AE1467" s="147"/>
      <c r="AF1467" s="147"/>
      <c r="AG1467" s="147" t="s">
        <v>212</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3" x14ac:dyDescent="0.2">
      <c r="A1468" s="154"/>
      <c r="B1468" s="155"/>
      <c r="C1468" s="193" t="s">
        <v>966</v>
      </c>
      <c r="D1468" s="188"/>
      <c r="E1468" s="189">
        <v>45.265000000000001</v>
      </c>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7"/>
      <c r="AA1468" s="147"/>
      <c r="AB1468" s="147"/>
      <c r="AC1468" s="147"/>
      <c r="AD1468" s="147"/>
      <c r="AE1468" s="147"/>
      <c r="AF1468" s="147"/>
      <c r="AG1468" s="147" t="s">
        <v>212</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3" x14ac:dyDescent="0.2">
      <c r="A1469" s="154"/>
      <c r="B1469" s="155"/>
      <c r="C1469" s="193" t="s">
        <v>968</v>
      </c>
      <c r="D1469" s="188"/>
      <c r="E1469" s="189"/>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7"/>
      <c r="AA1469" s="147"/>
      <c r="AB1469" s="147"/>
      <c r="AC1469" s="147"/>
      <c r="AD1469" s="147"/>
      <c r="AE1469" s="147"/>
      <c r="AF1469" s="147"/>
      <c r="AG1469" s="147" t="s">
        <v>212</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3" x14ac:dyDescent="0.2">
      <c r="A1470" s="154"/>
      <c r="B1470" s="155"/>
      <c r="C1470" s="193" t="s">
        <v>969</v>
      </c>
      <c r="D1470" s="188"/>
      <c r="E1470" s="189">
        <v>35.826000000000001</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7"/>
      <c r="AA1470" s="147"/>
      <c r="AB1470" s="147"/>
      <c r="AC1470" s="147"/>
      <c r="AD1470" s="147"/>
      <c r="AE1470" s="147"/>
      <c r="AF1470" s="147"/>
      <c r="AG1470" s="147" t="s">
        <v>212</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ht="22.5" outlineLevel="1" x14ac:dyDescent="0.2">
      <c r="A1471" s="168">
        <v>209</v>
      </c>
      <c r="B1471" s="169" t="s">
        <v>1184</v>
      </c>
      <c r="C1471" s="184" t="s">
        <v>1185</v>
      </c>
      <c r="D1471" s="170" t="s">
        <v>253</v>
      </c>
      <c r="E1471" s="171">
        <v>710.63</v>
      </c>
      <c r="F1471" s="172"/>
      <c r="G1471" s="173">
        <f>ROUND(E1471*F1471,2)</f>
        <v>0</v>
      </c>
      <c r="H1471" s="172"/>
      <c r="I1471" s="173">
        <f>ROUND(E1471*H1471,2)</f>
        <v>0</v>
      </c>
      <c r="J1471" s="172"/>
      <c r="K1471" s="173">
        <f>ROUND(E1471*J1471,2)</f>
        <v>0</v>
      </c>
      <c r="L1471" s="173">
        <v>21</v>
      </c>
      <c r="M1471" s="173">
        <f>G1471*(1+L1471/100)</f>
        <v>0</v>
      </c>
      <c r="N1471" s="171">
        <v>0</v>
      </c>
      <c r="O1471" s="171">
        <f>ROUND(E1471*N1471,2)</f>
        <v>0</v>
      </c>
      <c r="P1471" s="171">
        <v>0</v>
      </c>
      <c r="Q1471" s="171">
        <f>ROUND(E1471*P1471,2)</f>
        <v>0</v>
      </c>
      <c r="R1471" s="173"/>
      <c r="S1471" s="173" t="s">
        <v>178</v>
      </c>
      <c r="T1471" s="174" t="s">
        <v>178</v>
      </c>
      <c r="U1471" s="158">
        <v>0.08</v>
      </c>
      <c r="V1471" s="158">
        <f>ROUND(E1471*U1471,2)</f>
        <v>56.85</v>
      </c>
      <c r="W1471" s="158"/>
      <c r="X1471" s="158" t="s">
        <v>188</v>
      </c>
      <c r="Y1471" s="158" t="s">
        <v>180</v>
      </c>
      <c r="Z1471" s="147"/>
      <c r="AA1471" s="147"/>
      <c r="AB1471" s="147"/>
      <c r="AC1471" s="147"/>
      <c r="AD1471" s="147"/>
      <c r="AE1471" s="147"/>
      <c r="AF1471" s="147"/>
      <c r="AG1471" s="147" t="s">
        <v>189</v>
      </c>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2" x14ac:dyDescent="0.2">
      <c r="A1472" s="154"/>
      <c r="B1472" s="155"/>
      <c r="C1472" s="193" t="s">
        <v>258</v>
      </c>
      <c r="D1472" s="188"/>
      <c r="E1472" s="189"/>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7"/>
      <c r="AA1472" s="147"/>
      <c r="AB1472" s="147"/>
      <c r="AC1472" s="147"/>
      <c r="AD1472" s="147"/>
      <c r="AE1472" s="147"/>
      <c r="AF1472" s="147"/>
      <c r="AG1472" s="147" t="s">
        <v>212</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3" x14ac:dyDescent="0.2">
      <c r="A1473" s="154"/>
      <c r="B1473" s="155"/>
      <c r="C1473" s="193" t="s">
        <v>553</v>
      </c>
      <c r="D1473" s="188"/>
      <c r="E1473" s="189"/>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7"/>
      <c r="AA1473" s="147"/>
      <c r="AB1473" s="147"/>
      <c r="AC1473" s="147"/>
      <c r="AD1473" s="147"/>
      <c r="AE1473" s="147"/>
      <c r="AF1473" s="147"/>
      <c r="AG1473" s="147" t="s">
        <v>212</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3" x14ac:dyDescent="0.2">
      <c r="A1474" s="154"/>
      <c r="B1474" s="155"/>
      <c r="C1474" s="193" t="s">
        <v>1064</v>
      </c>
      <c r="D1474" s="188"/>
      <c r="E1474" s="189">
        <v>94.06</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7"/>
      <c r="AA1474" s="147"/>
      <c r="AB1474" s="147"/>
      <c r="AC1474" s="147"/>
      <c r="AD1474" s="147"/>
      <c r="AE1474" s="147"/>
      <c r="AF1474" s="147"/>
      <c r="AG1474" s="147" t="s">
        <v>212</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3" x14ac:dyDescent="0.2">
      <c r="A1475" s="154"/>
      <c r="B1475" s="155"/>
      <c r="C1475" s="193" t="s">
        <v>555</v>
      </c>
      <c r="D1475" s="188"/>
      <c r="E1475" s="189"/>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7"/>
      <c r="AA1475" s="147"/>
      <c r="AB1475" s="147"/>
      <c r="AC1475" s="147"/>
      <c r="AD1475" s="147"/>
      <c r="AE1475" s="147"/>
      <c r="AF1475" s="147"/>
      <c r="AG1475" s="147" t="s">
        <v>212</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3" x14ac:dyDescent="0.2">
      <c r="A1476" s="154"/>
      <c r="B1476" s="155"/>
      <c r="C1476" s="193" t="s">
        <v>1065</v>
      </c>
      <c r="D1476" s="188"/>
      <c r="E1476" s="189">
        <v>36.86</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7"/>
      <c r="AA1476" s="147"/>
      <c r="AB1476" s="147"/>
      <c r="AC1476" s="147"/>
      <c r="AD1476" s="147"/>
      <c r="AE1476" s="147"/>
      <c r="AF1476" s="147"/>
      <c r="AG1476" s="147" t="s">
        <v>212</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3" x14ac:dyDescent="0.2">
      <c r="A1477" s="154"/>
      <c r="B1477" s="155"/>
      <c r="C1477" s="193" t="s">
        <v>557</v>
      </c>
      <c r="D1477" s="188"/>
      <c r="E1477" s="189"/>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7"/>
      <c r="AA1477" s="147"/>
      <c r="AB1477" s="147"/>
      <c r="AC1477" s="147"/>
      <c r="AD1477" s="147"/>
      <c r="AE1477" s="147"/>
      <c r="AF1477" s="147"/>
      <c r="AG1477" s="147" t="s">
        <v>212</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3" x14ac:dyDescent="0.2">
      <c r="A1478" s="154"/>
      <c r="B1478" s="155"/>
      <c r="C1478" s="193" t="s">
        <v>1066</v>
      </c>
      <c r="D1478" s="188"/>
      <c r="E1478" s="189">
        <v>75.290000000000006</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7"/>
      <c r="AA1478" s="147"/>
      <c r="AB1478" s="147"/>
      <c r="AC1478" s="147"/>
      <c r="AD1478" s="147"/>
      <c r="AE1478" s="147"/>
      <c r="AF1478" s="147"/>
      <c r="AG1478" s="147" t="s">
        <v>212</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3" x14ac:dyDescent="0.2">
      <c r="A1479" s="154"/>
      <c r="B1479" s="155"/>
      <c r="C1479" s="193" t="s">
        <v>573</v>
      </c>
      <c r="D1479" s="188"/>
      <c r="E1479" s="189"/>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7"/>
      <c r="AA1479" s="147"/>
      <c r="AB1479" s="147"/>
      <c r="AC1479" s="147"/>
      <c r="AD1479" s="147"/>
      <c r="AE1479" s="147"/>
      <c r="AF1479" s="147"/>
      <c r="AG1479" s="147" t="s">
        <v>212</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3" x14ac:dyDescent="0.2">
      <c r="A1480" s="154"/>
      <c r="B1480" s="155"/>
      <c r="C1480" s="193" t="s">
        <v>1067</v>
      </c>
      <c r="D1480" s="188"/>
      <c r="E1480" s="189">
        <v>47.5</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7"/>
      <c r="AA1480" s="147"/>
      <c r="AB1480" s="147"/>
      <c r="AC1480" s="147"/>
      <c r="AD1480" s="147"/>
      <c r="AE1480" s="147"/>
      <c r="AF1480" s="147"/>
      <c r="AG1480" s="147" t="s">
        <v>212</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3" x14ac:dyDescent="0.2">
      <c r="A1481" s="154"/>
      <c r="B1481" s="155"/>
      <c r="C1481" s="193" t="s">
        <v>211</v>
      </c>
      <c r="D1481" s="188"/>
      <c r="E1481" s="189"/>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7"/>
      <c r="AA1481" s="147"/>
      <c r="AB1481" s="147"/>
      <c r="AC1481" s="147"/>
      <c r="AD1481" s="147"/>
      <c r="AE1481" s="147"/>
      <c r="AF1481" s="147"/>
      <c r="AG1481" s="147" t="s">
        <v>212</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3" x14ac:dyDescent="0.2">
      <c r="A1482" s="154"/>
      <c r="B1482" s="155"/>
      <c r="C1482" s="193" t="s">
        <v>561</v>
      </c>
      <c r="D1482" s="188"/>
      <c r="E1482" s="189"/>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7"/>
      <c r="AA1482" s="147"/>
      <c r="AB1482" s="147"/>
      <c r="AC1482" s="147"/>
      <c r="AD1482" s="147"/>
      <c r="AE1482" s="147"/>
      <c r="AF1482" s="147"/>
      <c r="AG1482" s="147" t="s">
        <v>212</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3" x14ac:dyDescent="0.2">
      <c r="A1483" s="154"/>
      <c r="B1483" s="155"/>
      <c r="C1483" s="193" t="s">
        <v>1068</v>
      </c>
      <c r="D1483" s="188"/>
      <c r="E1483" s="189">
        <v>98.84</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7"/>
      <c r="AA1483" s="147"/>
      <c r="AB1483" s="147"/>
      <c r="AC1483" s="147"/>
      <c r="AD1483" s="147"/>
      <c r="AE1483" s="147"/>
      <c r="AF1483" s="147"/>
      <c r="AG1483" s="147" t="s">
        <v>212</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3" x14ac:dyDescent="0.2">
      <c r="A1484" s="154"/>
      <c r="B1484" s="155"/>
      <c r="C1484" s="193" t="s">
        <v>563</v>
      </c>
      <c r="D1484" s="188"/>
      <c r="E1484" s="189"/>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7"/>
      <c r="AA1484" s="147"/>
      <c r="AB1484" s="147"/>
      <c r="AC1484" s="147"/>
      <c r="AD1484" s="147"/>
      <c r="AE1484" s="147"/>
      <c r="AF1484" s="147"/>
      <c r="AG1484" s="147" t="s">
        <v>212</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3" x14ac:dyDescent="0.2">
      <c r="A1485" s="154"/>
      <c r="B1485" s="155"/>
      <c r="C1485" s="193" t="s">
        <v>1069</v>
      </c>
      <c r="D1485" s="188"/>
      <c r="E1485" s="189">
        <v>40.9</v>
      </c>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7"/>
      <c r="AA1485" s="147"/>
      <c r="AB1485" s="147"/>
      <c r="AC1485" s="147"/>
      <c r="AD1485" s="147"/>
      <c r="AE1485" s="147"/>
      <c r="AF1485" s="147"/>
      <c r="AG1485" s="147" t="s">
        <v>212</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3" x14ac:dyDescent="0.2">
      <c r="A1486" s="154"/>
      <c r="B1486" s="155"/>
      <c r="C1486" s="193" t="s">
        <v>565</v>
      </c>
      <c r="D1486" s="188"/>
      <c r="E1486" s="189"/>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7"/>
      <c r="AA1486" s="147"/>
      <c r="AB1486" s="147"/>
      <c r="AC1486" s="147"/>
      <c r="AD1486" s="147"/>
      <c r="AE1486" s="147"/>
      <c r="AF1486" s="147"/>
      <c r="AG1486" s="147" t="s">
        <v>212</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3" x14ac:dyDescent="0.2">
      <c r="A1487" s="154"/>
      <c r="B1487" s="155"/>
      <c r="C1487" s="193" t="s">
        <v>1070</v>
      </c>
      <c r="D1487" s="188"/>
      <c r="E1487" s="189">
        <v>278.19</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7"/>
      <c r="AA1487" s="147"/>
      <c r="AB1487" s="147"/>
      <c r="AC1487" s="147"/>
      <c r="AD1487" s="147"/>
      <c r="AE1487" s="147"/>
      <c r="AF1487" s="147"/>
      <c r="AG1487" s="147" t="s">
        <v>212</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3" x14ac:dyDescent="0.2">
      <c r="A1488" s="154"/>
      <c r="B1488" s="155"/>
      <c r="C1488" s="193" t="s">
        <v>567</v>
      </c>
      <c r="D1488" s="188"/>
      <c r="E1488" s="189"/>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7"/>
      <c r="AA1488" s="147"/>
      <c r="AB1488" s="147"/>
      <c r="AC1488" s="147"/>
      <c r="AD1488" s="147"/>
      <c r="AE1488" s="147"/>
      <c r="AF1488" s="147"/>
      <c r="AG1488" s="147" t="s">
        <v>212</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3" x14ac:dyDescent="0.2">
      <c r="A1489" s="154"/>
      <c r="B1489" s="155"/>
      <c r="C1489" s="193" t="s">
        <v>1071</v>
      </c>
      <c r="D1489" s="188"/>
      <c r="E1489" s="189">
        <v>38.99</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7"/>
      <c r="AA1489" s="147"/>
      <c r="AB1489" s="147"/>
      <c r="AC1489" s="147"/>
      <c r="AD1489" s="147"/>
      <c r="AE1489" s="147"/>
      <c r="AF1489" s="147"/>
      <c r="AG1489" s="147" t="s">
        <v>212</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ht="22.5" outlineLevel="1" x14ac:dyDescent="0.2">
      <c r="A1490" s="168">
        <v>210</v>
      </c>
      <c r="B1490" s="169" t="s">
        <v>1186</v>
      </c>
      <c r="C1490" s="184" t="s">
        <v>1187</v>
      </c>
      <c r="D1490" s="170" t="s">
        <v>577</v>
      </c>
      <c r="E1490" s="171">
        <v>710.63</v>
      </c>
      <c r="F1490" s="172"/>
      <c r="G1490" s="173">
        <f>ROUND(E1490*F1490,2)</f>
        <v>0</v>
      </c>
      <c r="H1490" s="172"/>
      <c r="I1490" s="173">
        <f>ROUND(E1490*H1490,2)</f>
        <v>0</v>
      </c>
      <c r="J1490" s="172"/>
      <c r="K1490" s="173">
        <f>ROUND(E1490*J1490,2)</f>
        <v>0</v>
      </c>
      <c r="L1490" s="173">
        <v>21</v>
      </c>
      <c r="M1490" s="173">
        <f>G1490*(1+L1490/100)</f>
        <v>0</v>
      </c>
      <c r="N1490" s="171">
        <v>3.2000000000000003E-4</v>
      </c>
      <c r="O1490" s="171">
        <f>ROUND(E1490*N1490,2)</f>
        <v>0.23</v>
      </c>
      <c r="P1490" s="171">
        <v>0</v>
      </c>
      <c r="Q1490" s="171">
        <f>ROUND(E1490*P1490,2)</f>
        <v>0</v>
      </c>
      <c r="R1490" s="173"/>
      <c r="S1490" s="173" t="s">
        <v>178</v>
      </c>
      <c r="T1490" s="174" t="s">
        <v>178</v>
      </c>
      <c r="U1490" s="158">
        <v>0.05</v>
      </c>
      <c r="V1490" s="158">
        <f>ROUND(E1490*U1490,2)</f>
        <v>35.53</v>
      </c>
      <c r="W1490" s="158"/>
      <c r="X1490" s="158" t="s">
        <v>188</v>
      </c>
      <c r="Y1490" s="158" t="s">
        <v>180</v>
      </c>
      <c r="Z1490" s="147"/>
      <c r="AA1490" s="147"/>
      <c r="AB1490" s="147"/>
      <c r="AC1490" s="147"/>
      <c r="AD1490" s="147"/>
      <c r="AE1490" s="147"/>
      <c r="AF1490" s="147"/>
      <c r="AG1490" s="147" t="s">
        <v>189</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2" x14ac:dyDescent="0.2">
      <c r="A1491" s="154"/>
      <c r="B1491" s="155"/>
      <c r="C1491" s="193" t="s">
        <v>258</v>
      </c>
      <c r="D1491" s="188"/>
      <c r="E1491" s="189"/>
      <c r="F1491" s="158"/>
      <c r="G1491" s="158"/>
      <c r="H1491" s="158"/>
      <c r="I1491" s="158"/>
      <c r="J1491" s="158"/>
      <c r="K1491" s="158"/>
      <c r="L1491" s="158"/>
      <c r="M1491" s="158"/>
      <c r="N1491" s="157"/>
      <c r="O1491" s="157"/>
      <c r="P1491" s="157"/>
      <c r="Q1491" s="157"/>
      <c r="R1491" s="158"/>
      <c r="S1491" s="158"/>
      <c r="T1491" s="158"/>
      <c r="U1491" s="158"/>
      <c r="V1491" s="158"/>
      <c r="W1491" s="158"/>
      <c r="X1491" s="158"/>
      <c r="Y1491" s="158"/>
      <c r="Z1491" s="147"/>
      <c r="AA1491" s="147"/>
      <c r="AB1491" s="147"/>
      <c r="AC1491" s="147"/>
      <c r="AD1491" s="147"/>
      <c r="AE1491" s="147"/>
      <c r="AF1491" s="147"/>
      <c r="AG1491" s="147" t="s">
        <v>212</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3" x14ac:dyDescent="0.2">
      <c r="A1492" s="154"/>
      <c r="B1492" s="155"/>
      <c r="C1492" s="193" t="s">
        <v>553</v>
      </c>
      <c r="D1492" s="188"/>
      <c r="E1492" s="189"/>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7"/>
      <c r="AA1492" s="147"/>
      <c r="AB1492" s="147"/>
      <c r="AC1492" s="147"/>
      <c r="AD1492" s="147"/>
      <c r="AE1492" s="147"/>
      <c r="AF1492" s="147"/>
      <c r="AG1492" s="147" t="s">
        <v>212</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3" x14ac:dyDescent="0.2">
      <c r="A1493" s="154"/>
      <c r="B1493" s="155"/>
      <c r="C1493" s="193" t="s">
        <v>1064</v>
      </c>
      <c r="D1493" s="188"/>
      <c r="E1493" s="189">
        <v>94.06</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7"/>
      <c r="AA1493" s="147"/>
      <c r="AB1493" s="147"/>
      <c r="AC1493" s="147"/>
      <c r="AD1493" s="147"/>
      <c r="AE1493" s="147"/>
      <c r="AF1493" s="147"/>
      <c r="AG1493" s="147" t="s">
        <v>212</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3" x14ac:dyDescent="0.2">
      <c r="A1494" s="154"/>
      <c r="B1494" s="155"/>
      <c r="C1494" s="193" t="s">
        <v>555</v>
      </c>
      <c r="D1494" s="188"/>
      <c r="E1494" s="189"/>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7"/>
      <c r="AA1494" s="147"/>
      <c r="AB1494" s="147"/>
      <c r="AC1494" s="147"/>
      <c r="AD1494" s="147"/>
      <c r="AE1494" s="147"/>
      <c r="AF1494" s="147"/>
      <c r="AG1494" s="147" t="s">
        <v>212</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3" x14ac:dyDescent="0.2">
      <c r="A1495" s="154"/>
      <c r="B1495" s="155"/>
      <c r="C1495" s="193" t="s">
        <v>1065</v>
      </c>
      <c r="D1495" s="188"/>
      <c r="E1495" s="189">
        <v>36.86</v>
      </c>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7"/>
      <c r="AA1495" s="147"/>
      <c r="AB1495" s="147"/>
      <c r="AC1495" s="147"/>
      <c r="AD1495" s="147"/>
      <c r="AE1495" s="147"/>
      <c r="AF1495" s="147"/>
      <c r="AG1495" s="147" t="s">
        <v>212</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3" x14ac:dyDescent="0.2">
      <c r="A1496" s="154"/>
      <c r="B1496" s="155"/>
      <c r="C1496" s="193" t="s">
        <v>557</v>
      </c>
      <c r="D1496" s="188"/>
      <c r="E1496" s="189"/>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7"/>
      <c r="AA1496" s="147"/>
      <c r="AB1496" s="147"/>
      <c r="AC1496" s="147"/>
      <c r="AD1496" s="147"/>
      <c r="AE1496" s="147"/>
      <c r="AF1496" s="147"/>
      <c r="AG1496" s="147" t="s">
        <v>212</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3" x14ac:dyDescent="0.2">
      <c r="A1497" s="154"/>
      <c r="B1497" s="155"/>
      <c r="C1497" s="193" t="s">
        <v>1066</v>
      </c>
      <c r="D1497" s="188"/>
      <c r="E1497" s="189">
        <v>75.290000000000006</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7"/>
      <c r="AA1497" s="147"/>
      <c r="AB1497" s="147"/>
      <c r="AC1497" s="147"/>
      <c r="AD1497" s="147"/>
      <c r="AE1497" s="147"/>
      <c r="AF1497" s="147"/>
      <c r="AG1497" s="147" t="s">
        <v>212</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3" x14ac:dyDescent="0.2">
      <c r="A1498" s="154"/>
      <c r="B1498" s="155"/>
      <c r="C1498" s="193" t="s">
        <v>573</v>
      </c>
      <c r="D1498" s="188"/>
      <c r="E1498" s="189"/>
      <c r="F1498" s="158"/>
      <c r="G1498" s="158"/>
      <c r="H1498" s="158"/>
      <c r="I1498" s="158"/>
      <c r="J1498" s="158"/>
      <c r="K1498" s="158"/>
      <c r="L1498" s="158"/>
      <c r="M1498" s="158"/>
      <c r="N1498" s="157"/>
      <c r="O1498" s="157"/>
      <c r="P1498" s="157"/>
      <c r="Q1498" s="157"/>
      <c r="R1498" s="158"/>
      <c r="S1498" s="158"/>
      <c r="T1498" s="158"/>
      <c r="U1498" s="158"/>
      <c r="V1498" s="158"/>
      <c r="W1498" s="158"/>
      <c r="X1498" s="158"/>
      <c r="Y1498" s="158"/>
      <c r="Z1498" s="147"/>
      <c r="AA1498" s="147"/>
      <c r="AB1498" s="147"/>
      <c r="AC1498" s="147"/>
      <c r="AD1498" s="147"/>
      <c r="AE1498" s="147"/>
      <c r="AF1498" s="147"/>
      <c r="AG1498" s="147" t="s">
        <v>212</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3" x14ac:dyDescent="0.2">
      <c r="A1499" s="154"/>
      <c r="B1499" s="155"/>
      <c r="C1499" s="193" t="s">
        <v>1067</v>
      </c>
      <c r="D1499" s="188"/>
      <c r="E1499" s="189">
        <v>47.5</v>
      </c>
      <c r="F1499" s="158"/>
      <c r="G1499" s="158"/>
      <c r="H1499" s="158"/>
      <c r="I1499" s="158"/>
      <c r="J1499" s="158"/>
      <c r="K1499" s="158"/>
      <c r="L1499" s="158"/>
      <c r="M1499" s="158"/>
      <c r="N1499" s="157"/>
      <c r="O1499" s="157"/>
      <c r="P1499" s="157"/>
      <c r="Q1499" s="157"/>
      <c r="R1499" s="158"/>
      <c r="S1499" s="158"/>
      <c r="T1499" s="158"/>
      <c r="U1499" s="158"/>
      <c r="V1499" s="158"/>
      <c r="W1499" s="158"/>
      <c r="X1499" s="158"/>
      <c r="Y1499" s="158"/>
      <c r="Z1499" s="147"/>
      <c r="AA1499" s="147"/>
      <c r="AB1499" s="147"/>
      <c r="AC1499" s="147"/>
      <c r="AD1499" s="147"/>
      <c r="AE1499" s="147"/>
      <c r="AF1499" s="147"/>
      <c r="AG1499" s="147" t="s">
        <v>212</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3" x14ac:dyDescent="0.2">
      <c r="A1500" s="154"/>
      <c r="B1500" s="155"/>
      <c r="C1500" s="193" t="s">
        <v>211</v>
      </c>
      <c r="D1500" s="188"/>
      <c r="E1500" s="189"/>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7"/>
      <c r="AA1500" s="147"/>
      <c r="AB1500" s="147"/>
      <c r="AC1500" s="147"/>
      <c r="AD1500" s="147"/>
      <c r="AE1500" s="147"/>
      <c r="AF1500" s="147"/>
      <c r="AG1500" s="147" t="s">
        <v>212</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3" x14ac:dyDescent="0.2">
      <c r="A1501" s="154"/>
      <c r="B1501" s="155"/>
      <c r="C1501" s="193" t="s">
        <v>561</v>
      </c>
      <c r="D1501" s="188"/>
      <c r="E1501" s="189"/>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7"/>
      <c r="AA1501" s="147"/>
      <c r="AB1501" s="147"/>
      <c r="AC1501" s="147"/>
      <c r="AD1501" s="147"/>
      <c r="AE1501" s="147"/>
      <c r="AF1501" s="147"/>
      <c r="AG1501" s="147" t="s">
        <v>212</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3" x14ac:dyDescent="0.2">
      <c r="A1502" s="154"/>
      <c r="B1502" s="155"/>
      <c r="C1502" s="193" t="s">
        <v>1068</v>
      </c>
      <c r="D1502" s="188"/>
      <c r="E1502" s="189">
        <v>98.84</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7"/>
      <c r="AA1502" s="147"/>
      <c r="AB1502" s="147"/>
      <c r="AC1502" s="147"/>
      <c r="AD1502" s="147"/>
      <c r="AE1502" s="147"/>
      <c r="AF1502" s="147"/>
      <c r="AG1502" s="147" t="s">
        <v>212</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3" x14ac:dyDescent="0.2">
      <c r="A1503" s="154"/>
      <c r="B1503" s="155"/>
      <c r="C1503" s="193" t="s">
        <v>563</v>
      </c>
      <c r="D1503" s="188"/>
      <c r="E1503" s="189"/>
      <c r="F1503" s="158"/>
      <c r="G1503" s="158"/>
      <c r="H1503" s="158"/>
      <c r="I1503" s="158"/>
      <c r="J1503" s="158"/>
      <c r="K1503" s="158"/>
      <c r="L1503" s="158"/>
      <c r="M1503" s="158"/>
      <c r="N1503" s="157"/>
      <c r="O1503" s="157"/>
      <c r="P1503" s="157"/>
      <c r="Q1503" s="157"/>
      <c r="R1503" s="158"/>
      <c r="S1503" s="158"/>
      <c r="T1503" s="158"/>
      <c r="U1503" s="158"/>
      <c r="V1503" s="158"/>
      <c r="W1503" s="158"/>
      <c r="X1503" s="158"/>
      <c r="Y1503" s="158"/>
      <c r="Z1503" s="147"/>
      <c r="AA1503" s="147"/>
      <c r="AB1503" s="147"/>
      <c r="AC1503" s="147"/>
      <c r="AD1503" s="147"/>
      <c r="AE1503" s="147"/>
      <c r="AF1503" s="147"/>
      <c r="AG1503" s="147" t="s">
        <v>212</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3" x14ac:dyDescent="0.2">
      <c r="A1504" s="154"/>
      <c r="B1504" s="155"/>
      <c r="C1504" s="193" t="s">
        <v>1069</v>
      </c>
      <c r="D1504" s="188"/>
      <c r="E1504" s="189">
        <v>40.9</v>
      </c>
      <c r="F1504" s="158"/>
      <c r="G1504" s="158"/>
      <c r="H1504" s="158"/>
      <c r="I1504" s="158"/>
      <c r="J1504" s="158"/>
      <c r="K1504" s="158"/>
      <c r="L1504" s="158"/>
      <c r="M1504" s="158"/>
      <c r="N1504" s="157"/>
      <c r="O1504" s="157"/>
      <c r="P1504" s="157"/>
      <c r="Q1504" s="157"/>
      <c r="R1504" s="158"/>
      <c r="S1504" s="158"/>
      <c r="T1504" s="158"/>
      <c r="U1504" s="158"/>
      <c r="V1504" s="158"/>
      <c r="W1504" s="158"/>
      <c r="X1504" s="158"/>
      <c r="Y1504" s="158"/>
      <c r="Z1504" s="147"/>
      <c r="AA1504" s="147"/>
      <c r="AB1504" s="147"/>
      <c r="AC1504" s="147"/>
      <c r="AD1504" s="147"/>
      <c r="AE1504" s="147"/>
      <c r="AF1504" s="147"/>
      <c r="AG1504" s="147" t="s">
        <v>212</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3" x14ac:dyDescent="0.2">
      <c r="A1505" s="154"/>
      <c r="B1505" s="155"/>
      <c r="C1505" s="193" t="s">
        <v>565</v>
      </c>
      <c r="D1505" s="188"/>
      <c r="E1505" s="189"/>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7"/>
      <c r="AA1505" s="147"/>
      <c r="AB1505" s="147"/>
      <c r="AC1505" s="147"/>
      <c r="AD1505" s="147"/>
      <c r="AE1505" s="147"/>
      <c r="AF1505" s="147"/>
      <c r="AG1505" s="147" t="s">
        <v>212</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3" x14ac:dyDescent="0.2">
      <c r="A1506" s="154"/>
      <c r="B1506" s="155"/>
      <c r="C1506" s="193" t="s">
        <v>1070</v>
      </c>
      <c r="D1506" s="188"/>
      <c r="E1506" s="189">
        <v>278.19</v>
      </c>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7"/>
      <c r="AA1506" s="147"/>
      <c r="AB1506" s="147"/>
      <c r="AC1506" s="147"/>
      <c r="AD1506" s="147"/>
      <c r="AE1506" s="147"/>
      <c r="AF1506" s="147"/>
      <c r="AG1506" s="147" t="s">
        <v>212</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3" x14ac:dyDescent="0.2">
      <c r="A1507" s="154"/>
      <c r="B1507" s="155"/>
      <c r="C1507" s="193" t="s">
        <v>567</v>
      </c>
      <c r="D1507" s="188"/>
      <c r="E1507" s="189"/>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7"/>
      <c r="AA1507" s="147"/>
      <c r="AB1507" s="147"/>
      <c r="AC1507" s="147"/>
      <c r="AD1507" s="147"/>
      <c r="AE1507" s="147"/>
      <c r="AF1507" s="147"/>
      <c r="AG1507" s="147" t="s">
        <v>212</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3" x14ac:dyDescent="0.2">
      <c r="A1508" s="154"/>
      <c r="B1508" s="155"/>
      <c r="C1508" s="193" t="s">
        <v>1071</v>
      </c>
      <c r="D1508" s="188"/>
      <c r="E1508" s="189">
        <v>38.99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7"/>
      <c r="AA1508" s="147"/>
      <c r="AB1508" s="147"/>
      <c r="AC1508" s="147"/>
      <c r="AD1508" s="147"/>
      <c r="AE1508" s="147"/>
      <c r="AF1508" s="147"/>
      <c r="AG1508" s="147" t="s">
        <v>212</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ht="22.5" outlineLevel="1" x14ac:dyDescent="0.2">
      <c r="A1509" s="168">
        <v>211</v>
      </c>
      <c r="B1509" s="169" t="s">
        <v>1188</v>
      </c>
      <c r="C1509" s="184" t="s">
        <v>1189</v>
      </c>
      <c r="D1509" s="170" t="s">
        <v>253</v>
      </c>
      <c r="E1509" s="171">
        <v>16.079999999999998</v>
      </c>
      <c r="F1509" s="172"/>
      <c r="G1509" s="173">
        <f>ROUND(E1509*F1509,2)</f>
        <v>0</v>
      </c>
      <c r="H1509" s="172"/>
      <c r="I1509" s="173">
        <f>ROUND(E1509*H1509,2)</f>
        <v>0</v>
      </c>
      <c r="J1509" s="172"/>
      <c r="K1509" s="173">
        <f>ROUND(E1509*J1509,2)</f>
        <v>0</v>
      </c>
      <c r="L1509" s="173">
        <v>21</v>
      </c>
      <c r="M1509" s="173">
        <f>G1509*(1+L1509/100)</f>
        <v>0</v>
      </c>
      <c r="N1509" s="171">
        <v>2.3000000000000001E-4</v>
      </c>
      <c r="O1509" s="171">
        <f>ROUND(E1509*N1509,2)</f>
        <v>0</v>
      </c>
      <c r="P1509" s="171">
        <v>0</v>
      </c>
      <c r="Q1509" s="171">
        <f>ROUND(E1509*P1509,2)</f>
        <v>0</v>
      </c>
      <c r="R1509" s="173"/>
      <c r="S1509" s="173" t="s">
        <v>178</v>
      </c>
      <c r="T1509" s="174" t="s">
        <v>178</v>
      </c>
      <c r="U1509" s="158">
        <v>0.161</v>
      </c>
      <c r="V1509" s="158">
        <f>ROUND(E1509*U1509,2)</f>
        <v>2.59</v>
      </c>
      <c r="W1509" s="158"/>
      <c r="X1509" s="158" t="s">
        <v>188</v>
      </c>
      <c r="Y1509" s="158" t="s">
        <v>180</v>
      </c>
      <c r="Z1509" s="147"/>
      <c r="AA1509" s="147"/>
      <c r="AB1509" s="147"/>
      <c r="AC1509" s="147"/>
      <c r="AD1509" s="147"/>
      <c r="AE1509" s="147"/>
      <c r="AF1509" s="147"/>
      <c r="AG1509" s="147" t="s">
        <v>189</v>
      </c>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2" x14ac:dyDescent="0.2">
      <c r="A1510" s="154"/>
      <c r="B1510" s="155"/>
      <c r="C1510" s="193" t="s">
        <v>211</v>
      </c>
      <c r="D1510" s="188"/>
      <c r="E1510" s="189"/>
      <c r="F1510" s="158"/>
      <c r="G1510" s="158"/>
      <c r="H1510" s="158"/>
      <c r="I1510" s="158"/>
      <c r="J1510" s="158"/>
      <c r="K1510" s="158"/>
      <c r="L1510" s="158"/>
      <c r="M1510" s="158"/>
      <c r="N1510" s="157"/>
      <c r="O1510" s="157"/>
      <c r="P1510" s="157"/>
      <c r="Q1510" s="157"/>
      <c r="R1510" s="158"/>
      <c r="S1510" s="158"/>
      <c r="T1510" s="158"/>
      <c r="U1510" s="158"/>
      <c r="V1510" s="158"/>
      <c r="W1510" s="158"/>
      <c r="X1510" s="158"/>
      <c r="Y1510" s="158"/>
      <c r="Z1510" s="147"/>
      <c r="AA1510" s="147"/>
      <c r="AB1510" s="147"/>
      <c r="AC1510" s="147"/>
      <c r="AD1510" s="147"/>
      <c r="AE1510" s="147"/>
      <c r="AF1510" s="147"/>
      <c r="AG1510" s="147" t="s">
        <v>212</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3" x14ac:dyDescent="0.2">
      <c r="A1511" s="154"/>
      <c r="B1511" s="155"/>
      <c r="C1511" s="193" t="s">
        <v>350</v>
      </c>
      <c r="D1511" s="188"/>
      <c r="E1511" s="189">
        <v>3.84</v>
      </c>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7"/>
      <c r="AA1511" s="147"/>
      <c r="AB1511" s="147"/>
      <c r="AC1511" s="147"/>
      <c r="AD1511" s="147"/>
      <c r="AE1511" s="147"/>
      <c r="AF1511" s="147"/>
      <c r="AG1511" s="147" t="s">
        <v>212</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3" x14ac:dyDescent="0.2">
      <c r="A1512" s="154"/>
      <c r="B1512" s="155"/>
      <c r="C1512" s="193" t="s">
        <v>353</v>
      </c>
      <c r="D1512" s="188"/>
      <c r="E1512" s="189">
        <v>12.24</v>
      </c>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7"/>
      <c r="AA1512" s="147"/>
      <c r="AB1512" s="147"/>
      <c r="AC1512" s="147"/>
      <c r="AD1512" s="147"/>
      <c r="AE1512" s="147"/>
      <c r="AF1512" s="147"/>
      <c r="AG1512" s="147" t="s">
        <v>212</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68">
        <v>212</v>
      </c>
      <c r="B1513" s="169" t="s">
        <v>1190</v>
      </c>
      <c r="C1513" s="184" t="s">
        <v>1191</v>
      </c>
      <c r="D1513" s="170" t="s">
        <v>253</v>
      </c>
      <c r="E1513" s="171">
        <v>710.63</v>
      </c>
      <c r="F1513" s="172"/>
      <c r="G1513" s="173">
        <f>ROUND(E1513*F1513,2)</f>
        <v>0</v>
      </c>
      <c r="H1513" s="172"/>
      <c r="I1513" s="173">
        <f>ROUND(E1513*H1513,2)</f>
        <v>0</v>
      </c>
      <c r="J1513" s="172"/>
      <c r="K1513" s="173">
        <f>ROUND(E1513*J1513,2)</f>
        <v>0</v>
      </c>
      <c r="L1513" s="173">
        <v>21</v>
      </c>
      <c r="M1513" s="173">
        <f>G1513*(1+L1513/100)</f>
        <v>0</v>
      </c>
      <c r="N1513" s="171">
        <v>1.0000000000000001E-5</v>
      </c>
      <c r="O1513" s="171">
        <f>ROUND(E1513*N1513,2)</f>
        <v>0.01</v>
      </c>
      <c r="P1513" s="171">
        <v>0</v>
      </c>
      <c r="Q1513" s="171">
        <f>ROUND(E1513*P1513,2)</f>
        <v>0</v>
      </c>
      <c r="R1513" s="173"/>
      <c r="S1513" s="173" t="s">
        <v>178</v>
      </c>
      <c r="T1513" s="174" t="s">
        <v>178</v>
      </c>
      <c r="U1513" s="158">
        <v>7.0000000000000007E-2</v>
      </c>
      <c r="V1513" s="158">
        <f>ROUND(E1513*U1513,2)</f>
        <v>49.74</v>
      </c>
      <c r="W1513" s="158"/>
      <c r="X1513" s="158" t="s">
        <v>188</v>
      </c>
      <c r="Y1513" s="158" t="s">
        <v>180</v>
      </c>
      <c r="Z1513" s="147"/>
      <c r="AA1513" s="147"/>
      <c r="AB1513" s="147"/>
      <c r="AC1513" s="147"/>
      <c r="AD1513" s="147"/>
      <c r="AE1513" s="147"/>
      <c r="AF1513" s="147"/>
      <c r="AG1513" s="147" t="s">
        <v>189</v>
      </c>
      <c r="AH1513" s="147"/>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2" x14ac:dyDescent="0.2">
      <c r="A1514" s="154"/>
      <c r="B1514" s="155"/>
      <c r="C1514" s="193" t="s">
        <v>258</v>
      </c>
      <c r="D1514" s="188"/>
      <c r="E1514" s="189"/>
      <c r="F1514" s="158"/>
      <c r="G1514" s="158"/>
      <c r="H1514" s="158"/>
      <c r="I1514" s="158"/>
      <c r="J1514" s="158"/>
      <c r="K1514" s="158"/>
      <c r="L1514" s="158"/>
      <c r="M1514" s="158"/>
      <c r="N1514" s="157"/>
      <c r="O1514" s="157"/>
      <c r="P1514" s="157"/>
      <c r="Q1514" s="157"/>
      <c r="R1514" s="158"/>
      <c r="S1514" s="158"/>
      <c r="T1514" s="158"/>
      <c r="U1514" s="158"/>
      <c r="V1514" s="158"/>
      <c r="W1514" s="158"/>
      <c r="X1514" s="158"/>
      <c r="Y1514" s="158"/>
      <c r="Z1514" s="147"/>
      <c r="AA1514" s="147"/>
      <c r="AB1514" s="147"/>
      <c r="AC1514" s="147"/>
      <c r="AD1514" s="147"/>
      <c r="AE1514" s="147"/>
      <c r="AF1514" s="147"/>
      <c r="AG1514" s="147" t="s">
        <v>212</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3" x14ac:dyDescent="0.2">
      <c r="A1515" s="154"/>
      <c r="B1515" s="155"/>
      <c r="C1515" s="193" t="s">
        <v>553</v>
      </c>
      <c r="D1515" s="188"/>
      <c r="E1515" s="189"/>
      <c r="F1515" s="158"/>
      <c r="G1515" s="158"/>
      <c r="H1515" s="158"/>
      <c r="I1515" s="158"/>
      <c r="J1515" s="158"/>
      <c r="K1515" s="158"/>
      <c r="L1515" s="158"/>
      <c r="M1515" s="158"/>
      <c r="N1515" s="157"/>
      <c r="O1515" s="157"/>
      <c r="P1515" s="157"/>
      <c r="Q1515" s="157"/>
      <c r="R1515" s="158"/>
      <c r="S1515" s="158"/>
      <c r="T1515" s="158"/>
      <c r="U1515" s="158"/>
      <c r="V1515" s="158"/>
      <c r="W1515" s="158"/>
      <c r="X1515" s="158"/>
      <c r="Y1515" s="158"/>
      <c r="Z1515" s="147"/>
      <c r="AA1515" s="147"/>
      <c r="AB1515" s="147"/>
      <c r="AC1515" s="147"/>
      <c r="AD1515" s="147"/>
      <c r="AE1515" s="147"/>
      <c r="AF1515" s="147"/>
      <c r="AG1515" s="147" t="s">
        <v>212</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3" x14ac:dyDescent="0.2">
      <c r="A1516" s="154"/>
      <c r="B1516" s="155"/>
      <c r="C1516" s="193" t="s">
        <v>1064</v>
      </c>
      <c r="D1516" s="188"/>
      <c r="E1516" s="189">
        <v>94.06</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7"/>
      <c r="AA1516" s="147"/>
      <c r="AB1516" s="147"/>
      <c r="AC1516" s="147"/>
      <c r="AD1516" s="147"/>
      <c r="AE1516" s="147"/>
      <c r="AF1516" s="147"/>
      <c r="AG1516" s="147" t="s">
        <v>212</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3" x14ac:dyDescent="0.2">
      <c r="A1517" s="154"/>
      <c r="B1517" s="155"/>
      <c r="C1517" s="193" t="s">
        <v>555</v>
      </c>
      <c r="D1517" s="188"/>
      <c r="E1517" s="189"/>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7"/>
      <c r="AA1517" s="147"/>
      <c r="AB1517" s="147"/>
      <c r="AC1517" s="147"/>
      <c r="AD1517" s="147"/>
      <c r="AE1517" s="147"/>
      <c r="AF1517" s="147"/>
      <c r="AG1517" s="147" t="s">
        <v>212</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3" x14ac:dyDescent="0.2">
      <c r="A1518" s="154"/>
      <c r="B1518" s="155"/>
      <c r="C1518" s="193" t="s">
        <v>1065</v>
      </c>
      <c r="D1518" s="188"/>
      <c r="E1518" s="189">
        <v>36.86</v>
      </c>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7"/>
      <c r="AA1518" s="147"/>
      <c r="AB1518" s="147"/>
      <c r="AC1518" s="147"/>
      <c r="AD1518" s="147"/>
      <c r="AE1518" s="147"/>
      <c r="AF1518" s="147"/>
      <c r="AG1518" s="147" t="s">
        <v>212</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3" x14ac:dyDescent="0.2">
      <c r="A1519" s="154"/>
      <c r="B1519" s="155"/>
      <c r="C1519" s="193" t="s">
        <v>557</v>
      </c>
      <c r="D1519" s="188"/>
      <c r="E1519" s="189"/>
      <c r="F1519" s="158"/>
      <c r="G1519" s="158"/>
      <c r="H1519" s="158"/>
      <c r="I1519" s="158"/>
      <c r="J1519" s="158"/>
      <c r="K1519" s="158"/>
      <c r="L1519" s="158"/>
      <c r="M1519" s="158"/>
      <c r="N1519" s="157"/>
      <c r="O1519" s="157"/>
      <c r="P1519" s="157"/>
      <c r="Q1519" s="157"/>
      <c r="R1519" s="158"/>
      <c r="S1519" s="158"/>
      <c r="T1519" s="158"/>
      <c r="U1519" s="158"/>
      <c r="V1519" s="158"/>
      <c r="W1519" s="158"/>
      <c r="X1519" s="158"/>
      <c r="Y1519" s="158"/>
      <c r="Z1519" s="147"/>
      <c r="AA1519" s="147"/>
      <c r="AB1519" s="147"/>
      <c r="AC1519" s="147"/>
      <c r="AD1519" s="147"/>
      <c r="AE1519" s="147"/>
      <c r="AF1519" s="147"/>
      <c r="AG1519" s="147" t="s">
        <v>212</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3" x14ac:dyDescent="0.2">
      <c r="A1520" s="154"/>
      <c r="B1520" s="155"/>
      <c r="C1520" s="193" t="s">
        <v>1066</v>
      </c>
      <c r="D1520" s="188"/>
      <c r="E1520" s="189">
        <v>75.290000000000006</v>
      </c>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7"/>
      <c r="AA1520" s="147"/>
      <c r="AB1520" s="147"/>
      <c r="AC1520" s="147"/>
      <c r="AD1520" s="147"/>
      <c r="AE1520" s="147"/>
      <c r="AF1520" s="147"/>
      <c r="AG1520" s="147" t="s">
        <v>212</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3" x14ac:dyDescent="0.2">
      <c r="A1521" s="154"/>
      <c r="B1521" s="155"/>
      <c r="C1521" s="193" t="s">
        <v>573</v>
      </c>
      <c r="D1521" s="188"/>
      <c r="E1521" s="189"/>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7"/>
      <c r="AA1521" s="147"/>
      <c r="AB1521" s="147"/>
      <c r="AC1521" s="147"/>
      <c r="AD1521" s="147"/>
      <c r="AE1521" s="147"/>
      <c r="AF1521" s="147"/>
      <c r="AG1521" s="147" t="s">
        <v>212</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3" x14ac:dyDescent="0.2">
      <c r="A1522" s="154"/>
      <c r="B1522" s="155"/>
      <c r="C1522" s="193" t="s">
        <v>1067</v>
      </c>
      <c r="D1522" s="188"/>
      <c r="E1522" s="189">
        <v>47.5</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7"/>
      <c r="AA1522" s="147"/>
      <c r="AB1522" s="147"/>
      <c r="AC1522" s="147"/>
      <c r="AD1522" s="147"/>
      <c r="AE1522" s="147"/>
      <c r="AF1522" s="147"/>
      <c r="AG1522" s="147" t="s">
        <v>212</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3" x14ac:dyDescent="0.2">
      <c r="A1523" s="154"/>
      <c r="B1523" s="155"/>
      <c r="C1523" s="193" t="s">
        <v>211</v>
      </c>
      <c r="D1523" s="188"/>
      <c r="E1523" s="189"/>
      <c r="F1523" s="158"/>
      <c r="G1523" s="158"/>
      <c r="H1523" s="158"/>
      <c r="I1523" s="158"/>
      <c r="J1523" s="158"/>
      <c r="K1523" s="158"/>
      <c r="L1523" s="158"/>
      <c r="M1523" s="158"/>
      <c r="N1523" s="157"/>
      <c r="O1523" s="157"/>
      <c r="P1523" s="157"/>
      <c r="Q1523" s="157"/>
      <c r="R1523" s="158"/>
      <c r="S1523" s="158"/>
      <c r="T1523" s="158"/>
      <c r="U1523" s="158"/>
      <c r="V1523" s="158"/>
      <c r="W1523" s="158"/>
      <c r="X1523" s="158"/>
      <c r="Y1523" s="158"/>
      <c r="Z1523" s="147"/>
      <c r="AA1523" s="147"/>
      <c r="AB1523" s="147"/>
      <c r="AC1523" s="147"/>
      <c r="AD1523" s="147"/>
      <c r="AE1523" s="147"/>
      <c r="AF1523" s="147"/>
      <c r="AG1523" s="147" t="s">
        <v>212</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3" x14ac:dyDescent="0.2">
      <c r="A1524" s="154"/>
      <c r="B1524" s="155"/>
      <c r="C1524" s="193" t="s">
        <v>561</v>
      </c>
      <c r="D1524" s="188"/>
      <c r="E1524" s="189"/>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7"/>
      <c r="AA1524" s="147"/>
      <c r="AB1524" s="147"/>
      <c r="AC1524" s="147"/>
      <c r="AD1524" s="147"/>
      <c r="AE1524" s="147"/>
      <c r="AF1524" s="147"/>
      <c r="AG1524" s="147" t="s">
        <v>212</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3" x14ac:dyDescent="0.2">
      <c r="A1525" s="154"/>
      <c r="B1525" s="155"/>
      <c r="C1525" s="193" t="s">
        <v>1068</v>
      </c>
      <c r="D1525" s="188"/>
      <c r="E1525" s="189">
        <v>98.84</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7"/>
      <c r="AA1525" s="147"/>
      <c r="AB1525" s="147"/>
      <c r="AC1525" s="147"/>
      <c r="AD1525" s="147"/>
      <c r="AE1525" s="147"/>
      <c r="AF1525" s="147"/>
      <c r="AG1525" s="147" t="s">
        <v>212</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3" x14ac:dyDescent="0.2">
      <c r="A1526" s="154"/>
      <c r="B1526" s="155"/>
      <c r="C1526" s="193" t="s">
        <v>563</v>
      </c>
      <c r="D1526" s="188"/>
      <c r="E1526" s="189"/>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7"/>
      <c r="AA1526" s="147"/>
      <c r="AB1526" s="147"/>
      <c r="AC1526" s="147"/>
      <c r="AD1526" s="147"/>
      <c r="AE1526" s="147"/>
      <c r="AF1526" s="147"/>
      <c r="AG1526" s="147" t="s">
        <v>212</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3" x14ac:dyDescent="0.2">
      <c r="A1527" s="154"/>
      <c r="B1527" s="155"/>
      <c r="C1527" s="193" t="s">
        <v>1069</v>
      </c>
      <c r="D1527" s="188"/>
      <c r="E1527" s="189">
        <v>40.9</v>
      </c>
      <c r="F1527" s="158"/>
      <c r="G1527" s="158"/>
      <c r="H1527" s="158"/>
      <c r="I1527" s="158"/>
      <c r="J1527" s="158"/>
      <c r="K1527" s="158"/>
      <c r="L1527" s="158"/>
      <c r="M1527" s="158"/>
      <c r="N1527" s="157"/>
      <c r="O1527" s="157"/>
      <c r="P1527" s="157"/>
      <c r="Q1527" s="157"/>
      <c r="R1527" s="158"/>
      <c r="S1527" s="158"/>
      <c r="T1527" s="158"/>
      <c r="U1527" s="158"/>
      <c r="V1527" s="158"/>
      <c r="W1527" s="158"/>
      <c r="X1527" s="158"/>
      <c r="Y1527" s="158"/>
      <c r="Z1527" s="147"/>
      <c r="AA1527" s="147"/>
      <c r="AB1527" s="147"/>
      <c r="AC1527" s="147"/>
      <c r="AD1527" s="147"/>
      <c r="AE1527" s="147"/>
      <c r="AF1527" s="147"/>
      <c r="AG1527" s="147" t="s">
        <v>212</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3" x14ac:dyDescent="0.2">
      <c r="A1528" s="154"/>
      <c r="B1528" s="155"/>
      <c r="C1528" s="193" t="s">
        <v>565</v>
      </c>
      <c r="D1528" s="188"/>
      <c r="E1528" s="189"/>
      <c r="F1528" s="158"/>
      <c r="G1528" s="158"/>
      <c r="H1528" s="158"/>
      <c r="I1528" s="158"/>
      <c r="J1528" s="158"/>
      <c r="K1528" s="158"/>
      <c r="L1528" s="158"/>
      <c r="M1528" s="158"/>
      <c r="N1528" s="157"/>
      <c r="O1528" s="157"/>
      <c r="P1528" s="157"/>
      <c r="Q1528" s="157"/>
      <c r="R1528" s="158"/>
      <c r="S1528" s="158"/>
      <c r="T1528" s="158"/>
      <c r="U1528" s="158"/>
      <c r="V1528" s="158"/>
      <c r="W1528" s="158"/>
      <c r="X1528" s="158"/>
      <c r="Y1528" s="158"/>
      <c r="Z1528" s="147"/>
      <c r="AA1528" s="147"/>
      <c r="AB1528" s="147"/>
      <c r="AC1528" s="147"/>
      <c r="AD1528" s="147"/>
      <c r="AE1528" s="147"/>
      <c r="AF1528" s="147"/>
      <c r="AG1528" s="147" t="s">
        <v>212</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3" x14ac:dyDescent="0.2">
      <c r="A1529" s="154"/>
      <c r="B1529" s="155"/>
      <c r="C1529" s="193" t="s">
        <v>1070</v>
      </c>
      <c r="D1529" s="188"/>
      <c r="E1529" s="189">
        <v>278.19</v>
      </c>
      <c r="F1529" s="158"/>
      <c r="G1529" s="158"/>
      <c r="H1529" s="158"/>
      <c r="I1529" s="158"/>
      <c r="J1529" s="158"/>
      <c r="K1529" s="158"/>
      <c r="L1529" s="158"/>
      <c r="M1529" s="158"/>
      <c r="N1529" s="157"/>
      <c r="O1529" s="157"/>
      <c r="P1529" s="157"/>
      <c r="Q1529" s="157"/>
      <c r="R1529" s="158"/>
      <c r="S1529" s="158"/>
      <c r="T1529" s="158"/>
      <c r="U1529" s="158"/>
      <c r="V1529" s="158"/>
      <c r="W1529" s="158"/>
      <c r="X1529" s="158"/>
      <c r="Y1529" s="158"/>
      <c r="Z1529" s="147"/>
      <c r="AA1529" s="147"/>
      <c r="AB1529" s="147"/>
      <c r="AC1529" s="147"/>
      <c r="AD1529" s="147"/>
      <c r="AE1529" s="147"/>
      <c r="AF1529" s="147"/>
      <c r="AG1529" s="147" t="s">
        <v>212</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3" x14ac:dyDescent="0.2">
      <c r="A1530" s="154"/>
      <c r="B1530" s="155"/>
      <c r="C1530" s="193" t="s">
        <v>567</v>
      </c>
      <c r="D1530" s="188"/>
      <c r="E1530" s="189"/>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7"/>
      <c r="AA1530" s="147"/>
      <c r="AB1530" s="147"/>
      <c r="AC1530" s="147"/>
      <c r="AD1530" s="147"/>
      <c r="AE1530" s="147"/>
      <c r="AF1530" s="147"/>
      <c r="AG1530" s="147" t="s">
        <v>212</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3" x14ac:dyDescent="0.2">
      <c r="A1531" s="154"/>
      <c r="B1531" s="155"/>
      <c r="C1531" s="193" t="s">
        <v>1071</v>
      </c>
      <c r="D1531" s="188"/>
      <c r="E1531" s="189">
        <v>38.99</v>
      </c>
      <c r="F1531" s="158"/>
      <c r="G1531" s="158"/>
      <c r="H1531" s="158"/>
      <c r="I1531" s="158"/>
      <c r="J1531" s="158"/>
      <c r="K1531" s="158"/>
      <c r="L1531" s="158"/>
      <c r="M1531" s="158"/>
      <c r="N1531" s="157"/>
      <c r="O1531" s="157"/>
      <c r="P1531" s="157"/>
      <c r="Q1531" s="157"/>
      <c r="R1531" s="158"/>
      <c r="S1531" s="158"/>
      <c r="T1531" s="158"/>
      <c r="U1531" s="158"/>
      <c r="V1531" s="158"/>
      <c r="W1531" s="158"/>
      <c r="X1531" s="158"/>
      <c r="Y1531" s="158"/>
      <c r="Z1531" s="147"/>
      <c r="AA1531" s="147"/>
      <c r="AB1531" s="147"/>
      <c r="AC1531" s="147"/>
      <c r="AD1531" s="147"/>
      <c r="AE1531" s="147"/>
      <c r="AF1531" s="147"/>
      <c r="AG1531" s="147" t="s">
        <v>212</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68">
        <v>213</v>
      </c>
      <c r="B1532" s="169" t="s">
        <v>1192</v>
      </c>
      <c r="C1532" s="184" t="s">
        <v>1193</v>
      </c>
      <c r="D1532" s="170" t="s">
        <v>210</v>
      </c>
      <c r="E1532" s="171">
        <v>31.548400000000001</v>
      </c>
      <c r="F1532" s="172"/>
      <c r="G1532" s="173">
        <f>ROUND(E1532*F1532,2)</f>
        <v>0</v>
      </c>
      <c r="H1532" s="172"/>
      <c r="I1532" s="173">
        <f>ROUND(E1532*H1532,2)</f>
        <v>0</v>
      </c>
      <c r="J1532" s="172"/>
      <c r="K1532" s="173">
        <f>ROUND(E1532*J1532,2)</f>
        <v>0</v>
      </c>
      <c r="L1532" s="173">
        <v>21</v>
      </c>
      <c r="M1532" s="173">
        <f>G1532*(1+L1532/100)</f>
        <v>0</v>
      </c>
      <c r="N1532" s="171">
        <v>2.5000000000000001E-2</v>
      </c>
      <c r="O1532" s="171">
        <f>ROUND(E1532*N1532,2)</f>
        <v>0.79</v>
      </c>
      <c r="P1532" s="171">
        <v>0</v>
      </c>
      <c r="Q1532" s="171">
        <f>ROUND(E1532*P1532,2)</f>
        <v>0</v>
      </c>
      <c r="R1532" s="173" t="s">
        <v>237</v>
      </c>
      <c r="S1532" s="173" t="s">
        <v>178</v>
      </c>
      <c r="T1532" s="174" t="s">
        <v>178</v>
      </c>
      <c r="U1532" s="158">
        <v>0</v>
      </c>
      <c r="V1532" s="158">
        <f>ROUND(E1532*U1532,2)</f>
        <v>0</v>
      </c>
      <c r="W1532" s="158"/>
      <c r="X1532" s="158" t="s">
        <v>238</v>
      </c>
      <c r="Y1532" s="158" t="s">
        <v>180</v>
      </c>
      <c r="Z1532" s="147"/>
      <c r="AA1532" s="147"/>
      <c r="AB1532" s="147"/>
      <c r="AC1532" s="147"/>
      <c r="AD1532" s="147"/>
      <c r="AE1532" s="147"/>
      <c r="AF1532" s="147"/>
      <c r="AG1532" s="147" t="s">
        <v>239</v>
      </c>
      <c r="AH1532" s="147"/>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2" x14ac:dyDescent="0.2">
      <c r="A1533" s="154"/>
      <c r="B1533" s="155"/>
      <c r="C1533" s="193" t="s">
        <v>258</v>
      </c>
      <c r="D1533" s="188"/>
      <c r="E1533" s="189"/>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7"/>
      <c r="AA1533" s="147"/>
      <c r="AB1533" s="147"/>
      <c r="AC1533" s="147"/>
      <c r="AD1533" s="147"/>
      <c r="AE1533" s="147"/>
      <c r="AF1533" s="147"/>
      <c r="AG1533" s="147" t="s">
        <v>212</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3" x14ac:dyDescent="0.2">
      <c r="A1534" s="154"/>
      <c r="B1534" s="155"/>
      <c r="C1534" s="193" t="s">
        <v>553</v>
      </c>
      <c r="D1534" s="188"/>
      <c r="E1534" s="189"/>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7"/>
      <c r="AA1534" s="147"/>
      <c r="AB1534" s="147"/>
      <c r="AC1534" s="147"/>
      <c r="AD1534" s="147"/>
      <c r="AE1534" s="147"/>
      <c r="AF1534" s="147"/>
      <c r="AG1534" s="147" t="s">
        <v>212</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3" x14ac:dyDescent="0.2">
      <c r="A1535" s="154"/>
      <c r="B1535" s="155"/>
      <c r="C1535" s="193" t="s">
        <v>1194</v>
      </c>
      <c r="D1535" s="188"/>
      <c r="E1535" s="189">
        <v>1.91882</v>
      </c>
      <c r="F1535" s="158"/>
      <c r="G1535" s="158"/>
      <c r="H1535" s="158"/>
      <c r="I1535" s="158"/>
      <c r="J1535" s="158"/>
      <c r="K1535" s="158"/>
      <c r="L1535" s="158"/>
      <c r="M1535" s="158"/>
      <c r="N1535" s="157"/>
      <c r="O1535" s="157"/>
      <c r="P1535" s="157"/>
      <c r="Q1535" s="157"/>
      <c r="R1535" s="158"/>
      <c r="S1535" s="158"/>
      <c r="T1535" s="158"/>
      <c r="U1535" s="158"/>
      <c r="V1535" s="158"/>
      <c r="W1535" s="158"/>
      <c r="X1535" s="158"/>
      <c r="Y1535" s="158"/>
      <c r="Z1535" s="147"/>
      <c r="AA1535" s="147"/>
      <c r="AB1535" s="147"/>
      <c r="AC1535" s="147"/>
      <c r="AD1535" s="147"/>
      <c r="AE1535" s="147"/>
      <c r="AF1535" s="147"/>
      <c r="AG1535" s="147" t="s">
        <v>212</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3" x14ac:dyDescent="0.2">
      <c r="A1536" s="154"/>
      <c r="B1536" s="155"/>
      <c r="C1536" s="193" t="s">
        <v>555</v>
      </c>
      <c r="D1536" s="188"/>
      <c r="E1536" s="189"/>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7"/>
      <c r="AA1536" s="147"/>
      <c r="AB1536" s="147"/>
      <c r="AC1536" s="147"/>
      <c r="AD1536" s="147"/>
      <c r="AE1536" s="147"/>
      <c r="AF1536" s="147"/>
      <c r="AG1536" s="147" t="s">
        <v>212</v>
      </c>
      <c r="AH1536" s="147">
        <v>0</v>
      </c>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3" x14ac:dyDescent="0.2">
      <c r="A1537" s="154"/>
      <c r="B1537" s="155"/>
      <c r="C1537" s="193" t="s">
        <v>1195</v>
      </c>
      <c r="D1537" s="188"/>
      <c r="E1537" s="189">
        <v>0.75194000000000005</v>
      </c>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7"/>
      <c r="AA1537" s="147"/>
      <c r="AB1537" s="147"/>
      <c r="AC1537" s="147"/>
      <c r="AD1537" s="147"/>
      <c r="AE1537" s="147"/>
      <c r="AF1537" s="147"/>
      <c r="AG1537" s="147" t="s">
        <v>212</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3" x14ac:dyDescent="0.2">
      <c r="A1538" s="154"/>
      <c r="B1538" s="155"/>
      <c r="C1538" s="193" t="s">
        <v>557</v>
      </c>
      <c r="D1538" s="188"/>
      <c r="E1538" s="189"/>
      <c r="F1538" s="158"/>
      <c r="G1538" s="158"/>
      <c r="H1538" s="158"/>
      <c r="I1538" s="158"/>
      <c r="J1538" s="158"/>
      <c r="K1538" s="158"/>
      <c r="L1538" s="158"/>
      <c r="M1538" s="158"/>
      <c r="N1538" s="157"/>
      <c r="O1538" s="157"/>
      <c r="P1538" s="157"/>
      <c r="Q1538" s="157"/>
      <c r="R1538" s="158"/>
      <c r="S1538" s="158"/>
      <c r="T1538" s="158"/>
      <c r="U1538" s="158"/>
      <c r="V1538" s="158"/>
      <c r="W1538" s="158"/>
      <c r="X1538" s="158"/>
      <c r="Y1538" s="158"/>
      <c r="Z1538" s="147"/>
      <c r="AA1538" s="147"/>
      <c r="AB1538" s="147"/>
      <c r="AC1538" s="147"/>
      <c r="AD1538" s="147"/>
      <c r="AE1538" s="147"/>
      <c r="AF1538" s="147"/>
      <c r="AG1538" s="147" t="s">
        <v>212</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3" x14ac:dyDescent="0.2">
      <c r="A1539" s="154"/>
      <c r="B1539" s="155"/>
      <c r="C1539" s="193" t="s">
        <v>1196</v>
      </c>
      <c r="D1539" s="188"/>
      <c r="E1539" s="189">
        <v>1.53592</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7"/>
      <c r="AA1539" s="147"/>
      <c r="AB1539" s="147"/>
      <c r="AC1539" s="147"/>
      <c r="AD1539" s="147"/>
      <c r="AE1539" s="147"/>
      <c r="AF1539" s="147"/>
      <c r="AG1539" s="147" t="s">
        <v>212</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3" x14ac:dyDescent="0.2">
      <c r="A1540" s="154"/>
      <c r="B1540" s="155"/>
      <c r="C1540" s="193" t="s">
        <v>573</v>
      </c>
      <c r="D1540" s="188"/>
      <c r="E1540" s="189"/>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7"/>
      <c r="AA1540" s="147"/>
      <c r="AB1540" s="147"/>
      <c r="AC1540" s="147"/>
      <c r="AD1540" s="147"/>
      <c r="AE1540" s="147"/>
      <c r="AF1540" s="147"/>
      <c r="AG1540" s="147" t="s">
        <v>212</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3" x14ac:dyDescent="0.2">
      <c r="A1541" s="154"/>
      <c r="B1541" s="155"/>
      <c r="C1541" s="193" t="s">
        <v>1197</v>
      </c>
      <c r="D1541" s="188"/>
      <c r="E1541" s="189">
        <v>0.96899999999999997</v>
      </c>
      <c r="F1541" s="158"/>
      <c r="G1541" s="158"/>
      <c r="H1541" s="158"/>
      <c r="I1541" s="158"/>
      <c r="J1541" s="158"/>
      <c r="K1541" s="158"/>
      <c r="L1541" s="158"/>
      <c r="M1541" s="158"/>
      <c r="N1541" s="157"/>
      <c r="O1541" s="157"/>
      <c r="P1541" s="157"/>
      <c r="Q1541" s="157"/>
      <c r="R1541" s="158"/>
      <c r="S1541" s="158"/>
      <c r="T1541" s="158"/>
      <c r="U1541" s="158"/>
      <c r="V1541" s="158"/>
      <c r="W1541" s="158"/>
      <c r="X1541" s="158"/>
      <c r="Y1541" s="158"/>
      <c r="Z1541" s="147"/>
      <c r="AA1541" s="147"/>
      <c r="AB1541" s="147"/>
      <c r="AC1541" s="147"/>
      <c r="AD1541" s="147"/>
      <c r="AE1541" s="147"/>
      <c r="AF1541" s="147"/>
      <c r="AG1541" s="147" t="s">
        <v>212</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3" x14ac:dyDescent="0.2">
      <c r="A1542" s="154"/>
      <c r="B1542" s="155"/>
      <c r="C1542" s="193" t="s">
        <v>211</v>
      </c>
      <c r="D1542" s="188"/>
      <c r="E1542" s="189"/>
      <c r="F1542" s="158"/>
      <c r="G1542" s="158"/>
      <c r="H1542" s="158"/>
      <c r="I1542" s="158"/>
      <c r="J1542" s="158"/>
      <c r="K1542" s="158"/>
      <c r="L1542" s="158"/>
      <c r="M1542" s="158"/>
      <c r="N1542" s="157"/>
      <c r="O1542" s="157"/>
      <c r="P1542" s="157"/>
      <c r="Q1542" s="157"/>
      <c r="R1542" s="158"/>
      <c r="S1542" s="158"/>
      <c r="T1542" s="158"/>
      <c r="U1542" s="158"/>
      <c r="V1542" s="158"/>
      <c r="W1542" s="158"/>
      <c r="X1542" s="158"/>
      <c r="Y1542" s="158"/>
      <c r="Z1542" s="147"/>
      <c r="AA1542" s="147"/>
      <c r="AB1542" s="147"/>
      <c r="AC1542" s="147"/>
      <c r="AD1542" s="147"/>
      <c r="AE1542" s="147"/>
      <c r="AF1542" s="147"/>
      <c r="AG1542" s="147" t="s">
        <v>212</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3" x14ac:dyDescent="0.2">
      <c r="A1543" s="154"/>
      <c r="B1543" s="155"/>
      <c r="C1543" s="193" t="s">
        <v>561</v>
      </c>
      <c r="D1543" s="188"/>
      <c r="E1543" s="189"/>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7"/>
      <c r="AA1543" s="147"/>
      <c r="AB1543" s="147"/>
      <c r="AC1543" s="147"/>
      <c r="AD1543" s="147"/>
      <c r="AE1543" s="147"/>
      <c r="AF1543" s="147"/>
      <c r="AG1543" s="147" t="s">
        <v>212</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22.5" outlineLevel="3" x14ac:dyDescent="0.2">
      <c r="A1544" s="154"/>
      <c r="B1544" s="155"/>
      <c r="C1544" s="193" t="s">
        <v>1198</v>
      </c>
      <c r="D1544" s="188"/>
      <c r="E1544" s="189">
        <v>6.04901</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7"/>
      <c r="AA1544" s="147"/>
      <c r="AB1544" s="147"/>
      <c r="AC1544" s="147"/>
      <c r="AD1544" s="147"/>
      <c r="AE1544" s="147"/>
      <c r="AF1544" s="147"/>
      <c r="AG1544" s="147" t="s">
        <v>212</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3" x14ac:dyDescent="0.2">
      <c r="A1545" s="154"/>
      <c r="B1545" s="155"/>
      <c r="C1545" s="193" t="s">
        <v>563</v>
      </c>
      <c r="D1545" s="188"/>
      <c r="E1545" s="189"/>
      <c r="F1545" s="158"/>
      <c r="G1545" s="158"/>
      <c r="H1545" s="158"/>
      <c r="I1545" s="158"/>
      <c r="J1545" s="158"/>
      <c r="K1545" s="158"/>
      <c r="L1545" s="158"/>
      <c r="M1545" s="158"/>
      <c r="N1545" s="157"/>
      <c r="O1545" s="157"/>
      <c r="P1545" s="157"/>
      <c r="Q1545" s="157"/>
      <c r="R1545" s="158"/>
      <c r="S1545" s="158"/>
      <c r="T1545" s="158"/>
      <c r="U1545" s="158"/>
      <c r="V1545" s="158"/>
      <c r="W1545" s="158"/>
      <c r="X1545" s="158"/>
      <c r="Y1545" s="158"/>
      <c r="Z1545" s="147"/>
      <c r="AA1545" s="147"/>
      <c r="AB1545" s="147"/>
      <c r="AC1545" s="147"/>
      <c r="AD1545" s="147"/>
      <c r="AE1545" s="147"/>
      <c r="AF1545" s="147"/>
      <c r="AG1545" s="147" t="s">
        <v>212</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3" x14ac:dyDescent="0.2">
      <c r="A1546" s="154"/>
      <c r="B1546" s="155"/>
      <c r="C1546" s="193" t="s">
        <v>1199</v>
      </c>
      <c r="D1546" s="188"/>
      <c r="E1546" s="189">
        <v>2.5030800000000002</v>
      </c>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7"/>
      <c r="AA1546" s="147"/>
      <c r="AB1546" s="147"/>
      <c r="AC1546" s="147"/>
      <c r="AD1546" s="147"/>
      <c r="AE1546" s="147"/>
      <c r="AF1546" s="147"/>
      <c r="AG1546" s="147" t="s">
        <v>212</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3" x14ac:dyDescent="0.2">
      <c r="A1547" s="154"/>
      <c r="B1547" s="155"/>
      <c r="C1547" s="193" t="s">
        <v>565</v>
      </c>
      <c r="D1547" s="188"/>
      <c r="E1547" s="189"/>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7"/>
      <c r="AA1547" s="147"/>
      <c r="AB1547" s="147"/>
      <c r="AC1547" s="147"/>
      <c r="AD1547" s="147"/>
      <c r="AE1547" s="147"/>
      <c r="AF1547" s="147"/>
      <c r="AG1547" s="147" t="s">
        <v>212</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3" x14ac:dyDescent="0.2">
      <c r="A1548" s="154"/>
      <c r="B1548" s="155"/>
      <c r="C1548" s="193" t="s">
        <v>1200</v>
      </c>
      <c r="D1548" s="188"/>
      <c r="E1548" s="189">
        <v>17.025230000000001</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7"/>
      <c r="AA1548" s="147"/>
      <c r="AB1548" s="147"/>
      <c r="AC1548" s="147"/>
      <c r="AD1548" s="147"/>
      <c r="AE1548" s="147"/>
      <c r="AF1548" s="147"/>
      <c r="AG1548" s="147" t="s">
        <v>212</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3" x14ac:dyDescent="0.2">
      <c r="A1549" s="154"/>
      <c r="B1549" s="155"/>
      <c r="C1549" s="193" t="s">
        <v>567</v>
      </c>
      <c r="D1549" s="188"/>
      <c r="E1549" s="189"/>
      <c r="F1549" s="158"/>
      <c r="G1549" s="158"/>
      <c r="H1549" s="158"/>
      <c r="I1549" s="158"/>
      <c r="J1549" s="158"/>
      <c r="K1549" s="158"/>
      <c r="L1549" s="158"/>
      <c r="M1549" s="158"/>
      <c r="N1549" s="157"/>
      <c r="O1549" s="157"/>
      <c r="P1549" s="157"/>
      <c r="Q1549" s="157"/>
      <c r="R1549" s="158"/>
      <c r="S1549" s="158"/>
      <c r="T1549" s="158"/>
      <c r="U1549" s="158"/>
      <c r="V1549" s="158"/>
      <c r="W1549" s="158"/>
      <c r="X1549" s="158"/>
      <c r="Y1549" s="158"/>
      <c r="Z1549" s="147"/>
      <c r="AA1549" s="147"/>
      <c r="AB1549" s="147"/>
      <c r="AC1549" s="147"/>
      <c r="AD1549" s="147"/>
      <c r="AE1549" s="147"/>
      <c r="AF1549" s="147"/>
      <c r="AG1549" s="147" t="s">
        <v>212</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3" x14ac:dyDescent="0.2">
      <c r="A1550" s="154"/>
      <c r="B1550" s="155"/>
      <c r="C1550" s="193" t="s">
        <v>1201</v>
      </c>
      <c r="D1550" s="188"/>
      <c r="E1550" s="189">
        <v>0.7954</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7"/>
      <c r="AA1550" s="147"/>
      <c r="AB1550" s="147"/>
      <c r="AC1550" s="147"/>
      <c r="AD1550" s="147"/>
      <c r="AE1550" s="147"/>
      <c r="AF1550" s="147"/>
      <c r="AG1550" s="147" t="s">
        <v>212</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68">
        <v>214</v>
      </c>
      <c r="B1551" s="169" t="s">
        <v>1202</v>
      </c>
      <c r="C1551" s="184" t="s">
        <v>1203</v>
      </c>
      <c r="D1551" s="170" t="s">
        <v>253</v>
      </c>
      <c r="E1551" s="171">
        <v>16.401599999999998</v>
      </c>
      <c r="F1551" s="172"/>
      <c r="G1551" s="173">
        <f>ROUND(E1551*F1551,2)</f>
        <v>0</v>
      </c>
      <c r="H1551" s="172"/>
      <c r="I1551" s="173">
        <f>ROUND(E1551*H1551,2)</f>
        <v>0</v>
      </c>
      <c r="J1551" s="172"/>
      <c r="K1551" s="173">
        <f>ROUND(E1551*J1551,2)</f>
        <v>0</v>
      </c>
      <c r="L1551" s="173">
        <v>21</v>
      </c>
      <c r="M1551" s="173">
        <f>G1551*(1+L1551/100)</f>
        <v>0</v>
      </c>
      <c r="N1551" s="171">
        <v>2.8E-3</v>
      </c>
      <c r="O1551" s="171">
        <f>ROUND(E1551*N1551,2)</f>
        <v>0.05</v>
      </c>
      <c r="P1551" s="171">
        <v>0</v>
      </c>
      <c r="Q1551" s="171">
        <f>ROUND(E1551*P1551,2)</f>
        <v>0</v>
      </c>
      <c r="R1551" s="173" t="s">
        <v>237</v>
      </c>
      <c r="S1551" s="173" t="s">
        <v>178</v>
      </c>
      <c r="T1551" s="174" t="s">
        <v>178</v>
      </c>
      <c r="U1551" s="158">
        <v>0</v>
      </c>
      <c r="V1551" s="158">
        <f>ROUND(E1551*U1551,2)</f>
        <v>0</v>
      </c>
      <c r="W1551" s="158"/>
      <c r="X1551" s="158" t="s">
        <v>238</v>
      </c>
      <c r="Y1551" s="158" t="s">
        <v>180</v>
      </c>
      <c r="Z1551" s="147"/>
      <c r="AA1551" s="147"/>
      <c r="AB1551" s="147"/>
      <c r="AC1551" s="147"/>
      <c r="AD1551" s="147"/>
      <c r="AE1551" s="147"/>
      <c r="AF1551" s="147"/>
      <c r="AG1551" s="147" t="s">
        <v>239</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2" x14ac:dyDescent="0.2">
      <c r="A1552" s="154"/>
      <c r="B1552" s="155"/>
      <c r="C1552" s="193" t="s">
        <v>211</v>
      </c>
      <c r="D1552" s="188"/>
      <c r="E1552" s="189"/>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7"/>
      <c r="AA1552" s="147"/>
      <c r="AB1552" s="147"/>
      <c r="AC1552" s="147"/>
      <c r="AD1552" s="147"/>
      <c r="AE1552" s="147"/>
      <c r="AF1552" s="147"/>
      <c r="AG1552" s="147" t="s">
        <v>212</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3" x14ac:dyDescent="0.2">
      <c r="A1553" s="154"/>
      <c r="B1553" s="155"/>
      <c r="C1553" s="193" t="s">
        <v>1204</v>
      </c>
      <c r="D1553" s="188"/>
      <c r="E1553" s="189">
        <v>3.9167999999999998</v>
      </c>
      <c r="F1553" s="158"/>
      <c r="G1553" s="158"/>
      <c r="H1553" s="158"/>
      <c r="I1553" s="158"/>
      <c r="J1553" s="158"/>
      <c r="K1553" s="158"/>
      <c r="L1553" s="158"/>
      <c r="M1553" s="158"/>
      <c r="N1553" s="157"/>
      <c r="O1553" s="157"/>
      <c r="P1553" s="157"/>
      <c r="Q1553" s="157"/>
      <c r="R1553" s="158"/>
      <c r="S1553" s="158"/>
      <c r="T1553" s="158"/>
      <c r="U1553" s="158"/>
      <c r="V1553" s="158"/>
      <c r="W1553" s="158"/>
      <c r="X1553" s="158"/>
      <c r="Y1553" s="158"/>
      <c r="Z1553" s="147"/>
      <c r="AA1553" s="147"/>
      <c r="AB1553" s="147"/>
      <c r="AC1553" s="147"/>
      <c r="AD1553" s="147"/>
      <c r="AE1553" s="147"/>
      <c r="AF1553" s="147"/>
      <c r="AG1553" s="147" t="s">
        <v>212</v>
      </c>
      <c r="AH1553" s="147">
        <v>0</v>
      </c>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3" x14ac:dyDescent="0.2">
      <c r="A1554" s="154"/>
      <c r="B1554" s="155"/>
      <c r="C1554" s="193" t="s">
        <v>1205</v>
      </c>
      <c r="D1554" s="188"/>
      <c r="E1554" s="189">
        <v>12.4848</v>
      </c>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7"/>
      <c r="AA1554" s="147"/>
      <c r="AB1554" s="147"/>
      <c r="AC1554" s="147"/>
      <c r="AD1554" s="147"/>
      <c r="AE1554" s="147"/>
      <c r="AF1554" s="147"/>
      <c r="AG1554" s="147" t="s">
        <v>212</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x14ac:dyDescent="0.2">
      <c r="A1555" s="154">
        <v>215</v>
      </c>
      <c r="B1555" s="155" t="s">
        <v>1206</v>
      </c>
      <c r="C1555" s="195" t="s">
        <v>1207</v>
      </c>
      <c r="D1555" s="156" t="s">
        <v>0</v>
      </c>
      <c r="E1555" s="192"/>
      <c r="F1555" s="159"/>
      <c r="G1555" s="158">
        <f>ROUND(E1555*F1555,2)</f>
        <v>0</v>
      </c>
      <c r="H1555" s="159"/>
      <c r="I1555" s="158">
        <f>ROUND(E1555*H1555,2)</f>
        <v>0</v>
      </c>
      <c r="J1555" s="159"/>
      <c r="K1555" s="158">
        <f>ROUND(E1555*J1555,2)</f>
        <v>0</v>
      </c>
      <c r="L1555" s="158">
        <v>21</v>
      </c>
      <c r="M1555" s="158">
        <f>G1555*(1+L1555/100)</f>
        <v>0</v>
      </c>
      <c r="N1555" s="157">
        <v>0</v>
      </c>
      <c r="O1555" s="157">
        <f>ROUND(E1555*N1555,2)</f>
        <v>0</v>
      </c>
      <c r="P1555" s="157">
        <v>0</v>
      </c>
      <c r="Q1555" s="157">
        <f>ROUND(E1555*P1555,2)</f>
        <v>0</v>
      </c>
      <c r="R1555" s="158"/>
      <c r="S1555" s="158" t="s">
        <v>178</v>
      </c>
      <c r="T1555" s="158" t="s">
        <v>178</v>
      </c>
      <c r="U1555" s="158">
        <v>0</v>
      </c>
      <c r="V1555" s="158">
        <f>ROUND(E1555*U1555,2)</f>
        <v>0</v>
      </c>
      <c r="W1555" s="158"/>
      <c r="X1555" s="158" t="s">
        <v>1060</v>
      </c>
      <c r="Y1555" s="158" t="s">
        <v>180</v>
      </c>
      <c r="Z1555" s="147"/>
      <c r="AA1555" s="147"/>
      <c r="AB1555" s="147"/>
      <c r="AC1555" s="147"/>
      <c r="AD1555" s="147"/>
      <c r="AE1555" s="147"/>
      <c r="AF1555" s="147"/>
      <c r="AG1555" s="147" t="s">
        <v>1061</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x14ac:dyDescent="0.2">
      <c r="A1556" s="161" t="s">
        <v>173</v>
      </c>
      <c r="B1556" s="162" t="s">
        <v>102</v>
      </c>
      <c r="C1556" s="182" t="s">
        <v>103</v>
      </c>
      <c r="D1556" s="163"/>
      <c r="E1556" s="164"/>
      <c r="F1556" s="165"/>
      <c r="G1556" s="165">
        <f>SUMIF(AG1557:AG1566,"&lt;&gt;NOR",G1557:G1566)</f>
        <v>0</v>
      </c>
      <c r="H1556" s="165"/>
      <c r="I1556" s="165">
        <f>SUM(I1557:I1566)</f>
        <v>0</v>
      </c>
      <c r="J1556" s="165"/>
      <c r="K1556" s="165">
        <f>SUM(K1557:K1566)</f>
        <v>0</v>
      </c>
      <c r="L1556" s="165"/>
      <c r="M1556" s="165">
        <f>SUM(M1557:M1566)</f>
        <v>0</v>
      </c>
      <c r="N1556" s="164"/>
      <c r="O1556" s="164">
        <f>SUM(O1557:O1566)</f>
        <v>0</v>
      </c>
      <c r="P1556" s="164"/>
      <c r="Q1556" s="164">
        <f>SUM(Q1557:Q1566)</f>
        <v>0</v>
      </c>
      <c r="R1556" s="165"/>
      <c r="S1556" s="165"/>
      <c r="T1556" s="166"/>
      <c r="U1556" s="160"/>
      <c r="V1556" s="160">
        <f>SUM(V1557:V1566)</f>
        <v>0</v>
      </c>
      <c r="W1556" s="160"/>
      <c r="X1556" s="160"/>
      <c r="Y1556" s="160"/>
      <c r="AG1556" t="s">
        <v>174</v>
      </c>
    </row>
    <row r="1557" spans="1:60" outlineLevel="1" x14ac:dyDescent="0.2">
      <c r="A1557" s="175">
        <v>216</v>
      </c>
      <c r="B1557" s="176" t="s">
        <v>1208</v>
      </c>
      <c r="C1557" s="183" t="s">
        <v>1209</v>
      </c>
      <c r="D1557" s="177" t="s">
        <v>1210</v>
      </c>
      <c r="E1557" s="178">
        <v>1</v>
      </c>
      <c r="F1557" s="179">
        <f>ZTI!G6</f>
        <v>0</v>
      </c>
      <c r="G1557" s="180">
        <f t="shared" ref="G1557:G1566" si="14">ROUND(E1557*F1557,2)</f>
        <v>0</v>
      </c>
      <c r="H1557" s="179"/>
      <c r="I1557" s="180">
        <f t="shared" ref="I1557:I1566" si="15">ROUND(E1557*H1557,2)</f>
        <v>0</v>
      </c>
      <c r="J1557" s="179"/>
      <c r="K1557" s="180">
        <f t="shared" ref="K1557:K1566" si="16">ROUND(E1557*J1557,2)</f>
        <v>0</v>
      </c>
      <c r="L1557" s="180">
        <v>21</v>
      </c>
      <c r="M1557" s="180">
        <f t="shared" ref="M1557:M1566" si="17">G1557*(1+L1557/100)</f>
        <v>0</v>
      </c>
      <c r="N1557" s="178">
        <v>0</v>
      </c>
      <c r="O1557" s="178">
        <f t="shared" ref="O1557:O1566" si="18">ROUND(E1557*N1557,2)</f>
        <v>0</v>
      </c>
      <c r="P1557" s="178">
        <v>0</v>
      </c>
      <c r="Q1557" s="178">
        <f t="shared" ref="Q1557:Q1566" si="19">ROUND(E1557*P1557,2)</f>
        <v>0</v>
      </c>
      <c r="R1557" s="180"/>
      <c r="S1557" s="180" t="s">
        <v>187</v>
      </c>
      <c r="T1557" s="181" t="s">
        <v>179</v>
      </c>
      <c r="U1557" s="158">
        <v>0</v>
      </c>
      <c r="V1557" s="158">
        <f t="shared" ref="V1557:V1566" si="20">ROUND(E1557*U1557,2)</f>
        <v>0</v>
      </c>
      <c r="W1557" s="158"/>
      <c r="X1557" s="158" t="s">
        <v>188</v>
      </c>
      <c r="Y1557" s="158" t="s">
        <v>180</v>
      </c>
      <c r="Z1557" s="147"/>
      <c r="AA1557" s="147"/>
      <c r="AB1557" s="147"/>
      <c r="AC1557" s="147"/>
      <c r="AD1557" s="147"/>
      <c r="AE1557" s="147"/>
      <c r="AF1557" s="147"/>
      <c r="AG1557" s="147" t="s">
        <v>1211</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ht="22.5" outlineLevel="1" x14ac:dyDescent="0.2">
      <c r="A1558" s="175">
        <v>217</v>
      </c>
      <c r="B1558" s="176" t="s">
        <v>1212</v>
      </c>
      <c r="C1558" s="183" t="s">
        <v>1213</v>
      </c>
      <c r="D1558" s="177" t="s">
        <v>186</v>
      </c>
      <c r="E1558" s="178">
        <v>1</v>
      </c>
      <c r="F1558" s="179">
        <f>ZTI!G137</f>
        <v>0</v>
      </c>
      <c r="G1558" s="180">
        <f t="shared" si="14"/>
        <v>0</v>
      </c>
      <c r="H1558" s="179"/>
      <c r="I1558" s="180">
        <f t="shared" si="15"/>
        <v>0</v>
      </c>
      <c r="J1558" s="179"/>
      <c r="K1558" s="180">
        <f t="shared" si="16"/>
        <v>0</v>
      </c>
      <c r="L1558" s="180">
        <v>21</v>
      </c>
      <c r="M1558" s="180">
        <f t="shared" si="17"/>
        <v>0</v>
      </c>
      <c r="N1558" s="178">
        <v>0</v>
      </c>
      <c r="O1558" s="178">
        <f t="shared" si="18"/>
        <v>0</v>
      </c>
      <c r="P1558" s="178">
        <v>0</v>
      </c>
      <c r="Q1558" s="178">
        <f t="shared" si="19"/>
        <v>0</v>
      </c>
      <c r="R1558" s="180"/>
      <c r="S1558" s="180" t="s">
        <v>187</v>
      </c>
      <c r="T1558" s="181" t="s">
        <v>179</v>
      </c>
      <c r="U1558" s="158">
        <v>0</v>
      </c>
      <c r="V1558" s="158">
        <f t="shared" si="20"/>
        <v>0</v>
      </c>
      <c r="W1558" s="158"/>
      <c r="X1558" s="158" t="s">
        <v>188</v>
      </c>
      <c r="Y1558" s="158" t="s">
        <v>180</v>
      </c>
      <c r="Z1558" s="147"/>
      <c r="AA1558" s="147"/>
      <c r="AB1558" s="147"/>
      <c r="AC1558" s="147"/>
      <c r="AD1558" s="147"/>
      <c r="AE1558" s="147"/>
      <c r="AF1558" s="147"/>
      <c r="AG1558" s="147" t="s">
        <v>189</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ht="22.5" outlineLevel="1" x14ac:dyDescent="0.2">
      <c r="A1559" s="175">
        <v>218</v>
      </c>
      <c r="B1559" s="176" t="s">
        <v>1214</v>
      </c>
      <c r="C1559" s="183" t="s">
        <v>1215</v>
      </c>
      <c r="D1559" s="177" t="s">
        <v>1210</v>
      </c>
      <c r="E1559" s="178">
        <v>1</v>
      </c>
      <c r="F1559" s="179">
        <f>ZTI!G151</f>
        <v>0</v>
      </c>
      <c r="G1559" s="180">
        <f t="shared" si="14"/>
        <v>0</v>
      </c>
      <c r="H1559" s="179"/>
      <c r="I1559" s="180">
        <f t="shared" si="15"/>
        <v>0</v>
      </c>
      <c r="J1559" s="179"/>
      <c r="K1559" s="180">
        <f t="shared" si="16"/>
        <v>0</v>
      </c>
      <c r="L1559" s="180">
        <v>21</v>
      </c>
      <c r="M1559" s="180">
        <f t="shared" si="17"/>
        <v>0</v>
      </c>
      <c r="N1559" s="178">
        <v>0</v>
      </c>
      <c r="O1559" s="178">
        <f t="shared" si="18"/>
        <v>0</v>
      </c>
      <c r="P1559" s="178">
        <v>0</v>
      </c>
      <c r="Q1559" s="178">
        <f t="shared" si="19"/>
        <v>0</v>
      </c>
      <c r="R1559" s="180"/>
      <c r="S1559" s="180" t="s">
        <v>187</v>
      </c>
      <c r="T1559" s="181" t="s">
        <v>179</v>
      </c>
      <c r="U1559" s="158">
        <v>0</v>
      </c>
      <c r="V1559" s="158">
        <f t="shared" si="20"/>
        <v>0</v>
      </c>
      <c r="W1559" s="158"/>
      <c r="X1559" s="158" t="s">
        <v>188</v>
      </c>
      <c r="Y1559" s="158" t="s">
        <v>180</v>
      </c>
      <c r="Z1559" s="147"/>
      <c r="AA1559" s="147"/>
      <c r="AB1559" s="147"/>
      <c r="AC1559" s="147"/>
      <c r="AD1559" s="147"/>
      <c r="AE1559" s="147"/>
      <c r="AF1559" s="147"/>
      <c r="AG1559" s="147" t="s">
        <v>1211</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75">
        <v>219</v>
      </c>
      <c r="B1560" s="176" t="s">
        <v>1216</v>
      </c>
      <c r="C1560" s="183" t="s">
        <v>1217</v>
      </c>
      <c r="D1560" s="177" t="s">
        <v>1210</v>
      </c>
      <c r="E1560" s="178">
        <v>1</v>
      </c>
      <c r="F1560" s="179">
        <f>ZTI!G51</f>
        <v>0</v>
      </c>
      <c r="G1560" s="180">
        <f t="shared" si="14"/>
        <v>0</v>
      </c>
      <c r="H1560" s="179"/>
      <c r="I1560" s="180">
        <f t="shared" si="15"/>
        <v>0</v>
      </c>
      <c r="J1560" s="179"/>
      <c r="K1560" s="180">
        <f t="shared" si="16"/>
        <v>0</v>
      </c>
      <c r="L1560" s="180">
        <v>21</v>
      </c>
      <c r="M1560" s="180">
        <f t="shared" si="17"/>
        <v>0</v>
      </c>
      <c r="N1560" s="178">
        <v>0</v>
      </c>
      <c r="O1560" s="178">
        <f t="shared" si="18"/>
        <v>0</v>
      </c>
      <c r="P1560" s="178">
        <v>0</v>
      </c>
      <c r="Q1560" s="178">
        <f t="shared" si="19"/>
        <v>0</v>
      </c>
      <c r="R1560" s="180"/>
      <c r="S1560" s="180" t="s">
        <v>187</v>
      </c>
      <c r="T1560" s="181" t="s">
        <v>179</v>
      </c>
      <c r="U1560" s="158">
        <v>0</v>
      </c>
      <c r="V1560" s="158">
        <f t="shared" si="20"/>
        <v>0</v>
      </c>
      <c r="W1560" s="158"/>
      <c r="X1560" s="158" t="s">
        <v>188</v>
      </c>
      <c r="Y1560" s="158" t="s">
        <v>180</v>
      </c>
      <c r="Z1560" s="147"/>
      <c r="AA1560" s="147"/>
      <c r="AB1560" s="147"/>
      <c r="AC1560" s="147"/>
      <c r="AD1560" s="147"/>
      <c r="AE1560" s="147"/>
      <c r="AF1560" s="147"/>
      <c r="AG1560" s="147" t="s">
        <v>1211</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ht="22.5" outlineLevel="1" x14ac:dyDescent="0.2">
      <c r="A1561" s="175">
        <v>220</v>
      </c>
      <c r="B1561" s="176" t="s">
        <v>1218</v>
      </c>
      <c r="C1561" s="183" t="s">
        <v>1219</v>
      </c>
      <c r="D1561" s="177" t="s">
        <v>186</v>
      </c>
      <c r="E1561" s="178">
        <v>1</v>
      </c>
      <c r="F1561" s="179">
        <f>ZTI!G143</f>
        <v>0</v>
      </c>
      <c r="G1561" s="180">
        <f t="shared" si="14"/>
        <v>0</v>
      </c>
      <c r="H1561" s="179"/>
      <c r="I1561" s="180">
        <f t="shared" si="15"/>
        <v>0</v>
      </c>
      <c r="J1561" s="179"/>
      <c r="K1561" s="180">
        <f t="shared" si="16"/>
        <v>0</v>
      </c>
      <c r="L1561" s="180">
        <v>21</v>
      </c>
      <c r="M1561" s="180">
        <f t="shared" si="17"/>
        <v>0</v>
      </c>
      <c r="N1561" s="178">
        <v>0</v>
      </c>
      <c r="O1561" s="178">
        <f t="shared" si="18"/>
        <v>0</v>
      </c>
      <c r="P1561" s="178">
        <v>0</v>
      </c>
      <c r="Q1561" s="178">
        <f t="shared" si="19"/>
        <v>0</v>
      </c>
      <c r="R1561" s="180"/>
      <c r="S1561" s="180" t="s">
        <v>187</v>
      </c>
      <c r="T1561" s="181" t="s">
        <v>179</v>
      </c>
      <c r="U1561" s="158">
        <v>0</v>
      </c>
      <c r="V1561" s="158">
        <f t="shared" si="20"/>
        <v>0</v>
      </c>
      <c r="W1561" s="158"/>
      <c r="X1561" s="158" t="s">
        <v>188</v>
      </c>
      <c r="Y1561" s="158" t="s">
        <v>180</v>
      </c>
      <c r="Z1561" s="147"/>
      <c r="AA1561" s="147"/>
      <c r="AB1561" s="147"/>
      <c r="AC1561" s="147"/>
      <c r="AD1561" s="147"/>
      <c r="AE1561" s="147"/>
      <c r="AF1561" s="147"/>
      <c r="AG1561" s="147" t="s">
        <v>189</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2.5" outlineLevel="1" x14ac:dyDescent="0.2">
      <c r="A1562" s="175">
        <v>221</v>
      </c>
      <c r="B1562" s="176" t="s">
        <v>1220</v>
      </c>
      <c r="C1562" s="183" t="s">
        <v>1221</v>
      </c>
      <c r="D1562" s="177" t="s">
        <v>186</v>
      </c>
      <c r="E1562" s="178">
        <v>1</v>
      </c>
      <c r="F1562" s="179">
        <f>ZTI!G163</f>
        <v>0</v>
      </c>
      <c r="G1562" s="180">
        <f t="shared" si="14"/>
        <v>0</v>
      </c>
      <c r="H1562" s="179"/>
      <c r="I1562" s="180">
        <f t="shared" si="15"/>
        <v>0</v>
      </c>
      <c r="J1562" s="179"/>
      <c r="K1562" s="180">
        <f t="shared" si="16"/>
        <v>0</v>
      </c>
      <c r="L1562" s="180">
        <v>21</v>
      </c>
      <c r="M1562" s="180">
        <f t="shared" si="17"/>
        <v>0</v>
      </c>
      <c r="N1562" s="178">
        <v>0</v>
      </c>
      <c r="O1562" s="178">
        <f t="shared" si="18"/>
        <v>0</v>
      </c>
      <c r="P1562" s="178">
        <v>0</v>
      </c>
      <c r="Q1562" s="178">
        <f t="shared" si="19"/>
        <v>0</v>
      </c>
      <c r="R1562" s="180"/>
      <c r="S1562" s="180" t="s">
        <v>187</v>
      </c>
      <c r="T1562" s="181" t="s">
        <v>179</v>
      </c>
      <c r="U1562" s="158">
        <v>0</v>
      </c>
      <c r="V1562" s="158">
        <f t="shared" si="20"/>
        <v>0</v>
      </c>
      <c r="W1562" s="158"/>
      <c r="X1562" s="158" t="s">
        <v>188</v>
      </c>
      <c r="Y1562" s="158" t="s">
        <v>180</v>
      </c>
      <c r="Z1562" s="147"/>
      <c r="AA1562" s="147"/>
      <c r="AB1562" s="147"/>
      <c r="AC1562" s="147"/>
      <c r="AD1562" s="147"/>
      <c r="AE1562" s="147"/>
      <c r="AF1562" s="147"/>
      <c r="AG1562" s="147" t="s">
        <v>189</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75">
        <v>222</v>
      </c>
      <c r="B1563" s="176" t="s">
        <v>1222</v>
      </c>
      <c r="C1563" s="183" t="s">
        <v>1223</v>
      </c>
      <c r="D1563" s="177" t="s">
        <v>1210</v>
      </c>
      <c r="E1563" s="178">
        <v>1</v>
      </c>
      <c r="F1563" s="179">
        <f>ZTI!G110</f>
        <v>0</v>
      </c>
      <c r="G1563" s="180">
        <f t="shared" si="14"/>
        <v>0</v>
      </c>
      <c r="H1563" s="179"/>
      <c r="I1563" s="180">
        <f t="shared" si="15"/>
        <v>0</v>
      </c>
      <c r="J1563" s="179"/>
      <c r="K1563" s="180">
        <f t="shared" si="16"/>
        <v>0</v>
      </c>
      <c r="L1563" s="180">
        <v>21</v>
      </c>
      <c r="M1563" s="180">
        <f t="shared" si="17"/>
        <v>0</v>
      </c>
      <c r="N1563" s="178">
        <v>0</v>
      </c>
      <c r="O1563" s="178">
        <f t="shared" si="18"/>
        <v>0</v>
      </c>
      <c r="P1563" s="178">
        <v>0</v>
      </c>
      <c r="Q1563" s="178">
        <f t="shared" si="19"/>
        <v>0</v>
      </c>
      <c r="R1563" s="180"/>
      <c r="S1563" s="180" t="s">
        <v>187</v>
      </c>
      <c r="T1563" s="181" t="s">
        <v>179</v>
      </c>
      <c r="U1563" s="158">
        <v>0</v>
      </c>
      <c r="V1563" s="158">
        <f t="shared" si="20"/>
        <v>0</v>
      </c>
      <c r="W1563" s="158"/>
      <c r="X1563" s="158" t="s">
        <v>188</v>
      </c>
      <c r="Y1563" s="158" t="s">
        <v>180</v>
      </c>
      <c r="Z1563" s="147"/>
      <c r="AA1563" s="147"/>
      <c r="AB1563" s="147"/>
      <c r="AC1563" s="147"/>
      <c r="AD1563" s="147"/>
      <c r="AE1563" s="147"/>
      <c r="AF1563" s="147"/>
      <c r="AG1563" s="147" t="s">
        <v>1211</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ht="22.5" outlineLevel="1" x14ac:dyDescent="0.2">
      <c r="A1564" s="175">
        <v>223</v>
      </c>
      <c r="B1564" s="176" t="s">
        <v>1224</v>
      </c>
      <c r="C1564" s="183" t="s">
        <v>1225</v>
      </c>
      <c r="D1564" s="177" t="s">
        <v>1210</v>
      </c>
      <c r="E1564" s="178">
        <v>1</v>
      </c>
      <c r="F1564" s="179">
        <f>ZTI!G171</f>
        <v>0</v>
      </c>
      <c r="G1564" s="180">
        <f t="shared" si="14"/>
        <v>0</v>
      </c>
      <c r="H1564" s="179"/>
      <c r="I1564" s="180">
        <f t="shared" si="15"/>
        <v>0</v>
      </c>
      <c r="J1564" s="179"/>
      <c r="K1564" s="180">
        <f t="shared" si="16"/>
        <v>0</v>
      </c>
      <c r="L1564" s="180">
        <v>21</v>
      </c>
      <c r="M1564" s="180">
        <f t="shared" si="17"/>
        <v>0</v>
      </c>
      <c r="N1564" s="178">
        <v>0</v>
      </c>
      <c r="O1564" s="178">
        <f t="shared" si="18"/>
        <v>0</v>
      </c>
      <c r="P1564" s="178">
        <v>0</v>
      </c>
      <c r="Q1564" s="178">
        <f t="shared" si="19"/>
        <v>0</v>
      </c>
      <c r="R1564" s="180"/>
      <c r="S1564" s="180" t="s">
        <v>187</v>
      </c>
      <c r="T1564" s="181" t="s">
        <v>179</v>
      </c>
      <c r="U1564" s="158">
        <v>0</v>
      </c>
      <c r="V1564" s="158">
        <f t="shared" si="20"/>
        <v>0</v>
      </c>
      <c r="W1564" s="158"/>
      <c r="X1564" s="158" t="s">
        <v>188</v>
      </c>
      <c r="Y1564" s="158" t="s">
        <v>180</v>
      </c>
      <c r="Z1564" s="147"/>
      <c r="AA1564" s="147"/>
      <c r="AB1564" s="147"/>
      <c r="AC1564" s="147"/>
      <c r="AD1564" s="147"/>
      <c r="AE1564" s="147"/>
      <c r="AF1564" s="147"/>
      <c r="AG1564" s="147" t="s">
        <v>1211</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5">
        <v>224</v>
      </c>
      <c r="B1565" s="176" t="s">
        <v>1226</v>
      </c>
      <c r="C1565" s="183" t="s">
        <v>1227</v>
      </c>
      <c r="D1565" s="177" t="s">
        <v>186</v>
      </c>
      <c r="E1565" s="178">
        <v>1</v>
      </c>
      <c r="F1565" s="179">
        <f>ZTI!G191</f>
        <v>0</v>
      </c>
      <c r="G1565" s="180">
        <f t="shared" si="14"/>
        <v>0</v>
      </c>
      <c r="H1565" s="179"/>
      <c r="I1565" s="180">
        <f t="shared" si="15"/>
        <v>0</v>
      </c>
      <c r="J1565" s="179"/>
      <c r="K1565" s="180">
        <f t="shared" si="16"/>
        <v>0</v>
      </c>
      <c r="L1565" s="180">
        <v>21</v>
      </c>
      <c r="M1565" s="180">
        <f t="shared" si="17"/>
        <v>0</v>
      </c>
      <c r="N1565" s="178">
        <v>0</v>
      </c>
      <c r="O1565" s="178">
        <f t="shared" si="18"/>
        <v>0</v>
      </c>
      <c r="P1565" s="178">
        <v>0</v>
      </c>
      <c r="Q1565" s="178">
        <f t="shared" si="19"/>
        <v>0</v>
      </c>
      <c r="R1565" s="180"/>
      <c r="S1565" s="180" t="s">
        <v>187</v>
      </c>
      <c r="T1565" s="181" t="s">
        <v>179</v>
      </c>
      <c r="U1565" s="158">
        <v>0</v>
      </c>
      <c r="V1565" s="158">
        <f t="shared" si="20"/>
        <v>0</v>
      </c>
      <c r="W1565" s="158"/>
      <c r="X1565" s="158" t="s">
        <v>188</v>
      </c>
      <c r="Y1565" s="158" t="s">
        <v>180</v>
      </c>
      <c r="Z1565" s="147"/>
      <c r="AA1565" s="147"/>
      <c r="AB1565" s="147"/>
      <c r="AC1565" s="147"/>
      <c r="AD1565" s="147"/>
      <c r="AE1565" s="147"/>
      <c r="AF1565" s="147"/>
      <c r="AG1565" s="147" t="s">
        <v>189</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75">
        <v>225</v>
      </c>
      <c r="B1566" s="176" t="s">
        <v>1228</v>
      </c>
      <c r="C1566" s="183" t="s">
        <v>1229</v>
      </c>
      <c r="D1566" s="177" t="s">
        <v>0</v>
      </c>
      <c r="E1566" s="192"/>
      <c r="F1566" s="179"/>
      <c r="G1566" s="180">
        <f t="shared" si="14"/>
        <v>0</v>
      </c>
      <c r="H1566" s="179"/>
      <c r="I1566" s="180">
        <f t="shared" si="15"/>
        <v>0</v>
      </c>
      <c r="J1566" s="179"/>
      <c r="K1566" s="180">
        <f t="shared" si="16"/>
        <v>0</v>
      </c>
      <c r="L1566" s="180">
        <v>21</v>
      </c>
      <c r="M1566" s="180">
        <f t="shared" si="17"/>
        <v>0</v>
      </c>
      <c r="N1566" s="178">
        <v>0</v>
      </c>
      <c r="O1566" s="178">
        <f t="shared" si="18"/>
        <v>0</v>
      </c>
      <c r="P1566" s="178">
        <v>0</v>
      </c>
      <c r="Q1566" s="178">
        <f t="shared" si="19"/>
        <v>0</v>
      </c>
      <c r="R1566" s="180"/>
      <c r="S1566" s="180" t="s">
        <v>187</v>
      </c>
      <c r="T1566" s="181" t="s">
        <v>179</v>
      </c>
      <c r="U1566" s="158">
        <v>0</v>
      </c>
      <c r="V1566" s="158">
        <f t="shared" si="20"/>
        <v>0</v>
      </c>
      <c r="W1566" s="158"/>
      <c r="X1566" s="158" t="s">
        <v>188</v>
      </c>
      <c r="Y1566" s="158" t="s">
        <v>180</v>
      </c>
      <c r="Z1566" s="147"/>
      <c r="AA1566" s="147"/>
      <c r="AB1566" s="147"/>
      <c r="AC1566" s="147"/>
      <c r="AD1566" s="147"/>
      <c r="AE1566" s="147"/>
      <c r="AF1566" s="147"/>
      <c r="AG1566" s="147" t="s">
        <v>189</v>
      </c>
      <c r="AH1566" s="147"/>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x14ac:dyDescent="0.2">
      <c r="A1567" s="161" t="s">
        <v>173</v>
      </c>
      <c r="B1567" s="162" t="s">
        <v>104</v>
      </c>
      <c r="C1567" s="182" t="s">
        <v>105</v>
      </c>
      <c r="D1567" s="163"/>
      <c r="E1567" s="164"/>
      <c r="F1567" s="165"/>
      <c r="G1567" s="165">
        <f>SUMIF(AG1568:AG1583,"&lt;&gt;NOR",G1568:G1583)</f>
        <v>0</v>
      </c>
      <c r="H1567" s="165"/>
      <c r="I1567" s="165">
        <f>SUM(I1568:I1583)</f>
        <v>0</v>
      </c>
      <c r="J1567" s="165"/>
      <c r="K1567" s="165">
        <f>SUM(K1568:K1583)</f>
        <v>0</v>
      </c>
      <c r="L1567" s="165"/>
      <c r="M1567" s="165">
        <f>SUM(M1568:M1583)</f>
        <v>0</v>
      </c>
      <c r="N1567" s="164"/>
      <c r="O1567" s="164">
        <f>SUM(O1568:O1583)</f>
        <v>0</v>
      </c>
      <c r="P1567" s="164"/>
      <c r="Q1567" s="164">
        <f>SUM(Q1568:Q1583)</f>
        <v>0.27</v>
      </c>
      <c r="R1567" s="165"/>
      <c r="S1567" s="165"/>
      <c r="T1567" s="166"/>
      <c r="U1567" s="160"/>
      <c r="V1567" s="160">
        <f>SUM(V1568:V1583)</f>
        <v>8</v>
      </c>
      <c r="W1567" s="160"/>
      <c r="X1567" s="160"/>
      <c r="Y1567" s="160"/>
      <c r="AG1567" t="s">
        <v>174</v>
      </c>
    </row>
    <row r="1568" spans="1:60" outlineLevel="1" x14ac:dyDescent="0.2">
      <c r="A1568" s="168">
        <v>226</v>
      </c>
      <c r="B1568" s="169" t="s">
        <v>1230</v>
      </c>
      <c r="C1568" s="184" t="s">
        <v>1231</v>
      </c>
      <c r="D1568" s="170" t="s">
        <v>1232</v>
      </c>
      <c r="E1568" s="171">
        <v>4</v>
      </c>
      <c r="F1568" s="172"/>
      <c r="G1568" s="173">
        <f>ROUND(E1568*F1568,2)</f>
        <v>0</v>
      </c>
      <c r="H1568" s="172"/>
      <c r="I1568" s="173">
        <f>ROUND(E1568*H1568,2)</f>
        <v>0</v>
      </c>
      <c r="J1568" s="172"/>
      <c r="K1568" s="173">
        <f>ROUND(E1568*J1568,2)</f>
        <v>0</v>
      </c>
      <c r="L1568" s="173">
        <v>21</v>
      </c>
      <c r="M1568" s="173">
        <f>G1568*(1+L1568/100)</f>
        <v>0</v>
      </c>
      <c r="N1568" s="171">
        <v>0</v>
      </c>
      <c r="O1568" s="171">
        <f>ROUND(E1568*N1568,2)</f>
        <v>0</v>
      </c>
      <c r="P1568" s="171">
        <v>1.933E-2</v>
      </c>
      <c r="Q1568" s="171">
        <f>ROUND(E1568*P1568,2)</f>
        <v>0.08</v>
      </c>
      <c r="R1568" s="173"/>
      <c r="S1568" s="173" t="s">
        <v>178</v>
      </c>
      <c r="T1568" s="174" t="s">
        <v>178</v>
      </c>
      <c r="U1568" s="158">
        <v>0.59</v>
      </c>
      <c r="V1568" s="158">
        <f>ROUND(E1568*U1568,2)</f>
        <v>2.36</v>
      </c>
      <c r="W1568" s="158"/>
      <c r="X1568" s="158" t="s">
        <v>188</v>
      </c>
      <c r="Y1568" s="158" t="s">
        <v>180</v>
      </c>
      <c r="Z1568" s="147"/>
      <c r="AA1568" s="147"/>
      <c r="AB1568" s="147"/>
      <c r="AC1568" s="147"/>
      <c r="AD1568" s="147"/>
      <c r="AE1568" s="147"/>
      <c r="AF1568" s="147"/>
      <c r="AG1568" s="147" t="s">
        <v>189</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2" x14ac:dyDescent="0.2">
      <c r="A1569" s="154"/>
      <c r="B1569" s="155"/>
      <c r="C1569" s="193" t="s">
        <v>211</v>
      </c>
      <c r="D1569" s="188"/>
      <c r="E1569" s="189"/>
      <c r="F1569" s="158"/>
      <c r="G1569" s="158"/>
      <c r="H1569" s="158"/>
      <c r="I1569" s="158"/>
      <c r="J1569" s="158"/>
      <c r="K1569" s="158"/>
      <c r="L1569" s="158"/>
      <c r="M1569" s="158"/>
      <c r="N1569" s="157"/>
      <c r="O1569" s="157"/>
      <c r="P1569" s="157"/>
      <c r="Q1569" s="157"/>
      <c r="R1569" s="158"/>
      <c r="S1569" s="158"/>
      <c r="T1569" s="158"/>
      <c r="U1569" s="158"/>
      <c r="V1569" s="158"/>
      <c r="W1569" s="158"/>
      <c r="X1569" s="158"/>
      <c r="Y1569" s="158"/>
      <c r="Z1569" s="147"/>
      <c r="AA1569" s="147"/>
      <c r="AB1569" s="147"/>
      <c r="AC1569" s="147"/>
      <c r="AD1569" s="147"/>
      <c r="AE1569" s="147"/>
      <c r="AF1569" s="147"/>
      <c r="AG1569" s="147" t="s">
        <v>212</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3" x14ac:dyDescent="0.2">
      <c r="A1570" s="154"/>
      <c r="B1570" s="155"/>
      <c r="C1570" s="193" t="s">
        <v>72</v>
      </c>
      <c r="D1570" s="188"/>
      <c r="E1570" s="189">
        <v>4</v>
      </c>
      <c r="F1570" s="158"/>
      <c r="G1570" s="158"/>
      <c r="H1570" s="158"/>
      <c r="I1570" s="158"/>
      <c r="J1570" s="158"/>
      <c r="K1570" s="158"/>
      <c r="L1570" s="158"/>
      <c r="M1570" s="158"/>
      <c r="N1570" s="157"/>
      <c r="O1570" s="157"/>
      <c r="P1570" s="157"/>
      <c r="Q1570" s="157"/>
      <c r="R1570" s="158"/>
      <c r="S1570" s="158"/>
      <c r="T1570" s="158"/>
      <c r="U1570" s="158"/>
      <c r="V1570" s="158"/>
      <c r="W1570" s="158"/>
      <c r="X1570" s="158"/>
      <c r="Y1570" s="158"/>
      <c r="Z1570" s="147"/>
      <c r="AA1570" s="147"/>
      <c r="AB1570" s="147"/>
      <c r="AC1570" s="147"/>
      <c r="AD1570" s="147"/>
      <c r="AE1570" s="147"/>
      <c r="AF1570" s="147"/>
      <c r="AG1570" s="147" t="s">
        <v>212</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x14ac:dyDescent="0.2">
      <c r="A1571" s="168">
        <v>227</v>
      </c>
      <c r="B1571" s="169" t="s">
        <v>1233</v>
      </c>
      <c r="C1571" s="184" t="s">
        <v>1234</v>
      </c>
      <c r="D1571" s="170" t="s">
        <v>1232</v>
      </c>
      <c r="E1571" s="171">
        <v>8</v>
      </c>
      <c r="F1571" s="172"/>
      <c r="G1571" s="173">
        <f>ROUND(E1571*F1571,2)</f>
        <v>0</v>
      </c>
      <c r="H1571" s="172"/>
      <c r="I1571" s="173">
        <f>ROUND(E1571*H1571,2)</f>
        <v>0</v>
      </c>
      <c r="J1571" s="172"/>
      <c r="K1571" s="173">
        <f>ROUND(E1571*J1571,2)</f>
        <v>0</v>
      </c>
      <c r="L1571" s="173">
        <v>21</v>
      </c>
      <c r="M1571" s="173">
        <f>G1571*(1+L1571/100)</f>
        <v>0</v>
      </c>
      <c r="N1571" s="171">
        <v>0</v>
      </c>
      <c r="O1571" s="171">
        <f>ROUND(E1571*N1571,2)</f>
        <v>0</v>
      </c>
      <c r="P1571" s="171">
        <v>1.9460000000000002E-2</v>
      </c>
      <c r="Q1571" s="171">
        <f>ROUND(E1571*P1571,2)</f>
        <v>0.16</v>
      </c>
      <c r="R1571" s="173"/>
      <c r="S1571" s="173" t="s">
        <v>178</v>
      </c>
      <c r="T1571" s="174" t="s">
        <v>178</v>
      </c>
      <c r="U1571" s="158">
        <v>0.38200000000000001</v>
      </c>
      <c r="V1571" s="158">
        <f>ROUND(E1571*U1571,2)</f>
        <v>3.06</v>
      </c>
      <c r="W1571" s="158"/>
      <c r="X1571" s="158" t="s">
        <v>188</v>
      </c>
      <c r="Y1571" s="158" t="s">
        <v>180</v>
      </c>
      <c r="Z1571" s="147"/>
      <c r="AA1571" s="147"/>
      <c r="AB1571" s="147"/>
      <c r="AC1571" s="147"/>
      <c r="AD1571" s="147"/>
      <c r="AE1571" s="147"/>
      <c r="AF1571" s="147"/>
      <c r="AG1571" s="147" t="s">
        <v>189</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2" x14ac:dyDescent="0.2">
      <c r="A1572" s="154"/>
      <c r="B1572" s="155"/>
      <c r="C1572" s="193" t="s">
        <v>211</v>
      </c>
      <c r="D1572" s="188"/>
      <c r="E1572" s="189"/>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7"/>
      <c r="AA1572" s="147"/>
      <c r="AB1572" s="147"/>
      <c r="AC1572" s="147"/>
      <c r="AD1572" s="147"/>
      <c r="AE1572" s="147"/>
      <c r="AF1572" s="147"/>
      <c r="AG1572" s="147" t="s">
        <v>212</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3" x14ac:dyDescent="0.2">
      <c r="A1573" s="154"/>
      <c r="B1573" s="155"/>
      <c r="C1573" s="193" t="s">
        <v>84</v>
      </c>
      <c r="D1573" s="188"/>
      <c r="E1573" s="189">
        <v>8</v>
      </c>
      <c r="F1573" s="158"/>
      <c r="G1573" s="158"/>
      <c r="H1573" s="158"/>
      <c r="I1573" s="158"/>
      <c r="J1573" s="158"/>
      <c r="K1573" s="158"/>
      <c r="L1573" s="158"/>
      <c r="M1573" s="158"/>
      <c r="N1573" s="157"/>
      <c r="O1573" s="157"/>
      <c r="P1573" s="157"/>
      <c r="Q1573" s="157"/>
      <c r="R1573" s="158"/>
      <c r="S1573" s="158"/>
      <c r="T1573" s="158"/>
      <c r="U1573" s="158"/>
      <c r="V1573" s="158"/>
      <c r="W1573" s="158"/>
      <c r="X1573" s="158"/>
      <c r="Y1573" s="158"/>
      <c r="Z1573" s="147"/>
      <c r="AA1573" s="147"/>
      <c r="AB1573" s="147"/>
      <c r="AC1573" s="147"/>
      <c r="AD1573" s="147"/>
      <c r="AE1573" s="147"/>
      <c r="AF1573" s="147"/>
      <c r="AG1573" s="147" t="s">
        <v>212</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68">
        <v>228</v>
      </c>
      <c r="B1574" s="169" t="s">
        <v>1235</v>
      </c>
      <c r="C1574" s="184" t="s">
        <v>1236</v>
      </c>
      <c r="D1574" s="170" t="s">
        <v>1232</v>
      </c>
      <c r="E1574" s="171">
        <v>1</v>
      </c>
      <c r="F1574" s="172"/>
      <c r="G1574" s="173">
        <f>ROUND(E1574*F1574,2)</f>
        <v>0</v>
      </c>
      <c r="H1574" s="172"/>
      <c r="I1574" s="173">
        <f>ROUND(E1574*H1574,2)</f>
        <v>0</v>
      </c>
      <c r="J1574" s="172"/>
      <c r="K1574" s="173">
        <f>ROUND(E1574*J1574,2)</f>
        <v>0</v>
      </c>
      <c r="L1574" s="173">
        <v>21</v>
      </c>
      <c r="M1574" s="173">
        <f>G1574*(1+L1574/100)</f>
        <v>0</v>
      </c>
      <c r="N1574" s="171">
        <v>0</v>
      </c>
      <c r="O1574" s="171">
        <f>ROUND(E1574*N1574,2)</f>
        <v>0</v>
      </c>
      <c r="P1574" s="171">
        <v>1.8800000000000001E-2</v>
      </c>
      <c r="Q1574" s="171">
        <f>ROUND(E1574*P1574,2)</f>
        <v>0.02</v>
      </c>
      <c r="R1574" s="173"/>
      <c r="S1574" s="173" t="s">
        <v>178</v>
      </c>
      <c r="T1574" s="174" t="s">
        <v>178</v>
      </c>
      <c r="U1574" s="158">
        <v>0.57899999999999996</v>
      </c>
      <c r="V1574" s="158">
        <f>ROUND(E1574*U1574,2)</f>
        <v>0.57999999999999996</v>
      </c>
      <c r="W1574" s="158"/>
      <c r="X1574" s="158" t="s">
        <v>188</v>
      </c>
      <c r="Y1574" s="158" t="s">
        <v>180</v>
      </c>
      <c r="Z1574" s="147"/>
      <c r="AA1574" s="147"/>
      <c r="AB1574" s="147"/>
      <c r="AC1574" s="147"/>
      <c r="AD1574" s="147"/>
      <c r="AE1574" s="147"/>
      <c r="AF1574" s="147"/>
      <c r="AG1574" s="147" t="s">
        <v>189</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2" x14ac:dyDescent="0.2">
      <c r="A1575" s="154"/>
      <c r="B1575" s="155"/>
      <c r="C1575" s="193" t="s">
        <v>211</v>
      </c>
      <c r="D1575" s="188"/>
      <c r="E1575" s="189"/>
      <c r="F1575" s="158"/>
      <c r="G1575" s="158"/>
      <c r="H1575" s="158"/>
      <c r="I1575" s="158"/>
      <c r="J1575" s="158"/>
      <c r="K1575" s="158"/>
      <c r="L1575" s="158"/>
      <c r="M1575" s="158"/>
      <c r="N1575" s="157"/>
      <c r="O1575" s="157"/>
      <c r="P1575" s="157"/>
      <c r="Q1575" s="157"/>
      <c r="R1575" s="158"/>
      <c r="S1575" s="158"/>
      <c r="T1575" s="158"/>
      <c r="U1575" s="158"/>
      <c r="V1575" s="158"/>
      <c r="W1575" s="158"/>
      <c r="X1575" s="158"/>
      <c r="Y1575" s="158"/>
      <c r="Z1575" s="147"/>
      <c r="AA1575" s="147"/>
      <c r="AB1575" s="147"/>
      <c r="AC1575" s="147"/>
      <c r="AD1575" s="147"/>
      <c r="AE1575" s="147"/>
      <c r="AF1575" s="147"/>
      <c r="AG1575" s="147" t="s">
        <v>212</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3" x14ac:dyDescent="0.2">
      <c r="A1576" s="154"/>
      <c r="B1576" s="155"/>
      <c r="C1576" s="193" t="s">
        <v>66</v>
      </c>
      <c r="D1576" s="188"/>
      <c r="E1576" s="189">
        <v>1</v>
      </c>
      <c r="F1576" s="158"/>
      <c r="G1576" s="158"/>
      <c r="H1576" s="158"/>
      <c r="I1576" s="158"/>
      <c r="J1576" s="158"/>
      <c r="K1576" s="158"/>
      <c r="L1576" s="158"/>
      <c r="M1576" s="158"/>
      <c r="N1576" s="157"/>
      <c r="O1576" s="157"/>
      <c r="P1576" s="157"/>
      <c r="Q1576" s="157"/>
      <c r="R1576" s="158"/>
      <c r="S1576" s="158"/>
      <c r="T1576" s="158"/>
      <c r="U1576" s="158"/>
      <c r="V1576" s="158"/>
      <c r="W1576" s="158"/>
      <c r="X1576" s="158"/>
      <c r="Y1576" s="158"/>
      <c r="Z1576" s="147"/>
      <c r="AA1576" s="147"/>
      <c r="AB1576" s="147"/>
      <c r="AC1576" s="147"/>
      <c r="AD1576" s="147"/>
      <c r="AE1576" s="147"/>
      <c r="AF1576" s="147"/>
      <c r="AG1576" s="147" t="s">
        <v>212</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68">
        <v>229</v>
      </c>
      <c r="B1577" s="169" t="s">
        <v>1237</v>
      </c>
      <c r="C1577" s="184" t="s">
        <v>1238</v>
      </c>
      <c r="D1577" s="170" t="s">
        <v>1232</v>
      </c>
      <c r="E1577" s="171">
        <v>1</v>
      </c>
      <c r="F1577" s="172"/>
      <c r="G1577" s="173">
        <f>ROUND(E1577*F1577,2)</f>
        <v>0</v>
      </c>
      <c r="H1577" s="172"/>
      <c r="I1577" s="173">
        <f>ROUND(E1577*H1577,2)</f>
        <v>0</v>
      </c>
      <c r="J1577" s="172"/>
      <c r="K1577" s="173">
        <f>ROUND(E1577*J1577,2)</f>
        <v>0</v>
      </c>
      <c r="L1577" s="173">
        <v>21</v>
      </c>
      <c r="M1577" s="173">
        <f>G1577*(1+L1577/100)</f>
        <v>0</v>
      </c>
      <c r="N1577" s="171">
        <v>0</v>
      </c>
      <c r="O1577" s="171">
        <f>ROUND(E1577*N1577,2)</f>
        <v>0</v>
      </c>
      <c r="P1577" s="171">
        <v>1.56E-3</v>
      </c>
      <c r="Q1577" s="171">
        <f>ROUND(E1577*P1577,2)</f>
        <v>0</v>
      </c>
      <c r="R1577" s="173"/>
      <c r="S1577" s="173" t="s">
        <v>178</v>
      </c>
      <c r="T1577" s="174" t="s">
        <v>178</v>
      </c>
      <c r="U1577" s="158">
        <v>0.217</v>
      </c>
      <c r="V1577" s="158">
        <f>ROUND(E1577*U1577,2)</f>
        <v>0.22</v>
      </c>
      <c r="W1577" s="158"/>
      <c r="X1577" s="158" t="s">
        <v>188</v>
      </c>
      <c r="Y1577" s="158" t="s">
        <v>180</v>
      </c>
      <c r="Z1577" s="147"/>
      <c r="AA1577" s="147"/>
      <c r="AB1577" s="147"/>
      <c r="AC1577" s="147"/>
      <c r="AD1577" s="147"/>
      <c r="AE1577" s="147"/>
      <c r="AF1577" s="147"/>
      <c r="AG1577" s="147" t="s">
        <v>189</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2" x14ac:dyDescent="0.2">
      <c r="A1578" s="154"/>
      <c r="B1578" s="155"/>
      <c r="C1578" s="193" t="s">
        <v>211</v>
      </c>
      <c r="D1578" s="188"/>
      <c r="E1578" s="189"/>
      <c r="F1578" s="158"/>
      <c r="G1578" s="158"/>
      <c r="H1578" s="158"/>
      <c r="I1578" s="158"/>
      <c r="J1578" s="158"/>
      <c r="K1578" s="158"/>
      <c r="L1578" s="158"/>
      <c r="M1578" s="158"/>
      <c r="N1578" s="157"/>
      <c r="O1578" s="157"/>
      <c r="P1578" s="157"/>
      <c r="Q1578" s="157"/>
      <c r="R1578" s="158"/>
      <c r="S1578" s="158"/>
      <c r="T1578" s="158"/>
      <c r="U1578" s="158"/>
      <c r="V1578" s="158"/>
      <c r="W1578" s="158"/>
      <c r="X1578" s="158"/>
      <c r="Y1578" s="158"/>
      <c r="Z1578" s="147"/>
      <c r="AA1578" s="147"/>
      <c r="AB1578" s="147"/>
      <c r="AC1578" s="147"/>
      <c r="AD1578" s="147"/>
      <c r="AE1578" s="147"/>
      <c r="AF1578" s="147"/>
      <c r="AG1578" s="147" t="s">
        <v>212</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3" x14ac:dyDescent="0.2">
      <c r="A1579" s="154"/>
      <c r="B1579" s="155"/>
      <c r="C1579" s="193" t="s">
        <v>66</v>
      </c>
      <c r="D1579" s="188"/>
      <c r="E1579" s="189">
        <v>1</v>
      </c>
      <c r="F1579" s="158"/>
      <c r="G1579" s="158"/>
      <c r="H1579" s="158"/>
      <c r="I1579" s="158"/>
      <c r="J1579" s="158"/>
      <c r="K1579" s="158"/>
      <c r="L1579" s="158"/>
      <c r="M1579" s="158"/>
      <c r="N1579" s="157"/>
      <c r="O1579" s="157"/>
      <c r="P1579" s="157"/>
      <c r="Q1579" s="157"/>
      <c r="R1579" s="158"/>
      <c r="S1579" s="158"/>
      <c r="T1579" s="158"/>
      <c r="U1579" s="158"/>
      <c r="V1579" s="158"/>
      <c r="W1579" s="158"/>
      <c r="X1579" s="158"/>
      <c r="Y1579" s="158"/>
      <c r="Z1579" s="147"/>
      <c r="AA1579" s="147"/>
      <c r="AB1579" s="147"/>
      <c r="AC1579" s="147"/>
      <c r="AD1579" s="147"/>
      <c r="AE1579" s="147"/>
      <c r="AF1579" s="147"/>
      <c r="AG1579" s="147" t="s">
        <v>212</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outlineLevel="1" x14ac:dyDescent="0.2">
      <c r="A1580" s="168">
        <v>230</v>
      </c>
      <c r="B1580" s="169" t="s">
        <v>1239</v>
      </c>
      <c r="C1580" s="184" t="s">
        <v>1240</v>
      </c>
      <c r="D1580" s="170" t="s">
        <v>1232</v>
      </c>
      <c r="E1580" s="171">
        <v>8</v>
      </c>
      <c r="F1580" s="172"/>
      <c r="G1580" s="173">
        <f>ROUND(E1580*F1580,2)</f>
        <v>0</v>
      </c>
      <c r="H1580" s="172"/>
      <c r="I1580" s="173">
        <f>ROUND(E1580*H1580,2)</f>
        <v>0</v>
      </c>
      <c r="J1580" s="172"/>
      <c r="K1580" s="173">
        <f>ROUND(E1580*J1580,2)</f>
        <v>0</v>
      </c>
      <c r="L1580" s="173">
        <v>21</v>
      </c>
      <c r="M1580" s="173">
        <f>G1580*(1+L1580/100)</f>
        <v>0</v>
      </c>
      <c r="N1580" s="171">
        <v>0</v>
      </c>
      <c r="O1580" s="171">
        <f>ROUND(E1580*N1580,2)</f>
        <v>0</v>
      </c>
      <c r="P1580" s="171">
        <v>8.5999999999999998E-4</v>
      </c>
      <c r="Q1580" s="171">
        <f>ROUND(E1580*P1580,2)</f>
        <v>0.01</v>
      </c>
      <c r="R1580" s="173"/>
      <c r="S1580" s="173" t="s">
        <v>178</v>
      </c>
      <c r="T1580" s="174" t="s">
        <v>178</v>
      </c>
      <c r="U1580" s="158">
        <v>0.222</v>
      </c>
      <c r="V1580" s="158">
        <f>ROUND(E1580*U1580,2)</f>
        <v>1.78</v>
      </c>
      <c r="W1580" s="158"/>
      <c r="X1580" s="158" t="s">
        <v>188</v>
      </c>
      <c r="Y1580" s="158" t="s">
        <v>180</v>
      </c>
      <c r="Z1580" s="147"/>
      <c r="AA1580" s="147"/>
      <c r="AB1580" s="147"/>
      <c r="AC1580" s="147"/>
      <c r="AD1580" s="147"/>
      <c r="AE1580" s="147"/>
      <c r="AF1580" s="147"/>
      <c r="AG1580" s="147" t="s">
        <v>189</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2" x14ac:dyDescent="0.2">
      <c r="A1581" s="154"/>
      <c r="B1581" s="155"/>
      <c r="C1581" s="193" t="s">
        <v>211</v>
      </c>
      <c r="D1581" s="188"/>
      <c r="E1581" s="189"/>
      <c r="F1581" s="158"/>
      <c r="G1581" s="158"/>
      <c r="H1581" s="158"/>
      <c r="I1581" s="158"/>
      <c r="J1581" s="158"/>
      <c r="K1581" s="158"/>
      <c r="L1581" s="158"/>
      <c r="M1581" s="158"/>
      <c r="N1581" s="157"/>
      <c r="O1581" s="157"/>
      <c r="P1581" s="157"/>
      <c r="Q1581" s="157"/>
      <c r="R1581" s="158"/>
      <c r="S1581" s="158"/>
      <c r="T1581" s="158"/>
      <c r="U1581" s="158"/>
      <c r="V1581" s="158"/>
      <c r="W1581" s="158"/>
      <c r="X1581" s="158"/>
      <c r="Y1581" s="158"/>
      <c r="Z1581" s="147"/>
      <c r="AA1581" s="147"/>
      <c r="AB1581" s="147"/>
      <c r="AC1581" s="147"/>
      <c r="AD1581" s="147"/>
      <c r="AE1581" s="147"/>
      <c r="AF1581" s="147"/>
      <c r="AG1581" s="147" t="s">
        <v>212</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3" x14ac:dyDescent="0.2">
      <c r="A1582" s="154"/>
      <c r="B1582" s="155"/>
      <c r="C1582" s="193" t="s">
        <v>84</v>
      </c>
      <c r="D1582" s="188"/>
      <c r="E1582" s="189">
        <v>8</v>
      </c>
      <c r="F1582" s="158"/>
      <c r="G1582" s="158"/>
      <c r="H1582" s="158"/>
      <c r="I1582" s="158"/>
      <c r="J1582" s="158"/>
      <c r="K1582" s="158"/>
      <c r="L1582" s="158"/>
      <c r="M1582" s="158"/>
      <c r="N1582" s="157"/>
      <c r="O1582" s="157"/>
      <c r="P1582" s="157"/>
      <c r="Q1582" s="157"/>
      <c r="R1582" s="158"/>
      <c r="S1582" s="158"/>
      <c r="T1582" s="158"/>
      <c r="U1582" s="158"/>
      <c r="V1582" s="158"/>
      <c r="W1582" s="158"/>
      <c r="X1582" s="158"/>
      <c r="Y1582" s="158"/>
      <c r="Z1582" s="147"/>
      <c r="AA1582" s="147"/>
      <c r="AB1582" s="147"/>
      <c r="AC1582" s="147"/>
      <c r="AD1582" s="147"/>
      <c r="AE1582" s="147"/>
      <c r="AF1582" s="147"/>
      <c r="AG1582" s="147" t="s">
        <v>212</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ht="22.5" outlineLevel="1" x14ac:dyDescent="0.2">
      <c r="A1583" s="154">
        <v>231</v>
      </c>
      <c r="B1583" s="155" t="s">
        <v>1241</v>
      </c>
      <c r="C1583" s="195" t="s">
        <v>1242</v>
      </c>
      <c r="D1583" s="156" t="s">
        <v>0</v>
      </c>
      <c r="E1583" s="192"/>
      <c r="F1583" s="159"/>
      <c r="G1583" s="158">
        <f>ROUND(E1583*F1583,2)</f>
        <v>0</v>
      </c>
      <c r="H1583" s="159"/>
      <c r="I1583" s="158">
        <f>ROUND(E1583*H1583,2)</f>
        <v>0</v>
      </c>
      <c r="J1583" s="159"/>
      <c r="K1583" s="158">
        <f>ROUND(E1583*J1583,2)</f>
        <v>0</v>
      </c>
      <c r="L1583" s="158">
        <v>21</v>
      </c>
      <c r="M1583" s="158">
        <f>G1583*(1+L1583/100)</f>
        <v>0</v>
      </c>
      <c r="N1583" s="157">
        <v>0</v>
      </c>
      <c r="O1583" s="157">
        <f>ROUND(E1583*N1583,2)</f>
        <v>0</v>
      </c>
      <c r="P1583" s="157">
        <v>0</v>
      </c>
      <c r="Q1583" s="157">
        <f>ROUND(E1583*P1583,2)</f>
        <v>0</v>
      </c>
      <c r="R1583" s="158"/>
      <c r="S1583" s="158" t="s">
        <v>178</v>
      </c>
      <c r="T1583" s="158" t="s">
        <v>178</v>
      </c>
      <c r="U1583" s="158">
        <v>0</v>
      </c>
      <c r="V1583" s="158">
        <f>ROUND(E1583*U1583,2)</f>
        <v>0</v>
      </c>
      <c r="W1583" s="158"/>
      <c r="X1583" s="158" t="s">
        <v>1060</v>
      </c>
      <c r="Y1583" s="158" t="s">
        <v>180</v>
      </c>
      <c r="Z1583" s="147"/>
      <c r="AA1583" s="147"/>
      <c r="AB1583" s="147"/>
      <c r="AC1583" s="147"/>
      <c r="AD1583" s="147"/>
      <c r="AE1583" s="147"/>
      <c r="AF1583" s="147"/>
      <c r="AG1583" s="147" t="s">
        <v>1061</v>
      </c>
      <c r="AH1583" s="147"/>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x14ac:dyDescent="0.2">
      <c r="A1584" s="161" t="s">
        <v>173</v>
      </c>
      <c r="B1584" s="162" t="s">
        <v>106</v>
      </c>
      <c r="C1584" s="182" t="s">
        <v>107</v>
      </c>
      <c r="D1584" s="163"/>
      <c r="E1584" s="164"/>
      <c r="F1584" s="165"/>
      <c r="G1584" s="165">
        <f>SUMIF(AG1585:AG1599,"&lt;&gt;NOR",G1585:G1599)</f>
        <v>0</v>
      </c>
      <c r="H1584" s="165"/>
      <c r="I1584" s="165">
        <f>SUM(I1585:I1599)</f>
        <v>0</v>
      </c>
      <c r="J1584" s="165"/>
      <c r="K1584" s="165">
        <f>SUM(K1585:K1599)</f>
        <v>0</v>
      </c>
      <c r="L1584" s="165"/>
      <c r="M1584" s="165">
        <f>SUM(M1585:M1599)</f>
        <v>0</v>
      </c>
      <c r="N1584" s="164"/>
      <c r="O1584" s="164">
        <f>SUM(O1585:O1599)</f>
        <v>0.13</v>
      </c>
      <c r="P1584" s="164"/>
      <c r="Q1584" s="164">
        <f>SUM(Q1585:Q1599)</f>
        <v>0</v>
      </c>
      <c r="R1584" s="165"/>
      <c r="S1584" s="165"/>
      <c r="T1584" s="166"/>
      <c r="U1584" s="160"/>
      <c r="V1584" s="160">
        <f>SUM(V1585:V1599)</f>
        <v>16.899999999999999</v>
      </c>
      <c r="W1584" s="160"/>
      <c r="X1584" s="160"/>
      <c r="Y1584" s="160"/>
      <c r="AG1584" t="s">
        <v>174</v>
      </c>
    </row>
    <row r="1585" spans="1:60" outlineLevel="1" x14ac:dyDescent="0.2">
      <c r="A1585" s="168">
        <v>232</v>
      </c>
      <c r="B1585" s="169" t="s">
        <v>1243</v>
      </c>
      <c r="C1585" s="184" t="s">
        <v>1244</v>
      </c>
      <c r="D1585" s="170" t="s">
        <v>248</v>
      </c>
      <c r="E1585" s="171">
        <v>10</v>
      </c>
      <c r="F1585" s="172"/>
      <c r="G1585" s="173">
        <f>ROUND(E1585*F1585,2)</f>
        <v>0</v>
      </c>
      <c r="H1585" s="172"/>
      <c r="I1585" s="173">
        <f>ROUND(E1585*H1585,2)</f>
        <v>0</v>
      </c>
      <c r="J1585" s="172"/>
      <c r="K1585" s="173">
        <f>ROUND(E1585*J1585,2)</f>
        <v>0</v>
      </c>
      <c r="L1585" s="173">
        <v>21</v>
      </c>
      <c r="M1585" s="173">
        <f>G1585*(1+L1585/100)</f>
        <v>0</v>
      </c>
      <c r="N1585" s="171">
        <v>0</v>
      </c>
      <c r="O1585" s="171">
        <f>ROUND(E1585*N1585,2)</f>
        <v>0</v>
      </c>
      <c r="P1585" s="171">
        <v>0</v>
      </c>
      <c r="Q1585" s="171">
        <f>ROUND(E1585*P1585,2)</f>
        <v>0</v>
      </c>
      <c r="R1585" s="173"/>
      <c r="S1585" s="173" t="s">
        <v>178</v>
      </c>
      <c r="T1585" s="174" t="s">
        <v>178</v>
      </c>
      <c r="U1585" s="158">
        <v>1.69</v>
      </c>
      <c r="V1585" s="158">
        <f>ROUND(E1585*U1585,2)</f>
        <v>16.899999999999999</v>
      </c>
      <c r="W1585" s="158"/>
      <c r="X1585" s="158" t="s">
        <v>188</v>
      </c>
      <c r="Y1585" s="158" t="s">
        <v>180</v>
      </c>
      <c r="Z1585" s="147"/>
      <c r="AA1585" s="147"/>
      <c r="AB1585" s="147"/>
      <c r="AC1585" s="147"/>
      <c r="AD1585" s="147"/>
      <c r="AE1585" s="147"/>
      <c r="AF1585" s="147"/>
      <c r="AG1585" s="147" t="s">
        <v>189</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2" x14ac:dyDescent="0.2">
      <c r="A1586" s="154"/>
      <c r="B1586" s="155"/>
      <c r="C1586" s="193" t="s">
        <v>374</v>
      </c>
      <c r="D1586" s="188"/>
      <c r="E1586" s="189"/>
      <c r="F1586" s="158"/>
      <c r="G1586" s="158"/>
      <c r="H1586" s="158"/>
      <c r="I1586" s="158"/>
      <c r="J1586" s="158"/>
      <c r="K1586" s="158"/>
      <c r="L1586" s="158"/>
      <c r="M1586" s="158"/>
      <c r="N1586" s="157"/>
      <c r="O1586" s="157"/>
      <c r="P1586" s="157"/>
      <c r="Q1586" s="157"/>
      <c r="R1586" s="158"/>
      <c r="S1586" s="158"/>
      <c r="T1586" s="158"/>
      <c r="U1586" s="158"/>
      <c r="V1586" s="158"/>
      <c r="W1586" s="158"/>
      <c r="X1586" s="158"/>
      <c r="Y1586" s="158"/>
      <c r="Z1586" s="147"/>
      <c r="AA1586" s="147"/>
      <c r="AB1586" s="147"/>
      <c r="AC1586" s="147"/>
      <c r="AD1586" s="147"/>
      <c r="AE1586" s="147"/>
      <c r="AF1586" s="147"/>
      <c r="AG1586" s="147" t="s">
        <v>212</v>
      </c>
      <c r="AH1586" s="147">
        <v>0</v>
      </c>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3" x14ac:dyDescent="0.2">
      <c r="A1587" s="154"/>
      <c r="B1587" s="155"/>
      <c r="C1587" s="193" t="s">
        <v>1245</v>
      </c>
      <c r="D1587" s="188"/>
      <c r="E1587" s="189"/>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7"/>
      <c r="AA1587" s="147"/>
      <c r="AB1587" s="147"/>
      <c r="AC1587" s="147"/>
      <c r="AD1587" s="147"/>
      <c r="AE1587" s="147"/>
      <c r="AF1587" s="147"/>
      <c r="AG1587" s="147" t="s">
        <v>212</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3" x14ac:dyDescent="0.2">
      <c r="A1588" s="154"/>
      <c r="B1588" s="155"/>
      <c r="C1588" s="193" t="s">
        <v>84</v>
      </c>
      <c r="D1588" s="188"/>
      <c r="E1588" s="189">
        <v>8</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7"/>
      <c r="AA1588" s="147"/>
      <c r="AB1588" s="147"/>
      <c r="AC1588" s="147"/>
      <c r="AD1588" s="147"/>
      <c r="AE1588" s="147"/>
      <c r="AF1588" s="147"/>
      <c r="AG1588" s="147" t="s">
        <v>212</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3" x14ac:dyDescent="0.2">
      <c r="A1589" s="154"/>
      <c r="B1589" s="155"/>
      <c r="C1589" s="193" t="s">
        <v>1246</v>
      </c>
      <c r="D1589" s="188"/>
      <c r="E1589" s="189"/>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7"/>
      <c r="AA1589" s="147"/>
      <c r="AB1589" s="147"/>
      <c r="AC1589" s="147"/>
      <c r="AD1589" s="147"/>
      <c r="AE1589" s="147"/>
      <c r="AF1589" s="147"/>
      <c r="AG1589" s="147" t="s">
        <v>212</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3" x14ac:dyDescent="0.2">
      <c r="A1590" s="154"/>
      <c r="B1590" s="155"/>
      <c r="C1590" s="193" t="s">
        <v>262</v>
      </c>
      <c r="D1590" s="188"/>
      <c r="E1590" s="189">
        <v>2</v>
      </c>
      <c r="F1590" s="158"/>
      <c r="G1590" s="158"/>
      <c r="H1590" s="158"/>
      <c r="I1590" s="158"/>
      <c r="J1590" s="158"/>
      <c r="K1590" s="158"/>
      <c r="L1590" s="158"/>
      <c r="M1590" s="158"/>
      <c r="N1590" s="157"/>
      <c r="O1590" s="157"/>
      <c r="P1590" s="157"/>
      <c r="Q1590" s="157"/>
      <c r="R1590" s="158"/>
      <c r="S1590" s="158"/>
      <c r="T1590" s="158"/>
      <c r="U1590" s="158"/>
      <c r="V1590" s="158"/>
      <c r="W1590" s="158"/>
      <c r="X1590" s="158"/>
      <c r="Y1590" s="158"/>
      <c r="Z1590" s="147"/>
      <c r="AA1590" s="147"/>
      <c r="AB1590" s="147"/>
      <c r="AC1590" s="147"/>
      <c r="AD1590" s="147"/>
      <c r="AE1590" s="147"/>
      <c r="AF1590" s="147"/>
      <c r="AG1590" s="147" t="s">
        <v>212</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68">
        <v>233</v>
      </c>
      <c r="B1591" s="169" t="s">
        <v>1247</v>
      </c>
      <c r="C1591" s="184" t="s">
        <v>1248</v>
      </c>
      <c r="D1591" s="170" t="s">
        <v>248</v>
      </c>
      <c r="E1591" s="171">
        <v>8</v>
      </c>
      <c r="F1591" s="172"/>
      <c r="G1591" s="173">
        <f>ROUND(E1591*F1591,2)</f>
        <v>0</v>
      </c>
      <c r="H1591" s="172"/>
      <c r="I1591" s="173">
        <f>ROUND(E1591*H1591,2)</f>
        <v>0</v>
      </c>
      <c r="J1591" s="172"/>
      <c r="K1591" s="173">
        <f>ROUND(E1591*J1591,2)</f>
        <v>0</v>
      </c>
      <c r="L1591" s="173">
        <v>21</v>
      </c>
      <c r="M1591" s="173">
        <f>G1591*(1+L1591/100)</f>
        <v>0</v>
      </c>
      <c r="N1591" s="171">
        <v>1.29E-2</v>
      </c>
      <c r="O1591" s="171">
        <f>ROUND(E1591*N1591,2)</f>
        <v>0.1</v>
      </c>
      <c r="P1591" s="171">
        <v>0</v>
      </c>
      <c r="Q1591" s="171">
        <f>ROUND(E1591*P1591,2)</f>
        <v>0</v>
      </c>
      <c r="R1591" s="173" t="s">
        <v>237</v>
      </c>
      <c r="S1591" s="173" t="s">
        <v>178</v>
      </c>
      <c r="T1591" s="174" t="s">
        <v>178</v>
      </c>
      <c r="U1591" s="158">
        <v>0</v>
      </c>
      <c r="V1591" s="158">
        <f>ROUND(E1591*U1591,2)</f>
        <v>0</v>
      </c>
      <c r="W1591" s="158"/>
      <c r="X1591" s="158" t="s">
        <v>238</v>
      </c>
      <c r="Y1591" s="158" t="s">
        <v>180</v>
      </c>
      <c r="Z1591" s="147"/>
      <c r="AA1591" s="147"/>
      <c r="AB1591" s="147"/>
      <c r="AC1591" s="147"/>
      <c r="AD1591" s="147"/>
      <c r="AE1591" s="147"/>
      <c r="AF1591" s="147"/>
      <c r="AG1591" s="147" t="s">
        <v>239</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2" x14ac:dyDescent="0.2">
      <c r="A1592" s="154"/>
      <c r="B1592" s="155"/>
      <c r="C1592" s="193" t="s">
        <v>374</v>
      </c>
      <c r="D1592" s="188"/>
      <c r="E1592" s="189"/>
      <c r="F1592" s="158"/>
      <c r="G1592" s="158"/>
      <c r="H1592" s="158"/>
      <c r="I1592" s="158"/>
      <c r="J1592" s="158"/>
      <c r="K1592" s="158"/>
      <c r="L1592" s="158"/>
      <c r="M1592" s="158"/>
      <c r="N1592" s="157"/>
      <c r="O1592" s="157"/>
      <c r="P1592" s="157"/>
      <c r="Q1592" s="157"/>
      <c r="R1592" s="158"/>
      <c r="S1592" s="158"/>
      <c r="T1592" s="158"/>
      <c r="U1592" s="158"/>
      <c r="V1592" s="158"/>
      <c r="W1592" s="158"/>
      <c r="X1592" s="158"/>
      <c r="Y1592" s="158"/>
      <c r="Z1592" s="147"/>
      <c r="AA1592" s="147"/>
      <c r="AB1592" s="147"/>
      <c r="AC1592" s="147"/>
      <c r="AD1592" s="147"/>
      <c r="AE1592" s="147"/>
      <c r="AF1592" s="147"/>
      <c r="AG1592" s="147" t="s">
        <v>212</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3" x14ac:dyDescent="0.2">
      <c r="A1593" s="154"/>
      <c r="B1593" s="155"/>
      <c r="C1593" s="193" t="s">
        <v>1245</v>
      </c>
      <c r="D1593" s="188"/>
      <c r="E1593" s="189"/>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7"/>
      <c r="AA1593" s="147"/>
      <c r="AB1593" s="147"/>
      <c r="AC1593" s="147"/>
      <c r="AD1593" s="147"/>
      <c r="AE1593" s="147"/>
      <c r="AF1593" s="147"/>
      <c r="AG1593" s="147" t="s">
        <v>212</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3" x14ac:dyDescent="0.2">
      <c r="A1594" s="154"/>
      <c r="B1594" s="155"/>
      <c r="C1594" s="193" t="s">
        <v>84</v>
      </c>
      <c r="D1594" s="188"/>
      <c r="E1594" s="189">
        <v>8</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7"/>
      <c r="AA1594" s="147"/>
      <c r="AB1594" s="147"/>
      <c r="AC1594" s="147"/>
      <c r="AD1594" s="147"/>
      <c r="AE1594" s="147"/>
      <c r="AF1594" s="147"/>
      <c r="AG1594" s="147" t="s">
        <v>212</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68">
        <v>234</v>
      </c>
      <c r="B1595" s="169" t="s">
        <v>1249</v>
      </c>
      <c r="C1595" s="184" t="s">
        <v>1250</v>
      </c>
      <c r="D1595" s="170" t="s">
        <v>248</v>
      </c>
      <c r="E1595" s="171">
        <v>2</v>
      </c>
      <c r="F1595" s="172"/>
      <c r="G1595" s="173">
        <f>ROUND(E1595*F1595,2)</f>
        <v>0</v>
      </c>
      <c r="H1595" s="172"/>
      <c r="I1595" s="173">
        <f>ROUND(E1595*H1595,2)</f>
        <v>0</v>
      </c>
      <c r="J1595" s="172"/>
      <c r="K1595" s="173">
        <f>ROUND(E1595*J1595,2)</f>
        <v>0</v>
      </c>
      <c r="L1595" s="173">
        <v>21</v>
      </c>
      <c r="M1595" s="173">
        <f>G1595*(1+L1595/100)</f>
        <v>0</v>
      </c>
      <c r="N1595" s="171">
        <v>1.6899999999999998E-2</v>
      </c>
      <c r="O1595" s="171">
        <f>ROUND(E1595*N1595,2)</f>
        <v>0.03</v>
      </c>
      <c r="P1595" s="171">
        <v>0</v>
      </c>
      <c r="Q1595" s="171">
        <f>ROUND(E1595*P1595,2)</f>
        <v>0</v>
      </c>
      <c r="R1595" s="173" t="s">
        <v>237</v>
      </c>
      <c r="S1595" s="173" t="s">
        <v>178</v>
      </c>
      <c r="T1595" s="174" t="s">
        <v>178</v>
      </c>
      <c r="U1595" s="158">
        <v>0</v>
      </c>
      <c r="V1595" s="158">
        <f>ROUND(E1595*U1595,2)</f>
        <v>0</v>
      </c>
      <c r="W1595" s="158"/>
      <c r="X1595" s="158" t="s">
        <v>238</v>
      </c>
      <c r="Y1595" s="158" t="s">
        <v>180</v>
      </c>
      <c r="Z1595" s="147"/>
      <c r="AA1595" s="147"/>
      <c r="AB1595" s="147"/>
      <c r="AC1595" s="147"/>
      <c r="AD1595" s="147"/>
      <c r="AE1595" s="147"/>
      <c r="AF1595" s="147"/>
      <c r="AG1595" s="147" t="s">
        <v>239</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2" x14ac:dyDescent="0.2">
      <c r="A1596" s="154"/>
      <c r="B1596" s="155"/>
      <c r="C1596" s="193" t="s">
        <v>374</v>
      </c>
      <c r="D1596" s="188"/>
      <c r="E1596" s="189"/>
      <c r="F1596" s="158"/>
      <c r="G1596" s="158"/>
      <c r="H1596" s="158"/>
      <c r="I1596" s="158"/>
      <c r="J1596" s="158"/>
      <c r="K1596" s="158"/>
      <c r="L1596" s="158"/>
      <c r="M1596" s="158"/>
      <c r="N1596" s="157"/>
      <c r="O1596" s="157"/>
      <c r="P1596" s="157"/>
      <c r="Q1596" s="157"/>
      <c r="R1596" s="158"/>
      <c r="S1596" s="158"/>
      <c r="T1596" s="158"/>
      <c r="U1596" s="158"/>
      <c r="V1596" s="158"/>
      <c r="W1596" s="158"/>
      <c r="X1596" s="158"/>
      <c r="Y1596" s="158"/>
      <c r="Z1596" s="147"/>
      <c r="AA1596" s="147"/>
      <c r="AB1596" s="147"/>
      <c r="AC1596" s="147"/>
      <c r="AD1596" s="147"/>
      <c r="AE1596" s="147"/>
      <c r="AF1596" s="147"/>
      <c r="AG1596" s="147" t="s">
        <v>212</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3" x14ac:dyDescent="0.2">
      <c r="A1597" s="154"/>
      <c r="B1597" s="155"/>
      <c r="C1597" s="193" t="s">
        <v>1246</v>
      </c>
      <c r="D1597" s="188"/>
      <c r="E1597" s="189"/>
      <c r="F1597" s="158"/>
      <c r="G1597" s="158"/>
      <c r="H1597" s="158"/>
      <c r="I1597" s="158"/>
      <c r="J1597" s="158"/>
      <c r="K1597" s="158"/>
      <c r="L1597" s="158"/>
      <c r="M1597" s="158"/>
      <c r="N1597" s="157"/>
      <c r="O1597" s="157"/>
      <c r="P1597" s="157"/>
      <c r="Q1597" s="157"/>
      <c r="R1597" s="158"/>
      <c r="S1597" s="158"/>
      <c r="T1597" s="158"/>
      <c r="U1597" s="158"/>
      <c r="V1597" s="158"/>
      <c r="W1597" s="158"/>
      <c r="X1597" s="158"/>
      <c r="Y1597" s="158"/>
      <c r="Z1597" s="147"/>
      <c r="AA1597" s="147"/>
      <c r="AB1597" s="147"/>
      <c r="AC1597" s="147"/>
      <c r="AD1597" s="147"/>
      <c r="AE1597" s="147"/>
      <c r="AF1597" s="147"/>
      <c r="AG1597" s="147" t="s">
        <v>212</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3" x14ac:dyDescent="0.2">
      <c r="A1598" s="154"/>
      <c r="B1598" s="155"/>
      <c r="C1598" s="193" t="s">
        <v>262</v>
      </c>
      <c r="D1598" s="188"/>
      <c r="E1598" s="189">
        <v>2</v>
      </c>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7"/>
      <c r="AA1598" s="147"/>
      <c r="AB1598" s="147"/>
      <c r="AC1598" s="147"/>
      <c r="AD1598" s="147"/>
      <c r="AE1598" s="147"/>
      <c r="AF1598" s="147"/>
      <c r="AG1598" s="147" t="s">
        <v>212</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v>235</v>
      </c>
      <c r="B1599" s="155" t="s">
        <v>1251</v>
      </c>
      <c r="C1599" s="195" t="s">
        <v>1252</v>
      </c>
      <c r="D1599" s="156" t="s">
        <v>0</v>
      </c>
      <c r="E1599" s="192"/>
      <c r="F1599" s="159"/>
      <c r="G1599" s="158">
        <f>ROUND(E1599*F1599,2)</f>
        <v>0</v>
      </c>
      <c r="H1599" s="159"/>
      <c r="I1599" s="158">
        <f>ROUND(E1599*H1599,2)</f>
        <v>0</v>
      </c>
      <c r="J1599" s="159"/>
      <c r="K1599" s="158">
        <f>ROUND(E1599*J1599,2)</f>
        <v>0</v>
      </c>
      <c r="L1599" s="158">
        <v>21</v>
      </c>
      <c r="M1599" s="158">
        <f>G1599*(1+L1599/100)</f>
        <v>0</v>
      </c>
      <c r="N1599" s="157">
        <v>0</v>
      </c>
      <c r="O1599" s="157">
        <f>ROUND(E1599*N1599,2)</f>
        <v>0</v>
      </c>
      <c r="P1599" s="157">
        <v>0</v>
      </c>
      <c r="Q1599" s="157">
        <f>ROUND(E1599*P1599,2)</f>
        <v>0</v>
      </c>
      <c r="R1599" s="158"/>
      <c r="S1599" s="158" t="s">
        <v>178</v>
      </c>
      <c r="T1599" s="158" t="s">
        <v>178</v>
      </c>
      <c r="U1599" s="158">
        <v>0</v>
      </c>
      <c r="V1599" s="158">
        <f>ROUND(E1599*U1599,2)</f>
        <v>0</v>
      </c>
      <c r="W1599" s="158"/>
      <c r="X1599" s="158" t="s">
        <v>1060</v>
      </c>
      <c r="Y1599" s="158" t="s">
        <v>180</v>
      </c>
      <c r="Z1599" s="147"/>
      <c r="AA1599" s="147"/>
      <c r="AB1599" s="147"/>
      <c r="AC1599" s="147"/>
      <c r="AD1599" s="147"/>
      <c r="AE1599" s="147"/>
      <c r="AF1599" s="147"/>
      <c r="AG1599" s="147" t="s">
        <v>1061</v>
      </c>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x14ac:dyDescent="0.2">
      <c r="A1600" s="161" t="s">
        <v>173</v>
      </c>
      <c r="B1600" s="162" t="s">
        <v>108</v>
      </c>
      <c r="C1600" s="182" t="s">
        <v>109</v>
      </c>
      <c r="D1600" s="163"/>
      <c r="E1600" s="164"/>
      <c r="F1600" s="165"/>
      <c r="G1600" s="165">
        <f>SUMIF(AG1601:AG1602,"&lt;&gt;NOR",G1601:G1602)</f>
        <v>0</v>
      </c>
      <c r="H1600" s="165"/>
      <c r="I1600" s="165">
        <f>SUM(I1601:I1602)</f>
        <v>0</v>
      </c>
      <c r="J1600" s="165"/>
      <c r="K1600" s="165">
        <f>SUM(K1601:K1602)</f>
        <v>0</v>
      </c>
      <c r="L1600" s="165"/>
      <c r="M1600" s="165">
        <f>SUM(M1601:M1602)</f>
        <v>0</v>
      </c>
      <c r="N1600" s="164"/>
      <c r="O1600" s="164">
        <f>SUM(O1601:O1602)</f>
        <v>0</v>
      </c>
      <c r="P1600" s="164"/>
      <c r="Q1600" s="164">
        <f>SUM(Q1601:Q1602)</f>
        <v>0</v>
      </c>
      <c r="R1600" s="165"/>
      <c r="S1600" s="165"/>
      <c r="T1600" s="166"/>
      <c r="U1600" s="160"/>
      <c r="V1600" s="160">
        <f>SUM(V1601:V1602)</f>
        <v>0</v>
      </c>
      <c r="W1600" s="160"/>
      <c r="X1600" s="160"/>
      <c r="Y1600" s="160"/>
      <c r="AG1600" t="s">
        <v>174</v>
      </c>
    </row>
    <row r="1601" spans="1:60" outlineLevel="1" x14ac:dyDescent="0.2">
      <c r="A1601" s="175">
        <v>236</v>
      </c>
      <c r="B1601" s="176" t="s">
        <v>1253</v>
      </c>
      <c r="C1601" s="183" t="s">
        <v>1254</v>
      </c>
      <c r="D1601" s="177" t="s">
        <v>186</v>
      </c>
      <c r="E1601" s="178">
        <v>1</v>
      </c>
      <c r="F1601" s="179">
        <f>ÚT!F209</f>
        <v>0</v>
      </c>
      <c r="G1601" s="180">
        <f>ROUND(E1601*F1601,2)</f>
        <v>0</v>
      </c>
      <c r="H1601" s="179"/>
      <c r="I1601" s="180">
        <f>ROUND(E1601*H1601,2)</f>
        <v>0</v>
      </c>
      <c r="J1601" s="179"/>
      <c r="K1601" s="180">
        <f>ROUND(E1601*J1601,2)</f>
        <v>0</v>
      </c>
      <c r="L1601" s="180">
        <v>21</v>
      </c>
      <c r="M1601" s="180">
        <f>G1601*(1+L1601/100)</f>
        <v>0</v>
      </c>
      <c r="N1601" s="178">
        <v>0</v>
      </c>
      <c r="O1601" s="178">
        <f>ROUND(E1601*N1601,2)</f>
        <v>0</v>
      </c>
      <c r="P1601" s="178">
        <v>0</v>
      </c>
      <c r="Q1601" s="178">
        <f>ROUND(E1601*P1601,2)</f>
        <v>0</v>
      </c>
      <c r="R1601" s="180"/>
      <c r="S1601" s="180" t="s">
        <v>187</v>
      </c>
      <c r="T1601" s="181" t="s">
        <v>179</v>
      </c>
      <c r="U1601" s="158">
        <v>0</v>
      </c>
      <c r="V1601" s="158">
        <f>ROUND(E1601*U1601,2)</f>
        <v>0</v>
      </c>
      <c r="W1601" s="158"/>
      <c r="X1601" s="158" t="s">
        <v>188</v>
      </c>
      <c r="Y1601" s="158" t="s">
        <v>180</v>
      </c>
      <c r="Z1601" s="147"/>
      <c r="AA1601" s="147"/>
      <c r="AB1601" s="147"/>
      <c r="AC1601" s="147"/>
      <c r="AD1601" s="147"/>
      <c r="AE1601" s="147"/>
      <c r="AF1601" s="147"/>
      <c r="AG1601" s="147" t="s">
        <v>189</v>
      </c>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75">
        <v>237</v>
      </c>
      <c r="B1602" s="176" t="s">
        <v>1255</v>
      </c>
      <c r="C1602" s="183" t="s">
        <v>1229</v>
      </c>
      <c r="D1602" s="177" t="s">
        <v>0</v>
      </c>
      <c r="E1602" s="192"/>
      <c r="F1602" s="179"/>
      <c r="G1602" s="180">
        <f>ROUND(E1602*F1602,2)</f>
        <v>0</v>
      </c>
      <c r="H1602" s="179"/>
      <c r="I1602" s="180">
        <f>ROUND(E1602*H1602,2)</f>
        <v>0</v>
      </c>
      <c r="J1602" s="179"/>
      <c r="K1602" s="180">
        <f>ROUND(E1602*J1602,2)</f>
        <v>0</v>
      </c>
      <c r="L1602" s="180">
        <v>21</v>
      </c>
      <c r="M1602" s="180">
        <f>G1602*(1+L1602/100)</f>
        <v>0</v>
      </c>
      <c r="N1602" s="178">
        <v>0</v>
      </c>
      <c r="O1602" s="178">
        <f>ROUND(E1602*N1602,2)</f>
        <v>0</v>
      </c>
      <c r="P1602" s="178">
        <v>0</v>
      </c>
      <c r="Q1602" s="178">
        <f>ROUND(E1602*P1602,2)</f>
        <v>0</v>
      </c>
      <c r="R1602" s="180"/>
      <c r="S1602" s="180" t="s">
        <v>187</v>
      </c>
      <c r="T1602" s="181" t="s">
        <v>179</v>
      </c>
      <c r="U1602" s="158">
        <v>0</v>
      </c>
      <c r="V1602" s="158">
        <f>ROUND(E1602*U1602,2)</f>
        <v>0</v>
      </c>
      <c r="W1602" s="158"/>
      <c r="X1602" s="158" t="s">
        <v>188</v>
      </c>
      <c r="Y1602" s="158" t="s">
        <v>180</v>
      </c>
      <c r="Z1602" s="147"/>
      <c r="AA1602" s="147"/>
      <c r="AB1602" s="147"/>
      <c r="AC1602" s="147"/>
      <c r="AD1602" s="147"/>
      <c r="AE1602" s="147"/>
      <c r="AF1602" s="147"/>
      <c r="AG1602" s="147" t="s">
        <v>189</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x14ac:dyDescent="0.2">
      <c r="A1603" s="161" t="s">
        <v>173</v>
      </c>
      <c r="B1603" s="162" t="s">
        <v>110</v>
      </c>
      <c r="C1603" s="182" t="s">
        <v>111</v>
      </c>
      <c r="D1603" s="163"/>
      <c r="E1603" s="164"/>
      <c r="F1603" s="165"/>
      <c r="G1603" s="165">
        <f>SUMIF(AG1604:AG1608,"&lt;&gt;NOR",G1604:G1608)</f>
        <v>0</v>
      </c>
      <c r="H1603" s="165"/>
      <c r="I1603" s="165">
        <f>SUM(I1604:I1608)</f>
        <v>0</v>
      </c>
      <c r="J1603" s="165"/>
      <c r="K1603" s="165">
        <f>SUM(K1604:K1608)</f>
        <v>0</v>
      </c>
      <c r="L1603" s="165"/>
      <c r="M1603" s="165">
        <f>SUM(M1604:M1608)</f>
        <v>0</v>
      </c>
      <c r="N1603" s="164"/>
      <c r="O1603" s="164">
        <f>SUM(O1604:O1608)</f>
        <v>0</v>
      </c>
      <c r="P1603" s="164"/>
      <c r="Q1603" s="164">
        <f>SUM(Q1604:Q1608)</f>
        <v>0.4</v>
      </c>
      <c r="R1603" s="165"/>
      <c r="S1603" s="165"/>
      <c r="T1603" s="166"/>
      <c r="U1603" s="160"/>
      <c r="V1603" s="160">
        <f>SUM(V1604:V1608)</f>
        <v>4.29</v>
      </c>
      <c r="W1603" s="160"/>
      <c r="X1603" s="160"/>
      <c r="Y1603" s="160"/>
      <c r="AG1603" t="s">
        <v>174</v>
      </c>
    </row>
    <row r="1604" spans="1:60" ht="22.5" outlineLevel="1" x14ac:dyDescent="0.2">
      <c r="A1604" s="168">
        <v>238</v>
      </c>
      <c r="B1604" s="169" t="s">
        <v>1256</v>
      </c>
      <c r="C1604" s="184" t="s">
        <v>1257</v>
      </c>
      <c r="D1604" s="170" t="s">
        <v>248</v>
      </c>
      <c r="E1604" s="171">
        <v>16</v>
      </c>
      <c r="F1604" s="172"/>
      <c r="G1604" s="173">
        <f>ROUND(E1604*F1604,2)</f>
        <v>0</v>
      </c>
      <c r="H1604" s="172"/>
      <c r="I1604" s="173">
        <f>ROUND(E1604*H1604,2)</f>
        <v>0</v>
      </c>
      <c r="J1604" s="172"/>
      <c r="K1604" s="173">
        <f>ROUND(E1604*J1604,2)</f>
        <v>0</v>
      </c>
      <c r="L1604" s="173">
        <v>21</v>
      </c>
      <c r="M1604" s="173">
        <f>G1604*(1+L1604/100)</f>
        <v>0</v>
      </c>
      <c r="N1604" s="171">
        <v>8.0000000000000007E-5</v>
      </c>
      <c r="O1604" s="171">
        <f>ROUND(E1604*N1604,2)</f>
        <v>0</v>
      </c>
      <c r="P1604" s="171">
        <v>2.4930000000000001E-2</v>
      </c>
      <c r="Q1604" s="171">
        <f>ROUND(E1604*P1604,2)</f>
        <v>0.4</v>
      </c>
      <c r="R1604" s="173"/>
      <c r="S1604" s="173" t="s">
        <v>178</v>
      </c>
      <c r="T1604" s="174" t="s">
        <v>178</v>
      </c>
      <c r="U1604" s="158">
        <v>0.26800000000000002</v>
      </c>
      <c r="V1604" s="158">
        <f>ROUND(E1604*U1604,2)</f>
        <v>4.29</v>
      </c>
      <c r="W1604" s="158"/>
      <c r="X1604" s="158" t="s">
        <v>188</v>
      </c>
      <c r="Y1604" s="158" t="s">
        <v>180</v>
      </c>
      <c r="Z1604" s="147"/>
      <c r="AA1604" s="147"/>
      <c r="AB1604" s="147"/>
      <c r="AC1604" s="147"/>
      <c r="AD1604" s="147"/>
      <c r="AE1604" s="147"/>
      <c r="AF1604" s="147"/>
      <c r="AG1604" s="147" t="s">
        <v>189</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2" x14ac:dyDescent="0.2">
      <c r="A1605" s="154"/>
      <c r="B1605" s="155"/>
      <c r="C1605" s="193" t="s">
        <v>211</v>
      </c>
      <c r="D1605" s="188"/>
      <c r="E1605" s="189"/>
      <c r="F1605" s="158"/>
      <c r="G1605" s="158"/>
      <c r="H1605" s="158"/>
      <c r="I1605" s="158"/>
      <c r="J1605" s="158"/>
      <c r="K1605" s="158"/>
      <c r="L1605" s="158"/>
      <c r="M1605" s="158"/>
      <c r="N1605" s="157"/>
      <c r="O1605" s="157"/>
      <c r="P1605" s="157"/>
      <c r="Q1605" s="157"/>
      <c r="R1605" s="158"/>
      <c r="S1605" s="158"/>
      <c r="T1605" s="158"/>
      <c r="U1605" s="158"/>
      <c r="V1605" s="158"/>
      <c r="W1605" s="158"/>
      <c r="X1605" s="158"/>
      <c r="Y1605" s="158"/>
      <c r="Z1605" s="147"/>
      <c r="AA1605" s="147"/>
      <c r="AB1605" s="147"/>
      <c r="AC1605" s="147"/>
      <c r="AD1605" s="147"/>
      <c r="AE1605" s="147"/>
      <c r="AF1605" s="147"/>
      <c r="AG1605" s="147" t="s">
        <v>212</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3" x14ac:dyDescent="0.2">
      <c r="A1606" s="154"/>
      <c r="B1606" s="155"/>
      <c r="C1606" s="193" t="s">
        <v>1258</v>
      </c>
      <c r="D1606" s="188"/>
      <c r="E1606" s="189"/>
      <c r="F1606" s="158"/>
      <c r="G1606" s="158"/>
      <c r="H1606" s="158"/>
      <c r="I1606" s="158"/>
      <c r="J1606" s="158"/>
      <c r="K1606" s="158"/>
      <c r="L1606" s="158"/>
      <c r="M1606" s="158"/>
      <c r="N1606" s="157"/>
      <c r="O1606" s="157"/>
      <c r="P1606" s="157"/>
      <c r="Q1606" s="157"/>
      <c r="R1606" s="158"/>
      <c r="S1606" s="158"/>
      <c r="T1606" s="158"/>
      <c r="U1606" s="158"/>
      <c r="V1606" s="158"/>
      <c r="W1606" s="158"/>
      <c r="X1606" s="158"/>
      <c r="Y1606" s="158"/>
      <c r="Z1606" s="147"/>
      <c r="AA1606" s="147"/>
      <c r="AB1606" s="147"/>
      <c r="AC1606" s="147"/>
      <c r="AD1606" s="147"/>
      <c r="AE1606" s="147"/>
      <c r="AF1606" s="147"/>
      <c r="AG1606" s="147" t="s">
        <v>212</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3" x14ac:dyDescent="0.2">
      <c r="A1607" s="154"/>
      <c r="B1607" s="155"/>
      <c r="C1607" s="193" t="s">
        <v>1259</v>
      </c>
      <c r="D1607" s="188"/>
      <c r="E1607" s="189">
        <v>16</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58"/>
      <c r="Z1607" s="147"/>
      <c r="AA1607" s="147"/>
      <c r="AB1607" s="147"/>
      <c r="AC1607" s="147"/>
      <c r="AD1607" s="147"/>
      <c r="AE1607" s="147"/>
      <c r="AF1607" s="147"/>
      <c r="AG1607" s="147" t="s">
        <v>212</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v>239</v>
      </c>
      <c r="B1608" s="155" t="s">
        <v>1260</v>
      </c>
      <c r="C1608" s="195" t="s">
        <v>1261</v>
      </c>
      <c r="D1608" s="156" t="s">
        <v>0</v>
      </c>
      <c r="E1608" s="192"/>
      <c r="F1608" s="159"/>
      <c r="G1608" s="158">
        <f>ROUND(E1608*F1608,2)</f>
        <v>0</v>
      </c>
      <c r="H1608" s="159"/>
      <c r="I1608" s="158">
        <f>ROUND(E1608*H1608,2)</f>
        <v>0</v>
      </c>
      <c r="J1608" s="159"/>
      <c r="K1608" s="158">
        <f>ROUND(E1608*J1608,2)</f>
        <v>0</v>
      </c>
      <c r="L1608" s="158">
        <v>21</v>
      </c>
      <c r="M1608" s="158">
        <f>G1608*(1+L1608/100)</f>
        <v>0</v>
      </c>
      <c r="N1608" s="157">
        <v>0</v>
      </c>
      <c r="O1608" s="157">
        <f>ROUND(E1608*N1608,2)</f>
        <v>0</v>
      </c>
      <c r="P1608" s="157">
        <v>0</v>
      </c>
      <c r="Q1608" s="157">
        <f>ROUND(E1608*P1608,2)</f>
        <v>0</v>
      </c>
      <c r="R1608" s="158"/>
      <c r="S1608" s="158" t="s">
        <v>178</v>
      </c>
      <c r="T1608" s="158" t="s">
        <v>178</v>
      </c>
      <c r="U1608" s="158">
        <v>0</v>
      </c>
      <c r="V1608" s="158">
        <f>ROUND(E1608*U1608,2)</f>
        <v>0</v>
      </c>
      <c r="W1608" s="158"/>
      <c r="X1608" s="158" t="s">
        <v>1060</v>
      </c>
      <c r="Y1608" s="158" t="s">
        <v>180</v>
      </c>
      <c r="Z1608" s="147"/>
      <c r="AA1608" s="147"/>
      <c r="AB1608" s="147"/>
      <c r="AC1608" s="147"/>
      <c r="AD1608" s="147"/>
      <c r="AE1608" s="147"/>
      <c r="AF1608" s="147"/>
      <c r="AG1608" s="147" t="s">
        <v>1061</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x14ac:dyDescent="0.2">
      <c r="A1609" s="161" t="s">
        <v>173</v>
      </c>
      <c r="B1609" s="162" t="s">
        <v>112</v>
      </c>
      <c r="C1609" s="182" t="s">
        <v>113</v>
      </c>
      <c r="D1609" s="163"/>
      <c r="E1609" s="164"/>
      <c r="F1609" s="165"/>
      <c r="G1609" s="165">
        <f>SUMIF(AG1610:AG1616,"&lt;&gt;NOR",G1610:G1616)</f>
        <v>0</v>
      </c>
      <c r="H1609" s="165"/>
      <c r="I1609" s="165">
        <f>SUM(I1610:I1616)</f>
        <v>0</v>
      </c>
      <c r="J1609" s="165"/>
      <c r="K1609" s="165">
        <f>SUM(K1610:K1616)</f>
        <v>0</v>
      </c>
      <c r="L1609" s="165"/>
      <c r="M1609" s="165">
        <f>SUM(M1610:M1616)</f>
        <v>0</v>
      </c>
      <c r="N1609" s="164"/>
      <c r="O1609" s="164">
        <f>SUM(O1610:O1616)</f>
        <v>9.0000000000000011E-2</v>
      </c>
      <c r="P1609" s="164"/>
      <c r="Q1609" s="164">
        <f>SUM(Q1610:Q1616)</f>
        <v>0</v>
      </c>
      <c r="R1609" s="165"/>
      <c r="S1609" s="165"/>
      <c r="T1609" s="166"/>
      <c r="U1609" s="160"/>
      <c r="V1609" s="160">
        <f>SUM(V1610:V1616)</f>
        <v>2.13</v>
      </c>
      <c r="W1609" s="160"/>
      <c r="X1609" s="160"/>
      <c r="Y1609" s="160"/>
      <c r="AG1609" t="s">
        <v>174</v>
      </c>
    </row>
    <row r="1610" spans="1:60" ht="22.5" outlineLevel="1" x14ac:dyDescent="0.2">
      <c r="A1610" s="168">
        <v>240</v>
      </c>
      <c r="B1610" s="169" t="s">
        <v>1262</v>
      </c>
      <c r="C1610" s="184" t="s">
        <v>1263</v>
      </c>
      <c r="D1610" s="170" t="s">
        <v>253</v>
      </c>
      <c r="E1610" s="171">
        <v>5</v>
      </c>
      <c r="F1610" s="172"/>
      <c r="G1610" s="173">
        <f>ROUND(E1610*F1610,2)</f>
        <v>0</v>
      </c>
      <c r="H1610" s="172"/>
      <c r="I1610" s="173">
        <f>ROUND(E1610*H1610,2)</f>
        <v>0</v>
      </c>
      <c r="J1610" s="172"/>
      <c r="K1610" s="173">
        <f>ROUND(E1610*J1610,2)</f>
        <v>0</v>
      </c>
      <c r="L1610" s="173">
        <v>21</v>
      </c>
      <c r="M1610" s="173">
        <f>G1610*(1+L1610/100)</f>
        <v>0</v>
      </c>
      <c r="N1610" s="171">
        <v>1.3310000000000001E-2</v>
      </c>
      <c r="O1610" s="171">
        <f>ROUND(E1610*N1610,2)</f>
        <v>7.0000000000000007E-2</v>
      </c>
      <c r="P1610" s="171">
        <v>0</v>
      </c>
      <c r="Q1610" s="171">
        <f>ROUND(E1610*P1610,2)</f>
        <v>0</v>
      </c>
      <c r="R1610" s="173"/>
      <c r="S1610" s="173" t="s">
        <v>178</v>
      </c>
      <c r="T1610" s="174" t="s">
        <v>178</v>
      </c>
      <c r="U1610" s="158">
        <v>0.27</v>
      </c>
      <c r="V1610" s="158">
        <f>ROUND(E1610*U1610,2)</f>
        <v>1.35</v>
      </c>
      <c r="W1610" s="158"/>
      <c r="X1610" s="158" t="s">
        <v>188</v>
      </c>
      <c r="Y1610" s="158" t="s">
        <v>180</v>
      </c>
      <c r="Z1610" s="147"/>
      <c r="AA1610" s="147"/>
      <c r="AB1610" s="147"/>
      <c r="AC1610" s="147"/>
      <c r="AD1610" s="147"/>
      <c r="AE1610" s="147"/>
      <c r="AF1610" s="147"/>
      <c r="AG1610" s="147" t="s">
        <v>189</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2" x14ac:dyDescent="0.2">
      <c r="A1611" s="154"/>
      <c r="B1611" s="155"/>
      <c r="C1611" s="193" t="s">
        <v>1264</v>
      </c>
      <c r="D1611" s="188"/>
      <c r="E1611" s="189"/>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7"/>
      <c r="AA1611" s="147"/>
      <c r="AB1611" s="147"/>
      <c r="AC1611" s="147"/>
      <c r="AD1611" s="147"/>
      <c r="AE1611" s="147"/>
      <c r="AF1611" s="147"/>
      <c r="AG1611" s="147" t="s">
        <v>212</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3" x14ac:dyDescent="0.2">
      <c r="A1612" s="154"/>
      <c r="B1612" s="155"/>
      <c r="C1612" s="193" t="s">
        <v>1265</v>
      </c>
      <c r="D1612" s="188"/>
      <c r="E1612" s="189">
        <v>5</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58"/>
      <c r="Z1612" s="147"/>
      <c r="AA1612" s="147"/>
      <c r="AB1612" s="147"/>
      <c r="AC1612" s="147"/>
      <c r="AD1612" s="147"/>
      <c r="AE1612" s="147"/>
      <c r="AF1612" s="147"/>
      <c r="AG1612" s="147" t="s">
        <v>212</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ht="22.5" outlineLevel="1" x14ac:dyDescent="0.2">
      <c r="A1613" s="168">
        <v>241</v>
      </c>
      <c r="B1613" s="169" t="s">
        <v>1266</v>
      </c>
      <c r="C1613" s="184" t="s">
        <v>1267</v>
      </c>
      <c r="D1613" s="170" t="s">
        <v>253</v>
      </c>
      <c r="E1613" s="171">
        <v>5</v>
      </c>
      <c r="F1613" s="172"/>
      <c r="G1613" s="173">
        <f>ROUND(E1613*F1613,2)</f>
        <v>0</v>
      </c>
      <c r="H1613" s="172"/>
      <c r="I1613" s="173">
        <f>ROUND(E1613*H1613,2)</f>
        <v>0</v>
      </c>
      <c r="J1613" s="172"/>
      <c r="K1613" s="173">
        <f>ROUND(E1613*J1613,2)</f>
        <v>0</v>
      </c>
      <c r="L1613" s="173">
        <v>21</v>
      </c>
      <c r="M1613" s="173">
        <f>G1613*(1+L1613/100)</f>
        <v>0</v>
      </c>
      <c r="N1613" s="171">
        <v>4.0299999999999997E-3</v>
      </c>
      <c r="O1613" s="171">
        <f>ROUND(E1613*N1613,2)</f>
        <v>0.02</v>
      </c>
      <c r="P1613" s="171">
        <v>0</v>
      </c>
      <c r="Q1613" s="171">
        <f>ROUND(E1613*P1613,2)</f>
        <v>0</v>
      </c>
      <c r="R1613" s="173"/>
      <c r="S1613" s="173" t="s">
        <v>178</v>
      </c>
      <c r="T1613" s="174" t="s">
        <v>178</v>
      </c>
      <c r="U1613" s="158">
        <v>0.156</v>
      </c>
      <c r="V1613" s="158">
        <f>ROUND(E1613*U1613,2)</f>
        <v>0.78</v>
      </c>
      <c r="W1613" s="158"/>
      <c r="X1613" s="158" t="s">
        <v>188</v>
      </c>
      <c r="Y1613" s="158" t="s">
        <v>180</v>
      </c>
      <c r="Z1613" s="147"/>
      <c r="AA1613" s="147"/>
      <c r="AB1613" s="147"/>
      <c r="AC1613" s="147"/>
      <c r="AD1613" s="147"/>
      <c r="AE1613" s="147"/>
      <c r="AF1613" s="147"/>
      <c r="AG1613" s="147" t="s">
        <v>189</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2" x14ac:dyDescent="0.2">
      <c r="A1614" s="154"/>
      <c r="B1614" s="155"/>
      <c r="C1614" s="193" t="s">
        <v>1264</v>
      </c>
      <c r="D1614" s="188"/>
      <c r="E1614" s="189"/>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7"/>
      <c r="AA1614" s="147"/>
      <c r="AB1614" s="147"/>
      <c r="AC1614" s="147"/>
      <c r="AD1614" s="147"/>
      <c r="AE1614" s="147"/>
      <c r="AF1614" s="147"/>
      <c r="AG1614" s="147" t="s">
        <v>212</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3" x14ac:dyDescent="0.2">
      <c r="A1615" s="154"/>
      <c r="B1615" s="155"/>
      <c r="C1615" s="193" t="s">
        <v>1265</v>
      </c>
      <c r="D1615" s="188"/>
      <c r="E1615" s="189">
        <v>5</v>
      </c>
      <c r="F1615" s="158"/>
      <c r="G1615" s="158"/>
      <c r="H1615" s="158"/>
      <c r="I1615" s="158"/>
      <c r="J1615" s="158"/>
      <c r="K1615" s="158"/>
      <c r="L1615" s="158"/>
      <c r="M1615" s="158"/>
      <c r="N1615" s="157"/>
      <c r="O1615" s="157"/>
      <c r="P1615" s="157"/>
      <c r="Q1615" s="157"/>
      <c r="R1615" s="158"/>
      <c r="S1615" s="158"/>
      <c r="T1615" s="158"/>
      <c r="U1615" s="158"/>
      <c r="V1615" s="158"/>
      <c r="W1615" s="158"/>
      <c r="X1615" s="158"/>
      <c r="Y1615" s="158"/>
      <c r="Z1615" s="147"/>
      <c r="AA1615" s="147"/>
      <c r="AB1615" s="147"/>
      <c r="AC1615" s="147"/>
      <c r="AD1615" s="147"/>
      <c r="AE1615" s="147"/>
      <c r="AF1615" s="147"/>
      <c r="AG1615" s="147" t="s">
        <v>212</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ht="22.5" outlineLevel="1" x14ac:dyDescent="0.2">
      <c r="A1616" s="154">
        <v>242</v>
      </c>
      <c r="B1616" s="155" t="s">
        <v>1268</v>
      </c>
      <c r="C1616" s="195" t="s">
        <v>1269</v>
      </c>
      <c r="D1616" s="156" t="s">
        <v>0</v>
      </c>
      <c r="E1616" s="192"/>
      <c r="F1616" s="159"/>
      <c r="G1616" s="158">
        <f>ROUND(E1616*F1616,2)</f>
        <v>0</v>
      </c>
      <c r="H1616" s="159"/>
      <c r="I1616" s="158">
        <f>ROUND(E1616*H1616,2)</f>
        <v>0</v>
      </c>
      <c r="J1616" s="159"/>
      <c r="K1616" s="158">
        <f>ROUND(E1616*J1616,2)</f>
        <v>0</v>
      </c>
      <c r="L1616" s="158">
        <v>21</v>
      </c>
      <c r="M1616" s="158">
        <f>G1616*(1+L1616/100)</f>
        <v>0</v>
      </c>
      <c r="N1616" s="157">
        <v>0</v>
      </c>
      <c r="O1616" s="157">
        <f>ROUND(E1616*N1616,2)</f>
        <v>0</v>
      </c>
      <c r="P1616" s="157">
        <v>0</v>
      </c>
      <c r="Q1616" s="157">
        <f>ROUND(E1616*P1616,2)</f>
        <v>0</v>
      </c>
      <c r="R1616" s="158"/>
      <c r="S1616" s="158" t="s">
        <v>178</v>
      </c>
      <c r="T1616" s="158" t="s">
        <v>178</v>
      </c>
      <c r="U1616" s="158">
        <v>0</v>
      </c>
      <c r="V1616" s="158">
        <f>ROUND(E1616*U1616,2)</f>
        <v>0</v>
      </c>
      <c r="W1616" s="158"/>
      <c r="X1616" s="158" t="s">
        <v>1060</v>
      </c>
      <c r="Y1616" s="158" t="s">
        <v>180</v>
      </c>
      <c r="Z1616" s="147"/>
      <c r="AA1616" s="147"/>
      <c r="AB1616" s="147"/>
      <c r="AC1616" s="147"/>
      <c r="AD1616" s="147"/>
      <c r="AE1616" s="147"/>
      <c r="AF1616" s="147"/>
      <c r="AG1616" s="147" t="s">
        <v>1061</v>
      </c>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x14ac:dyDescent="0.2">
      <c r="A1617" s="161" t="s">
        <v>173</v>
      </c>
      <c r="B1617" s="162" t="s">
        <v>114</v>
      </c>
      <c r="C1617" s="182" t="s">
        <v>115</v>
      </c>
      <c r="D1617" s="163"/>
      <c r="E1617" s="164"/>
      <c r="F1617" s="165"/>
      <c r="G1617" s="165">
        <f>SUMIF(AG1618:AG1649,"&lt;&gt;NOR",G1618:G1649)</f>
        <v>0</v>
      </c>
      <c r="H1617" s="165"/>
      <c r="I1617" s="165">
        <f>SUM(I1618:I1649)</f>
        <v>0</v>
      </c>
      <c r="J1617" s="165"/>
      <c r="K1617" s="165">
        <f>SUM(K1618:K1649)</f>
        <v>0</v>
      </c>
      <c r="L1617" s="165"/>
      <c r="M1617" s="165">
        <f>SUM(M1618:M1649)</f>
        <v>0</v>
      </c>
      <c r="N1617" s="164"/>
      <c r="O1617" s="164">
        <f>SUM(O1618:O1649)</f>
        <v>0.23</v>
      </c>
      <c r="P1617" s="164"/>
      <c r="Q1617" s="164">
        <f>SUM(Q1618:Q1649)</f>
        <v>0.01</v>
      </c>
      <c r="R1617" s="165"/>
      <c r="S1617" s="165"/>
      <c r="T1617" s="166"/>
      <c r="U1617" s="160"/>
      <c r="V1617" s="160">
        <f>SUM(V1618:V1649)</f>
        <v>35.839999999999996</v>
      </c>
      <c r="W1617" s="160"/>
      <c r="X1617" s="160"/>
      <c r="Y1617" s="160"/>
      <c r="AG1617" t="s">
        <v>174</v>
      </c>
    </row>
    <row r="1618" spans="1:60" ht="22.5" outlineLevel="1" x14ac:dyDescent="0.2">
      <c r="A1618" s="168">
        <v>243</v>
      </c>
      <c r="B1618" s="169" t="s">
        <v>1270</v>
      </c>
      <c r="C1618" s="184" t="s">
        <v>1271</v>
      </c>
      <c r="D1618" s="170" t="s">
        <v>253</v>
      </c>
      <c r="E1618" s="171">
        <v>5.2</v>
      </c>
      <c r="F1618" s="172"/>
      <c r="G1618" s="173">
        <f>ROUND(E1618*F1618,2)</f>
        <v>0</v>
      </c>
      <c r="H1618" s="172"/>
      <c r="I1618" s="173">
        <f>ROUND(E1618*H1618,2)</f>
        <v>0</v>
      </c>
      <c r="J1618" s="172"/>
      <c r="K1618" s="173">
        <f>ROUND(E1618*J1618,2)</f>
        <v>0</v>
      </c>
      <c r="L1618" s="173">
        <v>21</v>
      </c>
      <c r="M1618" s="173">
        <f>G1618*(1+L1618/100)</f>
        <v>0</v>
      </c>
      <c r="N1618" s="171">
        <v>1.9029999999999998E-2</v>
      </c>
      <c r="O1618" s="171">
        <f>ROUND(E1618*N1618,2)</f>
        <v>0.1</v>
      </c>
      <c r="P1618" s="171">
        <v>0</v>
      </c>
      <c r="Q1618" s="171">
        <f>ROUND(E1618*P1618,2)</f>
        <v>0</v>
      </c>
      <c r="R1618" s="173"/>
      <c r="S1618" s="173" t="s">
        <v>178</v>
      </c>
      <c r="T1618" s="174" t="s">
        <v>178</v>
      </c>
      <c r="U1618" s="158">
        <v>1.76973</v>
      </c>
      <c r="V1618" s="158">
        <f>ROUND(E1618*U1618,2)</f>
        <v>9.1999999999999993</v>
      </c>
      <c r="W1618" s="158"/>
      <c r="X1618" s="158" t="s">
        <v>188</v>
      </c>
      <c r="Y1618" s="158" t="s">
        <v>180</v>
      </c>
      <c r="Z1618" s="147"/>
      <c r="AA1618" s="147"/>
      <c r="AB1618" s="147"/>
      <c r="AC1618" s="147"/>
      <c r="AD1618" s="147"/>
      <c r="AE1618" s="147"/>
      <c r="AF1618" s="147"/>
      <c r="AG1618" s="147" t="s">
        <v>189</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2" x14ac:dyDescent="0.2">
      <c r="A1619" s="154"/>
      <c r="B1619" s="155"/>
      <c r="C1619" s="193" t="s">
        <v>1272</v>
      </c>
      <c r="D1619" s="188"/>
      <c r="E1619" s="189"/>
      <c r="F1619" s="158"/>
      <c r="G1619" s="158"/>
      <c r="H1619" s="158"/>
      <c r="I1619" s="158"/>
      <c r="J1619" s="158"/>
      <c r="K1619" s="158"/>
      <c r="L1619" s="158"/>
      <c r="M1619" s="158"/>
      <c r="N1619" s="157"/>
      <c r="O1619" s="157"/>
      <c r="P1619" s="157"/>
      <c r="Q1619" s="157"/>
      <c r="R1619" s="158"/>
      <c r="S1619" s="158"/>
      <c r="T1619" s="158"/>
      <c r="U1619" s="158"/>
      <c r="V1619" s="158"/>
      <c r="W1619" s="158"/>
      <c r="X1619" s="158"/>
      <c r="Y1619" s="158"/>
      <c r="Z1619" s="147"/>
      <c r="AA1619" s="147"/>
      <c r="AB1619" s="147"/>
      <c r="AC1619" s="147"/>
      <c r="AD1619" s="147"/>
      <c r="AE1619" s="147"/>
      <c r="AF1619" s="147"/>
      <c r="AG1619" s="147" t="s">
        <v>212</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3" x14ac:dyDescent="0.2">
      <c r="A1620" s="154"/>
      <c r="B1620" s="155"/>
      <c r="C1620" s="193" t="s">
        <v>1273</v>
      </c>
      <c r="D1620" s="188"/>
      <c r="E1620" s="189">
        <v>5.2</v>
      </c>
      <c r="F1620" s="158"/>
      <c r="G1620" s="158"/>
      <c r="H1620" s="158"/>
      <c r="I1620" s="158"/>
      <c r="J1620" s="158"/>
      <c r="K1620" s="158"/>
      <c r="L1620" s="158"/>
      <c r="M1620" s="158"/>
      <c r="N1620" s="157"/>
      <c r="O1620" s="157"/>
      <c r="P1620" s="157"/>
      <c r="Q1620" s="157"/>
      <c r="R1620" s="158"/>
      <c r="S1620" s="158"/>
      <c r="T1620" s="158"/>
      <c r="U1620" s="158"/>
      <c r="V1620" s="158"/>
      <c r="W1620" s="158"/>
      <c r="X1620" s="158"/>
      <c r="Y1620" s="158"/>
      <c r="Z1620" s="147"/>
      <c r="AA1620" s="147"/>
      <c r="AB1620" s="147"/>
      <c r="AC1620" s="147"/>
      <c r="AD1620" s="147"/>
      <c r="AE1620" s="147"/>
      <c r="AF1620" s="147"/>
      <c r="AG1620" s="147" t="s">
        <v>212</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ht="22.5" outlineLevel="1" x14ac:dyDescent="0.2">
      <c r="A1621" s="168">
        <v>244</v>
      </c>
      <c r="B1621" s="169" t="s">
        <v>1274</v>
      </c>
      <c r="C1621" s="184" t="s">
        <v>1275</v>
      </c>
      <c r="D1621" s="170" t="s">
        <v>577</v>
      </c>
      <c r="E1621" s="171">
        <v>15.3</v>
      </c>
      <c r="F1621" s="172"/>
      <c r="G1621" s="173">
        <f>ROUND(E1621*F1621,2)</f>
        <v>0</v>
      </c>
      <c r="H1621" s="172"/>
      <c r="I1621" s="173">
        <f>ROUND(E1621*H1621,2)</f>
        <v>0</v>
      </c>
      <c r="J1621" s="172"/>
      <c r="K1621" s="173">
        <f>ROUND(E1621*J1621,2)</f>
        <v>0</v>
      </c>
      <c r="L1621" s="173">
        <v>21</v>
      </c>
      <c r="M1621" s="173">
        <f>G1621*(1+L1621/100)</f>
        <v>0</v>
      </c>
      <c r="N1621" s="171">
        <v>1.8E-3</v>
      </c>
      <c r="O1621" s="171">
        <f>ROUND(E1621*N1621,2)</f>
        <v>0.03</v>
      </c>
      <c r="P1621" s="171">
        <v>0</v>
      </c>
      <c r="Q1621" s="171">
        <f>ROUND(E1621*P1621,2)</f>
        <v>0</v>
      </c>
      <c r="R1621" s="173"/>
      <c r="S1621" s="173" t="s">
        <v>178</v>
      </c>
      <c r="T1621" s="174" t="s">
        <v>178</v>
      </c>
      <c r="U1621" s="158">
        <v>0.15755</v>
      </c>
      <c r="V1621" s="158">
        <f>ROUND(E1621*U1621,2)</f>
        <v>2.41</v>
      </c>
      <c r="W1621" s="158"/>
      <c r="X1621" s="158" t="s">
        <v>188</v>
      </c>
      <c r="Y1621" s="158" t="s">
        <v>180</v>
      </c>
      <c r="Z1621" s="147"/>
      <c r="AA1621" s="147"/>
      <c r="AB1621" s="147"/>
      <c r="AC1621" s="147"/>
      <c r="AD1621" s="147"/>
      <c r="AE1621" s="147"/>
      <c r="AF1621" s="147"/>
      <c r="AG1621" s="147" t="s">
        <v>189</v>
      </c>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2" x14ac:dyDescent="0.2">
      <c r="A1622" s="154"/>
      <c r="B1622" s="155"/>
      <c r="C1622" s="193" t="s">
        <v>1276</v>
      </c>
      <c r="D1622" s="188"/>
      <c r="E1622" s="189"/>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7"/>
      <c r="AA1622" s="147"/>
      <c r="AB1622" s="147"/>
      <c r="AC1622" s="147"/>
      <c r="AD1622" s="147"/>
      <c r="AE1622" s="147"/>
      <c r="AF1622" s="147"/>
      <c r="AG1622" s="147" t="s">
        <v>212</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3" x14ac:dyDescent="0.2">
      <c r="A1623" s="154"/>
      <c r="B1623" s="155"/>
      <c r="C1623" s="193" t="s">
        <v>1277</v>
      </c>
      <c r="D1623" s="188"/>
      <c r="E1623" s="189">
        <v>6.5</v>
      </c>
      <c r="F1623" s="158"/>
      <c r="G1623" s="158"/>
      <c r="H1623" s="158"/>
      <c r="I1623" s="158"/>
      <c r="J1623" s="158"/>
      <c r="K1623" s="158"/>
      <c r="L1623" s="158"/>
      <c r="M1623" s="158"/>
      <c r="N1623" s="157"/>
      <c r="O1623" s="157"/>
      <c r="P1623" s="157"/>
      <c r="Q1623" s="157"/>
      <c r="R1623" s="158"/>
      <c r="S1623" s="158"/>
      <c r="T1623" s="158"/>
      <c r="U1623" s="158"/>
      <c r="V1623" s="158"/>
      <c r="W1623" s="158"/>
      <c r="X1623" s="158"/>
      <c r="Y1623" s="158"/>
      <c r="Z1623" s="147"/>
      <c r="AA1623" s="147"/>
      <c r="AB1623" s="147"/>
      <c r="AC1623" s="147"/>
      <c r="AD1623" s="147"/>
      <c r="AE1623" s="147"/>
      <c r="AF1623" s="147"/>
      <c r="AG1623" s="147" t="s">
        <v>212</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3" x14ac:dyDescent="0.2">
      <c r="A1624" s="154"/>
      <c r="B1624" s="155"/>
      <c r="C1624" s="193" t="s">
        <v>1278</v>
      </c>
      <c r="D1624" s="188"/>
      <c r="E1624" s="189"/>
      <c r="F1624" s="158"/>
      <c r="G1624" s="158"/>
      <c r="H1624" s="158"/>
      <c r="I1624" s="158"/>
      <c r="J1624" s="158"/>
      <c r="K1624" s="158"/>
      <c r="L1624" s="158"/>
      <c r="M1624" s="158"/>
      <c r="N1624" s="157"/>
      <c r="O1624" s="157"/>
      <c r="P1624" s="157"/>
      <c r="Q1624" s="157"/>
      <c r="R1624" s="158"/>
      <c r="S1624" s="158"/>
      <c r="T1624" s="158"/>
      <c r="U1624" s="158"/>
      <c r="V1624" s="158"/>
      <c r="W1624" s="158"/>
      <c r="X1624" s="158"/>
      <c r="Y1624" s="158"/>
      <c r="Z1624" s="147"/>
      <c r="AA1624" s="147"/>
      <c r="AB1624" s="147"/>
      <c r="AC1624" s="147"/>
      <c r="AD1624" s="147"/>
      <c r="AE1624" s="147"/>
      <c r="AF1624" s="147"/>
      <c r="AG1624" s="147" t="s">
        <v>212</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3" x14ac:dyDescent="0.2">
      <c r="A1625" s="154"/>
      <c r="B1625" s="155"/>
      <c r="C1625" s="193" t="s">
        <v>1279</v>
      </c>
      <c r="D1625" s="188"/>
      <c r="E1625" s="189">
        <v>8.8000000000000007</v>
      </c>
      <c r="F1625" s="158"/>
      <c r="G1625" s="158"/>
      <c r="H1625" s="158"/>
      <c r="I1625" s="158"/>
      <c r="J1625" s="158"/>
      <c r="K1625" s="158"/>
      <c r="L1625" s="158"/>
      <c r="M1625" s="158"/>
      <c r="N1625" s="157"/>
      <c r="O1625" s="157"/>
      <c r="P1625" s="157"/>
      <c r="Q1625" s="157"/>
      <c r="R1625" s="158"/>
      <c r="S1625" s="158"/>
      <c r="T1625" s="158"/>
      <c r="U1625" s="158"/>
      <c r="V1625" s="158"/>
      <c r="W1625" s="158"/>
      <c r="X1625" s="158"/>
      <c r="Y1625" s="158"/>
      <c r="Z1625" s="147"/>
      <c r="AA1625" s="147"/>
      <c r="AB1625" s="147"/>
      <c r="AC1625" s="147"/>
      <c r="AD1625" s="147"/>
      <c r="AE1625" s="147"/>
      <c r="AF1625" s="147"/>
      <c r="AG1625" s="147" t="s">
        <v>212</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ht="22.5" outlineLevel="1" x14ac:dyDescent="0.2">
      <c r="A1626" s="168">
        <v>245</v>
      </c>
      <c r="B1626" s="169" t="s">
        <v>1280</v>
      </c>
      <c r="C1626" s="184" t="s">
        <v>1281</v>
      </c>
      <c r="D1626" s="170" t="s">
        <v>577</v>
      </c>
      <c r="E1626" s="171">
        <v>28</v>
      </c>
      <c r="F1626" s="172"/>
      <c r="G1626" s="173">
        <f>ROUND(E1626*F1626,2)</f>
        <v>0</v>
      </c>
      <c r="H1626" s="172"/>
      <c r="I1626" s="173">
        <f>ROUND(E1626*H1626,2)</f>
        <v>0</v>
      </c>
      <c r="J1626" s="172"/>
      <c r="K1626" s="173">
        <f>ROUND(E1626*J1626,2)</f>
        <v>0</v>
      </c>
      <c r="L1626" s="173">
        <v>21</v>
      </c>
      <c r="M1626" s="173">
        <f>G1626*(1+L1626/100)</f>
        <v>0</v>
      </c>
      <c r="N1626" s="171">
        <v>1.4499999999999999E-3</v>
      </c>
      <c r="O1626" s="171">
        <f>ROUND(E1626*N1626,2)</f>
        <v>0.04</v>
      </c>
      <c r="P1626" s="171">
        <v>0</v>
      </c>
      <c r="Q1626" s="171">
        <f>ROUND(E1626*P1626,2)</f>
        <v>0</v>
      </c>
      <c r="R1626" s="173"/>
      <c r="S1626" s="173" t="s">
        <v>178</v>
      </c>
      <c r="T1626" s="174" t="s">
        <v>178</v>
      </c>
      <c r="U1626" s="158">
        <v>0.2208</v>
      </c>
      <c r="V1626" s="158">
        <f>ROUND(E1626*U1626,2)</f>
        <v>6.18</v>
      </c>
      <c r="W1626" s="158"/>
      <c r="X1626" s="158" t="s">
        <v>188</v>
      </c>
      <c r="Y1626" s="158" t="s">
        <v>180</v>
      </c>
      <c r="Z1626" s="147"/>
      <c r="AA1626" s="147"/>
      <c r="AB1626" s="147"/>
      <c r="AC1626" s="147"/>
      <c r="AD1626" s="147"/>
      <c r="AE1626" s="147"/>
      <c r="AF1626" s="147"/>
      <c r="AG1626" s="147" t="s">
        <v>189</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2" x14ac:dyDescent="0.2">
      <c r="A1627" s="154"/>
      <c r="B1627" s="155"/>
      <c r="C1627" s="193" t="s">
        <v>1282</v>
      </c>
      <c r="D1627" s="188"/>
      <c r="E1627" s="189"/>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7"/>
      <c r="AA1627" s="147"/>
      <c r="AB1627" s="147"/>
      <c r="AC1627" s="147"/>
      <c r="AD1627" s="147"/>
      <c r="AE1627" s="147"/>
      <c r="AF1627" s="147"/>
      <c r="AG1627" s="147" t="s">
        <v>212</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3" x14ac:dyDescent="0.2">
      <c r="A1628" s="154"/>
      <c r="B1628" s="155"/>
      <c r="C1628" s="193" t="s">
        <v>1283</v>
      </c>
      <c r="D1628" s="188"/>
      <c r="E1628" s="189">
        <v>28</v>
      </c>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7"/>
      <c r="AA1628" s="147"/>
      <c r="AB1628" s="147"/>
      <c r="AC1628" s="147"/>
      <c r="AD1628" s="147"/>
      <c r="AE1628" s="147"/>
      <c r="AF1628" s="147"/>
      <c r="AG1628" s="147" t="s">
        <v>212</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ht="22.5" outlineLevel="1" x14ac:dyDescent="0.2">
      <c r="A1629" s="168">
        <v>246</v>
      </c>
      <c r="B1629" s="169" t="s">
        <v>1284</v>
      </c>
      <c r="C1629" s="184" t="s">
        <v>1285</v>
      </c>
      <c r="D1629" s="170" t="s">
        <v>577</v>
      </c>
      <c r="E1629" s="171">
        <v>9.6</v>
      </c>
      <c r="F1629" s="172"/>
      <c r="G1629" s="173">
        <f>ROUND(E1629*F1629,2)</f>
        <v>0</v>
      </c>
      <c r="H1629" s="172"/>
      <c r="I1629" s="173">
        <f>ROUND(E1629*H1629,2)</f>
        <v>0</v>
      </c>
      <c r="J1629" s="172"/>
      <c r="K1629" s="173">
        <f>ROUND(E1629*J1629,2)</f>
        <v>0</v>
      </c>
      <c r="L1629" s="173">
        <v>21</v>
      </c>
      <c r="M1629" s="173">
        <f>G1629*(1+L1629/100)</f>
        <v>0</v>
      </c>
      <c r="N1629" s="171">
        <v>2.5000000000000001E-3</v>
      </c>
      <c r="O1629" s="171">
        <f>ROUND(E1629*N1629,2)</f>
        <v>0.02</v>
      </c>
      <c r="P1629" s="171">
        <v>0</v>
      </c>
      <c r="Q1629" s="171">
        <f>ROUND(E1629*P1629,2)</f>
        <v>0</v>
      </c>
      <c r="R1629" s="173"/>
      <c r="S1629" s="173" t="s">
        <v>178</v>
      </c>
      <c r="T1629" s="174" t="s">
        <v>178</v>
      </c>
      <c r="U1629" s="158">
        <v>0.55184999999999995</v>
      </c>
      <c r="V1629" s="158">
        <f>ROUND(E1629*U1629,2)</f>
        <v>5.3</v>
      </c>
      <c r="W1629" s="158"/>
      <c r="X1629" s="158" t="s">
        <v>188</v>
      </c>
      <c r="Y1629" s="158" t="s">
        <v>180</v>
      </c>
      <c r="Z1629" s="147"/>
      <c r="AA1629" s="147"/>
      <c r="AB1629" s="147"/>
      <c r="AC1629" s="147"/>
      <c r="AD1629" s="147"/>
      <c r="AE1629" s="147"/>
      <c r="AF1629" s="147"/>
      <c r="AG1629" s="147" t="s">
        <v>189</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2" x14ac:dyDescent="0.2">
      <c r="A1630" s="154"/>
      <c r="B1630" s="155"/>
      <c r="C1630" s="193" t="s">
        <v>1286</v>
      </c>
      <c r="D1630" s="188"/>
      <c r="E1630" s="189"/>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7"/>
      <c r="AA1630" s="147"/>
      <c r="AB1630" s="147"/>
      <c r="AC1630" s="147"/>
      <c r="AD1630" s="147"/>
      <c r="AE1630" s="147"/>
      <c r="AF1630" s="147"/>
      <c r="AG1630" s="147" t="s">
        <v>212</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3" x14ac:dyDescent="0.2">
      <c r="A1631" s="154"/>
      <c r="B1631" s="155"/>
      <c r="C1631" s="193" t="s">
        <v>1287</v>
      </c>
      <c r="D1631" s="188"/>
      <c r="E1631" s="189">
        <v>9.6</v>
      </c>
      <c r="F1631" s="158"/>
      <c r="G1631" s="158"/>
      <c r="H1631" s="158"/>
      <c r="I1631" s="158"/>
      <c r="J1631" s="158"/>
      <c r="K1631" s="158"/>
      <c r="L1631" s="158"/>
      <c r="M1631" s="158"/>
      <c r="N1631" s="157"/>
      <c r="O1631" s="157"/>
      <c r="P1631" s="157"/>
      <c r="Q1631" s="157"/>
      <c r="R1631" s="158"/>
      <c r="S1631" s="158"/>
      <c r="T1631" s="158"/>
      <c r="U1631" s="158"/>
      <c r="V1631" s="158"/>
      <c r="W1631" s="158"/>
      <c r="X1631" s="158"/>
      <c r="Y1631" s="158"/>
      <c r="Z1631" s="147"/>
      <c r="AA1631" s="147"/>
      <c r="AB1631" s="147"/>
      <c r="AC1631" s="147"/>
      <c r="AD1631" s="147"/>
      <c r="AE1631" s="147"/>
      <c r="AF1631" s="147"/>
      <c r="AG1631" s="147" t="s">
        <v>212</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ht="22.5" outlineLevel="1" x14ac:dyDescent="0.2">
      <c r="A1632" s="168">
        <v>247</v>
      </c>
      <c r="B1632" s="169" t="s">
        <v>1288</v>
      </c>
      <c r="C1632" s="184" t="s">
        <v>1289</v>
      </c>
      <c r="D1632" s="170" t="s">
        <v>577</v>
      </c>
      <c r="E1632" s="171">
        <v>15.6</v>
      </c>
      <c r="F1632" s="172"/>
      <c r="G1632" s="173">
        <f>ROUND(E1632*F1632,2)</f>
        <v>0</v>
      </c>
      <c r="H1632" s="172"/>
      <c r="I1632" s="173">
        <f>ROUND(E1632*H1632,2)</f>
        <v>0</v>
      </c>
      <c r="J1632" s="172"/>
      <c r="K1632" s="173">
        <f>ROUND(E1632*J1632,2)</f>
        <v>0</v>
      </c>
      <c r="L1632" s="173">
        <v>21</v>
      </c>
      <c r="M1632" s="173">
        <f>G1632*(1+L1632/100)</f>
        <v>0</v>
      </c>
      <c r="N1632" s="171">
        <v>2.7399999999999998E-3</v>
      </c>
      <c r="O1632" s="171">
        <f>ROUND(E1632*N1632,2)</f>
        <v>0.04</v>
      </c>
      <c r="P1632" s="171">
        <v>0</v>
      </c>
      <c r="Q1632" s="171">
        <f>ROUND(E1632*P1632,2)</f>
        <v>0</v>
      </c>
      <c r="R1632" s="173"/>
      <c r="S1632" s="173" t="s">
        <v>1290</v>
      </c>
      <c r="T1632" s="174" t="s">
        <v>1291</v>
      </c>
      <c r="U1632" s="158">
        <v>0.78464999999999996</v>
      </c>
      <c r="V1632" s="158">
        <f>ROUND(E1632*U1632,2)</f>
        <v>12.24</v>
      </c>
      <c r="W1632" s="158"/>
      <c r="X1632" s="158" t="s">
        <v>188</v>
      </c>
      <c r="Y1632" s="158" t="s">
        <v>180</v>
      </c>
      <c r="Z1632" s="147"/>
      <c r="AA1632" s="147"/>
      <c r="AB1632" s="147"/>
      <c r="AC1632" s="147"/>
      <c r="AD1632" s="147"/>
      <c r="AE1632" s="147"/>
      <c r="AF1632" s="147"/>
      <c r="AG1632" s="147" t="s">
        <v>189</v>
      </c>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2" x14ac:dyDescent="0.2">
      <c r="A1633" s="154"/>
      <c r="B1633" s="155"/>
      <c r="C1633" s="193" t="s">
        <v>1292</v>
      </c>
      <c r="D1633" s="188"/>
      <c r="E1633" s="189"/>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7"/>
      <c r="AA1633" s="147"/>
      <c r="AB1633" s="147"/>
      <c r="AC1633" s="147"/>
      <c r="AD1633" s="147"/>
      <c r="AE1633" s="147"/>
      <c r="AF1633" s="147"/>
      <c r="AG1633" s="147" t="s">
        <v>212</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3" x14ac:dyDescent="0.2">
      <c r="A1634" s="154"/>
      <c r="B1634" s="155"/>
      <c r="C1634" s="193" t="s">
        <v>1293</v>
      </c>
      <c r="D1634" s="188"/>
      <c r="E1634" s="189">
        <v>5.2</v>
      </c>
      <c r="F1634" s="158"/>
      <c r="G1634" s="158"/>
      <c r="H1634" s="158"/>
      <c r="I1634" s="158"/>
      <c r="J1634" s="158"/>
      <c r="K1634" s="158"/>
      <c r="L1634" s="158"/>
      <c r="M1634" s="158"/>
      <c r="N1634" s="157"/>
      <c r="O1634" s="157"/>
      <c r="P1634" s="157"/>
      <c r="Q1634" s="157"/>
      <c r="R1634" s="158"/>
      <c r="S1634" s="158"/>
      <c r="T1634" s="158"/>
      <c r="U1634" s="158"/>
      <c r="V1634" s="158"/>
      <c r="W1634" s="158"/>
      <c r="X1634" s="158"/>
      <c r="Y1634" s="158"/>
      <c r="Z1634" s="147"/>
      <c r="AA1634" s="147"/>
      <c r="AB1634" s="147"/>
      <c r="AC1634" s="147"/>
      <c r="AD1634" s="147"/>
      <c r="AE1634" s="147"/>
      <c r="AF1634" s="147"/>
      <c r="AG1634" s="147" t="s">
        <v>212</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3" x14ac:dyDescent="0.2">
      <c r="A1635" s="154"/>
      <c r="B1635" s="155"/>
      <c r="C1635" s="193" t="s">
        <v>1294</v>
      </c>
      <c r="D1635" s="188"/>
      <c r="E1635" s="189"/>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7"/>
      <c r="AA1635" s="147"/>
      <c r="AB1635" s="147"/>
      <c r="AC1635" s="147"/>
      <c r="AD1635" s="147"/>
      <c r="AE1635" s="147"/>
      <c r="AF1635" s="147"/>
      <c r="AG1635" s="147" t="s">
        <v>212</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3" x14ac:dyDescent="0.2">
      <c r="A1636" s="154"/>
      <c r="B1636" s="155"/>
      <c r="C1636" s="193" t="s">
        <v>1295</v>
      </c>
      <c r="D1636" s="188"/>
      <c r="E1636" s="189">
        <v>2.8</v>
      </c>
      <c r="F1636" s="158"/>
      <c r="G1636" s="158"/>
      <c r="H1636" s="158"/>
      <c r="I1636" s="158"/>
      <c r="J1636" s="158"/>
      <c r="K1636" s="158"/>
      <c r="L1636" s="158"/>
      <c r="M1636" s="158"/>
      <c r="N1636" s="157"/>
      <c r="O1636" s="157"/>
      <c r="P1636" s="157"/>
      <c r="Q1636" s="157"/>
      <c r="R1636" s="158"/>
      <c r="S1636" s="158"/>
      <c r="T1636" s="158"/>
      <c r="U1636" s="158"/>
      <c r="V1636" s="158"/>
      <c r="W1636" s="158"/>
      <c r="X1636" s="158"/>
      <c r="Y1636" s="158"/>
      <c r="Z1636" s="147"/>
      <c r="AA1636" s="147"/>
      <c r="AB1636" s="147"/>
      <c r="AC1636" s="147"/>
      <c r="AD1636" s="147"/>
      <c r="AE1636" s="147"/>
      <c r="AF1636" s="147"/>
      <c r="AG1636" s="147" t="s">
        <v>212</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3" x14ac:dyDescent="0.2">
      <c r="A1637" s="154"/>
      <c r="B1637" s="155"/>
      <c r="C1637" s="193" t="s">
        <v>1296</v>
      </c>
      <c r="D1637" s="188"/>
      <c r="E1637" s="189"/>
      <c r="F1637" s="158"/>
      <c r="G1637" s="158"/>
      <c r="H1637" s="158"/>
      <c r="I1637" s="158"/>
      <c r="J1637" s="158"/>
      <c r="K1637" s="158"/>
      <c r="L1637" s="158"/>
      <c r="M1637" s="158"/>
      <c r="N1637" s="157"/>
      <c r="O1637" s="157"/>
      <c r="P1637" s="157"/>
      <c r="Q1637" s="157"/>
      <c r="R1637" s="158"/>
      <c r="S1637" s="158"/>
      <c r="T1637" s="158"/>
      <c r="U1637" s="158"/>
      <c r="V1637" s="158"/>
      <c r="W1637" s="158"/>
      <c r="X1637" s="158"/>
      <c r="Y1637" s="158"/>
      <c r="Z1637" s="147"/>
      <c r="AA1637" s="147"/>
      <c r="AB1637" s="147"/>
      <c r="AC1637" s="147"/>
      <c r="AD1637" s="147"/>
      <c r="AE1637" s="147"/>
      <c r="AF1637" s="147"/>
      <c r="AG1637" s="147" t="s">
        <v>212</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3" x14ac:dyDescent="0.2">
      <c r="A1638" s="154"/>
      <c r="B1638" s="155"/>
      <c r="C1638" s="193" t="s">
        <v>1265</v>
      </c>
      <c r="D1638" s="188"/>
      <c r="E1638" s="189">
        <v>5</v>
      </c>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7"/>
      <c r="AA1638" s="147"/>
      <c r="AB1638" s="147"/>
      <c r="AC1638" s="147"/>
      <c r="AD1638" s="147"/>
      <c r="AE1638" s="147"/>
      <c r="AF1638" s="147"/>
      <c r="AG1638" s="147" t="s">
        <v>212</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3" x14ac:dyDescent="0.2">
      <c r="A1639" s="154"/>
      <c r="B1639" s="155"/>
      <c r="C1639" s="193" t="s">
        <v>1297</v>
      </c>
      <c r="D1639" s="188"/>
      <c r="E1639" s="189"/>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7"/>
      <c r="AA1639" s="147"/>
      <c r="AB1639" s="147"/>
      <c r="AC1639" s="147"/>
      <c r="AD1639" s="147"/>
      <c r="AE1639" s="147"/>
      <c r="AF1639" s="147"/>
      <c r="AG1639" s="147" t="s">
        <v>212</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3" x14ac:dyDescent="0.2">
      <c r="A1640" s="154"/>
      <c r="B1640" s="155"/>
      <c r="C1640" s="193" t="s">
        <v>1298</v>
      </c>
      <c r="D1640" s="188"/>
      <c r="E1640" s="189">
        <v>2.6</v>
      </c>
      <c r="F1640" s="158"/>
      <c r="G1640" s="158"/>
      <c r="H1640" s="158"/>
      <c r="I1640" s="158"/>
      <c r="J1640" s="158"/>
      <c r="K1640" s="158"/>
      <c r="L1640" s="158"/>
      <c r="M1640" s="158"/>
      <c r="N1640" s="157"/>
      <c r="O1640" s="157"/>
      <c r="P1640" s="157"/>
      <c r="Q1640" s="157"/>
      <c r="R1640" s="158"/>
      <c r="S1640" s="158"/>
      <c r="T1640" s="158"/>
      <c r="U1640" s="158"/>
      <c r="V1640" s="158"/>
      <c r="W1640" s="158"/>
      <c r="X1640" s="158"/>
      <c r="Y1640" s="158"/>
      <c r="Z1640" s="147"/>
      <c r="AA1640" s="147"/>
      <c r="AB1640" s="147"/>
      <c r="AC1640" s="147"/>
      <c r="AD1640" s="147"/>
      <c r="AE1640" s="147"/>
      <c r="AF1640" s="147"/>
      <c r="AG1640" s="147" t="s">
        <v>212</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ht="22.5" outlineLevel="1" x14ac:dyDescent="0.2">
      <c r="A1641" s="168">
        <v>248</v>
      </c>
      <c r="B1641" s="169" t="s">
        <v>1299</v>
      </c>
      <c r="C1641" s="184" t="s">
        <v>1300</v>
      </c>
      <c r="D1641" s="170" t="s">
        <v>577</v>
      </c>
      <c r="E1641" s="171">
        <v>5.5</v>
      </c>
      <c r="F1641" s="172"/>
      <c r="G1641" s="173">
        <f>ROUND(E1641*F1641,2)</f>
        <v>0</v>
      </c>
      <c r="H1641" s="172"/>
      <c r="I1641" s="173">
        <f>ROUND(E1641*H1641,2)</f>
        <v>0</v>
      </c>
      <c r="J1641" s="172"/>
      <c r="K1641" s="173">
        <f>ROUND(E1641*J1641,2)</f>
        <v>0</v>
      </c>
      <c r="L1641" s="173">
        <v>21</v>
      </c>
      <c r="M1641" s="173">
        <f>G1641*(1+L1641/100)</f>
        <v>0</v>
      </c>
      <c r="N1641" s="171">
        <v>0</v>
      </c>
      <c r="O1641" s="171">
        <f>ROUND(E1641*N1641,2)</f>
        <v>0</v>
      </c>
      <c r="P1641" s="171">
        <v>1.3500000000000001E-3</v>
      </c>
      <c r="Q1641" s="171">
        <f>ROUND(E1641*P1641,2)</f>
        <v>0.01</v>
      </c>
      <c r="R1641" s="173"/>
      <c r="S1641" s="173" t="s">
        <v>178</v>
      </c>
      <c r="T1641" s="174" t="s">
        <v>178</v>
      </c>
      <c r="U1641" s="158">
        <v>9.1999999999999998E-2</v>
      </c>
      <c r="V1641" s="158">
        <f>ROUND(E1641*U1641,2)</f>
        <v>0.51</v>
      </c>
      <c r="W1641" s="158"/>
      <c r="X1641" s="158" t="s">
        <v>188</v>
      </c>
      <c r="Y1641" s="158" t="s">
        <v>180</v>
      </c>
      <c r="Z1641" s="147"/>
      <c r="AA1641" s="147"/>
      <c r="AB1641" s="147"/>
      <c r="AC1641" s="147"/>
      <c r="AD1641" s="147"/>
      <c r="AE1641" s="147"/>
      <c r="AF1641" s="147"/>
      <c r="AG1641" s="147" t="s">
        <v>189</v>
      </c>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2" x14ac:dyDescent="0.2">
      <c r="A1642" s="154"/>
      <c r="B1642" s="155"/>
      <c r="C1642" s="193" t="s">
        <v>211</v>
      </c>
      <c r="D1642" s="188"/>
      <c r="E1642" s="189"/>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7"/>
      <c r="AA1642" s="147"/>
      <c r="AB1642" s="147"/>
      <c r="AC1642" s="147"/>
      <c r="AD1642" s="147"/>
      <c r="AE1642" s="147"/>
      <c r="AF1642" s="147"/>
      <c r="AG1642" s="147" t="s">
        <v>212</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3" x14ac:dyDescent="0.2">
      <c r="A1643" s="154"/>
      <c r="B1643" s="155"/>
      <c r="C1643" s="193" t="s">
        <v>1301</v>
      </c>
      <c r="D1643" s="188"/>
      <c r="E1643" s="189">
        <v>5.5</v>
      </c>
      <c r="F1643" s="158"/>
      <c r="G1643" s="158"/>
      <c r="H1643" s="158"/>
      <c r="I1643" s="158"/>
      <c r="J1643" s="158"/>
      <c r="K1643" s="158"/>
      <c r="L1643" s="158"/>
      <c r="M1643" s="158"/>
      <c r="N1643" s="157"/>
      <c r="O1643" s="157"/>
      <c r="P1643" s="157"/>
      <c r="Q1643" s="157"/>
      <c r="R1643" s="158"/>
      <c r="S1643" s="158"/>
      <c r="T1643" s="158"/>
      <c r="U1643" s="158"/>
      <c r="V1643" s="158"/>
      <c r="W1643" s="158"/>
      <c r="X1643" s="158"/>
      <c r="Y1643" s="158"/>
      <c r="Z1643" s="147"/>
      <c r="AA1643" s="147"/>
      <c r="AB1643" s="147"/>
      <c r="AC1643" s="147"/>
      <c r="AD1643" s="147"/>
      <c r="AE1643" s="147"/>
      <c r="AF1643" s="147"/>
      <c r="AG1643" s="147" t="s">
        <v>212</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75">
        <v>249</v>
      </c>
      <c r="B1644" s="176" t="s">
        <v>1302</v>
      </c>
      <c r="C1644" s="183" t="s">
        <v>1303</v>
      </c>
      <c r="D1644" s="177" t="s">
        <v>716</v>
      </c>
      <c r="E1644" s="178">
        <v>75</v>
      </c>
      <c r="F1644" s="179"/>
      <c r="G1644" s="180">
        <f>ROUND(E1644*F1644,2)</f>
        <v>0</v>
      </c>
      <c r="H1644" s="179"/>
      <c r="I1644" s="180">
        <f>ROUND(E1644*H1644,2)</f>
        <v>0</v>
      </c>
      <c r="J1644" s="179"/>
      <c r="K1644" s="180">
        <f>ROUND(E1644*J1644,2)</f>
        <v>0</v>
      </c>
      <c r="L1644" s="180">
        <v>21</v>
      </c>
      <c r="M1644" s="180">
        <f>G1644*(1+L1644/100)</f>
        <v>0</v>
      </c>
      <c r="N1644" s="178">
        <v>0</v>
      </c>
      <c r="O1644" s="178">
        <f>ROUND(E1644*N1644,2)</f>
        <v>0</v>
      </c>
      <c r="P1644" s="178">
        <v>0</v>
      </c>
      <c r="Q1644" s="178">
        <f>ROUND(E1644*P1644,2)</f>
        <v>0</v>
      </c>
      <c r="R1644" s="180"/>
      <c r="S1644" s="180" t="s">
        <v>187</v>
      </c>
      <c r="T1644" s="181" t="s">
        <v>179</v>
      </c>
      <c r="U1644" s="158">
        <v>0</v>
      </c>
      <c r="V1644" s="158">
        <f>ROUND(E1644*U1644,2)</f>
        <v>0</v>
      </c>
      <c r="W1644" s="158"/>
      <c r="X1644" s="158" t="s">
        <v>188</v>
      </c>
      <c r="Y1644" s="158" t="s">
        <v>180</v>
      </c>
      <c r="Z1644" s="147"/>
      <c r="AA1644" s="147"/>
      <c r="AB1644" s="147"/>
      <c r="AC1644" s="147"/>
      <c r="AD1644" s="147"/>
      <c r="AE1644" s="147"/>
      <c r="AF1644" s="147"/>
      <c r="AG1644" s="147" t="s">
        <v>189</v>
      </c>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ht="22.5" outlineLevel="1" x14ac:dyDescent="0.2">
      <c r="A1645" s="168">
        <v>250</v>
      </c>
      <c r="B1645" s="169" t="s">
        <v>1304</v>
      </c>
      <c r="C1645" s="184" t="s">
        <v>1305</v>
      </c>
      <c r="D1645" s="170" t="s">
        <v>330</v>
      </c>
      <c r="E1645" s="171">
        <v>8.6</v>
      </c>
      <c r="F1645" s="172"/>
      <c r="G1645" s="173">
        <f>ROUND(E1645*F1645,2)</f>
        <v>0</v>
      </c>
      <c r="H1645" s="172"/>
      <c r="I1645" s="173">
        <f>ROUND(E1645*H1645,2)</f>
        <v>0</v>
      </c>
      <c r="J1645" s="172"/>
      <c r="K1645" s="173">
        <f>ROUND(E1645*J1645,2)</f>
        <v>0</v>
      </c>
      <c r="L1645" s="173">
        <v>21</v>
      </c>
      <c r="M1645" s="173">
        <f>G1645*(1+L1645/100)</f>
        <v>0</v>
      </c>
      <c r="N1645" s="171">
        <v>0</v>
      </c>
      <c r="O1645" s="171">
        <f>ROUND(E1645*N1645,2)</f>
        <v>0</v>
      </c>
      <c r="P1645" s="171">
        <v>0</v>
      </c>
      <c r="Q1645" s="171">
        <f>ROUND(E1645*P1645,2)</f>
        <v>0</v>
      </c>
      <c r="R1645" s="173"/>
      <c r="S1645" s="173" t="s">
        <v>187</v>
      </c>
      <c r="T1645" s="174" t="s">
        <v>179</v>
      </c>
      <c r="U1645" s="158">
        <v>0</v>
      </c>
      <c r="V1645" s="158">
        <f>ROUND(E1645*U1645,2)</f>
        <v>0</v>
      </c>
      <c r="W1645" s="158"/>
      <c r="X1645" s="158" t="s">
        <v>188</v>
      </c>
      <c r="Y1645" s="158" t="s">
        <v>180</v>
      </c>
      <c r="Z1645" s="147"/>
      <c r="AA1645" s="147"/>
      <c r="AB1645" s="147"/>
      <c r="AC1645" s="147"/>
      <c r="AD1645" s="147"/>
      <c r="AE1645" s="147"/>
      <c r="AF1645" s="147"/>
      <c r="AG1645" s="147" t="s">
        <v>189</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2" x14ac:dyDescent="0.2">
      <c r="A1646" s="154"/>
      <c r="B1646" s="155"/>
      <c r="C1646" s="193" t="s">
        <v>1306</v>
      </c>
      <c r="D1646" s="188"/>
      <c r="E1646" s="189">
        <v>8.6</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7"/>
      <c r="AA1646" s="147"/>
      <c r="AB1646" s="147"/>
      <c r="AC1646" s="147"/>
      <c r="AD1646" s="147"/>
      <c r="AE1646" s="147"/>
      <c r="AF1646" s="147"/>
      <c r="AG1646" s="147" t="s">
        <v>212</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ht="22.5" outlineLevel="1" x14ac:dyDescent="0.2">
      <c r="A1647" s="168">
        <v>251</v>
      </c>
      <c r="B1647" s="169" t="s">
        <v>1307</v>
      </c>
      <c r="C1647" s="184" t="s">
        <v>1308</v>
      </c>
      <c r="D1647" s="170" t="s">
        <v>330</v>
      </c>
      <c r="E1647" s="171">
        <v>8.6</v>
      </c>
      <c r="F1647" s="172"/>
      <c r="G1647" s="173">
        <f>ROUND(E1647*F1647,2)</f>
        <v>0</v>
      </c>
      <c r="H1647" s="172"/>
      <c r="I1647" s="173">
        <f>ROUND(E1647*H1647,2)</f>
        <v>0</v>
      </c>
      <c r="J1647" s="172"/>
      <c r="K1647" s="173">
        <f>ROUND(E1647*J1647,2)</f>
        <v>0</v>
      </c>
      <c r="L1647" s="173">
        <v>21</v>
      </c>
      <c r="M1647" s="173">
        <f>G1647*(1+L1647/100)</f>
        <v>0</v>
      </c>
      <c r="N1647" s="171">
        <v>0</v>
      </c>
      <c r="O1647" s="171">
        <f>ROUND(E1647*N1647,2)</f>
        <v>0</v>
      </c>
      <c r="P1647" s="171">
        <v>0</v>
      </c>
      <c r="Q1647" s="171">
        <f>ROUND(E1647*P1647,2)</f>
        <v>0</v>
      </c>
      <c r="R1647" s="173"/>
      <c r="S1647" s="173" t="s">
        <v>187</v>
      </c>
      <c r="T1647" s="174" t="s">
        <v>179</v>
      </c>
      <c r="U1647" s="158">
        <v>0</v>
      </c>
      <c r="V1647" s="158">
        <f>ROUND(E1647*U1647,2)</f>
        <v>0</v>
      </c>
      <c r="W1647" s="158"/>
      <c r="X1647" s="158" t="s">
        <v>188</v>
      </c>
      <c r="Y1647" s="158" t="s">
        <v>180</v>
      </c>
      <c r="Z1647" s="147"/>
      <c r="AA1647" s="147"/>
      <c r="AB1647" s="147"/>
      <c r="AC1647" s="147"/>
      <c r="AD1647" s="147"/>
      <c r="AE1647" s="147"/>
      <c r="AF1647" s="147"/>
      <c r="AG1647" s="147" t="s">
        <v>189</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2" x14ac:dyDescent="0.2">
      <c r="A1648" s="154"/>
      <c r="B1648" s="155"/>
      <c r="C1648" s="193" t="s">
        <v>1306</v>
      </c>
      <c r="D1648" s="188"/>
      <c r="E1648" s="189">
        <v>8.6</v>
      </c>
      <c r="F1648" s="158"/>
      <c r="G1648" s="158"/>
      <c r="H1648" s="158"/>
      <c r="I1648" s="158"/>
      <c r="J1648" s="158"/>
      <c r="K1648" s="158"/>
      <c r="L1648" s="158"/>
      <c r="M1648" s="158"/>
      <c r="N1648" s="157"/>
      <c r="O1648" s="157"/>
      <c r="P1648" s="157"/>
      <c r="Q1648" s="157"/>
      <c r="R1648" s="158"/>
      <c r="S1648" s="158"/>
      <c r="T1648" s="158"/>
      <c r="U1648" s="158"/>
      <c r="V1648" s="158"/>
      <c r="W1648" s="158"/>
      <c r="X1648" s="158"/>
      <c r="Y1648" s="158"/>
      <c r="Z1648" s="147"/>
      <c r="AA1648" s="147"/>
      <c r="AB1648" s="147"/>
      <c r="AC1648" s="147"/>
      <c r="AD1648" s="147"/>
      <c r="AE1648" s="147"/>
      <c r="AF1648" s="147"/>
      <c r="AG1648" s="147" t="s">
        <v>212</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4">
        <v>252</v>
      </c>
      <c r="B1649" s="155" t="s">
        <v>1309</v>
      </c>
      <c r="C1649" s="195" t="s">
        <v>1310</v>
      </c>
      <c r="D1649" s="156" t="s">
        <v>0</v>
      </c>
      <c r="E1649" s="192"/>
      <c r="F1649" s="159"/>
      <c r="G1649" s="158">
        <f>ROUND(E1649*F1649,2)</f>
        <v>0</v>
      </c>
      <c r="H1649" s="159"/>
      <c r="I1649" s="158">
        <f>ROUND(E1649*H1649,2)</f>
        <v>0</v>
      </c>
      <c r="J1649" s="159"/>
      <c r="K1649" s="158">
        <f>ROUND(E1649*J1649,2)</f>
        <v>0</v>
      </c>
      <c r="L1649" s="158">
        <v>21</v>
      </c>
      <c r="M1649" s="158">
        <f>G1649*(1+L1649/100)</f>
        <v>0</v>
      </c>
      <c r="N1649" s="157">
        <v>0</v>
      </c>
      <c r="O1649" s="157">
        <f>ROUND(E1649*N1649,2)</f>
        <v>0</v>
      </c>
      <c r="P1649" s="157">
        <v>0</v>
      </c>
      <c r="Q1649" s="157">
        <f>ROUND(E1649*P1649,2)</f>
        <v>0</v>
      </c>
      <c r="R1649" s="158"/>
      <c r="S1649" s="158" t="s">
        <v>178</v>
      </c>
      <c r="T1649" s="158" t="s">
        <v>178</v>
      </c>
      <c r="U1649" s="158">
        <v>0</v>
      </c>
      <c r="V1649" s="158">
        <f>ROUND(E1649*U1649,2)</f>
        <v>0</v>
      </c>
      <c r="W1649" s="158"/>
      <c r="X1649" s="158" t="s">
        <v>1060</v>
      </c>
      <c r="Y1649" s="158" t="s">
        <v>180</v>
      </c>
      <c r="Z1649" s="147"/>
      <c r="AA1649" s="147"/>
      <c r="AB1649" s="147"/>
      <c r="AC1649" s="147"/>
      <c r="AD1649" s="147"/>
      <c r="AE1649" s="147"/>
      <c r="AF1649" s="147"/>
      <c r="AG1649" s="147" t="s">
        <v>1061</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x14ac:dyDescent="0.2">
      <c r="A1650" s="161" t="s">
        <v>173</v>
      </c>
      <c r="B1650" s="162" t="s">
        <v>116</v>
      </c>
      <c r="C1650" s="182" t="s">
        <v>117</v>
      </c>
      <c r="D1650" s="163"/>
      <c r="E1650" s="164"/>
      <c r="F1650" s="165"/>
      <c r="G1650" s="165">
        <f>SUMIF(AG1651:AG1885,"&lt;&gt;NOR",G1651:G1885)</f>
        <v>0</v>
      </c>
      <c r="H1650" s="165"/>
      <c r="I1650" s="165">
        <f>SUM(I1651:I1885)</f>
        <v>0</v>
      </c>
      <c r="J1650" s="165"/>
      <c r="K1650" s="165">
        <f>SUM(K1651:K1885)</f>
        <v>0</v>
      </c>
      <c r="L1650" s="165"/>
      <c r="M1650" s="165">
        <f>SUM(M1651:M1885)</f>
        <v>0</v>
      </c>
      <c r="N1650" s="164"/>
      <c r="O1650" s="164">
        <f>SUM(O1651:O1885)</f>
        <v>1.5000000000000002</v>
      </c>
      <c r="P1650" s="164"/>
      <c r="Q1650" s="164">
        <f>SUM(Q1651:Q1885)</f>
        <v>0.44</v>
      </c>
      <c r="R1650" s="165"/>
      <c r="S1650" s="165"/>
      <c r="T1650" s="166"/>
      <c r="U1650" s="160"/>
      <c r="V1650" s="160">
        <f>SUM(V1651:V1885)</f>
        <v>136.58999999999997</v>
      </c>
      <c r="W1650" s="160"/>
      <c r="X1650" s="160"/>
      <c r="Y1650" s="160"/>
      <c r="AG1650" t="s">
        <v>174</v>
      </c>
    </row>
    <row r="1651" spans="1:60" ht="22.5" outlineLevel="1" x14ac:dyDescent="0.2">
      <c r="A1651" s="168">
        <v>253</v>
      </c>
      <c r="B1651" s="169" t="s">
        <v>1311</v>
      </c>
      <c r="C1651" s="184" t="s">
        <v>1312</v>
      </c>
      <c r="D1651" s="170" t="s">
        <v>248</v>
      </c>
      <c r="E1651" s="171">
        <v>22</v>
      </c>
      <c r="F1651" s="172"/>
      <c r="G1651" s="173">
        <f>ROUND(E1651*F1651,2)</f>
        <v>0</v>
      </c>
      <c r="H1651" s="172"/>
      <c r="I1651" s="173">
        <f>ROUND(E1651*H1651,2)</f>
        <v>0</v>
      </c>
      <c r="J1651" s="172"/>
      <c r="K1651" s="173">
        <f>ROUND(E1651*J1651,2)</f>
        <v>0</v>
      </c>
      <c r="L1651" s="173">
        <v>21</v>
      </c>
      <c r="M1651" s="173">
        <f>G1651*(1+L1651/100)</f>
        <v>0</v>
      </c>
      <c r="N1651" s="171">
        <v>0</v>
      </c>
      <c r="O1651" s="171">
        <f>ROUND(E1651*N1651,2)</f>
        <v>0</v>
      </c>
      <c r="P1651" s="171">
        <v>0</v>
      </c>
      <c r="Q1651" s="171">
        <f>ROUND(E1651*P1651,2)</f>
        <v>0</v>
      </c>
      <c r="R1651" s="173"/>
      <c r="S1651" s="173" t="s">
        <v>178</v>
      </c>
      <c r="T1651" s="174" t="s">
        <v>178</v>
      </c>
      <c r="U1651" s="158">
        <v>1.45</v>
      </c>
      <c r="V1651" s="158">
        <f>ROUND(E1651*U1651,2)</f>
        <v>31.9</v>
      </c>
      <c r="W1651" s="158"/>
      <c r="X1651" s="158" t="s">
        <v>188</v>
      </c>
      <c r="Y1651" s="158" t="s">
        <v>180</v>
      </c>
      <c r="Z1651" s="147"/>
      <c r="AA1651" s="147"/>
      <c r="AB1651" s="147"/>
      <c r="AC1651" s="147"/>
      <c r="AD1651" s="147"/>
      <c r="AE1651" s="147"/>
      <c r="AF1651" s="147"/>
      <c r="AG1651" s="147" t="s">
        <v>189</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2" x14ac:dyDescent="0.2">
      <c r="A1652" s="154"/>
      <c r="B1652" s="155"/>
      <c r="C1652" s="193" t="s">
        <v>644</v>
      </c>
      <c r="D1652" s="188"/>
      <c r="E1652" s="189"/>
      <c r="F1652" s="158"/>
      <c r="G1652" s="158"/>
      <c r="H1652" s="158"/>
      <c r="I1652" s="158"/>
      <c r="J1652" s="158"/>
      <c r="K1652" s="158"/>
      <c r="L1652" s="158"/>
      <c r="M1652" s="158"/>
      <c r="N1652" s="157"/>
      <c r="O1652" s="157"/>
      <c r="P1652" s="157"/>
      <c r="Q1652" s="157"/>
      <c r="R1652" s="158"/>
      <c r="S1652" s="158"/>
      <c r="T1652" s="158"/>
      <c r="U1652" s="158"/>
      <c r="V1652" s="158"/>
      <c r="W1652" s="158"/>
      <c r="X1652" s="158"/>
      <c r="Y1652" s="158"/>
      <c r="Z1652" s="147"/>
      <c r="AA1652" s="147"/>
      <c r="AB1652" s="147"/>
      <c r="AC1652" s="147"/>
      <c r="AD1652" s="147"/>
      <c r="AE1652" s="147"/>
      <c r="AF1652" s="147"/>
      <c r="AG1652" s="147" t="s">
        <v>212</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3" x14ac:dyDescent="0.2">
      <c r="A1653" s="154"/>
      <c r="B1653" s="155"/>
      <c r="C1653" s="193" t="s">
        <v>66</v>
      </c>
      <c r="D1653" s="188"/>
      <c r="E1653" s="189">
        <v>1</v>
      </c>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7"/>
      <c r="AA1653" s="147"/>
      <c r="AB1653" s="147"/>
      <c r="AC1653" s="147"/>
      <c r="AD1653" s="147"/>
      <c r="AE1653" s="147"/>
      <c r="AF1653" s="147"/>
      <c r="AG1653" s="147" t="s">
        <v>212</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3" x14ac:dyDescent="0.2">
      <c r="A1654" s="154"/>
      <c r="B1654" s="155"/>
      <c r="C1654" s="193" t="s">
        <v>648</v>
      </c>
      <c r="D1654" s="188"/>
      <c r="E1654" s="189"/>
      <c r="F1654" s="158"/>
      <c r="G1654" s="158"/>
      <c r="H1654" s="158"/>
      <c r="I1654" s="158"/>
      <c r="J1654" s="158"/>
      <c r="K1654" s="158"/>
      <c r="L1654" s="158"/>
      <c r="M1654" s="158"/>
      <c r="N1654" s="157"/>
      <c r="O1654" s="157"/>
      <c r="P1654" s="157"/>
      <c r="Q1654" s="157"/>
      <c r="R1654" s="158"/>
      <c r="S1654" s="158"/>
      <c r="T1654" s="158"/>
      <c r="U1654" s="158"/>
      <c r="V1654" s="158"/>
      <c r="W1654" s="158"/>
      <c r="X1654" s="158"/>
      <c r="Y1654" s="158"/>
      <c r="Z1654" s="147"/>
      <c r="AA1654" s="147"/>
      <c r="AB1654" s="147"/>
      <c r="AC1654" s="147"/>
      <c r="AD1654" s="147"/>
      <c r="AE1654" s="147"/>
      <c r="AF1654" s="147"/>
      <c r="AG1654" s="147" t="s">
        <v>212</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3" x14ac:dyDescent="0.2">
      <c r="A1655" s="154"/>
      <c r="B1655" s="155"/>
      <c r="C1655" s="193" t="s">
        <v>66</v>
      </c>
      <c r="D1655" s="188"/>
      <c r="E1655" s="189">
        <v>1</v>
      </c>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7"/>
      <c r="AA1655" s="147"/>
      <c r="AB1655" s="147"/>
      <c r="AC1655" s="147"/>
      <c r="AD1655" s="147"/>
      <c r="AE1655" s="147"/>
      <c r="AF1655" s="147"/>
      <c r="AG1655" s="147" t="s">
        <v>212</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3" x14ac:dyDescent="0.2">
      <c r="A1656" s="154"/>
      <c r="B1656" s="155"/>
      <c r="C1656" s="193" t="s">
        <v>650</v>
      </c>
      <c r="D1656" s="188"/>
      <c r="E1656" s="189"/>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7"/>
      <c r="AA1656" s="147"/>
      <c r="AB1656" s="147"/>
      <c r="AC1656" s="147"/>
      <c r="AD1656" s="147"/>
      <c r="AE1656" s="147"/>
      <c r="AF1656" s="147"/>
      <c r="AG1656" s="147" t="s">
        <v>212</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3" x14ac:dyDescent="0.2">
      <c r="A1657" s="154"/>
      <c r="B1657" s="155"/>
      <c r="C1657" s="193" t="s">
        <v>262</v>
      </c>
      <c r="D1657" s="188"/>
      <c r="E1657" s="189">
        <v>2</v>
      </c>
      <c r="F1657" s="158"/>
      <c r="G1657" s="158"/>
      <c r="H1657" s="158"/>
      <c r="I1657" s="158"/>
      <c r="J1657" s="158"/>
      <c r="K1657" s="158"/>
      <c r="L1657" s="158"/>
      <c r="M1657" s="158"/>
      <c r="N1657" s="157"/>
      <c r="O1657" s="157"/>
      <c r="P1657" s="157"/>
      <c r="Q1657" s="157"/>
      <c r="R1657" s="158"/>
      <c r="S1657" s="158"/>
      <c r="T1657" s="158"/>
      <c r="U1657" s="158"/>
      <c r="V1657" s="158"/>
      <c r="W1657" s="158"/>
      <c r="X1657" s="158"/>
      <c r="Y1657" s="158"/>
      <c r="Z1657" s="147"/>
      <c r="AA1657" s="147"/>
      <c r="AB1657" s="147"/>
      <c r="AC1657" s="147"/>
      <c r="AD1657" s="147"/>
      <c r="AE1657" s="147"/>
      <c r="AF1657" s="147"/>
      <c r="AG1657" s="147" t="s">
        <v>212</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3" x14ac:dyDescent="0.2">
      <c r="A1658" s="154"/>
      <c r="B1658" s="155"/>
      <c r="C1658" s="193" t="s">
        <v>1313</v>
      </c>
      <c r="D1658" s="188"/>
      <c r="E1658" s="189"/>
      <c r="F1658" s="158"/>
      <c r="G1658" s="158"/>
      <c r="H1658" s="158"/>
      <c r="I1658" s="158"/>
      <c r="J1658" s="158"/>
      <c r="K1658" s="158"/>
      <c r="L1658" s="158"/>
      <c r="M1658" s="158"/>
      <c r="N1658" s="157"/>
      <c r="O1658" s="157"/>
      <c r="P1658" s="157"/>
      <c r="Q1658" s="157"/>
      <c r="R1658" s="158"/>
      <c r="S1658" s="158"/>
      <c r="T1658" s="158"/>
      <c r="U1658" s="158"/>
      <c r="V1658" s="158"/>
      <c r="W1658" s="158"/>
      <c r="X1658" s="158"/>
      <c r="Y1658" s="158"/>
      <c r="Z1658" s="147"/>
      <c r="AA1658" s="147"/>
      <c r="AB1658" s="147"/>
      <c r="AC1658" s="147"/>
      <c r="AD1658" s="147"/>
      <c r="AE1658" s="147"/>
      <c r="AF1658" s="147"/>
      <c r="AG1658" s="147" t="s">
        <v>212</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3" x14ac:dyDescent="0.2">
      <c r="A1659" s="154"/>
      <c r="B1659" s="155"/>
      <c r="C1659" s="193" t="s">
        <v>68</v>
      </c>
      <c r="D1659" s="188"/>
      <c r="E1659" s="189">
        <v>3</v>
      </c>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7"/>
      <c r="AA1659" s="147"/>
      <c r="AB1659" s="147"/>
      <c r="AC1659" s="147"/>
      <c r="AD1659" s="147"/>
      <c r="AE1659" s="147"/>
      <c r="AF1659" s="147"/>
      <c r="AG1659" s="147" t="s">
        <v>212</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3" x14ac:dyDescent="0.2">
      <c r="A1660" s="154"/>
      <c r="B1660" s="155"/>
      <c r="C1660" s="193" t="s">
        <v>1314</v>
      </c>
      <c r="D1660" s="188"/>
      <c r="E1660" s="189"/>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7"/>
      <c r="AA1660" s="147"/>
      <c r="AB1660" s="147"/>
      <c r="AC1660" s="147"/>
      <c r="AD1660" s="147"/>
      <c r="AE1660" s="147"/>
      <c r="AF1660" s="147"/>
      <c r="AG1660" s="147" t="s">
        <v>212</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3" x14ac:dyDescent="0.2">
      <c r="A1661" s="154"/>
      <c r="B1661" s="155"/>
      <c r="C1661" s="193" t="s">
        <v>262</v>
      </c>
      <c r="D1661" s="188"/>
      <c r="E1661" s="189">
        <v>2</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7"/>
      <c r="AA1661" s="147"/>
      <c r="AB1661" s="147"/>
      <c r="AC1661" s="147"/>
      <c r="AD1661" s="147"/>
      <c r="AE1661" s="147"/>
      <c r="AF1661" s="147"/>
      <c r="AG1661" s="147" t="s">
        <v>212</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3" x14ac:dyDescent="0.2">
      <c r="A1662" s="154"/>
      <c r="B1662" s="155"/>
      <c r="C1662" s="193" t="s">
        <v>1315</v>
      </c>
      <c r="D1662" s="188"/>
      <c r="E1662" s="189"/>
      <c r="F1662" s="158"/>
      <c r="G1662" s="158"/>
      <c r="H1662" s="158"/>
      <c r="I1662" s="158"/>
      <c r="J1662" s="158"/>
      <c r="K1662" s="158"/>
      <c r="L1662" s="158"/>
      <c r="M1662" s="158"/>
      <c r="N1662" s="157"/>
      <c r="O1662" s="157"/>
      <c r="P1662" s="157"/>
      <c r="Q1662" s="157"/>
      <c r="R1662" s="158"/>
      <c r="S1662" s="158"/>
      <c r="T1662" s="158"/>
      <c r="U1662" s="158"/>
      <c r="V1662" s="158"/>
      <c r="W1662" s="158"/>
      <c r="X1662" s="158"/>
      <c r="Y1662" s="158"/>
      <c r="Z1662" s="147"/>
      <c r="AA1662" s="147"/>
      <c r="AB1662" s="147"/>
      <c r="AC1662" s="147"/>
      <c r="AD1662" s="147"/>
      <c r="AE1662" s="147"/>
      <c r="AF1662" s="147"/>
      <c r="AG1662" s="147" t="s">
        <v>212</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3" x14ac:dyDescent="0.2">
      <c r="A1663" s="154"/>
      <c r="B1663" s="155"/>
      <c r="C1663" s="193" t="s">
        <v>66</v>
      </c>
      <c r="D1663" s="188"/>
      <c r="E1663" s="189">
        <v>1</v>
      </c>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7"/>
      <c r="AA1663" s="147"/>
      <c r="AB1663" s="147"/>
      <c r="AC1663" s="147"/>
      <c r="AD1663" s="147"/>
      <c r="AE1663" s="147"/>
      <c r="AF1663" s="147"/>
      <c r="AG1663" s="147" t="s">
        <v>212</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3" x14ac:dyDescent="0.2">
      <c r="A1664" s="154"/>
      <c r="B1664" s="155"/>
      <c r="C1664" s="608" t="s">
        <v>2918</v>
      </c>
      <c r="D1664" s="609"/>
      <c r="E1664" s="610"/>
      <c r="F1664" s="158"/>
      <c r="G1664" s="158"/>
      <c r="H1664" s="158"/>
      <c r="I1664" s="158"/>
      <c r="J1664" s="158"/>
      <c r="K1664" s="158"/>
      <c r="L1664" s="158"/>
      <c r="M1664" s="158"/>
      <c r="N1664" s="157"/>
      <c r="O1664" s="157"/>
      <c r="P1664" s="157"/>
      <c r="Q1664" s="157"/>
      <c r="R1664" s="158"/>
      <c r="S1664" s="158"/>
      <c r="T1664" s="158"/>
      <c r="U1664" s="158"/>
      <c r="V1664" s="158"/>
      <c r="W1664" s="158"/>
      <c r="X1664" s="158"/>
      <c r="Y1664" s="158"/>
      <c r="Z1664" s="147"/>
      <c r="AA1664" s="147"/>
      <c r="AB1664" s="147"/>
      <c r="AC1664" s="147"/>
      <c r="AD1664" s="147"/>
      <c r="AE1664" s="147"/>
      <c r="AF1664" s="147"/>
      <c r="AG1664" s="147" t="s">
        <v>212</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3" x14ac:dyDescent="0.2">
      <c r="A1665" s="154"/>
      <c r="B1665" s="155"/>
      <c r="C1665" s="608" t="s">
        <v>66</v>
      </c>
      <c r="D1665" s="609"/>
      <c r="E1665" s="610">
        <v>1</v>
      </c>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7"/>
      <c r="AA1665" s="147"/>
      <c r="AB1665" s="147"/>
      <c r="AC1665" s="147"/>
      <c r="AD1665" s="147"/>
      <c r="AE1665" s="147"/>
      <c r="AF1665" s="147"/>
      <c r="AG1665" s="147" t="s">
        <v>212</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3" x14ac:dyDescent="0.2">
      <c r="A1666" s="154"/>
      <c r="B1666" s="155"/>
      <c r="C1666" s="608" t="s">
        <v>2917</v>
      </c>
      <c r="D1666" s="609"/>
      <c r="E1666" s="610"/>
      <c r="F1666" s="158"/>
      <c r="G1666" s="158"/>
      <c r="H1666" s="158"/>
      <c r="I1666" s="158"/>
      <c r="J1666" s="158"/>
      <c r="K1666" s="158"/>
      <c r="L1666" s="158"/>
      <c r="M1666" s="158"/>
      <c r="N1666" s="157"/>
      <c r="O1666" s="157"/>
      <c r="P1666" s="157"/>
      <c r="Q1666" s="157"/>
      <c r="R1666" s="158"/>
      <c r="S1666" s="158"/>
      <c r="T1666" s="158"/>
      <c r="U1666" s="158"/>
      <c r="V1666" s="158"/>
      <c r="W1666" s="158"/>
      <c r="X1666" s="158"/>
      <c r="Y1666" s="158"/>
      <c r="Z1666" s="147"/>
      <c r="AA1666" s="147"/>
      <c r="AB1666" s="147"/>
      <c r="AC1666" s="147"/>
      <c r="AD1666" s="147"/>
      <c r="AE1666" s="147"/>
      <c r="AF1666" s="147"/>
      <c r="AG1666" s="147" t="s">
        <v>212</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3" x14ac:dyDescent="0.2">
      <c r="A1667" s="154"/>
      <c r="B1667" s="155"/>
      <c r="C1667" s="608" t="s">
        <v>66</v>
      </c>
      <c r="D1667" s="609"/>
      <c r="E1667" s="610">
        <v>1</v>
      </c>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7"/>
      <c r="AA1667" s="147"/>
      <c r="AB1667" s="147"/>
      <c r="AC1667" s="147"/>
      <c r="AD1667" s="147"/>
      <c r="AE1667" s="147"/>
      <c r="AF1667" s="147"/>
      <c r="AG1667" s="147" t="s">
        <v>212</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3" x14ac:dyDescent="0.2">
      <c r="A1668" s="154"/>
      <c r="B1668" s="155"/>
      <c r="C1668" s="608" t="s">
        <v>2916</v>
      </c>
      <c r="D1668" s="609"/>
      <c r="E1668" s="610"/>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7"/>
      <c r="AA1668" s="147"/>
      <c r="AB1668" s="147"/>
      <c r="AC1668" s="147"/>
      <c r="AD1668" s="147"/>
      <c r="AE1668" s="147"/>
      <c r="AF1668" s="147"/>
      <c r="AG1668" s="147" t="s">
        <v>212</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3" x14ac:dyDescent="0.2">
      <c r="A1669" s="154"/>
      <c r="B1669" s="155"/>
      <c r="C1669" s="608" t="s">
        <v>661</v>
      </c>
      <c r="D1669" s="609"/>
      <c r="E1669" s="610">
        <v>5</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7"/>
      <c r="AA1669" s="147"/>
      <c r="AB1669" s="147"/>
      <c r="AC1669" s="147"/>
      <c r="AD1669" s="147"/>
      <c r="AE1669" s="147"/>
      <c r="AF1669" s="147"/>
      <c r="AG1669" s="147" t="s">
        <v>212</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3" x14ac:dyDescent="0.2">
      <c r="A1670" s="154"/>
      <c r="B1670" s="155"/>
      <c r="C1670" s="193" t="s">
        <v>655</v>
      </c>
      <c r="D1670" s="188"/>
      <c r="E1670" s="189"/>
      <c r="F1670" s="158"/>
      <c r="G1670" s="158"/>
      <c r="H1670" s="158"/>
      <c r="I1670" s="158"/>
      <c r="J1670" s="158"/>
      <c r="K1670" s="158"/>
      <c r="L1670" s="158"/>
      <c r="M1670" s="158"/>
      <c r="N1670" s="157"/>
      <c r="O1670" s="157"/>
      <c r="P1670" s="157"/>
      <c r="Q1670" s="157"/>
      <c r="R1670" s="158"/>
      <c r="S1670" s="158"/>
      <c r="T1670" s="158"/>
      <c r="U1670" s="158"/>
      <c r="V1670" s="158"/>
      <c r="W1670" s="158"/>
      <c r="X1670" s="158"/>
      <c r="Y1670" s="158"/>
      <c r="Z1670" s="147"/>
      <c r="AA1670" s="147"/>
      <c r="AB1670" s="147"/>
      <c r="AC1670" s="147"/>
      <c r="AD1670" s="147"/>
      <c r="AE1670" s="147"/>
      <c r="AF1670" s="147"/>
      <c r="AG1670" s="147" t="s">
        <v>212</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3" x14ac:dyDescent="0.2">
      <c r="A1671" s="154"/>
      <c r="B1671" s="155"/>
      <c r="C1671" s="193" t="s">
        <v>262</v>
      </c>
      <c r="D1671" s="188"/>
      <c r="E1671" s="189">
        <v>2</v>
      </c>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7"/>
      <c r="AA1671" s="147"/>
      <c r="AB1671" s="147"/>
      <c r="AC1671" s="147"/>
      <c r="AD1671" s="147"/>
      <c r="AE1671" s="147"/>
      <c r="AF1671" s="147"/>
      <c r="AG1671" s="147" t="s">
        <v>212</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3" x14ac:dyDescent="0.2">
      <c r="A1672" s="154"/>
      <c r="B1672" s="155"/>
      <c r="C1672" s="193" t="s">
        <v>656</v>
      </c>
      <c r="D1672" s="188"/>
      <c r="E1672" s="189"/>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7"/>
      <c r="AA1672" s="147"/>
      <c r="AB1672" s="147"/>
      <c r="AC1672" s="147"/>
      <c r="AD1672" s="147"/>
      <c r="AE1672" s="147"/>
      <c r="AF1672" s="147"/>
      <c r="AG1672" s="147" t="s">
        <v>212</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3" x14ac:dyDescent="0.2">
      <c r="A1673" s="154"/>
      <c r="B1673" s="155"/>
      <c r="C1673" s="193" t="s">
        <v>262</v>
      </c>
      <c r="D1673" s="188"/>
      <c r="E1673" s="189">
        <v>2</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7"/>
      <c r="AA1673" s="147"/>
      <c r="AB1673" s="147"/>
      <c r="AC1673" s="147"/>
      <c r="AD1673" s="147"/>
      <c r="AE1673" s="147"/>
      <c r="AF1673" s="147"/>
      <c r="AG1673" s="147" t="s">
        <v>212</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3" x14ac:dyDescent="0.2">
      <c r="A1674" s="154"/>
      <c r="B1674" s="155"/>
      <c r="C1674" s="193" t="s">
        <v>657</v>
      </c>
      <c r="D1674" s="188"/>
      <c r="E1674" s="189"/>
      <c r="F1674" s="158"/>
      <c r="G1674" s="158"/>
      <c r="H1674" s="158"/>
      <c r="I1674" s="158"/>
      <c r="J1674" s="158"/>
      <c r="K1674" s="158"/>
      <c r="L1674" s="158"/>
      <c r="M1674" s="158"/>
      <c r="N1674" s="157"/>
      <c r="O1674" s="157"/>
      <c r="P1674" s="157"/>
      <c r="Q1674" s="157"/>
      <c r="R1674" s="158"/>
      <c r="S1674" s="158"/>
      <c r="T1674" s="158"/>
      <c r="U1674" s="158"/>
      <c r="V1674" s="158"/>
      <c r="W1674" s="158"/>
      <c r="X1674" s="158"/>
      <c r="Y1674" s="158"/>
      <c r="Z1674" s="147"/>
      <c r="AA1674" s="147"/>
      <c r="AB1674" s="147"/>
      <c r="AC1674" s="147"/>
      <c r="AD1674" s="147"/>
      <c r="AE1674" s="147"/>
      <c r="AF1674" s="147"/>
      <c r="AG1674" s="147" t="s">
        <v>212</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3" x14ac:dyDescent="0.2">
      <c r="A1675" s="154"/>
      <c r="B1675" s="155"/>
      <c r="C1675" s="193" t="s">
        <v>66</v>
      </c>
      <c r="D1675" s="188"/>
      <c r="E1675" s="189">
        <v>1</v>
      </c>
      <c r="F1675" s="158"/>
      <c r="G1675" s="158"/>
      <c r="H1675" s="158"/>
      <c r="I1675" s="158"/>
      <c r="J1675" s="158"/>
      <c r="K1675" s="158"/>
      <c r="L1675" s="158"/>
      <c r="M1675" s="158"/>
      <c r="N1675" s="157"/>
      <c r="O1675" s="157"/>
      <c r="P1675" s="157"/>
      <c r="Q1675" s="157"/>
      <c r="R1675" s="158"/>
      <c r="S1675" s="158"/>
      <c r="T1675" s="158"/>
      <c r="U1675" s="158"/>
      <c r="V1675" s="158"/>
      <c r="W1675" s="158"/>
      <c r="X1675" s="158"/>
      <c r="Y1675" s="158"/>
      <c r="Z1675" s="147"/>
      <c r="AA1675" s="147"/>
      <c r="AB1675" s="147"/>
      <c r="AC1675" s="147"/>
      <c r="AD1675" s="147"/>
      <c r="AE1675" s="147"/>
      <c r="AF1675" s="147"/>
      <c r="AG1675" s="147" t="s">
        <v>212</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ht="22.5" outlineLevel="1" x14ac:dyDescent="0.2">
      <c r="A1676" s="168">
        <v>254</v>
      </c>
      <c r="B1676" s="169" t="s">
        <v>1316</v>
      </c>
      <c r="C1676" s="184" t="s">
        <v>1317</v>
      </c>
      <c r="D1676" s="170" t="s">
        <v>248</v>
      </c>
      <c r="E1676" s="613">
        <v>13</v>
      </c>
      <c r="F1676" s="172"/>
      <c r="G1676" s="173">
        <f>ROUND(E1676*F1676,2)</f>
        <v>0</v>
      </c>
      <c r="H1676" s="172"/>
      <c r="I1676" s="173">
        <f>ROUND(E1676*H1676,2)</f>
        <v>0</v>
      </c>
      <c r="J1676" s="172"/>
      <c r="K1676" s="173">
        <f>ROUND(E1676*J1676,2)</f>
        <v>0</v>
      </c>
      <c r="L1676" s="173">
        <v>21</v>
      </c>
      <c r="M1676" s="173">
        <f>G1676*(1+L1676/100)</f>
        <v>0</v>
      </c>
      <c r="N1676" s="171">
        <v>0</v>
      </c>
      <c r="O1676" s="171">
        <f>ROUND(E1676*N1676,2)</f>
        <v>0</v>
      </c>
      <c r="P1676" s="171">
        <v>0</v>
      </c>
      <c r="Q1676" s="171">
        <f>ROUND(E1676*P1676,2)</f>
        <v>0</v>
      </c>
      <c r="R1676" s="173"/>
      <c r="S1676" s="173" t="s">
        <v>178</v>
      </c>
      <c r="T1676" s="174" t="s">
        <v>178</v>
      </c>
      <c r="U1676" s="158">
        <v>1.5</v>
      </c>
      <c r="V1676" s="158">
        <f>ROUND(E1676*U1676,2)</f>
        <v>19.5</v>
      </c>
      <c r="W1676" s="158"/>
      <c r="X1676" s="158" t="s">
        <v>188</v>
      </c>
      <c r="Y1676" s="158" t="s">
        <v>180</v>
      </c>
      <c r="Z1676" s="147"/>
      <c r="AA1676" s="147"/>
      <c r="AB1676" s="147"/>
      <c r="AC1676" s="147"/>
      <c r="AD1676" s="147"/>
      <c r="AE1676" s="147"/>
      <c r="AF1676" s="147"/>
      <c r="AG1676" s="147" t="s">
        <v>189</v>
      </c>
      <c r="AH1676" s="147"/>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2" x14ac:dyDescent="0.2">
      <c r="A1677" s="154"/>
      <c r="B1677" s="155"/>
      <c r="C1677" s="608" t="s">
        <v>660</v>
      </c>
      <c r="D1677" s="609"/>
      <c r="E1677" s="610"/>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7"/>
      <c r="AA1677" s="147"/>
      <c r="AB1677" s="147"/>
      <c r="AC1677" s="147"/>
      <c r="AD1677" s="147"/>
      <c r="AE1677" s="147"/>
      <c r="AF1677" s="147"/>
      <c r="AG1677" s="147" t="s">
        <v>212</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3" x14ac:dyDescent="0.2">
      <c r="A1678" s="154"/>
      <c r="B1678" s="155"/>
      <c r="C1678" s="611">
        <v>4</v>
      </c>
      <c r="D1678" s="609"/>
      <c r="E1678" s="610">
        <v>4</v>
      </c>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7"/>
      <c r="AA1678" s="147"/>
      <c r="AB1678" s="147"/>
      <c r="AC1678" s="147"/>
      <c r="AD1678" s="147"/>
      <c r="AE1678" s="147"/>
      <c r="AF1678" s="147"/>
      <c r="AG1678" s="147" t="s">
        <v>212</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3" x14ac:dyDescent="0.2">
      <c r="A1679" s="154"/>
      <c r="B1679" s="155"/>
      <c r="C1679" s="193" t="s">
        <v>662</v>
      </c>
      <c r="D1679" s="188"/>
      <c r="E1679" s="189"/>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7"/>
      <c r="AA1679" s="147"/>
      <c r="AB1679" s="147"/>
      <c r="AC1679" s="147"/>
      <c r="AD1679" s="147"/>
      <c r="AE1679" s="147"/>
      <c r="AF1679" s="147"/>
      <c r="AG1679" s="147" t="s">
        <v>212</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3" x14ac:dyDescent="0.2">
      <c r="A1680" s="154"/>
      <c r="B1680" s="155"/>
      <c r="C1680" s="193" t="s">
        <v>66</v>
      </c>
      <c r="D1680" s="188"/>
      <c r="E1680" s="189">
        <v>1</v>
      </c>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7"/>
      <c r="AA1680" s="147"/>
      <c r="AB1680" s="147"/>
      <c r="AC1680" s="147"/>
      <c r="AD1680" s="147"/>
      <c r="AE1680" s="147"/>
      <c r="AF1680" s="147"/>
      <c r="AG1680" s="147" t="s">
        <v>212</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3" x14ac:dyDescent="0.2">
      <c r="A1681" s="154"/>
      <c r="B1681" s="155"/>
      <c r="C1681" s="193" t="s">
        <v>664</v>
      </c>
      <c r="D1681" s="188"/>
      <c r="E1681" s="189"/>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7"/>
      <c r="AA1681" s="147"/>
      <c r="AB1681" s="147"/>
      <c r="AC1681" s="147"/>
      <c r="AD1681" s="147"/>
      <c r="AE1681" s="147"/>
      <c r="AF1681" s="147"/>
      <c r="AG1681" s="147" t="s">
        <v>212</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3" x14ac:dyDescent="0.2">
      <c r="A1682" s="154"/>
      <c r="B1682" s="155"/>
      <c r="C1682" s="193" t="s">
        <v>661</v>
      </c>
      <c r="D1682" s="188"/>
      <c r="E1682" s="189">
        <v>5</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7"/>
      <c r="AA1682" s="147"/>
      <c r="AB1682" s="147"/>
      <c r="AC1682" s="147"/>
      <c r="AD1682" s="147"/>
      <c r="AE1682" s="147"/>
      <c r="AF1682" s="147"/>
      <c r="AG1682" s="147" t="s">
        <v>212</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3" x14ac:dyDescent="0.2">
      <c r="A1683" s="154"/>
      <c r="B1683" s="155"/>
      <c r="C1683" s="193" t="s">
        <v>665</v>
      </c>
      <c r="D1683" s="188"/>
      <c r="E1683" s="189"/>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7"/>
      <c r="AA1683" s="147"/>
      <c r="AB1683" s="147"/>
      <c r="AC1683" s="147"/>
      <c r="AD1683" s="147"/>
      <c r="AE1683" s="147"/>
      <c r="AF1683" s="147"/>
      <c r="AG1683" s="147" t="s">
        <v>212</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3" x14ac:dyDescent="0.2">
      <c r="A1684" s="154"/>
      <c r="B1684" s="155"/>
      <c r="C1684" s="193" t="s">
        <v>66</v>
      </c>
      <c r="D1684" s="188"/>
      <c r="E1684" s="189">
        <v>1</v>
      </c>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7"/>
      <c r="AA1684" s="147"/>
      <c r="AB1684" s="147"/>
      <c r="AC1684" s="147"/>
      <c r="AD1684" s="147"/>
      <c r="AE1684" s="147"/>
      <c r="AF1684" s="147"/>
      <c r="AG1684" s="147" t="s">
        <v>212</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3" x14ac:dyDescent="0.2">
      <c r="A1685" s="154"/>
      <c r="B1685" s="155"/>
      <c r="C1685" s="193" t="s">
        <v>666</v>
      </c>
      <c r="D1685" s="188"/>
      <c r="E1685" s="189"/>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7"/>
      <c r="AA1685" s="147"/>
      <c r="AB1685" s="147"/>
      <c r="AC1685" s="147"/>
      <c r="AD1685" s="147"/>
      <c r="AE1685" s="147"/>
      <c r="AF1685" s="147"/>
      <c r="AG1685" s="147" t="s">
        <v>212</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3" x14ac:dyDescent="0.2">
      <c r="A1686" s="154"/>
      <c r="B1686" s="155"/>
      <c r="C1686" s="193" t="s">
        <v>66</v>
      </c>
      <c r="D1686" s="188"/>
      <c r="E1686" s="189">
        <v>1</v>
      </c>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7"/>
      <c r="AA1686" s="147"/>
      <c r="AB1686" s="147"/>
      <c r="AC1686" s="147"/>
      <c r="AD1686" s="147"/>
      <c r="AE1686" s="147"/>
      <c r="AF1686" s="147"/>
      <c r="AG1686" s="147" t="s">
        <v>212</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3" x14ac:dyDescent="0.2">
      <c r="A1687" s="154"/>
      <c r="B1687" s="155"/>
      <c r="C1687" s="193" t="s">
        <v>667</v>
      </c>
      <c r="D1687" s="188"/>
      <c r="E1687" s="189"/>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7"/>
      <c r="AA1687" s="147"/>
      <c r="AB1687" s="147"/>
      <c r="AC1687" s="147"/>
      <c r="AD1687" s="147"/>
      <c r="AE1687" s="147"/>
      <c r="AF1687" s="147"/>
      <c r="AG1687" s="147" t="s">
        <v>212</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3" x14ac:dyDescent="0.2">
      <c r="A1688" s="154"/>
      <c r="B1688" s="155"/>
      <c r="C1688" s="193" t="s">
        <v>66</v>
      </c>
      <c r="D1688" s="188"/>
      <c r="E1688" s="189">
        <v>1</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7"/>
      <c r="AA1688" s="147"/>
      <c r="AB1688" s="147"/>
      <c r="AC1688" s="147"/>
      <c r="AD1688" s="147"/>
      <c r="AE1688" s="147"/>
      <c r="AF1688" s="147"/>
      <c r="AG1688" s="147" t="s">
        <v>212</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22.5" outlineLevel="1" x14ac:dyDescent="0.2">
      <c r="A1689" s="168">
        <v>255</v>
      </c>
      <c r="B1689" s="169" t="s">
        <v>1318</v>
      </c>
      <c r="C1689" s="184" t="s">
        <v>1319</v>
      </c>
      <c r="D1689" s="170" t="s">
        <v>248</v>
      </c>
      <c r="E1689" s="171">
        <v>2</v>
      </c>
      <c r="F1689" s="172"/>
      <c r="G1689" s="173">
        <f>ROUND(E1689*F1689,2)</f>
        <v>0</v>
      </c>
      <c r="H1689" s="172"/>
      <c r="I1689" s="173">
        <f>ROUND(E1689*H1689,2)</f>
        <v>0</v>
      </c>
      <c r="J1689" s="172"/>
      <c r="K1689" s="173">
        <f>ROUND(E1689*J1689,2)</f>
        <v>0</v>
      </c>
      <c r="L1689" s="173">
        <v>21</v>
      </c>
      <c r="M1689" s="173">
        <f>G1689*(1+L1689/100)</f>
        <v>0</v>
      </c>
      <c r="N1689" s="171">
        <v>0</v>
      </c>
      <c r="O1689" s="171">
        <f>ROUND(E1689*N1689,2)</f>
        <v>0</v>
      </c>
      <c r="P1689" s="171">
        <v>0</v>
      </c>
      <c r="Q1689" s="171">
        <f>ROUND(E1689*P1689,2)</f>
        <v>0</v>
      </c>
      <c r="R1689" s="173"/>
      <c r="S1689" s="173" t="s">
        <v>178</v>
      </c>
      <c r="T1689" s="174" t="s">
        <v>178</v>
      </c>
      <c r="U1689" s="158">
        <v>2.4500000000000002</v>
      </c>
      <c r="V1689" s="158">
        <f>ROUND(E1689*U1689,2)</f>
        <v>4.9000000000000004</v>
      </c>
      <c r="W1689" s="158"/>
      <c r="X1689" s="158" t="s">
        <v>188</v>
      </c>
      <c r="Y1689" s="158" t="s">
        <v>180</v>
      </c>
      <c r="Z1689" s="147"/>
      <c r="AA1689" s="147"/>
      <c r="AB1689" s="147"/>
      <c r="AC1689" s="147"/>
      <c r="AD1689" s="147"/>
      <c r="AE1689" s="147"/>
      <c r="AF1689" s="147"/>
      <c r="AG1689" s="147" t="s">
        <v>189</v>
      </c>
      <c r="AH1689" s="147"/>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2" x14ac:dyDescent="0.2">
      <c r="A1690" s="154"/>
      <c r="B1690" s="155"/>
      <c r="C1690" s="193" t="s">
        <v>1320</v>
      </c>
      <c r="D1690" s="188"/>
      <c r="E1690" s="189"/>
      <c r="F1690" s="158"/>
      <c r="G1690" s="158"/>
      <c r="H1690" s="158"/>
      <c r="I1690" s="158"/>
      <c r="J1690" s="158"/>
      <c r="K1690" s="158"/>
      <c r="L1690" s="158"/>
      <c r="M1690" s="158"/>
      <c r="N1690" s="157"/>
      <c r="O1690" s="157"/>
      <c r="P1690" s="157"/>
      <c r="Q1690" s="157"/>
      <c r="R1690" s="158"/>
      <c r="S1690" s="158"/>
      <c r="T1690" s="158"/>
      <c r="U1690" s="158"/>
      <c r="V1690" s="158"/>
      <c r="W1690" s="158"/>
      <c r="X1690" s="158"/>
      <c r="Y1690" s="158"/>
      <c r="Z1690" s="147"/>
      <c r="AA1690" s="147"/>
      <c r="AB1690" s="147"/>
      <c r="AC1690" s="147"/>
      <c r="AD1690" s="147"/>
      <c r="AE1690" s="147"/>
      <c r="AF1690" s="147"/>
      <c r="AG1690" s="147" t="s">
        <v>212</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3" x14ac:dyDescent="0.2">
      <c r="A1691" s="154"/>
      <c r="B1691" s="155"/>
      <c r="C1691" s="193" t="s">
        <v>262</v>
      </c>
      <c r="D1691" s="188"/>
      <c r="E1691" s="189">
        <v>2</v>
      </c>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7"/>
      <c r="AA1691" s="147"/>
      <c r="AB1691" s="147"/>
      <c r="AC1691" s="147"/>
      <c r="AD1691" s="147"/>
      <c r="AE1691" s="147"/>
      <c r="AF1691" s="147"/>
      <c r="AG1691" s="147" t="s">
        <v>212</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ht="22.5" outlineLevel="1" x14ac:dyDescent="0.2">
      <c r="A1692" s="168">
        <v>256</v>
      </c>
      <c r="B1692" s="169" t="s">
        <v>1321</v>
      </c>
      <c r="C1692" s="184" t="s">
        <v>1322</v>
      </c>
      <c r="D1692" s="170" t="s">
        <v>248</v>
      </c>
      <c r="E1692" s="171">
        <v>5</v>
      </c>
      <c r="F1692" s="172"/>
      <c r="G1692" s="173">
        <f>ROUND(E1692*F1692,2)</f>
        <v>0</v>
      </c>
      <c r="H1692" s="172"/>
      <c r="I1692" s="173">
        <f>ROUND(E1692*H1692,2)</f>
        <v>0</v>
      </c>
      <c r="J1692" s="172"/>
      <c r="K1692" s="173">
        <f>ROUND(E1692*J1692,2)</f>
        <v>0</v>
      </c>
      <c r="L1692" s="173">
        <v>21</v>
      </c>
      <c r="M1692" s="173">
        <f>G1692*(1+L1692/100)</f>
        <v>0</v>
      </c>
      <c r="N1692" s="171">
        <v>0</v>
      </c>
      <c r="O1692" s="171">
        <f>ROUND(E1692*N1692,2)</f>
        <v>0</v>
      </c>
      <c r="P1692" s="171">
        <v>0</v>
      </c>
      <c r="Q1692" s="171">
        <f>ROUND(E1692*P1692,2)</f>
        <v>0</v>
      </c>
      <c r="R1692" s="173"/>
      <c r="S1692" s="173" t="s">
        <v>178</v>
      </c>
      <c r="T1692" s="174" t="s">
        <v>178</v>
      </c>
      <c r="U1692" s="158">
        <v>1.56</v>
      </c>
      <c r="V1692" s="158">
        <f>ROUND(E1692*U1692,2)</f>
        <v>7.8</v>
      </c>
      <c r="W1692" s="158"/>
      <c r="X1692" s="158" t="s">
        <v>188</v>
      </c>
      <c r="Y1692" s="158" t="s">
        <v>180</v>
      </c>
      <c r="Z1692" s="147"/>
      <c r="AA1692" s="147"/>
      <c r="AB1692" s="147"/>
      <c r="AC1692" s="147"/>
      <c r="AD1692" s="147"/>
      <c r="AE1692" s="147"/>
      <c r="AF1692" s="147"/>
      <c r="AG1692" s="147" t="s">
        <v>189</v>
      </c>
      <c r="AH1692" s="147"/>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2" x14ac:dyDescent="0.2">
      <c r="A1693" s="154"/>
      <c r="B1693" s="155"/>
      <c r="C1693" s="193" t="s">
        <v>647</v>
      </c>
      <c r="D1693" s="188"/>
      <c r="E1693" s="189"/>
      <c r="F1693" s="158"/>
      <c r="G1693" s="158"/>
      <c r="H1693" s="158"/>
      <c r="I1693" s="158"/>
      <c r="J1693" s="158"/>
      <c r="K1693" s="158"/>
      <c r="L1693" s="158"/>
      <c r="M1693" s="158"/>
      <c r="N1693" s="157"/>
      <c r="O1693" s="157"/>
      <c r="P1693" s="157"/>
      <c r="Q1693" s="157"/>
      <c r="R1693" s="158"/>
      <c r="S1693" s="158"/>
      <c r="T1693" s="158"/>
      <c r="U1693" s="158"/>
      <c r="V1693" s="158"/>
      <c r="W1693" s="158"/>
      <c r="X1693" s="158"/>
      <c r="Y1693" s="158"/>
      <c r="Z1693" s="147"/>
      <c r="AA1693" s="147"/>
      <c r="AB1693" s="147"/>
      <c r="AC1693" s="147"/>
      <c r="AD1693" s="147"/>
      <c r="AE1693" s="147"/>
      <c r="AF1693" s="147"/>
      <c r="AG1693" s="147" t="s">
        <v>212</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3" x14ac:dyDescent="0.2">
      <c r="A1694" s="154"/>
      <c r="B1694" s="155"/>
      <c r="C1694" s="193" t="s">
        <v>66</v>
      </c>
      <c r="D1694" s="188"/>
      <c r="E1694" s="189">
        <v>1</v>
      </c>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7"/>
      <c r="AA1694" s="147"/>
      <c r="AB1694" s="147"/>
      <c r="AC1694" s="147"/>
      <c r="AD1694" s="147"/>
      <c r="AE1694" s="147"/>
      <c r="AF1694" s="147"/>
      <c r="AG1694" s="147" t="s">
        <v>212</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3" x14ac:dyDescent="0.2">
      <c r="A1695" s="154"/>
      <c r="B1695" s="155"/>
      <c r="C1695" s="193" t="s">
        <v>649</v>
      </c>
      <c r="D1695" s="188"/>
      <c r="E1695" s="189"/>
      <c r="F1695" s="158"/>
      <c r="G1695" s="158"/>
      <c r="H1695" s="158"/>
      <c r="I1695" s="158"/>
      <c r="J1695" s="158"/>
      <c r="K1695" s="158"/>
      <c r="L1695" s="158"/>
      <c r="M1695" s="158"/>
      <c r="N1695" s="157"/>
      <c r="O1695" s="157"/>
      <c r="P1695" s="157"/>
      <c r="Q1695" s="157"/>
      <c r="R1695" s="158"/>
      <c r="S1695" s="158"/>
      <c r="T1695" s="158"/>
      <c r="U1695" s="158"/>
      <c r="V1695" s="158"/>
      <c r="W1695" s="158"/>
      <c r="X1695" s="158"/>
      <c r="Y1695" s="158"/>
      <c r="Z1695" s="147"/>
      <c r="AA1695" s="147"/>
      <c r="AB1695" s="147"/>
      <c r="AC1695" s="147"/>
      <c r="AD1695" s="147"/>
      <c r="AE1695" s="147"/>
      <c r="AF1695" s="147"/>
      <c r="AG1695" s="147" t="s">
        <v>212</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3" x14ac:dyDescent="0.2">
      <c r="A1696" s="154"/>
      <c r="B1696" s="155"/>
      <c r="C1696" s="193" t="s">
        <v>66</v>
      </c>
      <c r="D1696" s="188"/>
      <c r="E1696" s="189">
        <v>1</v>
      </c>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7"/>
      <c r="AA1696" s="147"/>
      <c r="AB1696" s="147"/>
      <c r="AC1696" s="147"/>
      <c r="AD1696" s="147"/>
      <c r="AE1696" s="147"/>
      <c r="AF1696" s="147"/>
      <c r="AG1696" s="147" t="s">
        <v>212</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3" x14ac:dyDescent="0.2">
      <c r="A1697" s="154"/>
      <c r="B1697" s="155"/>
      <c r="C1697" s="193" t="s">
        <v>651</v>
      </c>
      <c r="D1697" s="188"/>
      <c r="E1697" s="189"/>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7"/>
      <c r="AA1697" s="147"/>
      <c r="AB1697" s="147"/>
      <c r="AC1697" s="147"/>
      <c r="AD1697" s="147"/>
      <c r="AE1697" s="147"/>
      <c r="AF1697" s="147"/>
      <c r="AG1697" s="147" t="s">
        <v>212</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3" x14ac:dyDescent="0.2">
      <c r="A1698" s="154"/>
      <c r="B1698" s="155"/>
      <c r="C1698" s="193" t="s">
        <v>66</v>
      </c>
      <c r="D1698" s="188"/>
      <c r="E1698" s="189">
        <v>1</v>
      </c>
      <c r="F1698" s="158"/>
      <c r="G1698" s="158"/>
      <c r="H1698" s="158"/>
      <c r="I1698" s="158"/>
      <c r="J1698" s="158"/>
      <c r="K1698" s="158"/>
      <c r="L1698" s="158"/>
      <c r="M1698" s="158"/>
      <c r="N1698" s="157"/>
      <c r="O1698" s="157"/>
      <c r="P1698" s="157"/>
      <c r="Q1698" s="157"/>
      <c r="R1698" s="158"/>
      <c r="S1698" s="158"/>
      <c r="T1698" s="158"/>
      <c r="U1698" s="158"/>
      <c r="V1698" s="158"/>
      <c r="W1698" s="158"/>
      <c r="X1698" s="158"/>
      <c r="Y1698" s="158"/>
      <c r="Z1698" s="147"/>
      <c r="AA1698" s="147"/>
      <c r="AB1698" s="147"/>
      <c r="AC1698" s="147"/>
      <c r="AD1698" s="147"/>
      <c r="AE1698" s="147"/>
      <c r="AF1698" s="147"/>
      <c r="AG1698" s="147" t="s">
        <v>212</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3" x14ac:dyDescent="0.2">
      <c r="A1699" s="154"/>
      <c r="B1699" s="155"/>
      <c r="C1699" s="193" t="s">
        <v>652</v>
      </c>
      <c r="D1699" s="188"/>
      <c r="E1699" s="189"/>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7"/>
      <c r="AA1699" s="147"/>
      <c r="AB1699" s="147"/>
      <c r="AC1699" s="147"/>
      <c r="AD1699" s="147"/>
      <c r="AE1699" s="147"/>
      <c r="AF1699" s="147"/>
      <c r="AG1699" s="147" t="s">
        <v>212</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3" x14ac:dyDescent="0.2">
      <c r="A1700" s="154"/>
      <c r="B1700" s="155"/>
      <c r="C1700" s="193" t="s">
        <v>66</v>
      </c>
      <c r="D1700" s="188"/>
      <c r="E1700" s="189">
        <v>1</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7"/>
      <c r="AA1700" s="147"/>
      <c r="AB1700" s="147"/>
      <c r="AC1700" s="147"/>
      <c r="AD1700" s="147"/>
      <c r="AE1700" s="147"/>
      <c r="AF1700" s="147"/>
      <c r="AG1700" s="147" t="s">
        <v>212</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3" x14ac:dyDescent="0.2">
      <c r="A1701" s="154"/>
      <c r="B1701" s="155"/>
      <c r="C1701" s="193" t="s">
        <v>653</v>
      </c>
      <c r="D1701" s="188"/>
      <c r="E1701" s="189"/>
      <c r="F1701" s="158"/>
      <c r="G1701" s="158"/>
      <c r="H1701" s="158"/>
      <c r="I1701" s="158"/>
      <c r="J1701" s="158"/>
      <c r="K1701" s="158"/>
      <c r="L1701" s="158"/>
      <c r="M1701" s="158"/>
      <c r="N1701" s="157"/>
      <c r="O1701" s="157"/>
      <c r="P1701" s="157"/>
      <c r="Q1701" s="157"/>
      <c r="R1701" s="158"/>
      <c r="S1701" s="158"/>
      <c r="T1701" s="158"/>
      <c r="U1701" s="158"/>
      <c r="V1701" s="158"/>
      <c r="W1701" s="158"/>
      <c r="X1701" s="158"/>
      <c r="Y1701" s="158"/>
      <c r="Z1701" s="147"/>
      <c r="AA1701" s="147"/>
      <c r="AB1701" s="147"/>
      <c r="AC1701" s="147"/>
      <c r="AD1701" s="147"/>
      <c r="AE1701" s="147"/>
      <c r="AF1701" s="147"/>
      <c r="AG1701" s="147" t="s">
        <v>212</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3" x14ac:dyDescent="0.2">
      <c r="A1702" s="154"/>
      <c r="B1702" s="155"/>
      <c r="C1702" s="193" t="s">
        <v>66</v>
      </c>
      <c r="D1702" s="188"/>
      <c r="E1702" s="189">
        <v>1</v>
      </c>
      <c r="F1702" s="158"/>
      <c r="G1702" s="158"/>
      <c r="H1702" s="158"/>
      <c r="I1702" s="158"/>
      <c r="J1702" s="158"/>
      <c r="K1702" s="158"/>
      <c r="L1702" s="158"/>
      <c r="M1702" s="158"/>
      <c r="N1702" s="157"/>
      <c r="O1702" s="157"/>
      <c r="P1702" s="157"/>
      <c r="Q1702" s="157"/>
      <c r="R1702" s="158"/>
      <c r="S1702" s="158"/>
      <c r="T1702" s="158"/>
      <c r="U1702" s="158"/>
      <c r="V1702" s="158"/>
      <c r="W1702" s="158"/>
      <c r="X1702" s="158"/>
      <c r="Y1702" s="158"/>
      <c r="Z1702" s="147"/>
      <c r="AA1702" s="147"/>
      <c r="AB1702" s="147"/>
      <c r="AC1702" s="147"/>
      <c r="AD1702" s="147"/>
      <c r="AE1702" s="147"/>
      <c r="AF1702" s="147"/>
      <c r="AG1702" s="147" t="s">
        <v>212</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ht="22.5" outlineLevel="1" x14ac:dyDescent="0.2">
      <c r="A1703" s="168">
        <v>257</v>
      </c>
      <c r="B1703" s="169" t="s">
        <v>1323</v>
      </c>
      <c r="C1703" s="184" t="s">
        <v>1324</v>
      </c>
      <c r="D1703" s="170" t="s">
        <v>248</v>
      </c>
      <c r="E1703" s="171">
        <v>4</v>
      </c>
      <c r="F1703" s="172"/>
      <c r="G1703" s="173">
        <f>ROUND(E1703*F1703,2)</f>
        <v>0</v>
      </c>
      <c r="H1703" s="172"/>
      <c r="I1703" s="173">
        <f>ROUND(E1703*H1703,2)</f>
        <v>0</v>
      </c>
      <c r="J1703" s="172"/>
      <c r="K1703" s="173">
        <f>ROUND(E1703*J1703,2)</f>
        <v>0</v>
      </c>
      <c r="L1703" s="173">
        <v>21</v>
      </c>
      <c r="M1703" s="173">
        <f>G1703*(1+L1703/100)</f>
        <v>0</v>
      </c>
      <c r="N1703" s="171">
        <v>0</v>
      </c>
      <c r="O1703" s="171">
        <f>ROUND(E1703*N1703,2)</f>
        <v>0</v>
      </c>
      <c r="P1703" s="171">
        <v>0</v>
      </c>
      <c r="Q1703" s="171">
        <f>ROUND(E1703*P1703,2)</f>
        <v>0</v>
      </c>
      <c r="R1703" s="173"/>
      <c r="S1703" s="173" t="s">
        <v>178</v>
      </c>
      <c r="T1703" s="174" t="s">
        <v>178</v>
      </c>
      <c r="U1703" s="158">
        <v>1.63</v>
      </c>
      <c r="V1703" s="158">
        <f>ROUND(E1703*U1703,2)</f>
        <v>6.52</v>
      </c>
      <c r="W1703" s="158"/>
      <c r="X1703" s="158" t="s">
        <v>188</v>
      </c>
      <c r="Y1703" s="158" t="s">
        <v>180</v>
      </c>
      <c r="Z1703" s="147"/>
      <c r="AA1703" s="147"/>
      <c r="AB1703" s="147"/>
      <c r="AC1703" s="147"/>
      <c r="AD1703" s="147"/>
      <c r="AE1703" s="147"/>
      <c r="AF1703" s="147"/>
      <c r="AG1703" s="147" t="s">
        <v>189</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2" x14ac:dyDescent="0.2">
      <c r="A1704" s="154"/>
      <c r="B1704" s="155"/>
      <c r="C1704" s="193" t="s">
        <v>647</v>
      </c>
      <c r="D1704" s="188"/>
      <c r="E1704" s="189"/>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7"/>
      <c r="AA1704" s="147"/>
      <c r="AB1704" s="147"/>
      <c r="AC1704" s="147"/>
      <c r="AD1704" s="147"/>
      <c r="AE1704" s="147"/>
      <c r="AF1704" s="147"/>
      <c r="AG1704" s="147" t="s">
        <v>212</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3" x14ac:dyDescent="0.2">
      <c r="A1705" s="154"/>
      <c r="B1705" s="155"/>
      <c r="C1705" s="193" t="s">
        <v>66</v>
      </c>
      <c r="D1705" s="188"/>
      <c r="E1705" s="189">
        <v>1</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7"/>
      <c r="AA1705" s="147"/>
      <c r="AB1705" s="147"/>
      <c r="AC1705" s="147"/>
      <c r="AD1705" s="147"/>
      <c r="AE1705" s="147"/>
      <c r="AF1705" s="147"/>
      <c r="AG1705" s="147" t="s">
        <v>212</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3" x14ac:dyDescent="0.2">
      <c r="A1706" s="154"/>
      <c r="B1706" s="155"/>
      <c r="C1706" s="193" t="s">
        <v>654</v>
      </c>
      <c r="D1706" s="188"/>
      <c r="E1706" s="189"/>
      <c r="F1706" s="158"/>
      <c r="G1706" s="158"/>
      <c r="H1706" s="158"/>
      <c r="I1706" s="158"/>
      <c r="J1706" s="158"/>
      <c r="K1706" s="158"/>
      <c r="L1706" s="158"/>
      <c r="M1706" s="158"/>
      <c r="N1706" s="157"/>
      <c r="O1706" s="157"/>
      <c r="P1706" s="157"/>
      <c r="Q1706" s="157"/>
      <c r="R1706" s="158"/>
      <c r="S1706" s="158"/>
      <c r="T1706" s="158"/>
      <c r="U1706" s="158"/>
      <c r="V1706" s="158"/>
      <c r="W1706" s="158"/>
      <c r="X1706" s="158"/>
      <c r="Y1706" s="158"/>
      <c r="Z1706" s="147"/>
      <c r="AA1706" s="147"/>
      <c r="AB1706" s="147"/>
      <c r="AC1706" s="147"/>
      <c r="AD1706" s="147"/>
      <c r="AE1706" s="147"/>
      <c r="AF1706" s="147"/>
      <c r="AG1706" s="147" t="s">
        <v>212</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3" x14ac:dyDescent="0.2">
      <c r="A1707" s="154"/>
      <c r="B1707" s="155"/>
      <c r="C1707" s="193" t="s">
        <v>262</v>
      </c>
      <c r="D1707" s="188"/>
      <c r="E1707" s="189">
        <v>2</v>
      </c>
      <c r="F1707" s="158"/>
      <c r="G1707" s="158"/>
      <c r="H1707" s="158"/>
      <c r="I1707" s="158"/>
      <c r="J1707" s="158"/>
      <c r="K1707" s="158"/>
      <c r="L1707" s="158"/>
      <c r="M1707" s="158"/>
      <c r="N1707" s="157"/>
      <c r="O1707" s="157"/>
      <c r="P1707" s="157"/>
      <c r="Q1707" s="157"/>
      <c r="R1707" s="158"/>
      <c r="S1707" s="158"/>
      <c r="T1707" s="158"/>
      <c r="U1707" s="158"/>
      <c r="V1707" s="158"/>
      <c r="W1707" s="158"/>
      <c r="X1707" s="158"/>
      <c r="Y1707" s="158"/>
      <c r="Z1707" s="147"/>
      <c r="AA1707" s="147"/>
      <c r="AB1707" s="147"/>
      <c r="AC1707" s="147"/>
      <c r="AD1707" s="147"/>
      <c r="AE1707" s="147"/>
      <c r="AF1707" s="147"/>
      <c r="AG1707" s="147" t="s">
        <v>212</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3" x14ac:dyDescent="0.2">
      <c r="A1708" s="154"/>
      <c r="B1708" s="155"/>
      <c r="C1708" s="193" t="s">
        <v>663</v>
      </c>
      <c r="D1708" s="188"/>
      <c r="E1708" s="189"/>
      <c r="F1708" s="158"/>
      <c r="G1708" s="158"/>
      <c r="H1708" s="158"/>
      <c r="I1708" s="158"/>
      <c r="J1708" s="158"/>
      <c r="K1708" s="158"/>
      <c r="L1708" s="158"/>
      <c r="M1708" s="158"/>
      <c r="N1708" s="157"/>
      <c r="O1708" s="157"/>
      <c r="P1708" s="157"/>
      <c r="Q1708" s="157"/>
      <c r="R1708" s="158"/>
      <c r="S1708" s="158"/>
      <c r="T1708" s="158"/>
      <c r="U1708" s="158"/>
      <c r="V1708" s="158"/>
      <c r="W1708" s="158"/>
      <c r="X1708" s="158"/>
      <c r="Y1708" s="158"/>
      <c r="Z1708" s="147"/>
      <c r="AA1708" s="147"/>
      <c r="AB1708" s="147"/>
      <c r="AC1708" s="147"/>
      <c r="AD1708" s="147"/>
      <c r="AE1708" s="147"/>
      <c r="AF1708" s="147"/>
      <c r="AG1708" s="147" t="s">
        <v>212</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3" x14ac:dyDescent="0.2">
      <c r="A1709" s="154"/>
      <c r="B1709" s="155"/>
      <c r="C1709" s="193" t="s">
        <v>66</v>
      </c>
      <c r="D1709" s="188"/>
      <c r="E1709" s="189">
        <v>1</v>
      </c>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7"/>
      <c r="AA1709" s="147"/>
      <c r="AB1709" s="147"/>
      <c r="AC1709" s="147"/>
      <c r="AD1709" s="147"/>
      <c r="AE1709" s="147"/>
      <c r="AF1709" s="147"/>
      <c r="AG1709" s="147" t="s">
        <v>212</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ht="22.5" outlineLevel="1" x14ac:dyDescent="0.2">
      <c r="A1710" s="168">
        <v>258</v>
      </c>
      <c r="B1710" s="169" t="s">
        <v>1325</v>
      </c>
      <c r="C1710" s="184" t="s">
        <v>1326</v>
      </c>
      <c r="D1710" s="170" t="s">
        <v>248</v>
      </c>
      <c r="E1710" s="171">
        <v>2</v>
      </c>
      <c r="F1710" s="172"/>
      <c r="G1710" s="173">
        <f>ROUND(E1710*F1710,2)</f>
        <v>0</v>
      </c>
      <c r="H1710" s="172"/>
      <c r="I1710" s="173">
        <f>ROUND(E1710*H1710,2)</f>
        <v>0</v>
      </c>
      <c r="J1710" s="172"/>
      <c r="K1710" s="173">
        <f>ROUND(E1710*J1710,2)</f>
        <v>0</v>
      </c>
      <c r="L1710" s="173">
        <v>21</v>
      </c>
      <c r="M1710" s="173">
        <f>G1710*(1+L1710/100)</f>
        <v>0</v>
      </c>
      <c r="N1710" s="171">
        <v>0</v>
      </c>
      <c r="O1710" s="171">
        <f>ROUND(E1710*N1710,2)</f>
        <v>0</v>
      </c>
      <c r="P1710" s="171">
        <v>0</v>
      </c>
      <c r="Q1710" s="171">
        <f>ROUND(E1710*P1710,2)</f>
        <v>0</v>
      </c>
      <c r="R1710" s="173"/>
      <c r="S1710" s="173" t="s">
        <v>178</v>
      </c>
      <c r="T1710" s="174" t="s">
        <v>178</v>
      </c>
      <c r="U1710" s="158">
        <v>2.52</v>
      </c>
      <c r="V1710" s="158">
        <f>ROUND(E1710*U1710,2)</f>
        <v>5.04</v>
      </c>
      <c r="W1710" s="158"/>
      <c r="X1710" s="158" t="s">
        <v>188</v>
      </c>
      <c r="Y1710" s="158" t="s">
        <v>180</v>
      </c>
      <c r="Z1710" s="147"/>
      <c r="AA1710" s="147"/>
      <c r="AB1710" s="147"/>
      <c r="AC1710" s="147"/>
      <c r="AD1710" s="147"/>
      <c r="AE1710" s="147"/>
      <c r="AF1710" s="147"/>
      <c r="AG1710" s="147" t="s">
        <v>189</v>
      </c>
      <c r="AH1710" s="147"/>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2" x14ac:dyDescent="0.2">
      <c r="A1711" s="154"/>
      <c r="B1711" s="155"/>
      <c r="C1711" s="193" t="s">
        <v>670</v>
      </c>
      <c r="D1711" s="188"/>
      <c r="E1711" s="189"/>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7"/>
      <c r="AA1711" s="147"/>
      <c r="AB1711" s="147"/>
      <c r="AC1711" s="147"/>
      <c r="AD1711" s="147"/>
      <c r="AE1711" s="147"/>
      <c r="AF1711" s="147"/>
      <c r="AG1711" s="147" t="s">
        <v>212</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3" x14ac:dyDescent="0.2">
      <c r="A1712" s="154"/>
      <c r="B1712" s="155"/>
      <c r="C1712" s="193" t="s">
        <v>262</v>
      </c>
      <c r="D1712" s="188"/>
      <c r="E1712" s="189">
        <v>2</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7"/>
      <c r="AA1712" s="147"/>
      <c r="AB1712" s="147"/>
      <c r="AC1712" s="147"/>
      <c r="AD1712" s="147"/>
      <c r="AE1712" s="147"/>
      <c r="AF1712" s="147"/>
      <c r="AG1712" s="147" t="s">
        <v>212</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68">
        <v>259</v>
      </c>
      <c r="B1713" s="169" t="s">
        <v>1327</v>
      </c>
      <c r="C1713" s="184" t="s">
        <v>1328</v>
      </c>
      <c r="D1713" s="170" t="s">
        <v>248</v>
      </c>
      <c r="E1713" s="613">
        <v>56</v>
      </c>
      <c r="F1713" s="172"/>
      <c r="G1713" s="173">
        <f>ROUND(E1713*F1713,2)</f>
        <v>0</v>
      </c>
      <c r="H1713" s="172"/>
      <c r="I1713" s="173">
        <f>ROUND(E1713*H1713,2)</f>
        <v>0</v>
      </c>
      <c r="J1713" s="172"/>
      <c r="K1713" s="173">
        <f>ROUND(E1713*J1713,2)</f>
        <v>0</v>
      </c>
      <c r="L1713" s="173">
        <v>21</v>
      </c>
      <c r="M1713" s="173">
        <f>G1713*(1+L1713/100)</f>
        <v>0</v>
      </c>
      <c r="N1713" s="171">
        <v>0</v>
      </c>
      <c r="O1713" s="171">
        <f>ROUND(E1713*N1713,2)</f>
        <v>0</v>
      </c>
      <c r="P1713" s="171">
        <v>0</v>
      </c>
      <c r="Q1713" s="171">
        <f>ROUND(E1713*P1713,2)</f>
        <v>0</v>
      </c>
      <c r="R1713" s="173"/>
      <c r="S1713" s="173" t="s">
        <v>178</v>
      </c>
      <c r="T1713" s="174" t="s">
        <v>178</v>
      </c>
      <c r="U1713" s="158">
        <v>0.129</v>
      </c>
      <c r="V1713" s="158">
        <f>ROUND(E1713*U1713,2)</f>
        <v>7.22</v>
      </c>
      <c r="W1713" s="158"/>
      <c r="X1713" s="158" t="s">
        <v>188</v>
      </c>
      <c r="Y1713" s="158" t="s">
        <v>180</v>
      </c>
      <c r="Z1713" s="147"/>
      <c r="AA1713" s="147"/>
      <c r="AB1713" s="147"/>
      <c r="AC1713" s="147"/>
      <c r="AD1713" s="147"/>
      <c r="AE1713" s="147"/>
      <c r="AF1713" s="147"/>
      <c r="AG1713" s="147" t="s">
        <v>189</v>
      </c>
      <c r="AH1713" s="147"/>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2" x14ac:dyDescent="0.2">
      <c r="A1714" s="154"/>
      <c r="B1714" s="155"/>
      <c r="C1714" s="193" t="s">
        <v>650</v>
      </c>
      <c r="D1714" s="188"/>
      <c r="E1714" s="189"/>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7"/>
      <c r="AA1714" s="147"/>
      <c r="AB1714" s="147"/>
      <c r="AC1714" s="147"/>
      <c r="AD1714" s="147"/>
      <c r="AE1714" s="147"/>
      <c r="AF1714" s="147"/>
      <c r="AG1714" s="147" t="s">
        <v>212</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3" x14ac:dyDescent="0.2">
      <c r="A1715" s="154"/>
      <c r="B1715" s="155"/>
      <c r="C1715" s="193" t="s">
        <v>1329</v>
      </c>
      <c r="D1715" s="188"/>
      <c r="E1715" s="189">
        <v>4</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7"/>
      <c r="AA1715" s="147"/>
      <c r="AB1715" s="147"/>
      <c r="AC1715" s="147"/>
      <c r="AD1715" s="147"/>
      <c r="AE1715" s="147"/>
      <c r="AF1715" s="147"/>
      <c r="AG1715" s="147" t="s">
        <v>212</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3" x14ac:dyDescent="0.2">
      <c r="A1716" s="154"/>
      <c r="B1716" s="155"/>
      <c r="C1716" s="193" t="s">
        <v>651</v>
      </c>
      <c r="D1716" s="188"/>
      <c r="E1716" s="189"/>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7"/>
      <c r="AA1716" s="147"/>
      <c r="AB1716" s="147"/>
      <c r="AC1716" s="147"/>
      <c r="AD1716" s="147"/>
      <c r="AE1716" s="147"/>
      <c r="AF1716" s="147"/>
      <c r="AG1716" s="147" t="s">
        <v>212</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3" x14ac:dyDescent="0.2">
      <c r="A1717" s="154"/>
      <c r="B1717" s="155"/>
      <c r="C1717" s="193" t="s">
        <v>1330</v>
      </c>
      <c r="D1717" s="188"/>
      <c r="E1717" s="189">
        <v>2</v>
      </c>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7"/>
      <c r="AA1717" s="147"/>
      <c r="AB1717" s="147"/>
      <c r="AC1717" s="147"/>
      <c r="AD1717" s="147"/>
      <c r="AE1717" s="147"/>
      <c r="AF1717" s="147"/>
      <c r="AG1717" s="147" t="s">
        <v>212</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3" x14ac:dyDescent="0.2">
      <c r="A1718" s="154"/>
      <c r="B1718" s="155"/>
      <c r="C1718" s="608" t="s">
        <v>653</v>
      </c>
      <c r="D1718" s="609"/>
      <c r="E1718" s="610"/>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7"/>
      <c r="AA1718" s="147"/>
      <c r="AB1718" s="147"/>
      <c r="AC1718" s="147"/>
      <c r="AD1718" s="147"/>
      <c r="AE1718" s="147"/>
      <c r="AF1718" s="147"/>
      <c r="AG1718" s="147" t="s">
        <v>212</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3" x14ac:dyDescent="0.2">
      <c r="A1719" s="154"/>
      <c r="B1719" s="155"/>
      <c r="C1719" s="611">
        <v>2</v>
      </c>
      <c r="D1719" s="609"/>
      <c r="E1719" s="610">
        <v>2</v>
      </c>
      <c r="F1719" s="158"/>
      <c r="G1719" s="158"/>
      <c r="H1719" s="158"/>
      <c r="I1719" s="158"/>
      <c r="J1719" s="158"/>
      <c r="K1719" s="158"/>
      <c r="L1719" s="158"/>
      <c r="M1719" s="158"/>
      <c r="N1719" s="157"/>
      <c r="O1719" s="157"/>
      <c r="P1719" s="157"/>
      <c r="Q1719" s="157"/>
      <c r="R1719" s="158"/>
      <c r="S1719" s="158"/>
      <c r="T1719" s="158"/>
      <c r="U1719" s="158"/>
      <c r="V1719" s="158"/>
      <c r="W1719" s="158"/>
      <c r="X1719" s="158"/>
      <c r="Y1719" s="158"/>
      <c r="Z1719" s="147"/>
      <c r="AA1719" s="147"/>
      <c r="AB1719" s="147"/>
      <c r="AC1719" s="147"/>
      <c r="AD1719" s="147"/>
      <c r="AE1719" s="147"/>
      <c r="AF1719" s="147"/>
      <c r="AG1719" s="147" t="s">
        <v>212</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3" x14ac:dyDescent="0.2">
      <c r="A1720" s="154"/>
      <c r="B1720" s="155"/>
      <c r="C1720" s="193" t="s">
        <v>1314</v>
      </c>
      <c r="D1720" s="188"/>
      <c r="E1720" s="189"/>
      <c r="F1720" s="158"/>
      <c r="G1720" s="158"/>
      <c r="H1720" s="158"/>
      <c r="I1720" s="158"/>
      <c r="J1720" s="158"/>
      <c r="K1720" s="158"/>
      <c r="L1720" s="158"/>
      <c r="M1720" s="158"/>
      <c r="N1720" s="157"/>
      <c r="O1720" s="157"/>
      <c r="P1720" s="157"/>
      <c r="Q1720" s="157"/>
      <c r="R1720" s="158"/>
      <c r="S1720" s="158"/>
      <c r="T1720" s="158"/>
      <c r="U1720" s="158"/>
      <c r="V1720" s="158"/>
      <c r="W1720" s="158"/>
      <c r="X1720" s="158"/>
      <c r="Y1720" s="158"/>
      <c r="Z1720" s="147"/>
      <c r="AA1720" s="147"/>
      <c r="AB1720" s="147"/>
      <c r="AC1720" s="147"/>
      <c r="AD1720" s="147"/>
      <c r="AE1720" s="147"/>
      <c r="AF1720" s="147"/>
      <c r="AG1720" s="147" t="s">
        <v>212</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3" x14ac:dyDescent="0.2">
      <c r="A1721" s="154"/>
      <c r="B1721" s="155"/>
      <c r="C1721" s="193" t="s">
        <v>1329</v>
      </c>
      <c r="D1721" s="188"/>
      <c r="E1721" s="189">
        <v>4</v>
      </c>
      <c r="F1721" s="158"/>
      <c r="G1721" s="158"/>
      <c r="H1721" s="158"/>
      <c r="I1721" s="158"/>
      <c r="J1721" s="158"/>
      <c r="K1721" s="158"/>
      <c r="L1721" s="158"/>
      <c r="M1721" s="158"/>
      <c r="N1721" s="157"/>
      <c r="O1721" s="157"/>
      <c r="P1721" s="157"/>
      <c r="Q1721" s="157"/>
      <c r="R1721" s="158"/>
      <c r="S1721" s="158"/>
      <c r="T1721" s="158"/>
      <c r="U1721" s="158"/>
      <c r="V1721" s="158"/>
      <c r="W1721" s="158"/>
      <c r="X1721" s="158"/>
      <c r="Y1721" s="158"/>
      <c r="Z1721" s="147"/>
      <c r="AA1721" s="147"/>
      <c r="AB1721" s="147"/>
      <c r="AC1721" s="147"/>
      <c r="AD1721" s="147"/>
      <c r="AE1721" s="147"/>
      <c r="AF1721" s="147"/>
      <c r="AG1721" s="147" t="s">
        <v>212</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3" x14ac:dyDescent="0.2">
      <c r="A1722" s="154"/>
      <c r="B1722" s="155"/>
      <c r="C1722" s="608" t="s">
        <v>660</v>
      </c>
      <c r="D1722" s="609"/>
      <c r="E1722" s="610"/>
      <c r="F1722" s="158"/>
      <c r="G1722" s="158"/>
      <c r="H1722" s="158"/>
      <c r="I1722" s="158"/>
      <c r="J1722" s="158"/>
      <c r="K1722" s="158"/>
      <c r="L1722" s="158"/>
      <c r="M1722" s="158"/>
      <c r="N1722" s="157"/>
      <c r="O1722" s="157"/>
      <c r="P1722" s="157"/>
      <c r="Q1722" s="157"/>
      <c r="R1722" s="158"/>
      <c r="S1722" s="158"/>
      <c r="T1722" s="158"/>
      <c r="U1722" s="158"/>
      <c r="V1722" s="158"/>
      <c r="W1722" s="158"/>
      <c r="X1722" s="158"/>
      <c r="Y1722" s="158"/>
      <c r="Z1722" s="147"/>
      <c r="AA1722" s="147"/>
      <c r="AB1722" s="147"/>
      <c r="AC1722" s="147"/>
      <c r="AD1722" s="147"/>
      <c r="AE1722" s="147"/>
      <c r="AF1722" s="147"/>
      <c r="AG1722" s="147" t="s">
        <v>212</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3" x14ac:dyDescent="0.2">
      <c r="A1723" s="154"/>
      <c r="B1723" s="155"/>
      <c r="C1723" s="608" t="s">
        <v>2925</v>
      </c>
      <c r="D1723" s="609"/>
      <c r="E1723" s="610">
        <v>8</v>
      </c>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7"/>
      <c r="AA1723" s="147"/>
      <c r="AB1723" s="147"/>
      <c r="AC1723" s="147"/>
      <c r="AD1723" s="147"/>
      <c r="AE1723" s="147"/>
      <c r="AF1723" s="147"/>
      <c r="AG1723" s="147" t="s">
        <v>212</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3" x14ac:dyDescent="0.2">
      <c r="A1724" s="154"/>
      <c r="B1724" s="155"/>
      <c r="C1724" s="608" t="s">
        <v>654</v>
      </c>
      <c r="D1724" s="609"/>
      <c r="E1724" s="610"/>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7"/>
      <c r="AA1724" s="147"/>
      <c r="AB1724" s="147"/>
      <c r="AC1724" s="147"/>
      <c r="AD1724" s="147"/>
      <c r="AE1724" s="147"/>
      <c r="AF1724" s="147"/>
      <c r="AG1724" s="147" t="s">
        <v>212</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3" x14ac:dyDescent="0.2">
      <c r="A1725" s="154"/>
      <c r="B1725" s="155"/>
      <c r="C1725" s="608" t="s">
        <v>2926</v>
      </c>
      <c r="D1725" s="609"/>
      <c r="E1725" s="610">
        <v>6</v>
      </c>
      <c r="F1725" s="158"/>
      <c r="G1725" s="158"/>
      <c r="H1725" s="158"/>
      <c r="I1725" s="158"/>
      <c r="J1725" s="158"/>
      <c r="K1725" s="158"/>
      <c r="L1725" s="158"/>
      <c r="M1725" s="158"/>
      <c r="N1725" s="157"/>
      <c r="O1725" s="157"/>
      <c r="P1725" s="157"/>
      <c r="Q1725" s="157"/>
      <c r="R1725" s="158"/>
      <c r="S1725" s="158"/>
      <c r="T1725" s="158"/>
      <c r="U1725" s="158"/>
      <c r="V1725" s="158"/>
      <c r="W1725" s="158"/>
      <c r="X1725" s="158"/>
      <c r="Y1725" s="158"/>
      <c r="Z1725" s="147"/>
      <c r="AA1725" s="147"/>
      <c r="AB1725" s="147"/>
      <c r="AC1725" s="147"/>
      <c r="AD1725" s="147"/>
      <c r="AE1725" s="147"/>
      <c r="AF1725" s="147"/>
      <c r="AG1725" s="147" t="s">
        <v>212</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3" x14ac:dyDescent="0.2">
      <c r="A1726" s="154"/>
      <c r="B1726" s="155"/>
      <c r="C1726" s="193" t="s">
        <v>662</v>
      </c>
      <c r="D1726" s="188"/>
      <c r="E1726" s="189"/>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7"/>
      <c r="AA1726" s="147"/>
      <c r="AB1726" s="147"/>
      <c r="AC1726" s="147"/>
      <c r="AD1726" s="147"/>
      <c r="AE1726" s="147"/>
      <c r="AF1726" s="147"/>
      <c r="AG1726" s="147" t="s">
        <v>212</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3" x14ac:dyDescent="0.2">
      <c r="A1727" s="154"/>
      <c r="B1727" s="155"/>
      <c r="C1727" s="193" t="s">
        <v>1330</v>
      </c>
      <c r="D1727" s="188"/>
      <c r="E1727" s="189">
        <v>2</v>
      </c>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7"/>
      <c r="AA1727" s="147"/>
      <c r="AB1727" s="147"/>
      <c r="AC1727" s="147"/>
      <c r="AD1727" s="147"/>
      <c r="AE1727" s="147"/>
      <c r="AF1727" s="147"/>
      <c r="AG1727" s="147" t="s">
        <v>212</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3" x14ac:dyDescent="0.2">
      <c r="A1728" s="154"/>
      <c r="B1728" s="155"/>
      <c r="C1728" s="193" t="s">
        <v>664</v>
      </c>
      <c r="D1728" s="188"/>
      <c r="E1728" s="189"/>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7"/>
      <c r="AA1728" s="147"/>
      <c r="AB1728" s="147"/>
      <c r="AC1728" s="147"/>
      <c r="AD1728" s="147"/>
      <c r="AE1728" s="147"/>
      <c r="AF1728" s="147"/>
      <c r="AG1728" s="147" t="s">
        <v>212</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3" x14ac:dyDescent="0.2">
      <c r="A1729" s="154"/>
      <c r="B1729" s="155"/>
      <c r="C1729" s="193" t="s">
        <v>1331</v>
      </c>
      <c r="D1729" s="188"/>
      <c r="E1729" s="189">
        <v>10</v>
      </c>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7"/>
      <c r="AA1729" s="147"/>
      <c r="AB1729" s="147"/>
      <c r="AC1729" s="147"/>
      <c r="AD1729" s="147"/>
      <c r="AE1729" s="147"/>
      <c r="AF1729" s="147"/>
      <c r="AG1729" s="147" t="s">
        <v>212</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3" x14ac:dyDescent="0.2">
      <c r="A1730" s="154"/>
      <c r="B1730" s="155"/>
      <c r="C1730" s="193" t="s">
        <v>1320</v>
      </c>
      <c r="D1730" s="188"/>
      <c r="E1730" s="189"/>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7"/>
      <c r="AA1730" s="147"/>
      <c r="AB1730" s="147"/>
      <c r="AC1730" s="147"/>
      <c r="AD1730" s="147"/>
      <c r="AE1730" s="147"/>
      <c r="AF1730" s="147"/>
      <c r="AG1730" s="147" t="s">
        <v>212</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3" x14ac:dyDescent="0.2">
      <c r="A1731" s="154"/>
      <c r="B1731" s="155"/>
      <c r="C1731" s="193" t="s">
        <v>1332</v>
      </c>
      <c r="D1731" s="188"/>
      <c r="E1731" s="189">
        <v>8</v>
      </c>
      <c r="F1731" s="158"/>
      <c r="G1731" s="158"/>
      <c r="H1731" s="158"/>
      <c r="I1731" s="158"/>
      <c r="J1731" s="158"/>
      <c r="K1731" s="158"/>
      <c r="L1731" s="158"/>
      <c r="M1731" s="158"/>
      <c r="N1731" s="157"/>
      <c r="O1731" s="157"/>
      <c r="P1731" s="157"/>
      <c r="Q1731" s="157"/>
      <c r="R1731" s="158"/>
      <c r="S1731" s="158"/>
      <c r="T1731" s="158"/>
      <c r="U1731" s="158"/>
      <c r="V1731" s="158"/>
      <c r="W1731" s="158"/>
      <c r="X1731" s="158"/>
      <c r="Y1731" s="158"/>
      <c r="Z1731" s="147"/>
      <c r="AA1731" s="147"/>
      <c r="AB1731" s="147"/>
      <c r="AC1731" s="147"/>
      <c r="AD1731" s="147"/>
      <c r="AE1731" s="147"/>
      <c r="AF1731" s="147"/>
      <c r="AG1731" s="147" t="s">
        <v>212</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3" x14ac:dyDescent="0.2">
      <c r="A1732" s="154"/>
      <c r="B1732" s="155"/>
      <c r="C1732" s="193" t="s">
        <v>666</v>
      </c>
      <c r="D1732" s="188"/>
      <c r="E1732" s="189"/>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7"/>
      <c r="AA1732" s="147"/>
      <c r="AB1732" s="147"/>
      <c r="AC1732" s="147"/>
      <c r="AD1732" s="147"/>
      <c r="AE1732" s="147"/>
      <c r="AF1732" s="147"/>
      <c r="AG1732" s="147" t="s">
        <v>212</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3" x14ac:dyDescent="0.2">
      <c r="A1733" s="154"/>
      <c r="B1733" s="155"/>
      <c r="C1733" s="193" t="s">
        <v>1330</v>
      </c>
      <c r="D1733" s="188"/>
      <c r="E1733" s="189">
        <v>2</v>
      </c>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7"/>
      <c r="AA1733" s="147"/>
      <c r="AB1733" s="147"/>
      <c r="AC1733" s="147"/>
      <c r="AD1733" s="147"/>
      <c r="AE1733" s="147"/>
      <c r="AF1733" s="147"/>
      <c r="AG1733" s="147" t="s">
        <v>212</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3" x14ac:dyDescent="0.2">
      <c r="A1734" s="154"/>
      <c r="B1734" s="155"/>
      <c r="C1734" s="193" t="s">
        <v>656</v>
      </c>
      <c r="D1734" s="188"/>
      <c r="E1734" s="189"/>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7"/>
      <c r="AA1734" s="147"/>
      <c r="AB1734" s="147"/>
      <c r="AC1734" s="147"/>
      <c r="AD1734" s="147"/>
      <c r="AE1734" s="147"/>
      <c r="AF1734" s="147"/>
      <c r="AG1734" s="147" t="s">
        <v>212</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3" x14ac:dyDescent="0.2">
      <c r="A1735" s="154"/>
      <c r="B1735" s="155"/>
      <c r="C1735" s="193" t="s">
        <v>1329</v>
      </c>
      <c r="D1735" s="188"/>
      <c r="E1735" s="189">
        <v>4</v>
      </c>
      <c r="F1735" s="158"/>
      <c r="G1735" s="158"/>
      <c r="H1735" s="158"/>
      <c r="I1735" s="158"/>
      <c r="J1735" s="158"/>
      <c r="K1735" s="158"/>
      <c r="L1735" s="158"/>
      <c r="M1735" s="158"/>
      <c r="N1735" s="157"/>
      <c r="O1735" s="157"/>
      <c r="P1735" s="157"/>
      <c r="Q1735" s="157"/>
      <c r="R1735" s="158"/>
      <c r="S1735" s="158"/>
      <c r="T1735" s="158"/>
      <c r="U1735" s="158"/>
      <c r="V1735" s="158"/>
      <c r="W1735" s="158"/>
      <c r="X1735" s="158"/>
      <c r="Y1735" s="158"/>
      <c r="Z1735" s="147"/>
      <c r="AA1735" s="147"/>
      <c r="AB1735" s="147"/>
      <c r="AC1735" s="147"/>
      <c r="AD1735" s="147"/>
      <c r="AE1735" s="147"/>
      <c r="AF1735" s="147"/>
      <c r="AG1735" s="147" t="s">
        <v>212</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3" x14ac:dyDescent="0.2">
      <c r="A1736" s="154"/>
      <c r="B1736" s="155"/>
      <c r="C1736" s="193" t="s">
        <v>657</v>
      </c>
      <c r="D1736" s="188"/>
      <c r="E1736" s="189"/>
      <c r="F1736" s="158"/>
      <c r="G1736" s="158"/>
      <c r="H1736" s="158"/>
      <c r="I1736" s="158"/>
      <c r="J1736" s="158"/>
      <c r="K1736" s="158"/>
      <c r="L1736" s="158"/>
      <c r="M1736" s="158"/>
      <c r="N1736" s="157"/>
      <c r="O1736" s="157"/>
      <c r="P1736" s="157"/>
      <c r="Q1736" s="157"/>
      <c r="R1736" s="158"/>
      <c r="S1736" s="158"/>
      <c r="T1736" s="158"/>
      <c r="U1736" s="158"/>
      <c r="V1736" s="158"/>
      <c r="W1736" s="158"/>
      <c r="X1736" s="158"/>
      <c r="Y1736" s="158"/>
      <c r="Z1736" s="147"/>
      <c r="AA1736" s="147"/>
      <c r="AB1736" s="147"/>
      <c r="AC1736" s="147"/>
      <c r="AD1736" s="147"/>
      <c r="AE1736" s="147"/>
      <c r="AF1736" s="147"/>
      <c r="AG1736" s="147" t="s">
        <v>212</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3" x14ac:dyDescent="0.2">
      <c r="A1737" s="154"/>
      <c r="B1737" s="155"/>
      <c r="C1737" s="193" t="s">
        <v>1330</v>
      </c>
      <c r="D1737" s="188"/>
      <c r="E1737" s="189">
        <v>2</v>
      </c>
      <c r="F1737" s="158"/>
      <c r="G1737" s="158"/>
      <c r="H1737" s="158"/>
      <c r="I1737" s="158"/>
      <c r="J1737" s="158"/>
      <c r="K1737" s="158"/>
      <c r="L1737" s="158"/>
      <c r="M1737" s="158"/>
      <c r="N1737" s="157"/>
      <c r="O1737" s="157"/>
      <c r="P1737" s="157"/>
      <c r="Q1737" s="157"/>
      <c r="R1737" s="158"/>
      <c r="S1737" s="158"/>
      <c r="T1737" s="158"/>
      <c r="U1737" s="158"/>
      <c r="V1737" s="158"/>
      <c r="W1737" s="158"/>
      <c r="X1737" s="158"/>
      <c r="Y1737" s="158"/>
      <c r="Z1737" s="147"/>
      <c r="AA1737" s="147"/>
      <c r="AB1737" s="147"/>
      <c r="AC1737" s="147"/>
      <c r="AD1737" s="147"/>
      <c r="AE1737" s="147"/>
      <c r="AF1737" s="147"/>
      <c r="AG1737" s="147" t="s">
        <v>212</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3" x14ac:dyDescent="0.2">
      <c r="A1738" s="154"/>
      <c r="B1738" s="155"/>
      <c r="C1738" s="193" t="s">
        <v>667</v>
      </c>
      <c r="D1738" s="188"/>
      <c r="E1738" s="189"/>
      <c r="F1738" s="158"/>
      <c r="G1738" s="158"/>
      <c r="H1738" s="158"/>
      <c r="I1738" s="158"/>
      <c r="J1738" s="158"/>
      <c r="K1738" s="158"/>
      <c r="L1738" s="158"/>
      <c r="M1738" s="158"/>
      <c r="N1738" s="157"/>
      <c r="O1738" s="157"/>
      <c r="P1738" s="157"/>
      <c r="Q1738" s="157"/>
      <c r="R1738" s="158"/>
      <c r="S1738" s="158"/>
      <c r="T1738" s="158"/>
      <c r="U1738" s="158"/>
      <c r="V1738" s="158"/>
      <c r="W1738" s="158"/>
      <c r="X1738" s="158"/>
      <c r="Y1738" s="158"/>
      <c r="Z1738" s="147"/>
      <c r="AA1738" s="147"/>
      <c r="AB1738" s="147"/>
      <c r="AC1738" s="147"/>
      <c r="AD1738" s="147"/>
      <c r="AE1738" s="147"/>
      <c r="AF1738" s="147"/>
      <c r="AG1738" s="147" t="s">
        <v>212</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3" x14ac:dyDescent="0.2">
      <c r="A1739" s="154"/>
      <c r="B1739" s="155"/>
      <c r="C1739" s="193" t="s">
        <v>1330</v>
      </c>
      <c r="D1739" s="188"/>
      <c r="E1739" s="189">
        <v>2</v>
      </c>
      <c r="F1739" s="158"/>
      <c r="G1739" s="158"/>
      <c r="H1739" s="158"/>
      <c r="I1739" s="158"/>
      <c r="J1739" s="158"/>
      <c r="K1739" s="158"/>
      <c r="L1739" s="158"/>
      <c r="M1739" s="158"/>
      <c r="N1739" s="157"/>
      <c r="O1739" s="157"/>
      <c r="P1739" s="157"/>
      <c r="Q1739" s="157"/>
      <c r="R1739" s="158"/>
      <c r="S1739" s="158"/>
      <c r="T1739" s="158"/>
      <c r="U1739" s="158"/>
      <c r="V1739" s="158"/>
      <c r="W1739" s="158"/>
      <c r="X1739" s="158"/>
      <c r="Y1739" s="158"/>
      <c r="Z1739" s="147"/>
      <c r="AA1739" s="147"/>
      <c r="AB1739" s="147"/>
      <c r="AC1739" s="147"/>
      <c r="AD1739" s="147"/>
      <c r="AE1739" s="147"/>
      <c r="AF1739" s="147"/>
      <c r="AG1739" s="147" t="s">
        <v>212</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ht="22.5" outlineLevel="1" x14ac:dyDescent="0.2">
      <c r="A1740" s="168">
        <v>260</v>
      </c>
      <c r="B1740" s="169" t="s">
        <v>1333</v>
      </c>
      <c r="C1740" s="184" t="s">
        <v>1334</v>
      </c>
      <c r="D1740" s="170" t="s">
        <v>248</v>
      </c>
      <c r="E1740" s="613">
        <v>14</v>
      </c>
      <c r="F1740" s="172"/>
      <c r="G1740" s="173">
        <f>ROUND(E1740*F1740,2)</f>
        <v>0</v>
      </c>
      <c r="H1740" s="172"/>
      <c r="I1740" s="173">
        <f>ROUND(E1740*H1740,2)</f>
        <v>0</v>
      </c>
      <c r="J1740" s="172"/>
      <c r="K1740" s="173">
        <f>ROUND(E1740*J1740,2)</f>
        <v>0</v>
      </c>
      <c r="L1740" s="173">
        <v>21</v>
      </c>
      <c r="M1740" s="173">
        <f>G1740*(1+L1740/100)</f>
        <v>0</v>
      </c>
      <c r="N1740" s="171">
        <v>0</v>
      </c>
      <c r="O1740" s="171">
        <f>ROUND(E1740*N1740,2)</f>
        <v>0</v>
      </c>
      <c r="P1740" s="171">
        <v>0</v>
      </c>
      <c r="Q1740" s="171">
        <f>ROUND(E1740*P1740,2)</f>
        <v>0</v>
      </c>
      <c r="R1740" s="173"/>
      <c r="S1740" s="173" t="s">
        <v>178</v>
      </c>
      <c r="T1740" s="174" t="s">
        <v>178</v>
      </c>
      <c r="U1740" s="158">
        <v>0.55500000000000005</v>
      </c>
      <c r="V1740" s="158">
        <f>ROUND(E1740*U1740,2)</f>
        <v>7.77</v>
      </c>
      <c r="W1740" s="158"/>
      <c r="X1740" s="158" t="s">
        <v>188</v>
      </c>
      <c r="Y1740" s="158" t="s">
        <v>180</v>
      </c>
      <c r="Z1740" s="147"/>
      <c r="AA1740" s="147"/>
      <c r="AB1740" s="147"/>
      <c r="AC1740" s="147"/>
      <c r="AD1740" s="147"/>
      <c r="AE1740" s="147"/>
      <c r="AF1740" s="147"/>
      <c r="AG1740" s="147" t="s">
        <v>189</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2" x14ac:dyDescent="0.2">
      <c r="A1741" s="154"/>
      <c r="B1741" s="155"/>
      <c r="C1741" s="193" t="s">
        <v>649</v>
      </c>
      <c r="D1741" s="188"/>
      <c r="E1741" s="189"/>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7"/>
      <c r="AA1741" s="147"/>
      <c r="AB1741" s="147"/>
      <c r="AC1741" s="147"/>
      <c r="AD1741" s="147"/>
      <c r="AE1741" s="147"/>
      <c r="AF1741" s="147"/>
      <c r="AG1741" s="147" t="s">
        <v>212</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3" x14ac:dyDescent="0.2">
      <c r="A1742" s="154"/>
      <c r="B1742" s="155"/>
      <c r="C1742" s="193" t="s">
        <v>66</v>
      </c>
      <c r="D1742" s="188"/>
      <c r="E1742" s="189">
        <v>1</v>
      </c>
      <c r="F1742" s="158"/>
      <c r="G1742" s="158"/>
      <c r="H1742" s="158"/>
      <c r="I1742" s="158"/>
      <c r="J1742" s="158"/>
      <c r="K1742" s="158"/>
      <c r="L1742" s="158"/>
      <c r="M1742" s="158"/>
      <c r="N1742" s="157"/>
      <c r="O1742" s="157"/>
      <c r="P1742" s="157"/>
      <c r="Q1742" s="157"/>
      <c r="R1742" s="158"/>
      <c r="S1742" s="158"/>
      <c r="T1742" s="158"/>
      <c r="U1742" s="158"/>
      <c r="V1742" s="158"/>
      <c r="W1742" s="158"/>
      <c r="X1742" s="158"/>
      <c r="Y1742" s="158"/>
      <c r="Z1742" s="147"/>
      <c r="AA1742" s="147"/>
      <c r="AB1742" s="147"/>
      <c r="AC1742" s="147"/>
      <c r="AD1742" s="147"/>
      <c r="AE1742" s="147"/>
      <c r="AF1742" s="147"/>
      <c r="AG1742" s="147" t="s">
        <v>212</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3" x14ac:dyDescent="0.2">
      <c r="A1743" s="154"/>
      <c r="B1743" s="155"/>
      <c r="C1743" s="193" t="s">
        <v>651</v>
      </c>
      <c r="D1743" s="188"/>
      <c r="E1743" s="189"/>
      <c r="F1743" s="158"/>
      <c r="G1743" s="158"/>
      <c r="H1743" s="158"/>
      <c r="I1743" s="158"/>
      <c r="J1743" s="158"/>
      <c r="K1743" s="158"/>
      <c r="L1743" s="158"/>
      <c r="M1743" s="158"/>
      <c r="N1743" s="157"/>
      <c r="O1743" s="157"/>
      <c r="P1743" s="157"/>
      <c r="Q1743" s="157"/>
      <c r="R1743" s="158"/>
      <c r="S1743" s="158"/>
      <c r="T1743" s="158"/>
      <c r="U1743" s="158"/>
      <c r="V1743" s="158"/>
      <c r="W1743" s="158"/>
      <c r="X1743" s="158"/>
      <c r="Y1743" s="158"/>
      <c r="Z1743" s="147"/>
      <c r="AA1743" s="147"/>
      <c r="AB1743" s="147"/>
      <c r="AC1743" s="147"/>
      <c r="AD1743" s="147"/>
      <c r="AE1743" s="147"/>
      <c r="AF1743" s="147"/>
      <c r="AG1743" s="147" t="s">
        <v>212</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3" x14ac:dyDescent="0.2">
      <c r="A1744" s="154"/>
      <c r="B1744" s="155"/>
      <c r="C1744" s="193" t="s">
        <v>66</v>
      </c>
      <c r="D1744" s="188"/>
      <c r="E1744" s="189">
        <v>1</v>
      </c>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7"/>
      <c r="AA1744" s="147"/>
      <c r="AB1744" s="147"/>
      <c r="AC1744" s="147"/>
      <c r="AD1744" s="147"/>
      <c r="AE1744" s="147"/>
      <c r="AF1744" s="147"/>
      <c r="AG1744" s="147" t="s">
        <v>212</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3" x14ac:dyDescent="0.2">
      <c r="A1745" s="154"/>
      <c r="B1745" s="155"/>
      <c r="C1745" s="193" t="s">
        <v>652</v>
      </c>
      <c r="D1745" s="188"/>
      <c r="E1745" s="189"/>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7"/>
      <c r="AA1745" s="147"/>
      <c r="AB1745" s="147"/>
      <c r="AC1745" s="147"/>
      <c r="AD1745" s="147"/>
      <c r="AE1745" s="147"/>
      <c r="AF1745" s="147"/>
      <c r="AG1745" s="147" t="s">
        <v>212</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3" x14ac:dyDescent="0.2">
      <c r="A1746" s="154"/>
      <c r="B1746" s="155"/>
      <c r="C1746" s="193" t="s">
        <v>66</v>
      </c>
      <c r="D1746" s="188"/>
      <c r="E1746" s="189">
        <v>1</v>
      </c>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7"/>
      <c r="AA1746" s="147"/>
      <c r="AB1746" s="147"/>
      <c r="AC1746" s="147"/>
      <c r="AD1746" s="147"/>
      <c r="AE1746" s="147"/>
      <c r="AF1746" s="147"/>
      <c r="AG1746" s="147" t="s">
        <v>212</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3" x14ac:dyDescent="0.2">
      <c r="A1747" s="154"/>
      <c r="B1747" s="155"/>
      <c r="C1747" s="193" t="s">
        <v>653</v>
      </c>
      <c r="D1747" s="188"/>
      <c r="E1747" s="189"/>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7"/>
      <c r="AA1747" s="147"/>
      <c r="AB1747" s="147"/>
      <c r="AC1747" s="147"/>
      <c r="AD1747" s="147"/>
      <c r="AE1747" s="147"/>
      <c r="AF1747" s="147"/>
      <c r="AG1747" s="147" t="s">
        <v>212</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3" x14ac:dyDescent="0.2">
      <c r="A1748" s="154"/>
      <c r="B1748" s="155"/>
      <c r="C1748" s="193" t="s">
        <v>1335</v>
      </c>
      <c r="D1748" s="188"/>
      <c r="E1748" s="189">
        <v>7</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7"/>
      <c r="AA1748" s="147"/>
      <c r="AB1748" s="147"/>
      <c r="AC1748" s="147"/>
      <c r="AD1748" s="147"/>
      <c r="AE1748" s="147"/>
      <c r="AF1748" s="147"/>
      <c r="AG1748" s="147" t="s">
        <v>212</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3" x14ac:dyDescent="0.2">
      <c r="A1749" s="154"/>
      <c r="B1749" s="155"/>
      <c r="C1749" s="608" t="s">
        <v>654</v>
      </c>
      <c r="D1749" s="609"/>
      <c r="E1749" s="610"/>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7"/>
      <c r="AA1749" s="147"/>
      <c r="AB1749" s="147"/>
      <c r="AC1749" s="147"/>
      <c r="AD1749" s="147"/>
      <c r="AE1749" s="147"/>
      <c r="AF1749" s="147"/>
      <c r="AG1749" s="147" t="s">
        <v>212</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3" x14ac:dyDescent="0.2">
      <c r="A1750" s="154"/>
      <c r="B1750" s="155"/>
      <c r="C1750" s="611">
        <v>3</v>
      </c>
      <c r="D1750" s="609"/>
      <c r="E1750" s="610">
        <v>3</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7"/>
      <c r="AA1750" s="147"/>
      <c r="AB1750" s="147"/>
      <c r="AC1750" s="147"/>
      <c r="AD1750" s="147"/>
      <c r="AE1750" s="147"/>
      <c r="AF1750" s="147"/>
      <c r="AG1750" s="147" t="s">
        <v>212</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3" x14ac:dyDescent="0.2">
      <c r="A1751" s="154"/>
      <c r="B1751" s="155"/>
      <c r="C1751" s="193" t="s">
        <v>663</v>
      </c>
      <c r="D1751" s="188"/>
      <c r="E1751" s="189"/>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7"/>
      <c r="AA1751" s="147"/>
      <c r="AB1751" s="147"/>
      <c r="AC1751" s="147"/>
      <c r="AD1751" s="147"/>
      <c r="AE1751" s="147"/>
      <c r="AF1751" s="147"/>
      <c r="AG1751" s="147" t="s">
        <v>212</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3" x14ac:dyDescent="0.2">
      <c r="A1752" s="154"/>
      <c r="B1752" s="155"/>
      <c r="C1752" s="193" t="s">
        <v>66</v>
      </c>
      <c r="D1752" s="188"/>
      <c r="E1752" s="189">
        <v>1</v>
      </c>
      <c r="F1752" s="158"/>
      <c r="G1752" s="158"/>
      <c r="H1752" s="158"/>
      <c r="I1752" s="158"/>
      <c r="J1752" s="158"/>
      <c r="K1752" s="158"/>
      <c r="L1752" s="158"/>
      <c r="M1752" s="158"/>
      <c r="N1752" s="157"/>
      <c r="O1752" s="157"/>
      <c r="P1752" s="157"/>
      <c r="Q1752" s="157"/>
      <c r="R1752" s="158"/>
      <c r="S1752" s="158"/>
      <c r="T1752" s="158"/>
      <c r="U1752" s="158"/>
      <c r="V1752" s="158"/>
      <c r="W1752" s="158"/>
      <c r="X1752" s="158"/>
      <c r="Y1752" s="158"/>
      <c r="Z1752" s="147"/>
      <c r="AA1752" s="147"/>
      <c r="AB1752" s="147"/>
      <c r="AC1752" s="147"/>
      <c r="AD1752" s="147"/>
      <c r="AE1752" s="147"/>
      <c r="AF1752" s="147"/>
      <c r="AG1752" s="147" t="s">
        <v>212</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68">
        <v>261</v>
      </c>
      <c r="B1753" s="169" t="s">
        <v>1336</v>
      </c>
      <c r="C1753" s="184" t="s">
        <v>1337</v>
      </c>
      <c r="D1753" s="170" t="s">
        <v>248</v>
      </c>
      <c r="E1753" s="171">
        <v>2</v>
      </c>
      <c r="F1753" s="172"/>
      <c r="G1753" s="173">
        <f>ROUND(E1753*F1753,2)</f>
        <v>0</v>
      </c>
      <c r="H1753" s="172"/>
      <c r="I1753" s="173">
        <f>ROUND(E1753*H1753,2)</f>
        <v>0</v>
      </c>
      <c r="J1753" s="172"/>
      <c r="K1753" s="173">
        <f>ROUND(E1753*J1753,2)</f>
        <v>0</v>
      </c>
      <c r="L1753" s="173">
        <v>21</v>
      </c>
      <c r="M1753" s="173">
        <f>G1753*(1+L1753/100)</f>
        <v>0</v>
      </c>
      <c r="N1753" s="171">
        <v>0</v>
      </c>
      <c r="O1753" s="171">
        <f>ROUND(E1753*N1753,2)</f>
        <v>0</v>
      </c>
      <c r="P1753" s="171">
        <v>0</v>
      </c>
      <c r="Q1753" s="171">
        <f>ROUND(E1753*P1753,2)</f>
        <v>0</v>
      </c>
      <c r="R1753" s="173"/>
      <c r="S1753" s="173" t="s">
        <v>178</v>
      </c>
      <c r="T1753" s="174" t="s">
        <v>178</v>
      </c>
      <c r="U1753" s="158">
        <v>0.13700000000000001</v>
      </c>
      <c r="V1753" s="158">
        <f>ROUND(E1753*U1753,2)</f>
        <v>0.27</v>
      </c>
      <c r="W1753" s="158"/>
      <c r="X1753" s="158" t="s">
        <v>188</v>
      </c>
      <c r="Y1753" s="158" t="s">
        <v>180</v>
      </c>
      <c r="Z1753" s="147"/>
      <c r="AA1753" s="147"/>
      <c r="AB1753" s="147"/>
      <c r="AC1753" s="147"/>
      <c r="AD1753" s="147"/>
      <c r="AE1753" s="147"/>
      <c r="AF1753" s="147"/>
      <c r="AG1753" s="147" t="s">
        <v>189</v>
      </c>
      <c r="AH1753" s="147"/>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2" x14ac:dyDescent="0.2">
      <c r="A1754" s="154"/>
      <c r="B1754" s="155"/>
      <c r="C1754" s="193" t="s">
        <v>1320</v>
      </c>
      <c r="D1754" s="188"/>
      <c r="E1754" s="189"/>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7"/>
      <c r="AA1754" s="147"/>
      <c r="AB1754" s="147"/>
      <c r="AC1754" s="147"/>
      <c r="AD1754" s="147"/>
      <c r="AE1754" s="147"/>
      <c r="AF1754" s="147"/>
      <c r="AG1754" s="147" t="s">
        <v>212</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3" x14ac:dyDescent="0.2">
      <c r="A1755" s="154"/>
      <c r="B1755" s="155"/>
      <c r="C1755" s="193" t="s">
        <v>262</v>
      </c>
      <c r="D1755" s="188"/>
      <c r="E1755" s="189">
        <v>2</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58"/>
      <c r="Z1755" s="147"/>
      <c r="AA1755" s="147"/>
      <c r="AB1755" s="147"/>
      <c r="AC1755" s="147"/>
      <c r="AD1755" s="147"/>
      <c r="AE1755" s="147"/>
      <c r="AF1755" s="147"/>
      <c r="AG1755" s="147" t="s">
        <v>212</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75">
        <v>262</v>
      </c>
      <c r="B1756" s="176" t="s">
        <v>1338</v>
      </c>
      <c r="C1756" s="183" t="s">
        <v>1339</v>
      </c>
      <c r="D1756" s="177" t="s">
        <v>248</v>
      </c>
      <c r="E1756" s="178">
        <v>49</v>
      </c>
      <c r="F1756" s="179"/>
      <c r="G1756" s="180">
        <f>ROUND(E1756*F1756,2)</f>
        <v>0</v>
      </c>
      <c r="H1756" s="179"/>
      <c r="I1756" s="180">
        <f>ROUND(E1756*H1756,2)</f>
        <v>0</v>
      </c>
      <c r="J1756" s="179"/>
      <c r="K1756" s="180">
        <f>ROUND(E1756*J1756,2)</f>
        <v>0</v>
      </c>
      <c r="L1756" s="180">
        <v>21</v>
      </c>
      <c r="M1756" s="180">
        <f>G1756*(1+L1756/100)</f>
        <v>0</v>
      </c>
      <c r="N1756" s="178">
        <v>0</v>
      </c>
      <c r="O1756" s="178">
        <f>ROUND(E1756*N1756,2)</f>
        <v>0</v>
      </c>
      <c r="P1756" s="178">
        <v>0</v>
      </c>
      <c r="Q1756" s="178">
        <f>ROUND(E1756*P1756,2)</f>
        <v>0</v>
      </c>
      <c r="R1756" s="180"/>
      <c r="S1756" s="180" t="s">
        <v>178</v>
      </c>
      <c r="T1756" s="181" t="s">
        <v>178</v>
      </c>
      <c r="U1756" s="158">
        <v>0.157</v>
      </c>
      <c r="V1756" s="158">
        <f>ROUND(E1756*U1756,2)</f>
        <v>7.69</v>
      </c>
      <c r="W1756" s="158"/>
      <c r="X1756" s="158" t="s">
        <v>188</v>
      </c>
      <c r="Y1756" s="158" t="s">
        <v>180</v>
      </c>
      <c r="Z1756" s="147"/>
      <c r="AA1756" s="147"/>
      <c r="AB1756" s="147"/>
      <c r="AC1756" s="147"/>
      <c r="AD1756" s="147"/>
      <c r="AE1756" s="147"/>
      <c r="AF1756" s="147"/>
      <c r="AG1756" s="147" t="s">
        <v>189</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75">
        <v>263</v>
      </c>
      <c r="B1757" s="176" t="s">
        <v>1340</v>
      </c>
      <c r="C1757" s="183" t="s">
        <v>1341</v>
      </c>
      <c r="D1757" s="177" t="s">
        <v>248</v>
      </c>
      <c r="E1757" s="178">
        <v>49</v>
      </c>
      <c r="F1757" s="179"/>
      <c r="G1757" s="180">
        <f>ROUND(E1757*F1757,2)</f>
        <v>0</v>
      </c>
      <c r="H1757" s="179"/>
      <c r="I1757" s="180">
        <f>ROUND(E1757*H1757,2)</f>
        <v>0</v>
      </c>
      <c r="J1757" s="179"/>
      <c r="K1757" s="180">
        <f>ROUND(E1757*J1757,2)</f>
        <v>0</v>
      </c>
      <c r="L1757" s="180">
        <v>21</v>
      </c>
      <c r="M1757" s="180">
        <f>G1757*(1+L1757/100)</f>
        <v>0</v>
      </c>
      <c r="N1757" s="178">
        <v>0</v>
      </c>
      <c r="O1757" s="178">
        <f>ROUND(E1757*N1757,2)</f>
        <v>0</v>
      </c>
      <c r="P1757" s="178">
        <v>0</v>
      </c>
      <c r="Q1757" s="178">
        <f>ROUND(E1757*P1757,2)</f>
        <v>0</v>
      </c>
      <c r="R1757" s="180"/>
      <c r="S1757" s="180" t="s">
        <v>178</v>
      </c>
      <c r="T1757" s="181" t="s">
        <v>178</v>
      </c>
      <c r="U1757" s="158">
        <v>0.77500000000000002</v>
      </c>
      <c r="V1757" s="158">
        <f>ROUND(E1757*U1757,2)</f>
        <v>37.979999999999997</v>
      </c>
      <c r="W1757" s="158"/>
      <c r="X1757" s="158" t="s">
        <v>188</v>
      </c>
      <c r="Y1757" s="158" t="s">
        <v>180</v>
      </c>
      <c r="Z1757" s="147"/>
      <c r="AA1757" s="147"/>
      <c r="AB1757" s="147"/>
      <c r="AC1757" s="147"/>
      <c r="AD1757" s="147"/>
      <c r="AE1757" s="147"/>
      <c r="AF1757" s="147"/>
      <c r="AG1757" s="147" t="s">
        <v>189</v>
      </c>
      <c r="AH1757" s="147"/>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68">
        <v>264</v>
      </c>
      <c r="B1758" s="169" t="s">
        <v>1342</v>
      </c>
      <c r="C1758" s="184" t="s">
        <v>1343</v>
      </c>
      <c r="D1758" s="170" t="s">
        <v>186</v>
      </c>
      <c r="E1758" s="171">
        <v>1</v>
      </c>
      <c r="F1758" s="172"/>
      <c r="G1758" s="173">
        <f>ROUND(E1758*F1758,2)</f>
        <v>0</v>
      </c>
      <c r="H1758" s="172"/>
      <c r="I1758" s="173">
        <f>ROUND(E1758*H1758,2)</f>
        <v>0</v>
      </c>
      <c r="J1758" s="172"/>
      <c r="K1758" s="173">
        <f>ROUND(E1758*J1758,2)</f>
        <v>0</v>
      </c>
      <c r="L1758" s="173">
        <v>21</v>
      </c>
      <c r="M1758" s="173">
        <f>G1758*(1+L1758/100)</f>
        <v>0</v>
      </c>
      <c r="N1758" s="171">
        <v>0</v>
      </c>
      <c r="O1758" s="171">
        <f>ROUND(E1758*N1758,2)</f>
        <v>0</v>
      </c>
      <c r="P1758" s="171">
        <v>0</v>
      </c>
      <c r="Q1758" s="171">
        <f>ROUND(E1758*P1758,2)</f>
        <v>0</v>
      </c>
      <c r="R1758" s="173"/>
      <c r="S1758" s="173" t="s">
        <v>187</v>
      </c>
      <c r="T1758" s="174" t="s">
        <v>179</v>
      </c>
      <c r="U1758" s="158">
        <v>0</v>
      </c>
      <c r="V1758" s="158">
        <f>ROUND(E1758*U1758,2)</f>
        <v>0</v>
      </c>
      <c r="W1758" s="158"/>
      <c r="X1758" s="158" t="s">
        <v>188</v>
      </c>
      <c r="Y1758" s="158" t="s">
        <v>180</v>
      </c>
      <c r="Z1758" s="147"/>
      <c r="AA1758" s="147"/>
      <c r="AB1758" s="147"/>
      <c r="AC1758" s="147"/>
      <c r="AD1758" s="147"/>
      <c r="AE1758" s="147"/>
      <c r="AF1758" s="147"/>
      <c r="AG1758" s="147" t="s">
        <v>189</v>
      </c>
      <c r="AH1758" s="147"/>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33.75" outlineLevel="2" x14ac:dyDescent="0.2">
      <c r="A1759" s="154"/>
      <c r="B1759" s="155"/>
      <c r="C1759" s="193" t="s">
        <v>1344</v>
      </c>
      <c r="D1759" s="188"/>
      <c r="E1759" s="189"/>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7"/>
      <c r="AA1759" s="147"/>
      <c r="AB1759" s="147"/>
      <c r="AC1759" s="147"/>
      <c r="AD1759" s="147"/>
      <c r="AE1759" s="147"/>
      <c r="AF1759" s="147"/>
      <c r="AG1759" s="147" t="s">
        <v>212</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ht="45" outlineLevel="3" x14ac:dyDescent="0.2">
      <c r="A1760" s="154"/>
      <c r="B1760" s="155"/>
      <c r="C1760" s="193" t="s">
        <v>1345</v>
      </c>
      <c r="D1760" s="188"/>
      <c r="E1760" s="189"/>
      <c r="F1760" s="158"/>
      <c r="G1760" s="158"/>
      <c r="H1760" s="158"/>
      <c r="I1760" s="158"/>
      <c r="J1760" s="158"/>
      <c r="K1760" s="158"/>
      <c r="L1760" s="158"/>
      <c r="M1760" s="158"/>
      <c r="N1760" s="157"/>
      <c r="O1760" s="157"/>
      <c r="P1760" s="157"/>
      <c r="Q1760" s="157"/>
      <c r="R1760" s="158"/>
      <c r="S1760" s="158"/>
      <c r="T1760" s="158"/>
      <c r="U1760" s="158"/>
      <c r="V1760" s="158"/>
      <c r="W1760" s="158"/>
      <c r="X1760" s="158"/>
      <c r="Y1760" s="158"/>
      <c r="Z1760" s="147"/>
      <c r="AA1760" s="147"/>
      <c r="AB1760" s="147"/>
      <c r="AC1760" s="147"/>
      <c r="AD1760" s="147"/>
      <c r="AE1760" s="147"/>
      <c r="AF1760" s="147"/>
      <c r="AG1760" s="147" t="s">
        <v>212</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ht="33.75" outlineLevel="3" x14ac:dyDescent="0.2">
      <c r="A1761" s="154"/>
      <c r="B1761" s="155"/>
      <c r="C1761" s="193" t="s">
        <v>1346</v>
      </c>
      <c r="D1761" s="188"/>
      <c r="E1761" s="189"/>
      <c r="F1761" s="158"/>
      <c r="G1761" s="158"/>
      <c r="H1761" s="158"/>
      <c r="I1761" s="158"/>
      <c r="J1761" s="158"/>
      <c r="K1761" s="158"/>
      <c r="L1761" s="158"/>
      <c r="M1761" s="158"/>
      <c r="N1761" s="157"/>
      <c r="O1761" s="157"/>
      <c r="P1761" s="157"/>
      <c r="Q1761" s="157"/>
      <c r="R1761" s="158"/>
      <c r="S1761" s="158"/>
      <c r="T1761" s="158"/>
      <c r="U1761" s="158"/>
      <c r="V1761" s="158"/>
      <c r="W1761" s="158"/>
      <c r="X1761" s="158"/>
      <c r="Y1761" s="158"/>
      <c r="Z1761" s="147"/>
      <c r="AA1761" s="147"/>
      <c r="AB1761" s="147"/>
      <c r="AC1761" s="147"/>
      <c r="AD1761" s="147"/>
      <c r="AE1761" s="147"/>
      <c r="AF1761" s="147"/>
      <c r="AG1761" s="147" t="s">
        <v>212</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3" x14ac:dyDescent="0.2">
      <c r="A1762" s="154"/>
      <c r="B1762" s="155"/>
      <c r="C1762" s="193" t="s">
        <v>66</v>
      </c>
      <c r="D1762" s="188"/>
      <c r="E1762" s="189">
        <v>1</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58"/>
      <c r="Z1762" s="147"/>
      <c r="AA1762" s="147"/>
      <c r="AB1762" s="147"/>
      <c r="AC1762" s="147"/>
      <c r="AD1762" s="147"/>
      <c r="AE1762" s="147"/>
      <c r="AF1762" s="147"/>
      <c r="AG1762" s="147" t="s">
        <v>212</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ht="22.5" outlineLevel="1" x14ac:dyDescent="0.2">
      <c r="A1763" s="168">
        <v>265</v>
      </c>
      <c r="B1763" s="169" t="s">
        <v>1347</v>
      </c>
      <c r="C1763" s="184" t="s">
        <v>1348</v>
      </c>
      <c r="D1763" s="170" t="s">
        <v>716</v>
      </c>
      <c r="E1763" s="171">
        <v>43.2</v>
      </c>
      <c r="F1763" s="172"/>
      <c r="G1763" s="173">
        <f>ROUND(E1763*F1763,2)</f>
        <v>0</v>
      </c>
      <c r="H1763" s="172"/>
      <c r="I1763" s="173">
        <f>ROUND(E1763*H1763,2)</f>
        <v>0</v>
      </c>
      <c r="J1763" s="172"/>
      <c r="K1763" s="173">
        <f>ROUND(E1763*J1763,2)</f>
        <v>0</v>
      </c>
      <c r="L1763" s="173">
        <v>21</v>
      </c>
      <c r="M1763" s="173">
        <f>G1763*(1+L1763/100)</f>
        <v>0</v>
      </c>
      <c r="N1763" s="171">
        <v>0</v>
      </c>
      <c r="O1763" s="171">
        <f>ROUND(E1763*N1763,2)</f>
        <v>0</v>
      </c>
      <c r="P1763" s="171">
        <v>0</v>
      </c>
      <c r="Q1763" s="171">
        <f>ROUND(E1763*P1763,2)</f>
        <v>0</v>
      </c>
      <c r="R1763" s="173"/>
      <c r="S1763" s="173" t="s">
        <v>187</v>
      </c>
      <c r="T1763" s="174" t="s">
        <v>179</v>
      </c>
      <c r="U1763" s="158">
        <v>0</v>
      </c>
      <c r="V1763" s="158">
        <f>ROUND(E1763*U1763,2)</f>
        <v>0</v>
      </c>
      <c r="W1763" s="158"/>
      <c r="X1763" s="158" t="s">
        <v>188</v>
      </c>
      <c r="Y1763" s="158" t="s">
        <v>180</v>
      </c>
      <c r="Z1763" s="147"/>
      <c r="AA1763" s="147"/>
      <c r="AB1763" s="147"/>
      <c r="AC1763" s="147"/>
      <c r="AD1763" s="147"/>
      <c r="AE1763" s="147"/>
      <c r="AF1763" s="147"/>
      <c r="AG1763" s="147" t="s">
        <v>189</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2" x14ac:dyDescent="0.2">
      <c r="A1764" s="154"/>
      <c r="B1764" s="155"/>
      <c r="C1764" s="193" t="s">
        <v>1349</v>
      </c>
      <c r="D1764" s="188"/>
      <c r="E1764" s="189">
        <v>43.2</v>
      </c>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7"/>
      <c r="AA1764" s="147"/>
      <c r="AB1764" s="147"/>
      <c r="AC1764" s="147"/>
      <c r="AD1764" s="147"/>
      <c r="AE1764" s="147"/>
      <c r="AF1764" s="147"/>
      <c r="AG1764" s="147" t="s">
        <v>212</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33.75" outlineLevel="1" x14ac:dyDescent="0.2">
      <c r="A1765" s="168">
        <v>266</v>
      </c>
      <c r="B1765" s="169" t="s">
        <v>1350</v>
      </c>
      <c r="C1765" s="184" t="s">
        <v>1351</v>
      </c>
      <c r="D1765" s="170" t="s">
        <v>716</v>
      </c>
      <c r="E1765" s="171">
        <v>69</v>
      </c>
      <c r="F1765" s="172"/>
      <c r="G1765" s="173">
        <f>ROUND(E1765*F1765,2)</f>
        <v>0</v>
      </c>
      <c r="H1765" s="172"/>
      <c r="I1765" s="173">
        <f>ROUND(E1765*H1765,2)</f>
        <v>0</v>
      </c>
      <c r="J1765" s="172"/>
      <c r="K1765" s="173">
        <f>ROUND(E1765*J1765,2)</f>
        <v>0</v>
      </c>
      <c r="L1765" s="173">
        <v>21</v>
      </c>
      <c r="M1765" s="173">
        <f>G1765*(1+L1765/100)</f>
        <v>0</v>
      </c>
      <c r="N1765" s="171">
        <v>0</v>
      </c>
      <c r="O1765" s="171">
        <f>ROUND(E1765*N1765,2)</f>
        <v>0</v>
      </c>
      <c r="P1765" s="171">
        <v>0</v>
      </c>
      <c r="Q1765" s="171">
        <f>ROUND(E1765*P1765,2)</f>
        <v>0</v>
      </c>
      <c r="R1765" s="173"/>
      <c r="S1765" s="173" t="s">
        <v>187</v>
      </c>
      <c r="T1765" s="174" t="s">
        <v>179</v>
      </c>
      <c r="U1765" s="158">
        <v>0</v>
      </c>
      <c r="V1765" s="158">
        <f>ROUND(E1765*U1765,2)</f>
        <v>0</v>
      </c>
      <c r="W1765" s="158"/>
      <c r="X1765" s="158" t="s">
        <v>188</v>
      </c>
      <c r="Y1765" s="158" t="s">
        <v>180</v>
      </c>
      <c r="Z1765" s="147"/>
      <c r="AA1765" s="147"/>
      <c r="AB1765" s="147"/>
      <c r="AC1765" s="147"/>
      <c r="AD1765" s="147"/>
      <c r="AE1765" s="147"/>
      <c r="AF1765" s="147"/>
      <c r="AG1765" s="147" t="s">
        <v>189</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2" x14ac:dyDescent="0.2">
      <c r="A1766" s="154"/>
      <c r="B1766" s="155"/>
      <c r="C1766" s="193" t="s">
        <v>258</v>
      </c>
      <c r="D1766" s="188"/>
      <c r="E1766" s="189"/>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7"/>
      <c r="AA1766" s="147"/>
      <c r="AB1766" s="147"/>
      <c r="AC1766" s="147"/>
      <c r="AD1766" s="147"/>
      <c r="AE1766" s="147"/>
      <c r="AF1766" s="147"/>
      <c r="AG1766" s="147" t="s">
        <v>212</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3" x14ac:dyDescent="0.2">
      <c r="A1767" s="154"/>
      <c r="B1767" s="155"/>
      <c r="C1767" s="193" t="s">
        <v>1352</v>
      </c>
      <c r="D1767" s="188"/>
      <c r="E1767" s="189">
        <v>69</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58"/>
      <c r="Z1767" s="147"/>
      <c r="AA1767" s="147"/>
      <c r="AB1767" s="147"/>
      <c r="AC1767" s="147"/>
      <c r="AD1767" s="147"/>
      <c r="AE1767" s="147"/>
      <c r="AF1767" s="147"/>
      <c r="AG1767" s="147" t="s">
        <v>212</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68">
        <v>267</v>
      </c>
      <c r="B1768" s="169" t="s">
        <v>1353</v>
      </c>
      <c r="C1768" s="184" t="s">
        <v>1354</v>
      </c>
      <c r="D1768" s="170" t="s">
        <v>330</v>
      </c>
      <c r="E1768" s="171">
        <v>44.3</v>
      </c>
      <c r="F1768" s="172"/>
      <c r="G1768" s="173">
        <f>ROUND(E1768*F1768,2)</f>
        <v>0</v>
      </c>
      <c r="H1768" s="172"/>
      <c r="I1768" s="173">
        <f>ROUND(E1768*H1768,2)</f>
        <v>0</v>
      </c>
      <c r="J1768" s="172"/>
      <c r="K1768" s="173">
        <f>ROUND(E1768*J1768,2)</f>
        <v>0</v>
      </c>
      <c r="L1768" s="173">
        <v>21</v>
      </c>
      <c r="M1768" s="173">
        <f>G1768*(1+L1768/100)</f>
        <v>0</v>
      </c>
      <c r="N1768" s="171">
        <v>0</v>
      </c>
      <c r="O1768" s="171">
        <f>ROUND(E1768*N1768,2)</f>
        <v>0</v>
      </c>
      <c r="P1768" s="171">
        <v>0.01</v>
      </c>
      <c r="Q1768" s="171">
        <f>ROUND(E1768*P1768,2)</f>
        <v>0.44</v>
      </c>
      <c r="R1768" s="173"/>
      <c r="S1768" s="173" t="s">
        <v>187</v>
      </c>
      <c r="T1768" s="174" t="s">
        <v>179</v>
      </c>
      <c r="U1768" s="158">
        <v>0</v>
      </c>
      <c r="V1768" s="158">
        <f>ROUND(E1768*U1768,2)</f>
        <v>0</v>
      </c>
      <c r="W1768" s="158"/>
      <c r="X1768" s="158" t="s">
        <v>188</v>
      </c>
      <c r="Y1768" s="158" t="s">
        <v>180</v>
      </c>
      <c r="Z1768" s="147"/>
      <c r="AA1768" s="147"/>
      <c r="AB1768" s="147"/>
      <c r="AC1768" s="147"/>
      <c r="AD1768" s="147"/>
      <c r="AE1768" s="147"/>
      <c r="AF1768" s="147"/>
      <c r="AG1768" s="147" t="s">
        <v>189</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2" x14ac:dyDescent="0.2">
      <c r="A1769" s="154"/>
      <c r="B1769" s="155"/>
      <c r="C1769" s="193" t="s">
        <v>1355</v>
      </c>
      <c r="D1769" s="188"/>
      <c r="E1769" s="189"/>
      <c r="F1769" s="158"/>
      <c r="G1769" s="158"/>
      <c r="H1769" s="158"/>
      <c r="I1769" s="158"/>
      <c r="J1769" s="158"/>
      <c r="K1769" s="158"/>
      <c r="L1769" s="158"/>
      <c r="M1769" s="158"/>
      <c r="N1769" s="157"/>
      <c r="O1769" s="157"/>
      <c r="P1769" s="157"/>
      <c r="Q1769" s="157"/>
      <c r="R1769" s="158"/>
      <c r="S1769" s="158"/>
      <c r="T1769" s="158"/>
      <c r="U1769" s="158"/>
      <c r="V1769" s="158"/>
      <c r="W1769" s="158"/>
      <c r="X1769" s="158"/>
      <c r="Y1769" s="158"/>
      <c r="Z1769" s="147"/>
      <c r="AA1769" s="147"/>
      <c r="AB1769" s="147"/>
      <c r="AC1769" s="147"/>
      <c r="AD1769" s="147"/>
      <c r="AE1769" s="147"/>
      <c r="AF1769" s="147"/>
      <c r="AG1769" s="147" t="s">
        <v>212</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3" x14ac:dyDescent="0.2">
      <c r="A1770" s="154"/>
      <c r="B1770" s="155"/>
      <c r="C1770" s="193" t="s">
        <v>258</v>
      </c>
      <c r="D1770" s="188"/>
      <c r="E1770" s="189"/>
      <c r="F1770" s="158"/>
      <c r="G1770" s="158"/>
      <c r="H1770" s="158"/>
      <c r="I1770" s="158"/>
      <c r="J1770" s="158"/>
      <c r="K1770" s="158"/>
      <c r="L1770" s="158"/>
      <c r="M1770" s="158"/>
      <c r="N1770" s="157"/>
      <c r="O1770" s="157"/>
      <c r="P1770" s="157"/>
      <c r="Q1770" s="157"/>
      <c r="R1770" s="158"/>
      <c r="S1770" s="158"/>
      <c r="T1770" s="158"/>
      <c r="U1770" s="158"/>
      <c r="V1770" s="158"/>
      <c r="W1770" s="158"/>
      <c r="X1770" s="158"/>
      <c r="Y1770" s="158"/>
      <c r="Z1770" s="147"/>
      <c r="AA1770" s="147"/>
      <c r="AB1770" s="147"/>
      <c r="AC1770" s="147"/>
      <c r="AD1770" s="147"/>
      <c r="AE1770" s="147"/>
      <c r="AF1770" s="147"/>
      <c r="AG1770" s="147" t="s">
        <v>212</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3" x14ac:dyDescent="0.2">
      <c r="A1771" s="154"/>
      <c r="B1771" s="155"/>
      <c r="C1771" s="193" t="s">
        <v>1356</v>
      </c>
      <c r="D1771" s="188"/>
      <c r="E1771" s="189">
        <v>21.9</v>
      </c>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7"/>
      <c r="AA1771" s="147"/>
      <c r="AB1771" s="147"/>
      <c r="AC1771" s="147"/>
      <c r="AD1771" s="147"/>
      <c r="AE1771" s="147"/>
      <c r="AF1771" s="147"/>
      <c r="AG1771" s="147" t="s">
        <v>212</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3" x14ac:dyDescent="0.2">
      <c r="A1772" s="154"/>
      <c r="B1772" s="155"/>
      <c r="C1772" s="193" t="s">
        <v>1357</v>
      </c>
      <c r="D1772" s="188"/>
      <c r="E1772" s="189">
        <v>22.4</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7"/>
      <c r="AA1772" s="147"/>
      <c r="AB1772" s="147"/>
      <c r="AC1772" s="147"/>
      <c r="AD1772" s="147"/>
      <c r="AE1772" s="147"/>
      <c r="AF1772" s="147"/>
      <c r="AG1772" s="147" t="s">
        <v>212</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ht="22.5" outlineLevel="1" x14ac:dyDescent="0.2">
      <c r="A1773" s="175">
        <v>268</v>
      </c>
      <c r="B1773" s="176" t="s">
        <v>1358</v>
      </c>
      <c r="C1773" s="183" t="s">
        <v>1359</v>
      </c>
      <c r="D1773" s="177" t="s">
        <v>248</v>
      </c>
      <c r="E1773" s="178">
        <v>2</v>
      </c>
      <c r="F1773" s="179"/>
      <c r="G1773" s="180">
        <f t="shared" ref="G1773:G1779" si="21">ROUND(E1773*F1773,2)</f>
        <v>0</v>
      </c>
      <c r="H1773" s="179"/>
      <c r="I1773" s="180">
        <f t="shared" ref="I1773:I1779" si="22">ROUND(E1773*H1773,2)</f>
        <v>0</v>
      </c>
      <c r="J1773" s="179"/>
      <c r="K1773" s="180">
        <f t="shared" ref="K1773:K1779" si="23">ROUND(E1773*J1773,2)</f>
        <v>0</v>
      </c>
      <c r="L1773" s="180">
        <v>21</v>
      </c>
      <c r="M1773" s="180">
        <f t="shared" ref="M1773:M1779" si="24">G1773*(1+L1773/100)</f>
        <v>0</v>
      </c>
      <c r="N1773" s="178">
        <v>0</v>
      </c>
      <c r="O1773" s="178">
        <f t="shared" ref="O1773:O1779" si="25">ROUND(E1773*N1773,2)</f>
        <v>0</v>
      </c>
      <c r="P1773" s="178">
        <v>0</v>
      </c>
      <c r="Q1773" s="178">
        <f t="shared" ref="Q1773:Q1779" si="26">ROUND(E1773*P1773,2)</f>
        <v>0</v>
      </c>
      <c r="R1773" s="180"/>
      <c r="S1773" s="180" t="s">
        <v>187</v>
      </c>
      <c r="T1773" s="181" t="s">
        <v>179</v>
      </c>
      <c r="U1773" s="158">
        <v>0</v>
      </c>
      <c r="V1773" s="158">
        <f t="shared" ref="V1773:V1779" si="27">ROUND(E1773*U1773,2)</f>
        <v>0</v>
      </c>
      <c r="W1773" s="158"/>
      <c r="X1773" s="158" t="s">
        <v>188</v>
      </c>
      <c r="Y1773" s="158" t="s">
        <v>180</v>
      </c>
      <c r="Z1773" s="147"/>
      <c r="AA1773" s="147"/>
      <c r="AB1773" s="147"/>
      <c r="AC1773" s="147"/>
      <c r="AD1773" s="147"/>
      <c r="AE1773" s="147"/>
      <c r="AF1773" s="147"/>
      <c r="AG1773" s="147" t="s">
        <v>189</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ht="22.5" outlineLevel="1" x14ac:dyDescent="0.2">
      <c r="A1774" s="175">
        <v>269</v>
      </c>
      <c r="B1774" s="176" t="s">
        <v>1360</v>
      </c>
      <c r="C1774" s="183" t="s">
        <v>1361</v>
      </c>
      <c r="D1774" s="177" t="s">
        <v>248</v>
      </c>
      <c r="E1774" s="178">
        <v>1</v>
      </c>
      <c r="F1774" s="179"/>
      <c r="G1774" s="180">
        <f t="shared" si="21"/>
        <v>0</v>
      </c>
      <c r="H1774" s="179"/>
      <c r="I1774" s="180">
        <f t="shared" si="22"/>
        <v>0</v>
      </c>
      <c r="J1774" s="179"/>
      <c r="K1774" s="180">
        <f t="shared" si="23"/>
        <v>0</v>
      </c>
      <c r="L1774" s="180">
        <v>21</v>
      </c>
      <c r="M1774" s="180">
        <f t="shared" si="24"/>
        <v>0</v>
      </c>
      <c r="N1774" s="178">
        <v>0</v>
      </c>
      <c r="O1774" s="178">
        <f t="shared" si="25"/>
        <v>0</v>
      </c>
      <c r="P1774" s="178">
        <v>0</v>
      </c>
      <c r="Q1774" s="178">
        <f t="shared" si="26"/>
        <v>0</v>
      </c>
      <c r="R1774" s="180"/>
      <c r="S1774" s="180" t="s">
        <v>187</v>
      </c>
      <c r="T1774" s="181" t="s">
        <v>179</v>
      </c>
      <c r="U1774" s="158">
        <v>0</v>
      </c>
      <c r="V1774" s="158">
        <f t="shared" si="27"/>
        <v>0</v>
      </c>
      <c r="W1774" s="158"/>
      <c r="X1774" s="158" t="s">
        <v>188</v>
      </c>
      <c r="Y1774" s="158" t="s">
        <v>180</v>
      </c>
      <c r="Z1774" s="147"/>
      <c r="AA1774" s="147"/>
      <c r="AB1774" s="147"/>
      <c r="AC1774" s="147"/>
      <c r="AD1774" s="147"/>
      <c r="AE1774" s="147"/>
      <c r="AF1774" s="147"/>
      <c r="AG1774" s="147" t="s">
        <v>189</v>
      </c>
      <c r="AH1774" s="147"/>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ht="22.5" outlineLevel="1" x14ac:dyDescent="0.2">
      <c r="A1775" s="175">
        <v>270</v>
      </c>
      <c r="B1775" s="176" t="s">
        <v>1362</v>
      </c>
      <c r="C1775" s="183" t="s">
        <v>1363</v>
      </c>
      <c r="D1775" s="177" t="s">
        <v>248</v>
      </c>
      <c r="E1775" s="178">
        <v>2</v>
      </c>
      <c r="F1775" s="179"/>
      <c r="G1775" s="180">
        <f t="shared" si="21"/>
        <v>0</v>
      </c>
      <c r="H1775" s="179"/>
      <c r="I1775" s="180">
        <f t="shared" si="22"/>
        <v>0</v>
      </c>
      <c r="J1775" s="179"/>
      <c r="K1775" s="180">
        <f t="shared" si="23"/>
        <v>0</v>
      </c>
      <c r="L1775" s="180">
        <v>21</v>
      </c>
      <c r="M1775" s="180">
        <f t="shared" si="24"/>
        <v>0</v>
      </c>
      <c r="N1775" s="178">
        <v>0</v>
      </c>
      <c r="O1775" s="178">
        <f t="shared" si="25"/>
        <v>0</v>
      </c>
      <c r="P1775" s="178">
        <v>0</v>
      </c>
      <c r="Q1775" s="178">
        <f t="shared" si="26"/>
        <v>0</v>
      </c>
      <c r="R1775" s="180"/>
      <c r="S1775" s="180" t="s">
        <v>187</v>
      </c>
      <c r="T1775" s="181" t="s">
        <v>179</v>
      </c>
      <c r="U1775" s="158">
        <v>0</v>
      </c>
      <c r="V1775" s="158">
        <f t="shared" si="27"/>
        <v>0</v>
      </c>
      <c r="W1775" s="158"/>
      <c r="X1775" s="158" t="s">
        <v>188</v>
      </c>
      <c r="Y1775" s="158" t="s">
        <v>180</v>
      </c>
      <c r="Z1775" s="147"/>
      <c r="AA1775" s="147"/>
      <c r="AB1775" s="147"/>
      <c r="AC1775" s="147"/>
      <c r="AD1775" s="147"/>
      <c r="AE1775" s="147"/>
      <c r="AF1775" s="147"/>
      <c r="AG1775" s="147" t="s">
        <v>189</v>
      </c>
      <c r="AH1775" s="147"/>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ht="22.5" outlineLevel="1" x14ac:dyDescent="0.2">
      <c r="A1776" s="175">
        <v>271</v>
      </c>
      <c r="B1776" s="176" t="s">
        <v>1364</v>
      </c>
      <c r="C1776" s="183" t="s">
        <v>1365</v>
      </c>
      <c r="D1776" s="177" t="s">
        <v>248</v>
      </c>
      <c r="E1776" s="178">
        <v>1</v>
      </c>
      <c r="F1776" s="179"/>
      <c r="G1776" s="180">
        <f t="shared" si="21"/>
        <v>0</v>
      </c>
      <c r="H1776" s="179"/>
      <c r="I1776" s="180">
        <f t="shared" si="22"/>
        <v>0</v>
      </c>
      <c r="J1776" s="179"/>
      <c r="K1776" s="180">
        <f t="shared" si="23"/>
        <v>0</v>
      </c>
      <c r="L1776" s="180">
        <v>21</v>
      </c>
      <c r="M1776" s="180">
        <f t="shared" si="24"/>
        <v>0</v>
      </c>
      <c r="N1776" s="178">
        <v>0</v>
      </c>
      <c r="O1776" s="178">
        <f t="shared" si="25"/>
        <v>0</v>
      </c>
      <c r="P1776" s="178">
        <v>0</v>
      </c>
      <c r="Q1776" s="178">
        <f t="shared" si="26"/>
        <v>0</v>
      </c>
      <c r="R1776" s="180"/>
      <c r="S1776" s="180" t="s">
        <v>187</v>
      </c>
      <c r="T1776" s="181" t="s">
        <v>179</v>
      </c>
      <c r="U1776" s="158">
        <v>0</v>
      </c>
      <c r="V1776" s="158">
        <f t="shared" si="27"/>
        <v>0</v>
      </c>
      <c r="W1776" s="158"/>
      <c r="X1776" s="158" t="s">
        <v>188</v>
      </c>
      <c r="Y1776" s="158" t="s">
        <v>180</v>
      </c>
      <c r="Z1776" s="147"/>
      <c r="AA1776" s="147"/>
      <c r="AB1776" s="147"/>
      <c r="AC1776" s="147"/>
      <c r="AD1776" s="147"/>
      <c r="AE1776" s="147"/>
      <c r="AF1776" s="147"/>
      <c r="AG1776" s="147" t="s">
        <v>189</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ht="22.5" outlineLevel="1" x14ac:dyDescent="0.2">
      <c r="A1777" s="175">
        <v>272</v>
      </c>
      <c r="B1777" s="176" t="s">
        <v>1366</v>
      </c>
      <c r="C1777" s="183" t="s">
        <v>1367</v>
      </c>
      <c r="D1777" s="177" t="s">
        <v>248</v>
      </c>
      <c r="E1777" s="178">
        <v>2</v>
      </c>
      <c r="F1777" s="179"/>
      <c r="G1777" s="180">
        <f t="shared" si="21"/>
        <v>0</v>
      </c>
      <c r="H1777" s="179"/>
      <c r="I1777" s="180">
        <f t="shared" si="22"/>
        <v>0</v>
      </c>
      <c r="J1777" s="179"/>
      <c r="K1777" s="180">
        <f t="shared" si="23"/>
        <v>0</v>
      </c>
      <c r="L1777" s="180">
        <v>21</v>
      </c>
      <c r="M1777" s="180">
        <f t="shared" si="24"/>
        <v>0</v>
      </c>
      <c r="N1777" s="178">
        <v>0</v>
      </c>
      <c r="O1777" s="178">
        <f t="shared" si="25"/>
        <v>0</v>
      </c>
      <c r="P1777" s="178">
        <v>0</v>
      </c>
      <c r="Q1777" s="178">
        <f t="shared" si="26"/>
        <v>0</v>
      </c>
      <c r="R1777" s="180"/>
      <c r="S1777" s="180" t="s">
        <v>187</v>
      </c>
      <c r="T1777" s="181" t="s">
        <v>179</v>
      </c>
      <c r="U1777" s="158">
        <v>0</v>
      </c>
      <c r="V1777" s="158">
        <f t="shared" si="27"/>
        <v>0</v>
      </c>
      <c r="W1777" s="158"/>
      <c r="X1777" s="158" t="s">
        <v>188</v>
      </c>
      <c r="Y1777" s="158" t="s">
        <v>180</v>
      </c>
      <c r="Z1777" s="147"/>
      <c r="AA1777" s="147"/>
      <c r="AB1777" s="147"/>
      <c r="AC1777" s="147"/>
      <c r="AD1777" s="147"/>
      <c r="AE1777" s="147"/>
      <c r="AF1777" s="147"/>
      <c r="AG1777" s="147" t="s">
        <v>189</v>
      </c>
      <c r="AH1777" s="147"/>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75">
        <v>273</v>
      </c>
      <c r="B1778" s="176" t="s">
        <v>1368</v>
      </c>
      <c r="C1778" s="183" t="s">
        <v>1369</v>
      </c>
      <c r="D1778" s="177" t="s">
        <v>248</v>
      </c>
      <c r="E1778" s="178">
        <v>2</v>
      </c>
      <c r="F1778" s="179"/>
      <c r="G1778" s="180">
        <f t="shared" si="21"/>
        <v>0</v>
      </c>
      <c r="H1778" s="179"/>
      <c r="I1778" s="180">
        <f t="shared" si="22"/>
        <v>0</v>
      </c>
      <c r="J1778" s="179"/>
      <c r="K1778" s="180">
        <f t="shared" si="23"/>
        <v>0</v>
      </c>
      <c r="L1778" s="180">
        <v>21</v>
      </c>
      <c r="M1778" s="180">
        <f t="shared" si="24"/>
        <v>0</v>
      </c>
      <c r="N1778" s="178">
        <v>0</v>
      </c>
      <c r="O1778" s="178">
        <f t="shared" si="25"/>
        <v>0</v>
      </c>
      <c r="P1778" s="178">
        <v>0</v>
      </c>
      <c r="Q1778" s="178">
        <f t="shared" si="26"/>
        <v>0</v>
      </c>
      <c r="R1778" s="180"/>
      <c r="S1778" s="180" t="s">
        <v>187</v>
      </c>
      <c r="T1778" s="181" t="s">
        <v>179</v>
      </c>
      <c r="U1778" s="158">
        <v>0</v>
      </c>
      <c r="V1778" s="158">
        <f t="shared" si="27"/>
        <v>0</v>
      </c>
      <c r="W1778" s="158"/>
      <c r="X1778" s="158" t="s">
        <v>238</v>
      </c>
      <c r="Y1778" s="158" t="s">
        <v>180</v>
      </c>
      <c r="Z1778" s="147"/>
      <c r="AA1778" s="147"/>
      <c r="AB1778" s="147"/>
      <c r="AC1778" s="147"/>
      <c r="AD1778" s="147"/>
      <c r="AE1778" s="147"/>
      <c r="AF1778" s="147"/>
      <c r="AG1778" s="147" t="s">
        <v>239</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68">
        <v>274</v>
      </c>
      <c r="B1779" s="169" t="s">
        <v>1370</v>
      </c>
      <c r="C1779" s="184" t="s">
        <v>1371</v>
      </c>
      <c r="D1779" s="170" t="s">
        <v>716</v>
      </c>
      <c r="E1779" s="613">
        <v>14.16</v>
      </c>
      <c r="F1779" s="172"/>
      <c r="G1779" s="173">
        <f t="shared" si="21"/>
        <v>0</v>
      </c>
      <c r="H1779" s="172"/>
      <c r="I1779" s="173">
        <f t="shared" si="22"/>
        <v>0</v>
      </c>
      <c r="J1779" s="172"/>
      <c r="K1779" s="173">
        <f t="shared" si="23"/>
        <v>0</v>
      </c>
      <c r="L1779" s="173">
        <v>21</v>
      </c>
      <c r="M1779" s="173">
        <f t="shared" si="24"/>
        <v>0</v>
      </c>
      <c r="N1779" s="171">
        <v>0</v>
      </c>
      <c r="O1779" s="171">
        <f t="shared" si="25"/>
        <v>0</v>
      </c>
      <c r="P1779" s="171">
        <v>0</v>
      </c>
      <c r="Q1779" s="171">
        <f t="shared" si="26"/>
        <v>0</v>
      </c>
      <c r="R1779" s="173"/>
      <c r="S1779" s="173" t="s">
        <v>187</v>
      </c>
      <c r="T1779" s="174" t="s">
        <v>179</v>
      </c>
      <c r="U1779" s="158">
        <v>0</v>
      </c>
      <c r="V1779" s="158">
        <f t="shared" si="27"/>
        <v>0</v>
      </c>
      <c r="W1779" s="158"/>
      <c r="X1779" s="158" t="s">
        <v>238</v>
      </c>
      <c r="Y1779" s="158" t="s">
        <v>180</v>
      </c>
      <c r="Z1779" s="147"/>
      <c r="AA1779" s="147"/>
      <c r="AB1779" s="147"/>
      <c r="AC1779" s="147"/>
      <c r="AD1779" s="147"/>
      <c r="AE1779" s="147"/>
      <c r="AF1779" s="147"/>
      <c r="AG1779" s="147" t="s">
        <v>239</v>
      </c>
      <c r="AH1779" s="147"/>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2" x14ac:dyDescent="0.2">
      <c r="A1780" s="154"/>
      <c r="B1780" s="155"/>
      <c r="C1780" s="193" t="s">
        <v>650</v>
      </c>
      <c r="D1780" s="188"/>
      <c r="E1780" s="189"/>
      <c r="F1780" s="158"/>
      <c r="G1780" s="158"/>
      <c r="H1780" s="158"/>
      <c r="I1780" s="158"/>
      <c r="J1780" s="158"/>
      <c r="K1780" s="158"/>
      <c r="L1780" s="158"/>
      <c r="M1780" s="158"/>
      <c r="N1780" s="157"/>
      <c r="O1780" s="157"/>
      <c r="P1780" s="157"/>
      <c r="Q1780" s="157"/>
      <c r="R1780" s="158"/>
      <c r="S1780" s="158"/>
      <c r="T1780" s="158"/>
      <c r="U1780" s="158"/>
      <c r="V1780" s="158"/>
      <c r="W1780" s="158"/>
      <c r="X1780" s="158"/>
      <c r="Y1780" s="158"/>
      <c r="Z1780" s="147"/>
      <c r="AA1780" s="147"/>
      <c r="AB1780" s="147"/>
      <c r="AC1780" s="147"/>
      <c r="AD1780" s="147"/>
      <c r="AE1780" s="147"/>
      <c r="AF1780" s="147"/>
      <c r="AG1780" s="147" t="s">
        <v>212</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3" x14ac:dyDescent="0.2">
      <c r="A1781" s="154"/>
      <c r="B1781" s="155"/>
      <c r="C1781" s="193" t="s">
        <v>1372</v>
      </c>
      <c r="D1781" s="188"/>
      <c r="E1781" s="189">
        <v>0.96</v>
      </c>
      <c r="F1781" s="158"/>
      <c r="G1781" s="158"/>
      <c r="H1781" s="158"/>
      <c r="I1781" s="158"/>
      <c r="J1781" s="158"/>
      <c r="K1781" s="158"/>
      <c r="L1781" s="158"/>
      <c r="M1781" s="158"/>
      <c r="N1781" s="157"/>
      <c r="O1781" s="157"/>
      <c r="P1781" s="157"/>
      <c r="Q1781" s="157"/>
      <c r="R1781" s="158"/>
      <c r="S1781" s="158"/>
      <c r="T1781" s="158"/>
      <c r="U1781" s="158"/>
      <c r="V1781" s="158"/>
      <c r="W1781" s="158"/>
      <c r="X1781" s="158"/>
      <c r="Y1781" s="158"/>
      <c r="Z1781" s="147"/>
      <c r="AA1781" s="147"/>
      <c r="AB1781" s="147"/>
      <c r="AC1781" s="147"/>
      <c r="AD1781" s="147"/>
      <c r="AE1781" s="147"/>
      <c r="AF1781" s="147"/>
      <c r="AG1781" s="147" t="s">
        <v>212</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3" x14ac:dyDescent="0.2">
      <c r="A1782" s="154"/>
      <c r="B1782" s="155"/>
      <c r="C1782" s="193" t="s">
        <v>651</v>
      </c>
      <c r="D1782" s="188"/>
      <c r="E1782" s="189"/>
      <c r="F1782" s="158"/>
      <c r="G1782" s="158"/>
      <c r="H1782" s="158"/>
      <c r="I1782" s="158"/>
      <c r="J1782" s="158"/>
      <c r="K1782" s="158"/>
      <c r="L1782" s="158"/>
      <c r="M1782" s="158"/>
      <c r="N1782" s="157"/>
      <c r="O1782" s="157"/>
      <c r="P1782" s="157"/>
      <c r="Q1782" s="157"/>
      <c r="R1782" s="158"/>
      <c r="S1782" s="158"/>
      <c r="T1782" s="158"/>
      <c r="U1782" s="158"/>
      <c r="V1782" s="158"/>
      <c r="W1782" s="158"/>
      <c r="X1782" s="158"/>
      <c r="Y1782" s="158"/>
      <c r="Z1782" s="147"/>
      <c r="AA1782" s="147"/>
      <c r="AB1782" s="147"/>
      <c r="AC1782" s="147"/>
      <c r="AD1782" s="147"/>
      <c r="AE1782" s="147"/>
      <c r="AF1782" s="147"/>
      <c r="AG1782" s="147" t="s">
        <v>212</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3" x14ac:dyDescent="0.2">
      <c r="A1783" s="154"/>
      <c r="B1783" s="155"/>
      <c r="C1783" s="193" t="s">
        <v>1373</v>
      </c>
      <c r="D1783" s="188"/>
      <c r="E1783" s="189">
        <v>0.48</v>
      </c>
      <c r="F1783" s="158"/>
      <c r="G1783" s="158"/>
      <c r="H1783" s="158"/>
      <c r="I1783" s="158"/>
      <c r="J1783" s="158"/>
      <c r="K1783" s="158"/>
      <c r="L1783" s="158"/>
      <c r="M1783" s="158"/>
      <c r="N1783" s="157"/>
      <c r="O1783" s="157"/>
      <c r="P1783" s="157"/>
      <c r="Q1783" s="157"/>
      <c r="R1783" s="158"/>
      <c r="S1783" s="158"/>
      <c r="T1783" s="158"/>
      <c r="U1783" s="158"/>
      <c r="V1783" s="158"/>
      <c r="W1783" s="158"/>
      <c r="X1783" s="158"/>
      <c r="Y1783" s="158"/>
      <c r="Z1783" s="147"/>
      <c r="AA1783" s="147"/>
      <c r="AB1783" s="147"/>
      <c r="AC1783" s="147"/>
      <c r="AD1783" s="147"/>
      <c r="AE1783" s="147"/>
      <c r="AF1783" s="147"/>
      <c r="AG1783" s="147" t="s">
        <v>212</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3" x14ac:dyDescent="0.2">
      <c r="A1784" s="154"/>
      <c r="B1784" s="155"/>
      <c r="C1784" s="608" t="s">
        <v>653</v>
      </c>
      <c r="D1784" s="609"/>
      <c r="E1784" s="610"/>
      <c r="F1784" s="158"/>
      <c r="G1784" s="158"/>
      <c r="H1784" s="158"/>
      <c r="I1784" s="158"/>
      <c r="J1784" s="158"/>
      <c r="K1784" s="158"/>
      <c r="L1784" s="158"/>
      <c r="M1784" s="158"/>
      <c r="N1784" s="157"/>
      <c r="O1784" s="157"/>
      <c r="P1784" s="157"/>
      <c r="Q1784" s="157"/>
      <c r="R1784" s="158"/>
      <c r="S1784" s="158"/>
      <c r="T1784" s="158"/>
      <c r="U1784" s="158"/>
      <c r="V1784" s="158"/>
      <c r="W1784" s="158"/>
      <c r="X1784" s="158"/>
      <c r="Y1784" s="158"/>
      <c r="Z1784" s="147"/>
      <c r="AA1784" s="147"/>
      <c r="AB1784" s="147"/>
      <c r="AC1784" s="147"/>
      <c r="AD1784" s="147"/>
      <c r="AE1784" s="147"/>
      <c r="AF1784" s="147"/>
      <c r="AG1784" s="147" t="s">
        <v>212</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3" x14ac:dyDescent="0.2">
      <c r="A1785" s="154"/>
      <c r="B1785" s="155"/>
      <c r="C1785" s="608" t="s">
        <v>1373</v>
      </c>
      <c r="D1785" s="609"/>
      <c r="E1785" s="610">
        <v>0.48</v>
      </c>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7"/>
      <c r="AA1785" s="147"/>
      <c r="AB1785" s="147"/>
      <c r="AC1785" s="147"/>
      <c r="AD1785" s="147"/>
      <c r="AE1785" s="147"/>
      <c r="AF1785" s="147"/>
      <c r="AG1785" s="147" t="s">
        <v>212</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3" x14ac:dyDescent="0.2">
      <c r="A1786" s="154"/>
      <c r="B1786" s="155"/>
      <c r="C1786" s="193" t="s">
        <v>1314</v>
      </c>
      <c r="D1786" s="188"/>
      <c r="E1786" s="189"/>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7"/>
      <c r="AA1786" s="147"/>
      <c r="AB1786" s="147"/>
      <c r="AC1786" s="147"/>
      <c r="AD1786" s="147"/>
      <c r="AE1786" s="147"/>
      <c r="AF1786" s="147"/>
      <c r="AG1786" s="147" t="s">
        <v>212</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3" x14ac:dyDescent="0.2">
      <c r="A1787" s="154"/>
      <c r="B1787" s="155"/>
      <c r="C1787" s="193" t="s">
        <v>1372</v>
      </c>
      <c r="D1787" s="188"/>
      <c r="E1787" s="189">
        <v>0.96</v>
      </c>
      <c r="F1787" s="158"/>
      <c r="G1787" s="158"/>
      <c r="H1787" s="158"/>
      <c r="I1787" s="158"/>
      <c r="J1787" s="158"/>
      <c r="K1787" s="158"/>
      <c r="L1787" s="158"/>
      <c r="M1787" s="158"/>
      <c r="N1787" s="157"/>
      <c r="O1787" s="157"/>
      <c r="P1787" s="157"/>
      <c r="Q1787" s="157"/>
      <c r="R1787" s="158"/>
      <c r="S1787" s="158"/>
      <c r="T1787" s="158"/>
      <c r="U1787" s="158"/>
      <c r="V1787" s="158"/>
      <c r="W1787" s="158"/>
      <c r="X1787" s="158"/>
      <c r="Y1787" s="158"/>
      <c r="Z1787" s="147"/>
      <c r="AA1787" s="147"/>
      <c r="AB1787" s="147"/>
      <c r="AC1787" s="147"/>
      <c r="AD1787" s="147"/>
      <c r="AE1787" s="147"/>
      <c r="AF1787" s="147"/>
      <c r="AG1787" s="147" t="s">
        <v>212</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3" x14ac:dyDescent="0.2">
      <c r="A1788" s="154"/>
      <c r="B1788" s="155"/>
      <c r="C1788" s="608" t="s">
        <v>660</v>
      </c>
      <c r="D1788" s="609"/>
      <c r="E1788" s="610"/>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7"/>
      <c r="AA1788" s="147"/>
      <c r="AB1788" s="147"/>
      <c r="AC1788" s="147"/>
      <c r="AD1788" s="147"/>
      <c r="AE1788" s="147"/>
      <c r="AF1788" s="147"/>
      <c r="AG1788" s="147" t="s">
        <v>212</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3" x14ac:dyDescent="0.2">
      <c r="A1789" s="154"/>
      <c r="B1789" s="155"/>
      <c r="C1789" s="608" t="s">
        <v>2927</v>
      </c>
      <c r="D1789" s="609"/>
      <c r="E1789" s="610">
        <v>2.16</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7"/>
      <c r="AA1789" s="147"/>
      <c r="AB1789" s="147"/>
      <c r="AC1789" s="147"/>
      <c r="AD1789" s="147"/>
      <c r="AE1789" s="147"/>
      <c r="AF1789" s="147"/>
      <c r="AG1789" s="147" t="s">
        <v>212</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3" x14ac:dyDescent="0.2">
      <c r="A1790" s="154"/>
      <c r="B1790" s="155"/>
      <c r="C1790" s="608" t="s">
        <v>654</v>
      </c>
      <c r="D1790" s="609"/>
      <c r="E1790" s="610"/>
      <c r="F1790" s="158"/>
      <c r="G1790" s="158"/>
      <c r="H1790" s="158"/>
      <c r="I1790" s="158"/>
      <c r="J1790" s="158"/>
      <c r="K1790" s="158"/>
      <c r="L1790" s="158"/>
      <c r="M1790" s="158"/>
      <c r="N1790" s="157"/>
      <c r="O1790" s="157"/>
      <c r="P1790" s="157"/>
      <c r="Q1790" s="157"/>
      <c r="R1790" s="158"/>
      <c r="S1790" s="158"/>
      <c r="T1790" s="158"/>
      <c r="U1790" s="158"/>
      <c r="V1790" s="158"/>
      <c r="W1790" s="158"/>
      <c r="X1790" s="158"/>
      <c r="Y1790" s="158"/>
      <c r="Z1790" s="147"/>
      <c r="AA1790" s="147"/>
      <c r="AB1790" s="147"/>
      <c r="AC1790" s="147"/>
      <c r="AD1790" s="147"/>
      <c r="AE1790" s="147"/>
      <c r="AF1790" s="147"/>
      <c r="AG1790" s="147" t="s">
        <v>212</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3" x14ac:dyDescent="0.2">
      <c r="A1791" s="154"/>
      <c r="B1791" s="155"/>
      <c r="C1791" s="608" t="s">
        <v>2928</v>
      </c>
      <c r="D1791" s="609"/>
      <c r="E1791" s="610">
        <v>1.6199999999999999</v>
      </c>
      <c r="F1791" s="158"/>
      <c r="G1791" s="158"/>
      <c r="H1791" s="158"/>
      <c r="I1791" s="158"/>
      <c r="J1791" s="158"/>
      <c r="K1791" s="158"/>
      <c r="L1791" s="158"/>
      <c r="M1791" s="158"/>
      <c r="N1791" s="157"/>
      <c r="O1791" s="157"/>
      <c r="P1791" s="157"/>
      <c r="Q1791" s="157"/>
      <c r="R1791" s="158"/>
      <c r="S1791" s="158"/>
      <c r="T1791" s="158"/>
      <c r="U1791" s="158"/>
      <c r="V1791" s="158"/>
      <c r="W1791" s="158"/>
      <c r="X1791" s="158"/>
      <c r="Y1791" s="158"/>
      <c r="Z1791" s="147"/>
      <c r="AA1791" s="147"/>
      <c r="AB1791" s="147"/>
      <c r="AC1791" s="147"/>
      <c r="AD1791" s="147"/>
      <c r="AE1791" s="147"/>
      <c r="AF1791" s="147"/>
      <c r="AG1791" s="147" t="s">
        <v>212</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3" x14ac:dyDescent="0.2">
      <c r="A1792" s="154"/>
      <c r="B1792" s="155"/>
      <c r="C1792" s="193" t="s">
        <v>662</v>
      </c>
      <c r="D1792" s="188"/>
      <c r="E1792" s="189"/>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7"/>
      <c r="AA1792" s="147"/>
      <c r="AB1792" s="147"/>
      <c r="AC1792" s="147"/>
      <c r="AD1792" s="147"/>
      <c r="AE1792" s="147"/>
      <c r="AF1792" s="147"/>
      <c r="AG1792" s="147" t="s">
        <v>212</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3" x14ac:dyDescent="0.2">
      <c r="A1793" s="154"/>
      <c r="B1793" s="155"/>
      <c r="C1793" s="193" t="s">
        <v>1375</v>
      </c>
      <c r="D1793" s="188"/>
      <c r="E1793" s="189">
        <v>0.54</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7"/>
      <c r="AA1793" s="147"/>
      <c r="AB1793" s="147"/>
      <c r="AC1793" s="147"/>
      <c r="AD1793" s="147"/>
      <c r="AE1793" s="147"/>
      <c r="AF1793" s="147"/>
      <c r="AG1793" s="147" t="s">
        <v>212</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3" x14ac:dyDescent="0.2">
      <c r="A1794" s="154"/>
      <c r="B1794" s="155"/>
      <c r="C1794" s="193" t="s">
        <v>664</v>
      </c>
      <c r="D1794" s="188"/>
      <c r="E1794" s="189"/>
      <c r="F1794" s="158"/>
      <c r="G1794" s="158"/>
      <c r="H1794" s="158"/>
      <c r="I1794" s="158"/>
      <c r="J1794" s="158"/>
      <c r="K1794" s="158"/>
      <c r="L1794" s="158"/>
      <c r="M1794" s="158"/>
      <c r="N1794" s="157"/>
      <c r="O1794" s="157"/>
      <c r="P1794" s="157"/>
      <c r="Q1794" s="157"/>
      <c r="R1794" s="158"/>
      <c r="S1794" s="158"/>
      <c r="T1794" s="158"/>
      <c r="U1794" s="158"/>
      <c r="V1794" s="158"/>
      <c r="W1794" s="158"/>
      <c r="X1794" s="158"/>
      <c r="Y1794" s="158"/>
      <c r="Z1794" s="147"/>
      <c r="AA1794" s="147"/>
      <c r="AB1794" s="147"/>
      <c r="AC1794" s="147"/>
      <c r="AD1794" s="147"/>
      <c r="AE1794" s="147"/>
      <c r="AF1794" s="147"/>
      <c r="AG1794" s="147" t="s">
        <v>212</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3" x14ac:dyDescent="0.2">
      <c r="A1795" s="154"/>
      <c r="B1795" s="155"/>
      <c r="C1795" s="193" t="s">
        <v>1374</v>
      </c>
      <c r="D1795" s="188"/>
      <c r="E1795" s="189">
        <v>2.7</v>
      </c>
      <c r="F1795" s="158"/>
      <c r="G1795" s="158"/>
      <c r="H1795" s="158"/>
      <c r="I1795" s="158"/>
      <c r="J1795" s="158"/>
      <c r="K1795" s="158"/>
      <c r="L1795" s="158"/>
      <c r="M1795" s="158"/>
      <c r="N1795" s="157"/>
      <c r="O1795" s="157"/>
      <c r="P1795" s="157"/>
      <c r="Q1795" s="157"/>
      <c r="R1795" s="158"/>
      <c r="S1795" s="158"/>
      <c r="T1795" s="158"/>
      <c r="U1795" s="158"/>
      <c r="V1795" s="158"/>
      <c r="W1795" s="158"/>
      <c r="X1795" s="158"/>
      <c r="Y1795" s="158"/>
      <c r="Z1795" s="147"/>
      <c r="AA1795" s="147"/>
      <c r="AB1795" s="147"/>
      <c r="AC1795" s="147"/>
      <c r="AD1795" s="147"/>
      <c r="AE1795" s="147"/>
      <c r="AF1795" s="147"/>
      <c r="AG1795" s="147" t="s">
        <v>212</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3" x14ac:dyDescent="0.2">
      <c r="A1796" s="154"/>
      <c r="B1796" s="155"/>
      <c r="C1796" s="193" t="s">
        <v>1320</v>
      </c>
      <c r="D1796" s="188"/>
      <c r="E1796" s="189"/>
      <c r="F1796" s="158"/>
      <c r="G1796" s="158"/>
      <c r="H1796" s="158"/>
      <c r="I1796" s="158"/>
      <c r="J1796" s="158"/>
      <c r="K1796" s="158"/>
      <c r="L1796" s="158"/>
      <c r="M1796" s="158"/>
      <c r="N1796" s="157"/>
      <c r="O1796" s="157"/>
      <c r="P1796" s="157"/>
      <c r="Q1796" s="157"/>
      <c r="R1796" s="158"/>
      <c r="S1796" s="158"/>
      <c r="T1796" s="158"/>
      <c r="U1796" s="158"/>
      <c r="V1796" s="158"/>
      <c r="W1796" s="158"/>
      <c r="X1796" s="158"/>
      <c r="Y1796" s="158"/>
      <c r="Z1796" s="147"/>
      <c r="AA1796" s="147"/>
      <c r="AB1796" s="147"/>
      <c r="AC1796" s="147"/>
      <c r="AD1796" s="147"/>
      <c r="AE1796" s="147"/>
      <c r="AF1796" s="147"/>
      <c r="AG1796" s="147" t="s">
        <v>212</v>
      </c>
      <c r="AH1796" s="147">
        <v>0</v>
      </c>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3" x14ac:dyDescent="0.2">
      <c r="A1797" s="154"/>
      <c r="B1797" s="155"/>
      <c r="C1797" s="193" t="s">
        <v>1376</v>
      </c>
      <c r="D1797" s="188"/>
      <c r="E1797" s="189">
        <v>1.74</v>
      </c>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7"/>
      <c r="AA1797" s="147"/>
      <c r="AB1797" s="147"/>
      <c r="AC1797" s="147"/>
      <c r="AD1797" s="147"/>
      <c r="AE1797" s="147"/>
      <c r="AF1797" s="147"/>
      <c r="AG1797" s="147" t="s">
        <v>212</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3" x14ac:dyDescent="0.2">
      <c r="A1798" s="154"/>
      <c r="B1798" s="155"/>
      <c r="C1798" s="193" t="s">
        <v>666</v>
      </c>
      <c r="D1798" s="188"/>
      <c r="E1798" s="189"/>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7"/>
      <c r="AA1798" s="147"/>
      <c r="AB1798" s="147"/>
      <c r="AC1798" s="147"/>
      <c r="AD1798" s="147"/>
      <c r="AE1798" s="147"/>
      <c r="AF1798" s="147"/>
      <c r="AG1798" s="147" t="s">
        <v>212</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3" x14ac:dyDescent="0.2">
      <c r="A1799" s="154"/>
      <c r="B1799" s="155"/>
      <c r="C1799" s="193" t="s">
        <v>1375</v>
      </c>
      <c r="D1799" s="188"/>
      <c r="E1799" s="189">
        <v>0.54</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7"/>
      <c r="AA1799" s="147"/>
      <c r="AB1799" s="147"/>
      <c r="AC1799" s="147"/>
      <c r="AD1799" s="147"/>
      <c r="AE1799" s="147"/>
      <c r="AF1799" s="147"/>
      <c r="AG1799" s="147" t="s">
        <v>212</v>
      </c>
      <c r="AH1799" s="147">
        <v>0</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3" x14ac:dyDescent="0.2">
      <c r="A1800" s="154"/>
      <c r="B1800" s="155"/>
      <c r="C1800" s="193" t="s">
        <v>656</v>
      </c>
      <c r="D1800" s="188"/>
      <c r="E1800" s="189"/>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7"/>
      <c r="AA1800" s="147"/>
      <c r="AB1800" s="147"/>
      <c r="AC1800" s="147"/>
      <c r="AD1800" s="147"/>
      <c r="AE1800" s="147"/>
      <c r="AF1800" s="147"/>
      <c r="AG1800" s="147" t="s">
        <v>212</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3" x14ac:dyDescent="0.2">
      <c r="A1801" s="154"/>
      <c r="B1801" s="155"/>
      <c r="C1801" s="193" t="s">
        <v>1372</v>
      </c>
      <c r="D1801" s="188"/>
      <c r="E1801" s="189">
        <v>0.96</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7"/>
      <c r="AA1801" s="147"/>
      <c r="AB1801" s="147"/>
      <c r="AC1801" s="147"/>
      <c r="AD1801" s="147"/>
      <c r="AE1801" s="147"/>
      <c r="AF1801" s="147"/>
      <c r="AG1801" s="147" t="s">
        <v>212</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3" x14ac:dyDescent="0.2">
      <c r="A1802" s="154"/>
      <c r="B1802" s="155"/>
      <c r="C1802" s="193" t="s">
        <v>657</v>
      </c>
      <c r="D1802" s="188"/>
      <c r="E1802" s="189"/>
      <c r="F1802" s="158"/>
      <c r="G1802" s="158"/>
      <c r="H1802" s="158"/>
      <c r="I1802" s="158"/>
      <c r="J1802" s="158"/>
      <c r="K1802" s="158"/>
      <c r="L1802" s="158"/>
      <c r="M1802" s="158"/>
      <c r="N1802" s="157"/>
      <c r="O1802" s="157"/>
      <c r="P1802" s="157"/>
      <c r="Q1802" s="157"/>
      <c r="R1802" s="158"/>
      <c r="S1802" s="158"/>
      <c r="T1802" s="158"/>
      <c r="U1802" s="158"/>
      <c r="V1802" s="158"/>
      <c r="W1802" s="158"/>
      <c r="X1802" s="158"/>
      <c r="Y1802" s="158"/>
      <c r="Z1802" s="147"/>
      <c r="AA1802" s="147"/>
      <c r="AB1802" s="147"/>
      <c r="AC1802" s="147"/>
      <c r="AD1802" s="147"/>
      <c r="AE1802" s="147"/>
      <c r="AF1802" s="147"/>
      <c r="AG1802" s="147" t="s">
        <v>212</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3" x14ac:dyDescent="0.2">
      <c r="A1803" s="154"/>
      <c r="B1803" s="155"/>
      <c r="C1803" s="193" t="s">
        <v>1373</v>
      </c>
      <c r="D1803" s="188"/>
      <c r="E1803" s="189">
        <v>0.48</v>
      </c>
      <c r="F1803" s="158"/>
      <c r="G1803" s="158"/>
      <c r="H1803" s="158"/>
      <c r="I1803" s="158"/>
      <c r="J1803" s="158"/>
      <c r="K1803" s="158"/>
      <c r="L1803" s="158"/>
      <c r="M1803" s="158"/>
      <c r="N1803" s="157"/>
      <c r="O1803" s="157"/>
      <c r="P1803" s="157"/>
      <c r="Q1803" s="157"/>
      <c r="R1803" s="158"/>
      <c r="S1803" s="158"/>
      <c r="T1803" s="158"/>
      <c r="U1803" s="158"/>
      <c r="V1803" s="158"/>
      <c r="W1803" s="158"/>
      <c r="X1803" s="158"/>
      <c r="Y1803" s="158"/>
      <c r="Z1803" s="147"/>
      <c r="AA1803" s="147"/>
      <c r="AB1803" s="147"/>
      <c r="AC1803" s="147"/>
      <c r="AD1803" s="147"/>
      <c r="AE1803" s="147"/>
      <c r="AF1803" s="147"/>
      <c r="AG1803" s="147" t="s">
        <v>212</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3" x14ac:dyDescent="0.2">
      <c r="A1804" s="154"/>
      <c r="B1804" s="155"/>
      <c r="C1804" s="193" t="s">
        <v>667</v>
      </c>
      <c r="D1804" s="188"/>
      <c r="E1804" s="189"/>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7"/>
      <c r="AA1804" s="147"/>
      <c r="AB1804" s="147"/>
      <c r="AC1804" s="147"/>
      <c r="AD1804" s="147"/>
      <c r="AE1804" s="147"/>
      <c r="AF1804" s="147"/>
      <c r="AG1804" s="147" t="s">
        <v>212</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3" x14ac:dyDescent="0.2">
      <c r="A1805" s="154"/>
      <c r="B1805" s="155"/>
      <c r="C1805" s="193" t="s">
        <v>1375</v>
      </c>
      <c r="D1805" s="188"/>
      <c r="E1805" s="189">
        <v>0.54</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7"/>
      <c r="AA1805" s="147"/>
      <c r="AB1805" s="147"/>
      <c r="AC1805" s="147"/>
      <c r="AD1805" s="147"/>
      <c r="AE1805" s="147"/>
      <c r="AF1805" s="147"/>
      <c r="AG1805" s="147" t="s">
        <v>212</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75">
        <v>275</v>
      </c>
      <c r="B1806" s="176" t="s">
        <v>1377</v>
      </c>
      <c r="C1806" s="183" t="s">
        <v>1378</v>
      </c>
      <c r="D1806" s="177" t="s">
        <v>248</v>
      </c>
      <c r="E1806" s="178">
        <v>49</v>
      </c>
      <c r="F1806" s="179"/>
      <c r="G1806" s="180">
        <f>ROUND(E1806*F1806,2)</f>
        <v>0</v>
      </c>
      <c r="H1806" s="179"/>
      <c r="I1806" s="180">
        <f>ROUND(E1806*H1806,2)</f>
        <v>0</v>
      </c>
      <c r="J1806" s="179"/>
      <c r="K1806" s="180">
        <f>ROUND(E1806*J1806,2)</f>
        <v>0</v>
      </c>
      <c r="L1806" s="180">
        <v>21</v>
      </c>
      <c r="M1806" s="180">
        <f>G1806*(1+L1806/100)</f>
        <v>0</v>
      </c>
      <c r="N1806" s="178">
        <v>8.0000000000000004E-4</v>
      </c>
      <c r="O1806" s="178">
        <f>ROUND(E1806*N1806,2)</f>
        <v>0.04</v>
      </c>
      <c r="P1806" s="178">
        <v>0</v>
      </c>
      <c r="Q1806" s="178">
        <f>ROUND(E1806*P1806,2)</f>
        <v>0</v>
      </c>
      <c r="R1806" s="180" t="s">
        <v>237</v>
      </c>
      <c r="S1806" s="180" t="s">
        <v>178</v>
      </c>
      <c r="T1806" s="181" t="s">
        <v>178</v>
      </c>
      <c r="U1806" s="158">
        <v>0</v>
      </c>
      <c r="V1806" s="158">
        <f>ROUND(E1806*U1806,2)</f>
        <v>0</v>
      </c>
      <c r="W1806" s="158"/>
      <c r="X1806" s="158" t="s">
        <v>238</v>
      </c>
      <c r="Y1806" s="158" t="s">
        <v>180</v>
      </c>
      <c r="Z1806" s="147"/>
      <c r="AA1806" s="147"/>
      <c r="AB1806" s="147"/>
      <c r="AC1806" s="147"/>
      <c r="AD1806" s="147"/>
      <c r="AE1806" s="147"/>
      <c r="AF1806" s="147"/>
      <c r="AG1806" s="147" t="s">
        <v>239</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ht="22.5" outlineLevel="1" x14ac:dyDescent="0.2">
      <c r="A1807" s="175">
        <v>276</v>
      </c>
      <c r="B1807" s="176" t="s">
        <v>1379</v>
      </c>
      <c r="C1807" s="614" t="s">
        <v>1380</v>
      </c>
      <c r="D1807" s="615" t="s">
        <v>248</v>
      </c>
      <c r="E1807" s="616">
        <v>14</v>
      </c>
      <c r="F1807" s="179"/>
      <c r="G1807" s="180">
        <f>ROUND(E1807*F1807,2)</f>
        <v>0</v>
      </c>
      <c r="H1807" s="179"/>
      <c r="I1807" s="180">
        <f>ROUND(E1807*H1807,2)</f>
        <v>0</v>
      </c>
      <c r="J1807" s="179"/>
      <c r="K1807" s="180">
        <f>ROUND(E1807*J1807,2)</f>
        <v>0</v>
      </c>
      <c r="L1807" s="180">
        <v>21</v>
      </c>
      <c r="M1807" s="180">
        <f>G1807*(1+L1807/100)</f>
        <v>0</v>
      </c>
      <c r="N1807" s="178">
        <v>3.9500000000000004E-3</v>
      </c>
      <c r="O1807" s="178">
        <f>ROUND(E1807*N1807,2)</f>
        <v>0.06</v>
      </c>
      <c r="P1807" s="178">
        <v>0</v>
      </c>
      <c r="Q1807" s="178">
        <f>ROUND(E1807*P1807,2)</f>
        <v>0</v>
      </c>
      <c r="R1807" s="180" t="s">
        <v>237</v>
      </c>
      <c r="S1807" s="180" t="s">
        <v>178</v>
      </c>
      <c r="T1807" s="181" t="s">
        <v>178</v>
      </c>
      <c r="U1807" s="158">
        <v>0</v>
      </c>
      <c r="V1807" s="158">
        <f>ROUND(E1807*U1807,2)</f>
        <v>0</v>
      </c>
      <c r="W1807" s="158"/>
      <c r="X1807" s="158" t="s">
        <v>238</v>
      </c>
      <c r="Y1807" s="158" t="s">
        <v>180</v>
      </c>
      <c r="Z1807" s="147"/>
      <c r="AA1807" s="147"/>
      <c r="AB1807" s="147"/>
      <c r="AC1807" s="147"/>
      <c r="AD1807" s="147"/>
      <c r="AE1807" s="147"/>
      <c r="AF1807" s="147"/>
      <c r="AG1807" s="147" t="s">
        <v>239</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75">
        <v>277</v>
      </c>
      <c r="B1808" s="176" t="s">
        <v>1381</v>
      </c>
      <c r="C1808" s="183" t="s">
        <v>1382</v>
      </c>
      <c r="D1808" s="177" t="s">
        <v>248</v>
      </c>
      <c r="E1808" s="178">
        <v>49</v>
      </c>
      <c r="F1808" s="179"/>
      <c r="G1808" s="180">
        <f>ROUND(E1808*F1808,2)</f>
        <v>0</v>
      </c>
      <c r="H1808" s="179"/>
      <c r="I1808" s="180">
        <f>ROUND(E1808*H1808,2)</f>
        <v>0</v>
      </c>
      <c r="J1808" s="179"/>
      <c r="K1808" s="180">
        <f>ROUND(E1808*J1808,2)</f>
        <v>0</v>
      </c>
      <c r="L1808" s="180">
        <v>21</v>
      </c>
      <c r="M1808" s="180">
        <f>G1808*(1+L1808/100)</f>
        <v>0</v>
      </c>
      <c r="N1808" s="178">
        <v>3.6000000000000002E-4</v>
      </c>
      <c r="O1808" s="178">
        <f>ROUND(E1808*N1808,2)</f>
        <v>0.02</v>
      </c>
      <c r="P1808" s="178">
        <v>0</v>
      </c>
      <c r="Q1808" s="178">
        <f>ROUND(E1808*P1808,2)</f>
        <v>0</v>
      </c>
      <c r="R1808" s="180" t="s">
        <v>237</v>
      </c>
      <c r="S1808" s="180" t="s">
        <v>748</v>
      </c>
      <c r="T1808" s="181" t="s">
        <v>748</v>
      </c>
      <c r="U1808" s="158">
        <v>0</v>
      </c>
      <c r="V1808" s="158">
        <f>ROUND(E1808*U1808,2)</f>
        <v>0</v>
      </c>
      <c r="W1808" s="158"/>
      <c r="X1808" s="158" t="s">
        <v>238</v>
      </c>
      <c r="Y1808" s="158" t="s">
        <v>180</v>
      </c>
      <c r="Z1808" s="147"/>
      <c r="AA1808" s="147"/>
      <c r="AB1808" s="147"/>
      <c r="AC1808" s="147"/>
      <c r="AD1808" s="147"/>
      <c r="AE1808" s="147"/>
      <c r="AF1808" s="147"/>
      <c r="AG1808" s="147" t="s">
        <v>239</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ht="22.5" outlineLevel="1" x14ac:dyDescent="0.2">
      <c r="A1809" s="168">
        <v>278</v>
      </c>
      <c r="B1809" s="169" t="s">
        <v>1383</v>
      </c>
      <c r="C1809" s="184" t="s">
        <v>1384</v>
      </c>
      <c r="D1809" s="170" t="s">
        <v>248</v>
      </c>
      <c r="E1809" s="171">
        <v>1</v>
      </c>
      <c r="F1809" s="172"/>
      <c r="G1809" s="173">
        <f>ROUND(E1809*F1809,2)</f>
        <v>0</v>
      </c>
      <c r="H1809" s="172"/>
      <c r="I1809" s="173">
        <f>ROUND(E1809*H1809,2)</f>
        <v>0</v>
      </c>
      <c r="J1809" s="172"/>
      <c r="K1809" s="173">
        <f>ROUND(E1809*J1809,2)</f>
        <v>0</v>
      </c>
      <c r="L1809" s="173">
        <v>21</v>
      </c>
      <c r="M1809" s="173">
        <f>G1809*(1+L1809/100)</f>
        <v>0</v>
      </c>
      <c r="N1809" s="171">
        <v>3.44E-2</v>
      </c>
      <c r="O1809" s="171">
        <f>ROUND(E1809*N1809,2)</f>
        <v>0.03</v>
      </c>
      <c r="P1809" s="171">
        <v>0</v>
      </c>
      <c r="Q1809" s="171">
        <f>ROUND(E1809*P1809,2)</f>
        <v>0</v>
      </c>
      <c r="R1809" s="173" t="s">
        <v>237</v>
      </c>
      <c r="S1809" s="173" t="s">
        <v>178</v>
      </c>
      <c r="T1809" s="174" t="s">
        <v>178</v>
      </c>
      <c r="U1809" s="158">
        <v>0</v>
      </c>
      <c r="V1809" s="158">
        <f>ROUND(E1809*U1809,2)</f>
        <v>0</v>
      </c>
      <c r="W1809" s="158"/>
      <c r="X1809" s="158" t="s">
        <v>238</v>
      </c>
      <c r="Y1809" s="158" t="s">
        <v>180</v>
      </c>
      <c r="Z1809" s="147"/>
      <c r="AA1809" s="147"/>
      <c r="AB1809" s="147"/>
      <c r="AC1809" s="147"/>
      <c r="AD1809" s="147"/>
      <c r="AE1809" s="147"/>
      <c r="AF1809" s="147"/>
      <c r="AG1809" s="147" t="s">
        <v>239</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2" x14ac:dyDescent="0.2">
      <c r="A1810" s="154"/>
      <c r="B1810" s="155"/>
      <c r="C1810" s="193" t="s">
        <v>1385</v>
      </c>
      <c r="D1810" s="188"/>
      <c r="E1810" s="189"/>
      <c r="F1810" s="158"/>
      <c r="G1810" s="158"/>
      <c r="H1810" s="158"/>
      <c r="I1810" s="158"/>
      <c r="J1810" s="158"/>
      <c r="K1810" s="158"/>
      <c r="L1810" s="158"/>
      <c r="M1810" s="158"/>
      <c r="N1810" s="157"/>
      <c r="O1810" s="157"/>
      <c r="P1810" s="157"/>
      <c r="Q1810" s="157"/>
      <c r="R1810" s="158"/>
      <c r="S1810" s="158"/>
      <c r="T1810" s="158"/>
      <c r="U1810" s="158"/>
      <c r="V1810" s="158"/>
      <c r="W1810" s="158"/>
      <c r="X1810" s="158"/>
      <c r="Y1810" s="158"/>
      <c r="Z1810" s="147"/>
      <c r="AA1810" s="147"/>
      <c r="AB1810" s="147"/>
      <c r="AC1810" s="147"/>
      <c r="AD1810" s="147"/>
      <c r="AE1810" s="147"/>
      <c r="AF1810" s="147"/>
      <c r="AG1810" s="147" t="s">
        <v>212</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3" x14ac:dyDescent="0.2">
      <c r="A1811" s="154"/>
      <c r="B1811" s="155"/>
      <c r="C1811" s="193" t="s">
        <v>644</v>
      </c>
      <c r="D1811" s="188"/>
      <c r="E1811" s="189"/>
      <c r="F1811" s="158"/>
      <c r="G1811" s="158"/>
      <c r="H1811" s="158"/>
      <c r="I1811" s="158"/>
      <c r="J1811" s="158"/>
      <c r="K1811" s="158"/>
      <c r="L1811" s="158"/>
      <c r="M1811" s="158"/>
      <c r="N1811" s="157"/>
      <c r="O1811" s="157"/>
      <c r="P1811" s="157"/>
      <c r="Q1811" s="157"/>
      <c r="R1811" s="158"/>
      <c r="S1811" s="158"/>
      <c r="T1811" s="158"/>
      <c r="U1811" s="158"/>
      <c r="V1811" s="158"/>
      <c r="W1811" s="158"/>
      <c r="X1811" s="158"/>
      <c r="Y1811" s="158"/>
      <c r="Z1811" s="147"/>
      <c r="AA1811" s="147"/>
      <c r="AB1811" s="147"/>
      <c r="AC1811" s="147"/>
      <c r="AD1811" s="147"/>
      <c r="AE1811" s="147"/>
      <c r="AF1811" s="147"/>
      <c r="AG1811" s="147" t="s">
        <v>212</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3" x14ac:dyDescent="0.2">
      <c r="A1812" s="154"/>
      <c r="B1812" s="155"/>
      <c r="C1812" s="193" t="s">
        <v>66</v>
      </c>
      <c r="D1812" s="188"/>
      <c r="E1812" s="189">
        <v>1</v>
      </c>
      <c r="F1812" s="158"/>
      <c r="G1812" s="158"/>
      <c r="H1812" s="158"/>
      <c r="I1812" s="158"/>
      <c r="J1812" s="158"/>
      <c r="K1812" s="158"/>
      <c r="L1812" s="158"/>
      <c r="M1812" s="158"/>
      <c r="N1812" s="157"/>
      <c r="O1812" s="157"/>
      <c r="P1812" s="157"/>
      <c r="Q1812" s="157"/>
      <c r="R1812" s="158"/>
      <c r="S1812" s="158"/>
      <c r="T1812" s="158"/>
      <c r="U1812" s="158"/>
      <c r="V1812" s="158"/>
      <c r="W1812" s="158"/>
      <c r="X1812" s="158"/>
      <c r="Y1812" s="158"/>
      <c r="Z1812" s="147"/>
      <c r="AA1812" s="147"/>
      <c r="AB1812" s="147"/>
      <c r="AC1812" s="147"/>
      <c r="AD1812" s="147"/>
      <c r="AE1812" s="147"/>
      <c r="AF1812" s="147"/>
      <c r="AG1812" s="147" t="s">
        <v>212</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68">
        <v>279</v>
      </c>
      <c r="B1813" s="169" t="s">
        <v>1386</v>
      </c>
      <c r="C1813" s="184" t="s">
        <v>1387</v>
      </c>
      <c r="D1813" s="170" t="s">
        <v>248</v>
      </c>
      <c r="E1813" s="171">
        <v>1</v>
      </c>
      <c r="F1813" s="172"/>
      <c r="G1813" s="173">
        <f>ROUND(E1813*F1813,2)</f>
        <v>0</v>
      </c>
      <c r="H1813" s="172"/>
      <c r="I1813" s="173">
        <f>ROUND(E1813*H1813,2)</f>
        <v>0</v>
      </c>
      <c r="J1813" s="172"/>
      <c r="K1813" s="173">
        <f>ROUND(E1813*J1813,2)</f>
        <v>0</v>
      </c>
      <c r="L1813" s="173">
        <v>21</v>
      </c>
      <c r="M1813" s="173">
        <f>G1813*(1+L1813/100)</f>
        <v>0</v>
      </c>
      <c r="N1813" s="171">
        <v>7.0999999999999994E-2</v>
      </c>
      <c r="O1813" s="171">
        <f>ROUND(E1813*N1813,2)</f>
        <v>7.0000000000000007E-2</v>
      </c>
      <c r="P1813" s="171">
        <v>0</v>
      </c>
      <c r="Q1813" s="171">
        <f>ROUND(E1813*P1813,2)</f>
        <v>0</v>
      </c>
      <c r="R1813" s="173" t="s">
        <v>237</v>
      </c>
      <c r="S1813" s="173" t="s">
        <v>1290</v>
      </c>
      <c r="T1813" s="174" t="s">
        <v>1290</v>
      </c>
      <c r="U1813" s="158">
        <v>0</v>
      </c>
      <c r="V1813" s="158">
        <f>ROUND(E1813*U1813,2)</f>
        <v>0</v>
      </c>
      <c r="W1813" s="158"/>
      <c r="X1813" s="158" t="s">
        <v>238</v>
      </c>
      <c r="Y1813" s="158" t="s">
        <v>180</v>
      </c>
      <c r="Z1813" s="147"/>
      <c r="AA1813" s="147"/>
      <c r="AB1813" s="147"/>
      <c r="AC1813" s="147"/>
      <c r="AD1813" s="147"/>
      <c r="AE1813" s="147"/>
      <c r="AF1813" s="147"/>
      <c r="AG1813" s="147" t="s">
        <v>239</v>
      </c>
      <c r="AH1813" s="147"/>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2" x14ac:dyDescent="0.2">
      <c r="A1814" s="154"/>
      <c r="B1814" s="155"/>
      <c r="C1814" s="193" t="s">
        <v>1385</v>
      </c>
      <c r="D1814" s="188"/>
      <c r="E1814" s="189"/>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7"/>
      <c r="AA1814" s="147"/>
      <c r="AB1814" s="147"/>
      <c r="AC1814" s="147"/>
      <c r="AD1814" s="147"/>
      <c r="AE1814" s="147"/>
      <c r="AF1814" s="147"/>
      <c r="AG1814" s="147" t="s">
        <v>212</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3" x14ac:dyDescent="0.2">
      <c r="A1815" s="154"/>
      <c r="B1815" s="155"/>
      <c r="C1815" s="193" t="s">
        <v>647</v>
      </c>
      <c r="D1815" s="188"/>
      <c r="E1815" s="189"/>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7"/>
      <c r="AA1815" s="147"/>
      <c r="AB1815" s="147"/>
      <c r="AC1815" s="147"/>
      <c r="AD1815" s="147"/>
      <c r="AE1815" s="147"/>
      <c r="AF1815" s="147"/>
      <c r="AG1815" s="147" t="s">
        <v>212</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3" x14ac:dyDescent="0.2">
      <c r="A1816" s="154"/>
      <c r="B1816" s="155"/>
      <c r="C1816" s="193" t="s">
        <v>66</v>
      </c>
      <c r="D1816" s="188"/>
      <c r="E1816" s="189">
        <v>1</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7"/>
      <c r="AA1816" s="147"/>
      <c r="AB1816" s="147"/>
      <c r="AC1816" s="147"/>
      <c r="AD1816" s="147"/>
      <c r="AE1816" s="147"/>
      <c r="AF1816" s="147"/>
      <c r="AG1816" s="147" t="s">
        <v>212</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68">
        <v>280</v>
      </c>
      <c r="B1817" s="169" t="s">
        <v>1388</v>
      </c>
      <c r="C1817" s="184" t="s">
        <v>1389</v>
      </c>
      <c r="D1817" s="170" t="s">
        <v>248</v>
      </c>
      <c r="E1817" s="171">
        <v>1</v>
      </c>
      <c r="F1817" s="172"/>
      <c r="G1817" s="173">
        <f>ROUND(E1817*F1817,2)</f>
        <v>0</v>
      </c>
      <c r="H1817" s="172"/>
      <c r="I1817" s="173">
        <f>ROUND(E1817*H1817,2)</f>
        <v>0</v>
      </c>
      <c r="J1817" s="172"/>
      <c r="K1817" s="173">
        <f>ROUND(E1817*J1817,2)</f>
        <v>0</v>
      </c>
      <c r="L1817" s="173">
        <v>21</v>
      </c>
      <c r="M1817" s="173">
        <f>G1817*(1+L1817/100)</f>
        <v>0</v>
      </c>
      <c r="N1817" s="171">
        <v>0.08</v>
      </c>
      <c r="O1817" s="171">
        <f>ROUND(E1817*N1817,2)</f>
        <v>0.08</v>
      </c>
      <c r="P1817" s="171">
        <v>0</v>
      </c>
      <c r="Q1817" s="171">
        <f>ROUND(E1817*P1817,2)</f>
        <v>0</v>
      </c>
      <c r="R1817" s="173" t="s">
        <v>237</v>
      </c>
      <c r="S1817" s="173" t="s">
        <v>1290</v>
      </c>
      <c r="T1817" s="174" t="s">
        <v>1290</v>
      </c>
      <c r="U1817" s="158">
        <v>0</v>
      </c>
      <c r="V1817" s="158">
        <f>ROUND(E1817*U1817,2)</f>
        <v>0</v>
      </c>
      <c r="W1817" s="158"/>
      <c r="X1817" s="158" t="s">
        <v>238</v>
      </c>
      <c r="Y1817" s="158" t="s">
        <v>180</v>
      </c>
      <c r="Z1817" s="147"/>
      <c r="AA1817" s="147"/>
      <c r="AB1817" s="147"/>
      <c r="AC1817" s="147"/>
      <c r="AD1817" s="147"/>
      <c r="AE1817" s="147"/>
      <c r="AF1817" s="147"/>
      <c r="AG1817" s="147" t="s">
        <v>239</v>
      </c>
      <c r="AH1817" s="147"/>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2" x14ac:dyDescent="0.2">
      <c r="A1818" s="154"/>
      <c r="B1818" s="155"/>
      <c r="C1818" s="193" t="s">
        <v>1385</v>
      </c>
      <c r="D1818" s="188"/>
      <c r="E1818" s="189"/>
      <c r="F1818" s="158"/>
      <c r="G1818" s="158"/>
      <c r="H1818" s="158"/>
      <c r="I1818" s="158"/>
      <c r="J1818" s="158"/>
      <c r="K1818" s="158"/>
      <c r="L1818" s="158"/>
      <c r="M1818" s="158"/>
      <c r="N1818" s="157"/>
      <c r="O1818" s="157"/>
      <c r="P1818" s="157"/>
      <c r="Q1818" s="157"/>
      <c r="R1818" s="158"/>
      <c r="S1818" s="158"/>
      <c r="T1818" s="158"/>
      <c r="U1818" s="158"/>
      <c r="V1818" s="158"/>
      <c r="W1818" s="158"/>
      <c r="X1818" s="158"/>
      <c r="Y1818" s="158"/>
      <c r="Z1818" s="147"/>
      <c r="AA1818" s="147"/>
      <c r="AB1818" s="147"/>
      <c r="AC1818" s="147"/>
      <c r="AD1818" s="147"/>
      <c r="AE1818" s="147"/>
      <c r="AF1818" s="147"/>
      <c r="AG1818" s="147" t="s">
        <v>212</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3" x14ac:dyDescent="0.2">
      <c r="A1819" s="154"/>
      <c r="B1819" s="155"/>
      <c r="C1819" s="193" t="s">
        <v>659</v>
      </c>
      <c r="D1819" s="188"/>
      <c r="E1819" s="189"/>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7"/>
      <c r="AA1819" s="147"/>
      <c r="AB1819" s="147"/>
      <c r="AC1819" s="147"/>
      <c r="AD1819" s="147"/>
      <c r="AE1819" s="147"/>
      <c r="AF1819" s="147"/>
      <c r="AG1819" s="147" t="s">
        <v>212</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3" x14ac:dyDescent="0.2">
      <c r="A1820" s="154"/>
      <c r="B1820" s="155"/>
      <c r="C1820" s="193" t="s">
        <v>66</v>
      </c>
      <c r="D1820" s="188"/>
      <c r="E1820" s="189">
        <v>1</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7"/>
      <c r="AA1820" s="147"/>
      <c r="AB1820" s="147"/>
      <c r="AC1820" s="147"/>
      <c r="AD1820" s="147"/>
      <c r="AE1820" s="147"/>
      <c r="AF1820" s="147"/>
      <c r="AG1820" s="147" t="s">
        <v>212</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281</v>
      </c>
      <c r="B1821" s="169" t="s">
        <v>1390</v>
      </c>
      <c r="C1821" s="184" t="s">
        <v>1391</v>
      </c>
      <c r="D1821" s="170" t="s">
        <v>248</v>
      </c>
      <c r="E1821" s="171">
        <v>2</v>
      </c>
      <c r="F1821" s="172"/>
      <c r="G1821" s="173">
        <f>ROUND(E1821*F1821,2)</f>
        <v>0</v>
      </c>
      <c r="H1821" s="172"/>
      <c r="I1821" s="173">
        <f>ROUND(E1821*H1821,2)</f>
        <v>0</v>
      </c>
      <c r="J1821" s="172"/>
      <c r="K1821" s="173">
        <f>ROUND(E1821*J1821,2)</f>
        <v>0</v>
      </c>
      <c r="L1821" s="173">
        <v>21</v>
      </c>
      <c r="M1821" s="173">
        <f>G1821*(1+L1821/100)</f>
        <v>0</v>
      </c>
      <c r="N1821" s="171">
        <v>0.129</v>
      </c>
      <c r="O1821" s="171">
        <f>ROUND(E1821*N1821,2)</f>
        <v>0.26</v>
      </c>
      <c r="P1821" s="171">
        <v>0</v>
      </c>
      <c r="Q1821" s="171">
        <f>ROUND(E1821*P1821,2)</f>
        <v>0</v>
      </c>
      <c r="R1821" s="173" t="s">
        <v>237</v>
      </c>
      <c r="S1821" s="173" t="s">
        <v>1290</v>
      </c>
      <c r="T1821" s="174" t="s">
        <v>1290</v>
      </c>
      <c r="U1821" s="158">
        <v>0</v>
      </c>
      <c r="V1821" s="158">
        <f>ROUND(E1821*U1821,2)</f>
        <v>0</v>
      </c>
      <c r="W1821" s="158"/>
      <c r="X1821" s="158" t="s">
        <v>238</v>
      </c>
      <c r="Y1821" s="158" t="s">
        <v>180</v>
      </c>
      <c r="Z1821" s="147"/>
      <c r="AA1821" s="147"/>
      <c r="AB1821" s="147"/>
      <c r="AC1821" s="147"/>
      <c r="AD1821" s="147"/>
      <c r="AE1821" s="147"/>
      <c r="AF1821" s="147"/>
      <c r="AG1821" s="147" t="s">
        <v>239</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2" x14ac:dyDescent="0.2">
      <c r="A1822" s="154"/>
      <c r="B1822" s="155"/>
      <c r="C1822" s="193" t="s">
        <v>1385</v>
      </c>
      <c r="D1822" s="188"/>
      <c r="E1822" s="189"/>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7"/>
      <c r="AA1822" s="147"/>
      <c r="AB1822" s="147"/>
      <c r="AC1822" s="147"/>
      <c r="AD1822" s="147"/>
      <c r="AE1822" s="147"/>
      <c r="AF1822" s="147"/>
      <c r="AG1822" s="147" t="s">
        <v>212</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3" x14ac:dyDescent="0.2">
      <c r="A1823" s="154"/>
      <c r="B1823" s="155"/>
      <c r="C1823" s="193" t="s">
        <v>670</v>
      </c>
      <c r="D1823" s="188"/>
      <c r="E1823" s="189"/>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7"/>
      <c r="AA1823" s="147"/>
      <c r="AB1823" s="147"/>
      <c r="AC1823" s="147"/>
      <c r="AD1823" s="147"/>
      <c r="AE1823" s="147"/>
      <c r="AF1823" s="147"/>
      <c r="AG1823" s="147" t="s">
        <v>212</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3" x14ac:dyDescent="0.2">
      <c r="A1824" s="154"/>
      <c r="B1824" s="155"/>
      <c r="C1824" s="193" t="s">
        <v>262</v>
      </c>
      <c r="D1824" s="188"/>
      <c r="E1824" s="189">
        <v>2</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7"/>
      <c r="AA1824" s="147"/>
      <c r="AB1824" s="147"/>
      <c r="AC1824" s="147"/>
      <c r="AD1824" s="147"/>
      <c r="AE1824" s="147"/>
      <c r="AF1824" s="147"/>
      <c r="AG1824" s="147" t="s">
        <v>212</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68">
        <v>282</v>
      </c>
      <c r="B1825" s="169" t="s">
        <v>1392</v>
      </c>
      <c r="C1825" s="184" t="s">
        <v>1393</v>
      </c>
      <c r="D1825" s="170" t="s">
        <v>248</v>
      </c>
      <c r="E1825" s="613">
        <v>5</v>
      </c>
      <c r="F1825" s="172"/>
      <c r="G1825" s="173">
        <f>ROUND(E1825*F1825,2)</f>
        <v>0</v>
      </c>
      <c r="H1825" s="172"/>
      <c r="I1825" s="173">
        <f>ROUND(E1825*H1825,2)</f>
        <v>0</v>
      </c>
      <c r="J1825" s="172"/>
      <c r="K1825" s="173">
        <f>ROUND(E1825*J1825,2)</f>
        <v>0</v>
      </c>
      <c r="L1825" s="173">
        <v>21</v>
      </c>
      <c r="M1825" s="173">
        <f>G1825*(1+L1825/100)</f>
        <v>0</v>
      </c>
      <c r="N1825" s="171">
        <v>1.7000000000000001E-2</v>
      </c>
      <c r="O1825" s="171">
        <f>ROUND(E1825*N1825,2)</f>
        <v>0.09</v>
      </c>
      <c r="P1825" s="171">
        <v>0</v>
      </c>
      <c r="Q1825" s="171">
        <f>ROUND(E1825*P1825,2)</f>
        <v>0</v>
      </c>
      <c r="R1825" s="173" t="s">
        <v>237</v>
      </c>
      <c r="S1825" s="173" t="s">
        <v>178</v>
      </c>
      <c r="T1825" s="174" t="s">
        <v>178</v>
      </c>
      <c r="U1825" s="158">
        <v>0</v>
      </c>
      <c r="V1825" s="158">
        <f>ROUND(E1825*U1825,2)</f>
        <v>0</v>
      </c>
      <c r="W1825" s="158"/>
      <c r="X1825" s="158" t="s">
        <v>238</v>
      </c>
      <c r="Y1825" s="158" t="s">
        <v>180</v>
      </c>
      <c r="Z1825" s="147"/>
      <c r="AA1825" s="147"/>
      <c r="AB1825" s="147"/>
      <c r="AC1825" s="147"/>
      <c r="AD1825" s="147"/>
      <c r="AE1825" s="147"/>
      <c r="AF1825" s="147"/>
      <c r="AG1825" s="147" t="s">
        <v>239</v>
      </c>
      <c r="AH1825" s="147"/>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2" x14ac:dyDescent="0.2">
      <c r="A1826" s="154"/>
      <c r="B1826" s="155"/>
      <c r="C1826" s="193" t="s">
        <v>1385</v>
      </c>
      <c r="D1826" s="188"/>
      <c r="E1826" s="189"/>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7"/>
      <c r="AA1826" s="147"/>
      <c r="AB1826" s="147"/>
      <c r="AC1826" s="147"/>
      <c r="AD1826" s="147"/>
      <c r="AE1826" s="147"/>
      <c r="AF1826" s="147"/>
      <c r="AG1826" s="147" t="s">
        <v>212</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3" x14ac:dyDescent="0.2">
      <c r="A1827" s="154"/>
      <c r="B1827" s="155"/>
      <c r="C1827" s="608" t="s">
        <v>2916</v>
      </c>
      <c r="D1827" s="609"/>
      <c r="E1827" s="610"/>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7"/>
      <c r="AA1827" s="147"/>
      <c r="AB1827" s="147"/>
      <c r="AC1827" s="147"/>
      <c r="AD1827" s="147"/>
      <c r="AE1827" s="147"/>
      <c r="AF1827" s="147"/>
      <c r="AG1827" s="147" t="s">
        <v>212</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3" x14ac:dyDescent="0.2">
      <c r="A1828" s="154"/>
      <c r="B1828" s="155"/>
      <c r="C1828" s="608" t="s">
        <v>661</v>
      </c>
      <c r="D1828" s="609"/>
      <c r="E1828" s="610">
        <v>5</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7"/>
      <c r="AA1828" s="147"/>
      <c r="AB1828" s="147"/>
      <c r="AC1828" s="147"/>
      <c r="AD1828" s="147"/>
      <c r="AE1828" s="147"/>
      <c r="AF1828" s="147"/>
      <c r="AG1828" s="147" t="s">
        <v>212</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ht="22.5" outlineLevel="1" x14ac:dyDescent="0.2">
      <c r="A1829" s="168">
        <v>283</v>
      </c>
      <c r="B1829" s="169" t="s">
        <v>1394</v>
      </c>
      <c r="C1829" s="612" t="s">
        <v>2929</v>
      </c>
      <c r="D1829" s="170" t="s">
        <v>248</v>
      </c>
      <c r="E1829" s="613">
        <v>16</v>
      </c>
      <c r="F1829" s="172"/>
      <c r="G1829" s="173">
        <f>ROUND(E1829*F1829,2)</f>
        <v>0</v>
      </c>
      <c r="H1829" s="172"/>
      <c r="I1829" s="173">
        <f>ROUND(E1829*H1829,2)</f>
        <v>0</v>
      </c>
      <c r="J1829" s="172"/>
      <c r="K1829" s="173">
        <f>ROUND(E1829*J1829,2)</f>
        <v>0</v>
      </c>
      <c r="L1829" s="173">
        <v>21</v>
      </c>
      <c r="M1829" s="173">
        <f>G1829*(1+L1829/100)</f>
        <v>0</v>
      </c>
      <c r="N1829" s="171">
        <v>1.9E-2</v>
      </c>
      <c r="O1829" s="171">
        <f>ROUND(E1829*N1829,2)</f>
        <v>0.3</v>
      </c>
      <c r="P1829" s="171">
        <v>0</v>
      </c>
      <c r="Q1829" s="171">
        <f>ROUND(E1829*P1829,2)</f>
        <v>0</v>
      </c>
      <c r="R1829" s="173" t="s">
        <v>237</v>
      </c>
      <c r="S1829" s="173" t="s">
        <v>178</v>
      </c>
      <c r="T1829" s="174" t="s">
        <v>178</v>
      </c>
      <c r="U1829" s="158">
        <v>0</v>
      </c>
      <c r="V1829" s="158">
        <f>ROUND(E1829*U1829,2)</f>
        <v>0</v>
      </c>
      <c r="W1829" s="158"/>
      <c r="X1829" s="158" t="s">
        <v>238</v>
      </c>
      <c r="Y1829" s="158" t="s">
        <v>180</v>
      </c>
      <c r="Z1829" s="147"/>
      <c r="AA1829" s="147"/>
      <c r="AB1829" s="147"/>
      <c r="AC1829" s="147"/>
      <c r="AD1829" s="147"/>
      <c r="AE1829" s="147"/>
      <c r="AF1829" s="147"/>
      <c r="AG1829" s="147" t="s">
        <v>239</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2" x14ac:dyDescent="0.2">
      <c r="A1830" s="154"/>
      <c r="B1830" s="155"/>
      <c r="C1830" s="193" t="s">
        <v>1385</v>
      </c>
      <c r="D1830" s="188"/>
      <c r="E1830" s="189"/>
      <c r="F1830" s="158"/>
      <c r="G1830" s="158"/>
      <c r="H1830" s="158"/>
      <c r="I1830" s="158"/>
      <c r="J1830" s="158"/>
      <c r="K1830" s="158"/>
      <c r="L1830" s="158"/>
      <c r="M1830" s="158"/>
      <c r="N1830" s="157"/>
      <c r="O1830" s="157"/>
      <c r="P1830" s="157"/>
      <c r="Q1830" s="157"/>
      <c r="R1830" s="158"/>
      <c r="S1830" s="158"/>
      <c r="T1830" s="158"/>
      <c r="U1830" s="158"/>
      <c r="V1830" s="158"/>
      <c r="W1830" s="158"/>
      <c r="X1830" s="158"/>
      <c r="Y1830" s="158"/>
      <c r="Z1830" s="147"/>
      <c r="AA1830" s="147"/>
      <c r="AB1830" s="147"/>
      <c r="AC1830" s="147"/>
      <c r="AD1830" s="147"/>
      <c r="AE1830" s="147"/>
      <c r="AF1830" s="147"/>
      <c r="AG1830" s="147" t="s">
        <v>212</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3" x14ac:dyDescent="0.2">
      <c r="A1831" s="154"/>
      <c r="B1831" s="155"/>
      <c r="C1831" s="193" t="s">
        <v>648</v>
      </c>
      <c r="D1831" s="188"/>
      <c r="E1831" s="189"/>
      <c r="F1831" s="158"/>
      <c r="G1831" s="158"/>
      <c r="H1831" s="158"/>
      <c r="I1831" s="158"/>
      <c r="J1831" s="158"/>
      <c r="K1831" s="158"/>
      <c r="L1831" s="158"/>
      <c r="M1831" s="158"/>
      <c r="N1831" s="157"/>
      <c r="O1831" s="157"/>
      <c r="P1831" s="157"/>
      <c r="Q1831" s="157"/>
      <c r="R1831" s="158"/>
      <c r="S1831" s="158"/>
      <c r="T1831" s="158"/>
      <c r="U1831" s="158"/>
      <c r="V1831" s="158"/>
      <c r="W1831" s="158"/>
      <c r="X1831" s="158"/>
      <c r="Y1831" s="158"/>
      <c r="Z1831" s="147"/>
      <c r="AA1831" s="147"/>
      <c r="AB1831" s="147"/>
      <c r="AC1831" s="147"/>
      <c r="AD1831" s="147"/>
      <c r="AE1831" s="147"/>
      <c r="AF1831" s="147"/>
      <c r="AG1831" s="147" t="s">
        <v>212</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3" x14ac:dyDescent="0.2">
      <c r="A1832" s="154"/>
      <c r="B1832" s="155"/>
      <c r="C1832" s="193" t="s">
        <v>66</v>
      </c>
      <c r="D1832" s="188"/>
      <c r="E1832" s="189">
        <v>1</v>
      </c>
      <c r="F1832" s="158"/>
      <c r="G1832" s="158"/>
      <c r="H1832" s="158"/>
      <c r="I1832" s="158"/>
      <c r="J1832" s="158"/>
      <c r="K1832" s="158"/>
      <c r="L1832" s="158"/>
      <c r="M1832" s="158"/>
      <c r="N1832" s="157"/>
      <c r="O1832" s="157"/>
      <c r="P1832" s="157"/>
      <c r="Q1832" s="157"/>
      <c r="R1832" s="158"/>
      <c r="S1832" s="158"/>
      <c r="T1832" s="158"/>
      <c r="U1832" s="158"/>
      <c r="V1832" s="158"/>
      <c r="W1832" s="158"/>
      <c r="X1832" s="158"/>
      <c r="Y1832" s="158"/>
      <c r="Z1832" s="147"/>
      <c r="AA1832" s="147"/>
      <c r="AB1832" s="147"/>
      <c r="AC1832" s="147"/>
      <c r="AD1832" s="147"/>
      <c r="AE1832" s="147"/>
      <c r="AF1832" s="147"/>
      <c r="AG1832" s="147" t="s">
        <v>212</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3" x14ac:dyDescent="0.2">
      <c r="A1833" s="154"/>
      <c r="B1833" s="155"/>
      <c r="C1833" s="193" t="s">
        <v>650</v>
      </c>
      <c r="D1833" s="188"/>
      <c r="E1833" s="189"/>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7"/>
      <c r="AA1833" s="147"/>
      <c r="AB1833" s="147"/>
      <c r="AC1833" s="147"/>
      <c r="AD1833" s="147"/>
      <c r="AE1833" s="147"/>
      <c r="AF1833" s="147"/>
      <c r="AG1833" s="147" t="s">
        <v>212</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3" x14ac:dyDescent="0.2">
      <c r="A1834" s="154"/>
      <c r="B1834" s="155"/>
      <c r="C1834" s="193" t="s">
        <v>262</v>
      </c>
      <c r="D1834" s="188"/>
      <c r="E1834" s="189">
        <v>2</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7"/>
      <c r="AA1834" s="147"/>
      <c r="AB1834" s="147"/>
      <c r="AC1834" s="147"/>
      <c r="AD1834" s="147"/>
      <c r="AE1834" s="147"/>
      <c r="AF1834" s="147"/>
      <c r="AG1834" s="147" t="s">
        <v>212</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3" x14ac:dyDescent="0.2">
      <c r="A1835" s="154"/>
      <c r="B1835" s="155"/>
      <c r="C1835" s="608" t="s">
        <v>1313</v>
      </c>
      <c r="D1835" s="609"/>
      <c r="E1835" s="610"/>
      <c r="F1835" s="158"/>
      <c r="G1835" s="158"/>
      <c r="H1835" s="158"/>
      <c r="I1835" s="158"/>
      <c r="J1835" s="158"/>
      <c r="K1835" s="158"/>
      <c r="L1835" s="158"/>
      <c r="M1835" s="158"/>
      <c r="N1835" s="157"/>
      <c r="O1835" s="157"/>
      <c r="P1835" s="157"/>
      <c r="Q1835" s="157"/>
      <c r="R1835" s="158"/>
      <c r="S1835" s="158"/>
      <c r="T1835" s="158"/>
      <c r="U1835" s="158"/>
      <c r="V1835" s="158"/>
      <c r="W1835" s="158"/>
      <c r="X1835" s="158"/>
      <c r="Y1835" s="158"/>
      <c r="Z1835" s="147"/>
      <c r="AA1835" s="147"/>
      <c r="AB1835" s="147"/>
      <c r="AC1835" s="147"/>
      <c r="AD1835" s="147"/>
      <c r="AE1835" s="147"/>
      <c r="AF1835" s="147"/>
      <c r="AG1835" s="147" t="s">
        <v>212</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3" x14ac:dyDescent="0.2">
      <c r="A1836" s="154"/>
      <c r="B1836" s="155"/>
      <c r="C1836" s="611">
        <v>3</v>
      </c>
      <c r="D1836" s="609"/>
      <c r="E1836" s="610">
        <v>3</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7"/>
      <c r="AA1836" s="147"/>
      <c r="AB1836" s="147"/>
      <c r="AC1836" s="147"/>
      <c r="AD1836" s="147"/>
      <c r="AE1836" s="147"/>
      <c r="AF1836" s="147"/>
      <c r="AG1836" s="147" t="s">
        <v>212</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3" x14ac:dyDescent="0.2">
      <c r="A1837" s="154"/>
      <c r="B1837" s="155"/>
      <c r="C1837" s="193" t="s">
        <v>1314</v>
      </c>
      <c r="D1837" s="188"/>
      <c r="E1837" s="189"/>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7"/>
      <c r="AA1837" s="147"/>
      <c r="AB1837" s="147"/>
      <c r="AC1837" s="147"/>
      <c r="AD1837" s="147"/>
      <c r="AE1837" s="147"/>
      <c r="AF1837" s="147"/>
      <c r="AG1837" s="147" t="s">
        <v>212</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3" x14ac:dyDescent="0.2">
      <c r="A1838" s="154"/>
      <c r="B1838" s="155"/>
      <c r="C1838" s="193" t="s">
        <v>262</v>
      </c>
      <c r="D1838" s="188"/>
      <c r="E1838" s="189">
        <v>2</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7"/>
      <c r="AA1838" s="147"/>
      <c r="AB1838" s="147"/>
      <c r="AC1838" s="147"/>
      <c r="AD1838" s="147"/>
      <c r="AE1838" s="147"/>
      <c r="AF1838" s="147"/>
      <c r="AG1838" s="147" t="s">
        <v>212</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3" x14ac:dyDescent="0.2">
      <c r="A1839" s="154"/>
      <c r="B1839" s="155"/>
      <c r="C1839" s="193" t="s">
        <v>1315</v>
      </c>
      <c r="D1839" s="188"/>
      <c r="E1839" s="189"/>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7"/>
      <c r="AA1839" s="147"/>
      <c r="AB1839" s="147"/>
      <c r="AC1839" s="147"/>
      <c r="AD1839" s="147"/>
      <c r="AE1839" s="147"/>
      <c r="AF1839" s="147"/>
      <c r="AG1839" s="147" t="s">
        <v>212</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3" x14ac:dyDescent="0.2">
      <c r="A1840" s="154"/>
      <c r="B1840" s="155"/>
      <c r="C1840" s="193" t="s">
        <v>66</v>
      </c>
      <c r="D1840" s="188"/>
      <c r="E1840" s="189">
        <v>1</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7"/>
      <c r="AA1840" s="147"/>
      <c r="AB1840" s="147"/>
      <c r="AC1840" s="147"/>
      <c r="AD1840" s="147"/>
      <c r="AE1840" s="147"/>
      <c r="AF1840" s="147"/>
      <c r="AG1840" s="147" t="s">
        <v>212</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3" x14ac:dyDescent="0.2">
      <c r="A1841" s="154"/>
      <c r="B1841" s="155"/>
      <c r="C1841" s="608" t="s">
        <v>2918</v>
      </c>
      <c r="D1841" s="188"/>
      <c r="E1841" s="189"/>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7"/>
      <c r="AA1841" s="147"/>
      <c r="AB1841" s="147"/>
      <c r="AC1841" s="147"/>
      <c r="AD1841" s="147"/>
      <c r="AE1841" s="147"/>
      <c r="AF1841" s="147"/>
      <c r="AG1841" s="147" t="s">
        <v>212</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3" x14ac:dyDescent="0.2">
      <c r="A1842" s="154"/>
      <c r="B1842" s="155"/>
      <c r="C1842" s="193" t="s">
        <v>66</v>
      </c>
      <c r="D1842" s="188"/>
      <c r="E1842" s="189">
        <v>1</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7"/>
      <c r="AA1842" s="147"/>
      <c r="AB1842" s="147"/>
      <c r="AC1842" s="147"/>
      <c r="AD1842" s="147"/>
      <c r="AE1842" s="147"/>
      <c r="AF1842" s="147"/>
      <c r="AG1842" s="147" t="s">
        <v>212</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3" x14ac:dyDescent="0.2">
      <c r="A1843" s="154"/>
      <c r="B1843" s="155"/>
      <c r="C1843" s="608" t="s">
        <v>2917</v>
      </c>
      <c r="D1843" s="609"/>
      <c r="E1843" s="610"/>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7"/>
      <c r="AA1843" s="147"/>
      <c r="AB1843" s="147"/>
      <c r="AC1843" s="147"/>
      <c r="AD1843" s="147"/>
      <c r="AE1843" s="147"/>
      <c r="AF1843" s="147"/>
      <c r="AG1843" s="147" t="s">
        <v>212</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3" x14ac:dyDescent="0.2">
      <c r="A1844" s="154"/>
      <c r="B1844" s="155"/>
      <c r="C1844" s="611">
        <v>1</v>
      </c>
      <c r="D1844" s="609"/>
      <c r="E1844" s="610">
        <v>1</v>
      </c>
      <c r="F1844" s="158"/>
      <c r="G1844" s="158"/>
      <c r="H1844" s="158"/>
      <c r="I1844" s="158"/>
      <c r="J1844" s="158"/>
      <c r="K1844" s="158"/>
      <c r="L1844" s="158"/>
      <c r="M1844" s="158"/>
      <c r="N1844" s="157"/>
      <c r="O1844" s="157"/>
      <c r="P1844" s="157"/>
      <c r="Q1844" s="157"/>
      <c r="R1844" s="158"/>
      <c r="S1844" s="158"/>
      <c r="T1844" s="158"/>
      <c r="U1844" s="158"/>
      <c r="V1844" s="158"/>
      <c r="W1844" s="158"/>
      <c r="X1844" s="158"/>
      <c r="Y1844" s="158"/>
      <c r="Z1844" s="147"/>
      <c r="AA1844" s="147"/>
      <c r="AB1844" s="147"/>
      <c r="AC1844" s="147"/>
      <c r="AD1844" s="147"/>
      <c r="AE1844" s="147"/>
      <c r="AF1844" s="147"/>
      <c r="AG1844" s="147" t="s">
        <v>212</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3" x14ac:dyDescent="0.2">
      <c r="A1845" s="154"/>
      <c r="B1845" s="155"/>
      <c r="C1845" s="193" t="s">
        <v>655</v>
      </c>
      <c r="D1845" s="188"/>
      <c r="E1845" s="189"/>
      <c r="F1845" s="158"/>
      <c r="G1845" s="158"/>
      <c r="H1845" s="158"/>
      <c r="I1845" s="158"/>
      <c r="J1845" s="158"/>
      <c r="K1845" s="158"/>
      <c r="L1845" s="158"/>
      <c r="M1845" s="158"/>
      <c r="N1845" s="157"/>
      <c r="O1845" s="157"/>
      <c r="P1845" s="157"/>
      <c r="Q1845" s="157"/>
      <c r="R1845" s="158"/>
      <c r="S1845" s="158"/>
      <c r="T1845" s="158"/>
      <c r="U1845" s="158"/>
      <c r="V1845" s="158"/>
      <c r="W1845" s="158"/>
      <c r="X1845" s="158"/>
      <c r="Y1845" s="158"/>
      <c r="Z1845" s="147"/>
      <c r="AA1845" s="147"/>
      <c r="AB1845" s="147"/>
      <c r="AC1845" s="147"/>
      <c r="AD1845" s="147"/>
      <c r="AE1845" s="147"/>
      <c r="AF1845" s="147"/>
      <c r="AG1845" s="147" t="s">
        <v>212</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3" x14ac:dyDescent="0.2">
      <c r="A1846" s="154"/>
      <c r="B1846" s="155"/>
      <c r="C1846" s="193" t="s">
        <v>262</v>
      </c>
      <c r="D1846" s="188"/>
      <c r="E1846" s="189">
        <v>2</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7"/>
      <c r="AA1846" s="147"/>
      <c r="AB1846" s="147"/>
      <c r="AC1846" s="147"/>
      <c r="AD1846" s="147"/>
      <c r="AE1846" s="147"/>
      <c r="AF1846" s="147"/>
      <c r="AG1846" s="147" t="s">
        <v>212</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3" x14ac:dyDescent="0.2">
      <c r="A1847" s="154"/>
      <c r="B1847" s="155"/>
      <c r="C1847" s="193" t="s">
        <v>656</v>
      </c>
      <c r="D1847" s="188"/>
      <c r="E1847" s="189"/>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7"/>
      <c r="AA1847" s="147"/>
      <c r="AB1847" s="147"/>
      <c r="AC1847" s="147"/>
      <c r="AD1847" s="147"/>
      <c r="AE1847" s="147"/>
      <c r="AF1847" s="147"/>
      <c r="AG1847" s="147" t="s">
        <v>212</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3" x14ac:dyDescent="0.2">
      <c r="A1848" s="154"/>
      <c r="B1848" s="155"/>
      <c r="C1848" s="193" t="s">
        <v>262</v>
      </c>
      <c r="D1848" s="188"/>
      <c r="E1848" s="189">
        <v>2</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58"/>
      <c r="Z1848" s="147"/>
      <c r="AA1848" s="147"/>
      <c r="AB1848" s="147"/>
      <c r="AC1848" s="147"/>
      <c r="AD1848" s="147"/>
      <c r="AE1848" s="147"/>
      <c r="AF1848" s="147"/>
      <c r="AG1848" s="147" t="s">
        <v>212</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3" x14ac:dyDescent="0.2">
      <c r="A1849" s="154"/>
      <c r="B1849" s="155"/>
      <c r="C1849" s="193" t="s">
        <v>657</v>
      </c>
      <c r="D1849" s="188"/>
      <c r="E1849" s="189"/>
      <c r="F1849" s="158"/>
      <c r="G1849" s="158"/>
      <c r="H1849" s="158"/>
      <c r="I1849" s="158"/>
      <c r="J1849" s="158"/>
      <c r="K1849" s="158"/>
      <c r="L1849" s="158"/>
      <c r="M1849" s="158"/>
      <c r="N1849" s="157"/>
      <c r="O1849" s="157"/>
      <c r="P1849" s="157"/>
      <c r="Q1849" s="157"/>
      <c r="R1849" s="158"/>
      <c r="S1849" s="158"/>
      <c r="T1849" s="158"/>
      <c r="U1849" s="158"/>
      <c r="V1849" s="158"/>
      <c r="W1849" s="158"/>
      <c r="X1849" s="158"/>
      <c r="Y1849" s="158"/>
      <c r="Z1849" s="147"/>
      <c r="AA1849" s="147"/>
      <c r="AB1849" s="147"/>
      <c r="AC1849" s="147"/>
      <c r="AD1849" s="147"/>
      <c r="AE1849" s="147"/>
      <c r="AF1849" s="147"/>
      <c r="AG1849" s="147" t="s">
        <v>212</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3" x14ac:dyDescent="0.2">
      <c r="A1850" s="154"/>
      <c r="B1850" s="155"/>
      <c r="C1850" s="193" t="s">
        <v>66</v>
      </c>
      <c r="D1850" s="188"/>
      <c r="E1850" s="189">
        <v>1</v>
      </c>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7"/>
      <c r="AA1850" s="147"/>
      <c r="AB1850" s="147"/>
      <c r="AC1850" s="147"/>
      <c r="AD1850" s="147"/>
      <c r="AE1850" s="147"/>
      <c r="AF1850" s="147"/>
      <c r="AG1850" s="147" t="s">
        <v>212</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68">
        <v>284</v>
      </c>
      <c r="B1851" s="169" t="s">
        <v>1395</v>
      </c>
      <c r="C1851" s="184" t="s">
        <v>1396</v>
      </c>
      <c r="D1851" s="170" t="s">
        <v>248</v>
      </c>
      <c r="E1851" s="613">
        <v>13</v>
      </c>
      <c r="F1851" s="172"/>
      <c r="G1851" s="173">
        <f>ROUND(E1851*F1851,2)</f>
        <v>0</v>
      </c>
      <c r="H1851" s="172"/>
      <c r="I1851" s="173">
        <f>ROUND(E1851*H1851,2)</f>
        <v>0</v>
      </c>
      <c r="J1851" s="172"/>
      <c r="K1851" s="173">
        <f>ROUND(E1851*J1851,2)</f>
        <v>0</v>
      </c>
      <c r="L1851" s="173">
        <v>21</v>
      </c>
      <c r="M1851" s="173">
        <f>G1851*(1+L1851/100)</f>
        <v>0</v>
      </c>
      <c r="N1851" s="171">
        <v>2.1000000000000001E-2</v>
      </c>
      <c r="O1851" s="171">
        <f>ROUND(E1851*N1851,2)</f>
        <v>0.27</v>
      </c>
      <c r="P1851" s="171">
        <v>0</v>
      </c>
      <c r="Q1851" s="171">
        <f>ROUND(E1851*P1851,2)</f>
        <v>0</v>
      </c>
      <c r="R1851" s="173" t="s">
        <v>237</v>
      </c>
      <c r="S1851" s="173" t="s">
        <v>178</v>
      </c>
      <c r="T1851" s="174" t="s">
        <v>178</v>
      </c>
      <c r="U1851" s="158">
        <v>0</v>
      </c>
      <c r="V1851" s="158">
        <f>ROUND(E1851*U1851,2)</f>
        <v>0</v>
      </c>
      <c r="W1851" s="158"/>
      <c r="X1851" s="158" t="s">
        <v>238</v>
      </c>
      <c r="Y1851" s="158" t="s">
        <v>180</v>
      </c>
      <c r="Z1851" s="147"/>
      <c r="AA1851" s="147"/>
      <c r="AB1851" s="147"/>
      <c r="AC1851" s="147"/>
      <c r="AD1851" s="147"/>
      <c r="AE1851" s="147"/>
      <c r="AF1851" s="147"/>
      <c r="AG1851" s="147" t="s">
        <v>239</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2" x14ac:dyDescent="0.2">
      <c r="A1852" s="154"/>
      <c r="B1852" s="155"/>
      <c r="C1852" s="193" t="s">
        <v>1385</v>
      </c>
      <c r="D1852" s="188"/>
      <c r="E1852" s="189"/>
      <c r="F1852" s="158"/>
      <c r="G1852" s="158"/>
      <c r="H1852" s="158"/>
      <c r="I1852" s="158"/>
      <c r="J1852" s="158"/>
      <c r="K1852" s="158"/>
      <c r="L1852" s="158"/>
      <c r="M1852" s="158"/>
      <c r="N1852" s="157"/>
      <c r="O1852" s="157"/>
      <c r="P1852" s="157"/>
      <c r="Q1852" s="157"/>
      <c r="R1852" s="158"/>
      <c r="S1852" s="158"/>
      <c r="T1852" s="158"/>
      <c r="U1852" s="158"/>
      <c r="V1852" s="158"/>
      <c r="W1852" s="158"/>
      <c r="X1852" s="158"/>
      <c r="Y1852" s="158"/>
      <c r="Z1852" s="147"/>
      <c r="AA1852" s="147"/>
      <c r="AB1852" s="147"/>
      <c r="AC1852" s="147"/>
      <c r="AD1852" s="147"/>
      <c r="AE1852" s="147"/>
      <c r="AF1852" s="147"/>
      <c r="AG1852" s="147" t="s">
        <v>212</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3" x14ac:dyDescent="0.2">
      <c r="A1853" s="154"/>
      <c r="B1853" s="155"/>
      <c r="C1853" s="608" t="s">
        <v>660</v>
      </c>
      <c r="D1853" s="609"/>
      <c r="E1853" s="610"/>
      <c r="F1853" s="158"/>
      <c r="G1853" s="158"/>
      <c r="H1853" s="158"/>
      <c r="I1853" s="158"/>
      <c r="J1853" s="158"/>
      <c r="K1853" s="158"/>
      <c r="L1853" s="158"/>
      <c r="M1853" s="158"/>
      <c r="N1853" s="157"/>
      <c r="O1853" s="157"/>
      <c r="P1853" s="157"/>
      <c r="Q1853" s="157"/>
      <c r="R1853" s="158"/>
      <c r="S1853" s="158"/>
      <c r="T1853" s="158"/>
      <c r="U1853" s="158"/>
      <c r="V1853" s="158"/>
      <c r="W1853" s="158"/>
      <c r="X1853" s="158"/>
      <c r="Y1853" s="158"/>
      <c r="Z1853" s="147"/>
      <c r="AA1853" s="147"/>
      <c r="AB1853" s="147"/>
      <c r="AC1853" s="147"/>
      <c r="AD1853" s="147"/>
      <c r="AE1853" s="147"/>
      <c r="AF1853" s="147"/>
      <c r="AG1853" s="147" t="s">
        <v>212</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3" x14ac:dyDescent="0.2">
      <c r="A1854" s="154"/>
      <c r="B1854" s="155"/>
      <c r="C1854" s="611">
        <v>4</v>
      </c>
      <c r="D1854" s="609"/>
      <c r="E1854" s="610">
        <v>4</v>
      </c>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7"/>
      <c r="AA1854" s="147"/>
      <c r="AB1854" s="147"/>
      <c r="AC1854" s="147"/>
      <c r="AD1854" s="147"/>
      <c r="AE1854" s="147"/>
      <c r="AF1854" s="147"/>
      <c r="AG1854" s="147" t="s">
        <v>212</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3" x14ac:dyDescent="0.2">
      <c r="A1855" s="154"/>
      <c r="B1855" s="155"/>
      <c r="C1855" s="193" t="s">
        <v>662</v>
      </c>
      <c r="D1855" s="188"/>
      <c r="E1855" s="189"/>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7"/>
      <c r="AA1855" s="147"/>
      <c r="AB1855" s="147"/>
      <c r="AC1855" s="147"/>
      <c r="AD1855" s="147"/>
      <c r="AE1855" s="147"/>
      <c r="AF1855" s="147"/>
      <c r="AG1855" s="147" t="s">
        <v>212</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3" x14ac:dyDescent="0.2">
      <c r="A1856" s="154"/>
      <c r="B1856" s="155"/>
      <c r="C1856" s="193" t="s">
        <v>66</v>
      </c>
      <c r="D1856" s="188"/>
      <c r="E1856" s="189">
        <v>1</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58"/>
      <c r="Z1856" s="147"/>
      <c r="AA1856" s="147"/>
      <c r="AB1856" s="147"/>
      <c r="AC1856" s="147"/>
      <c r="AD1856" s="147"/>
      <c r="AE1856" s="147"/>
      <c r="AF1856" s="147"/>
      <c r="AG1856" s="147" t="s">
        <v>212</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3" x14ac:dyDescent="0.2">
      <c r="A1857" s="154"/>
      <c r="B1857" s="155"/>
      <c r="C1857" s="193" t="s">
        <v>664</v>
      </c>
      <c r="D1857" s="188"/>
      <c r="E1857" s="189"/>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7"/>
      <c r="AA1857" s="147"/>
      <c r="AB1857" s="147"/>
      <c r="AC1857" s="147"/>
      <c r="AD1857" s="147"/>
      <c r="AE1857" s="147"/>
      <c r="AF1857" s="147"/>
      <c r="AG1857" s="147" t="s">
        <v>212</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3" x14ac:dyDescent="0.2">
      <c r="A1858" s="154"/>
      <c r="B1858" s="155"/>
      <c r="C1858" s="193" t="s">
        <v>661</v>
      </c>
      <c r="D1858" s="188"/>
      <c r="E1858" s="189">
        <v>5</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7"/>
      <c r="AA1858" s="147"/>
      <c r="AB1858" s="147"/>
      <c r="AC1858" s="147"/>
      <c r="AD1858" s="147"/>
      <c r="AE1858" s="147"/>
      <c r="AF1858" s="147"/>
      <c r="AG1858" s="147" t="s">
        <v>212</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3" x14ac:dyDescent="0.2">
      <c r="A1859" s="154"/>
      <c r="B1859" s="155"/>
      <c r="C1859" s="193" t="s">
        <v>665</v>
      </c>
      <c r="D1859" s="188"/>
      <c r="E1859" s="189"/>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7"/>
      <c r="AA1859" s="147"/>
      <c r="AB1859" s="147"/>
      <c r="AC1859" s="147"/>
      <c r="AD1859" s="147"/>
      <c r="AE1859" s="147"/>
      <c r="AF1859" s="147"/>
      <c r="AG1859" s="147" t="s">
        <v>212</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3" x14ac:dyDescent="0.2">
      <c r="A1860" s="154"/>
      <c r="B1860" s="155"/>
      <c r="C1860" s="193" t="s">
        <v>66</v>
      </c>
      <c r="D1860" s="188"/>
      <c r="E1860" s="189">
        <v>1</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58"/>
      <c r="Z1860" s="147"/>
      <c r="AA1860" s="147"/>
      <c r="AB1860" s="147"/>
      <c r="AC1860" s="147"/>
      <c r="AD1860" s="147"/>
      <c r="AE1860" s="147"/>
      <c r="AF1860" s="147"/>
      <c r="AG1860" s="147" t="s">
        <v>212</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3" x14ac:dyDescent="0.2">
      <c r="A1861" s="154"/>
      <c r="B1861" s="155"/>
      <c r="C1861" s="193" t="s">
        <v>666</v>
      </c>
      <c r="D1861" s="188"/>
      <c r="E1861" s="189"/>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7"/>
      <c r="AA1861" s="147"/>
      <c r="AB1861" s="147"/>
      <c r="AC1861" s="147"/>
      <c r="AD1861" s="147"/>
      <c r="AE1861" s="147"/>
      <c r="AF1861" s="147"/>
      <c r="AG1861" s="147" t="s">
        <v>212</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3" x14ac:dyDescent="0.2">
      <c r="A1862" s="154"/>
      <c r="B1862" s="155"/>
      <c r="C1862" s="193" t="s">
        <v>66</v>
      </c>
      <c r="D1862" s="188"/>
      <c r="E1862" s="189">
        <v>1</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7"/>
      <c r="AA1862" s="147"/>
      <c r="AB1862" s="147"/>
      <c r="AC1862" s="147"/>
      <c r="AD1862" s="147"/>
      <c r="AE1862" s="147"/>
      <c r="AF1862" s="147"/>
      <c r="AG1862" s="147" t="s">
        <v>212</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3" x14ac:dyDescent="0.2">
      <c r="A1863" s="154"/>
      <c r="B1863" s="155"/>
      <c r="C1863" s="193" t="s">
        <v>667</v>
      </c>
      <c r="D1863" s="188"/>
      <c r="E1863" s="189"/>
      <c r="F1863" s="158"/>
      <c r="G1863" s="158"/>
      <c r="H1863" s="158"/>
      <c r="I1863" s="158"/>
      <c r="J1863" s="158"/>
      <c r="K1863" s="158"/>
      <c r="L1863" s="158"/>
      <c r="M1863" s="158"/>
      <c r="N1863" s="157"/>
      <c r="O1863" s="157"/>
      <c r="P1863" s="157"/>
      <c r="Q1863" s="157"/>
      <c r="R1863" s="158"/>
      <c r="S1863" s="158"/>
      <c r="T1863" s="158"/>
      <c r="U1863" s="158"/>
      <c r="V1863" s="158"/>
      <c r="W1863" s="158"/>
      <c r="X1863" s="158"/>
      <c r="Y1863" s="158"/>
      <c r="Z1863" s="147"/>
      <c r="AA1863" s="147"/>
      <c r="AB1863" s="147"/>
      <c r="AC1863" s="147"/>
      <c r="AD1863" s="147"/>
      <c r="AE1863" s="147"/>
      <c r="AF1863" s="147"/>
      <c r="AG1863" s="147" t="s">
        <v>212</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3" x14ac:dyDescent="0.2">
      <c r="A1864" s="154"/>
      <c r="B1864" s="155"/>
      <c r="C1864" s="193" t="s">
        <v>66</v>
      </c>
      <c r="D1864" s="188"/>
      <c r="E1864" s="189">
        <v>1</v>
      </c>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7"/>
      <c r="AA1864" s="147"/>
      <c r="AB1864" s="147"/>
      <c r="AC1864" s="147"/>
      <c r="AD1864" s="147"/>
      <c r="AE1864" s="147"/>
      <c r="AF1864" s="147"/>
      <c r="AG1864" s="147" t="s">
        <v>212</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68">
        <v>285</v>
      </c>
      <c r="B1865" s="169" t="s">
        <v>1397</v>
      </c>
      <c r="C1865" s="184" t="s">
        <v>1398</v>
      </c>
      <c r="D1865" s="170" t="s">
        <v>248</v>
      </c>
      <c r="E1865" s="171">
        <v>2</v>
      </c>
      <c r="F1865" s="172"/>
      <c r="G1865" s="173">
        <f>ROUND(E1865*F1865,2)</f>
        <v>0</v>
      </c>
      <c r="H1865" s="172"/>
      <c r="I1865" s="173">
        <f>ROUND(E1865*H1865,2)</f>
        <v>0</v>
      </c>
      <c r="J1865" s="172"/>
      <c r="K1865" s="173">
        <f>ROUND(E1865*J1865,2)</f>
        <v>0</v>
      </c>
      <c r="L1865" s="173">
        <v>21</v>
      </c>
      <c r="M1865" s="173">
        <f>G1865*(1+L1865/100)</f>
        <v>0</v>
      </c>
      <c r="N1865" s="171">
        <v>3.4000000000000002E-2</v>
      </c>
      <c r="O1865" s="171">
        <f>ROUND(E1865*N1865,2)</f>
        <v>7.0000000000000007E-2</v>
      </c>
      <c r="P1865" s="171">
        <v>0</v>
      </c>
      <c r="Q1865" s="171">
        <f>ROUND(E1865*P1865,2)</f>
        <v>0</v>
      </c>
      <c r="R1865" s="173" t="s">
        <v>237</v>
      </c>
      <c r="S1865" s="173" t="s">
        <v>178</v>
      </c>
      <c r="T1865" s="174" t="s">
        <v>178</v>
      </c>
      <c r="U1865" s="158">
        <v>0</v>
      </c>
      <c r="V1865" s="158">
        <f>ROUND(E1865*U1865,2)</f>
        <v>0</v>
      </c>
      <c r="W1865" s="158"/>
      <c r="X1865" s="158" t="s">
        <v>238</v>
      </c>
      <c r="Y1865" s="158" t="s">
        <v>180</v>
      </c>
      <c r="Z1865" s="147"/>
      <c r="AA1865" s="147"/>
      <c r="AB1865" s="147"/>
      <c r="AC1865" s="147"/>
      <c r="AD1865" s="147"/>
      <c r="AE1865" s="147"/>
      <c r="AF1865" s="147"/>
      <c r="AG1865" s="147" t="s">
        <v>239</v>
      </c>
      <c r="AH1865" s="147"/>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2" x14ac:dyDescent="0.2">
      <c r="A1866" s="154"/>
      <c r="B1866" s="155"/>
      <c r="C1866" s="193" t="s">
        <v>1385</v>
      </c>
      <c r="D1866" s="188"/>
      <c r="E1866" s="189"/>
      <c r="F1866" s="158"/>
      <c r="G1866" s="158"/>
      <c r="H1866" s="158"/>
      <c r="I1866" s="158"/>
      <c r="J1866" s="158"/>
      <c r="K1866" s="158"/>
      <c r="L1866" s="158"/>
      <c r="M1866" s="158"/>
      <c r="N1866" s="157"/>
      <c r="O1866" s="157"/>
      <c r="P1866" s="157"/>
      <c r="Q1866" s="157"/>
      <c r="R1866" s="158"/>
      <c r="S1866" s="158"/>
      <c r="T1866" s="158"/>
      <c r="U1866" s="158"/>
      <c r="V1866" s="158"/>
      <c r="W1866" s="158"/>
      <c r="X1866" s="158"/>
      <c r="Y1866" s="158"/>
      <c r="Z1866" s="147"/>
      <c r="AA1866" s="147"/>
      <c r="AB1866" s="147"/>
      <c r="AC1866" s="147"/>
      <c r="AD1866" s="147"/>
      <c r="AE1866" s="147"/>
      <c r="AF1866" s="147"/>
      <c r="AG1866" s="147" t="s">
        <v>212</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3" x14ac:dyDescent="0.2">
      <c r="A1867" s="154"/>
      <c r="B1867" s="155"/>
      <c r="C1867" s="193" t="s">
        <v>1320</v>
      </c>
      <c r="D1867" s="188"/>
      <c r="E1867" s="189"/>
      <c r="F1867" s="158"/>
      <c r="G1867" s="158"/>
      <c r="H1867" s="158"/>
      <c r="I1867" s="158"/>
      <c r="J1867" s="158"/>
      <c r="K1867" s="158"/>
      <c r="L1867" s="158"/>
      <c r="M1867" s="158"/>
      <c r="N1867" s="157"/>
      <c r="O1867" s="157"/>
      <c r="P1867" s="157"/>
      <c r="Q1867" s="157"/>
      <c r="R1867" s="158"/>
      <c r="S1867" s="158"/>
      <c r="T1867" s="158"/>
      <c r="U1867" s="158"/>
      <c r="V1867" s="158"/>
      <c r="W1867" s="158"/>
      <c r="X1867" s="158"/>
      <c r="Y1867" s="158"/>
      <c r="Z1867" s="147"/>
      <c r="AA1867" s="147"/>
      <c r="AB1867" s="147"/>
      <c r="AC1867" s="147"/>
      <c r="AD1867" s="147"/>
      <c r="AE1867" s="147"/>
      <c r="AF1867" s="147"/>
      <c r="AG1867" s="147" t="s">
        <v>212</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3" x14ac:dyDescent="0.2">
      <c r="A1868" s="154"/>
      <c r="B1868" s="155"/>
      <c r="C1868" s="193" t="s">
        <v>262</v>
      </c>
      <c r="D1868" s="188"/>
      <c r="E1868" s="189">
        <v>2</v>
      </c>
      <c r="F1868" s="158"/>
      <c r="G1868" s="158"/>
      <c r="H1868" s="158"/>
      <c r="I1868" s="158"/>
      <c r="J1868" s="158"/>
      <c r="K1868" s="158"/>
      <c r="L1868" s="158"/>
      <c r="M1868" s="158"/>
      <c r="N1868" s="157"/>
      <c r="O1868" s="157"/>
      <c r="P1868" s="157"/>
      <c r="Q1868" s="157"/>
      <c r="R1868" s="158"/>
      <c r="S1868" s="158"/>
      <c r="T1868" s="158"/>
      <c r="U1868" s="158"/>
      <c r="V1868" s="158"/>
      <c r="W1868" s="158"/>
      <c r="X1868" s="158"/>
      <c r="Y1868" s="158"/>
      <c r="Z1868" s="147"/>
      <c r="AA1868" s="147"/>
      <c r="AB1868" s="147"/>
      <c r="AC1868" s="147"/>
      <c r="AD1868" s="147"/>
      <c r="AE1868" s="147"/>
      <c r="AF1868" s="147"/>
      <c r="AG1868" s="147" t="s">
        <v>212</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68">
        <v>286</v>
      </c>
      <c r="B1869" s="169" t="s">
        <v>1399</v>
      </c>
      <c r="C1869" s="184" t="s">
        <v>1400</v>
      </c>
      <c r="D1869" s="170" t="s">
        <v>248</v>
      </c>
      <c r="E1869" s="171">
        <v>4</v>
      </c>
      <c r="F1869" s="172"/>
      <c r="G1869" s="173">
        <f>ROUND(E1869*F1869,2)</f>
        <v>0</v>
      </c>
      <c r="H1869" s="172"/>
      <c r="I1869" s="173">
        <f>ROUND(E1869*H1869,2)</f>
        <v>0</v>
      </c>
      <c r="J1869" s="172"/>
      <c r="K1869" s="173">
        <f>ROUND(E1869*J1869,2)</f>
        <v>0</v>
      </c>
      <c r="L1869" s="173">
        <v>21</v>
      </c>
      <c r="M1869" s="173">
        <f>G1869*(1+L1869/100)</f>
        <v>0</v>
      </c>
      <c r="N1869" s="171">
        <v>2.5000000000000001E-2</v>
      </c>
      <c r="O1869" s="171">
        <f>ROUND(E1869*N1869,2)</f>
        <v>0.1</v>
      </c>
      <c r="P1869" s="171">
        <v>0</v>
      </c>
      <c r="Q1869" s="171">
        <f>ROUND(E1869*P1869,2)</f>
        <v>0</v>
      </c>
      <c r="R1869" s="173" t="s">
        <v>237</v>
      </c>
      <c r="S1869" s="173" t="s">
        <v>178</v>
      </c>
      <c r="T1869" s="174" t="s">
        <v>178</v>
      </c>
      <c r="U1869" s="158">
        <v>0</v>
      </c>
      <c r="V1869" s="158">
        <f>ROUND(E1869*U1869,2)</f>
        <v>0</v>
      </c>
      <c r="W1869" s="158"/>
      <c r="X1869" s="158" t="s">
        <v>238</v>
      </c>
      <c r="Y1869" s="158" t="s">
        <v>180</v>
      </c>
      <c r="Z1869" s="147"/>
      <c r="AA1869" s="147"/>
      <c r="AB1869" s="147"/>
      <c r="AC1869" s="147"/>
      <c r="AD1869" s="147"/>
      <c r="AE1869" s="147"/>
      <c r="AF1869" s="147"/>
      <c r="AG1869" s="147" t="s">
        <v>239</v>
      </c>
      <c r="AH1869" s="147"/>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2" x14ac:dyDescent="0.2">
      <c r="A1870" s="154"/>
      <c r="B1870" s="155"/>
      <c r="C1870" s="193" t="s">
        <v>1385</v>
      </c>
      <c r="D1870" s="188"/>
      <c r="E1870" s="189"/>
      <c r="F1870" s="158"/>
      <c r="G1870" s="158"/>
      <c r="H1870" s="158"/>
      <c r="I1870" s="158"/>
      <c r="J1870" s="158"/>
      <c r="K1870" s="158"/>
      <c r="L1870" s="158"/>
      <c r="M1870" s="158"/>
      <c r="N1870" s="157"/>
      <c r="O1870" s="157"/>
      <c r="P1870" s="157"/>
      <c r="Q1870" s="157"/>
      <c r="R1870" s="158"/>
      <c r="S1870" s="158"/>
      <c r="T1870" s="158"/>
      <c r="U1870" s="158"/>
      <c r="V1870" s="158"/>
      <c r="W1870" s="158"/>
      <c r="X1870" s="158"/>
      <c r="Y1870" s="158"/>
      <c r="Z1870" s="147"/>
      <c r="AA1870" s="147"/>
      <c r="AB1870" s="147"/>
      <c r="AC1870" s="147"/>
      <c r="AD1870" s="147"/>
      <c r="AE1870" s="147"/>
      <c r="AF1870" s="147"/>
      <c r="AG1870" s="147" t="s">
        <v>212</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3" x14ac:dyDescent="0.2">
      <c r="A1871" s="154"/>
      <c r="B1871" s="155"/>
      <c r="C1871" s="193" t="s">
        <v>649</v>
      </c>
      <c r="D1871" s="188"/>
      <c r="E1871" s="189"/>
      <c r="F1871" s="158"/>
      <c r="G1871" s="158"/>
      <c r="H1871" s="158"/>
      <c r="I1871" s="158"/>
      <c r="J1871" s="158"/>
      <c r="K1871" s="158"/>
      <c r="L1871" s="158"/>
      <c r="M1871" s="158"/>
      <c r="N1871" s="157"/>
      <c r="O1871" s="157"/>
      <c r="P1871" s="157"/>
      <c r="Q1871" s="157"/>
      <c r="R1871" s="158"/>
      <c r="S1871" s="158"/>
      <c r="T1871" s="158"/>
      <c r="U1871" s="158"/>
      <c r="V1871" s="158"/>
      <c r="W1871" s="158"/>
      <c r="X1871" s="158"/>
      <c r="Y1871" s="158"/>
      <c r="Z1871" s="147"/>
      <c r="AA1871" s="147"/>
      <c r="AB1871" s="147"/>
      <c r="AC1871" s="147"/>
      <c r="AD1871" s="147"/>
      <c r="AE1871" s="147"/>
      <c r="AF1871" s="147"/>
      <c r="AG1871" s="147" t="s">
        <v>212</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3" x14ac:dyDescent="0.2">
      <c r="A1872" s="154"/>
      <c r="B1872" s="155"/>
      <c r="C1872" s="193" t="s">
        <v>66</v>
      </c>
      <c r="D1872" s="188"/>
      <c r="E1872" s="189">
        <v>1</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7"/>
      <c r="AA1872" s="147"/>
      <c r="AB1872" s="147"/>
      <c r="AC1872" s="147"/>
      <c r="AD1872" s="147"/>
      <c r="AE1872" s="147"/>
      <c r="AF1872" s="147"/>
      <c r="AG1872" s="147" t="s">
        <v>212</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3" x14ac:dyDescent="0.2">
      <c r="A1873" s="154"/>
      <c r="B1873" s="155"/>
      <c r="C1873" s="193" t="s">
        <v>651</v>
      </c>
      <c r="D1873" s="188"/>
      <c r="E1873" s="189"/>
      <c r="F1873" s="158"/>
      <c r="G1873" s="158"/>
      <c r="H1873" s="158"/>
      <c r="I1873" s="158"/>
      <c r="J1873" s="158"/>
      <c r="K1873" s="158"/>
      <c r="L1873" s="158"/>
      <c r="M1873" s="158"/>
      <c r="N1873" s="157"/>
      <c r="O1873" s="157"/>
      <c r="P1873" s="157"/>
      <c r="Q1873" s="157"/>
      <c r="R1873" s="158"/>
      <c r="S1873" s="158"/>
      <c r="T1873" s="158"/>
      <c r="U1873" s="158"/>
      <c r="V1873" s="158"/>
      <c r="W1873" s="158"/>
      <c r="X1873" s="158"/>
      <c r="Y1873" s="158"/>
      <c r="Z1873" s="147"/>
      <c r="AA1873" s="147"/>
      <c r="AB1873" s="147"/>
      <c r="AC1873" s="147"/>
      <c r="AD1873" s="147"/>
      <c r="AE1873" s="147"/>
      <c r="AF1873" s="147"/>
      <c r="AG1873" s="147" t="s">
        <v>212</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3" x14ac:dyDescent="0.2">
      <c r="A1874" s="154"/>
      <c r="B1874" s="155"/>
      <c r="C1874" s="193" t="s">
        <v>66</v>
      </c>
      <c r="D1874" s="188"/>
      <c r="E1874" s="189">
        <v>1</v>
      </c>
      <c r="F1874" s="158"/>
      <c r="G1874" s="158"/>
      <c r="H1874" s="158"/>
      <c r="I1874" s="158"/>
      <c r="J1874" s="158"/>
      <c r="K1874" s="158"/>
      <c r="L1874" s="158"/>
      <c r="M1874" s="158"/>
      <c r="N1874" s="157"/>
      <c r="O1874" s="157"/>
      <c r="P1874" s="157"/>
      <c r="Q1874" s="157"/>
      <c r="R1874" s="158"/>
      <c r="S1874" s="158"/>
      <c r="T1874" s="158"/>
      <c r="U1874" s="158"/>
      <c r="V1874" s="158"/>
      <c r="W1874" s="158"/>
      <c r="X1874" s="158"/>
      <c r="Y1874" s="158"/>
      <c r="Z1874" s="147"/>
      <c r="AA1874" s="147"/>
      <c r="AB1874" s="147"/>
      <c r="AC1874" s="147"/>
      <c r="AD1874" s="147"/>
      <c r="AE1874" s="147"/>
      <c r="AF1874" s="147"/>
      <c r="AG1874" s="147" t="s">
        <v>212</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3" x14ac:dyDescent="0.2">
      <c r="A1875" s="154"/>
      <c r="B1875" s="155"/>
      <c r="C1875" s="193" t="s">
        <v>652</v>
      </c>
      <c r="D1875" s="188"/>
      <c r="E1875" s="189"/>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7"/>
      <c r="AA1875" s="147"/>
      <c r="AB1875" s="147"/>
      <c r="AC1875" s="147"/>
      <c r="AD1875" s="147"/>
      <c r="AE1875" s="147"/>
      <c r="AF1875" s="147"/>
      <c r="AG1875" s="147" t="s">
        <v>212</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3" x14ac:dyDescent="0.2">
      <c r="A1876" s="154"/>
      <c r="B1876" s="155"/>
      <c r="C1876" s="193" t="s">
        <v>66</v>
      </c>
      <c r="D1876" s="188"/>
      <c r="E1876" s="189">
        <v>1</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58"/>
      <c r="Z1876" s="147"/>
      <c r="AA1876" s="147"/>
      <c r="AB1876" s="147"/>
      <c r="AC1876" s="147"/>
      <c r="AD1876" s="147"/>
      <c r="AE1876" s="147"/>
      <c r="AF1876" s="147"/>
      <c r="AG1876" s="147" t="s">
        <v>212</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3" x14ac:dyDescent="0.2">
      <c r="A1877" s="154"/>
      <c r="B1877" s="155"/>
      <c r="C1877" s="193" t="s">
        <v>653</v>
      </c>
      <c r="D1877" s="188"/>
      <c r="E1877" s="189"/>
      <c r="F1877" s="158"/>
      <c r="G1877" s="158"/>
      <c r="H1877" s="158"/>
      <c r="I1877" s="158"/>
      <c r="J1877" s="158"/>
      <c r="K1877" s="158"/>
      <c r="L1877" s="158"/>
      <c r="M1877" s="158"/>
      <c r="N1877" s="157"/>
      <c r="O1877" s="157"/>
      <c r="P1877" s="157"/>
      <c r="Q1877" s="157"/>
      <c r="R1877" s="158"/>
      <c r="S1877" s="158"/>
      <c r="T1877" s="158"/>
      <c r="U1877" s="158"/>
      <c r="V1877" s="158"/>
      <c r="W1877" s="158"/>
      <c r="X1877" s="158"/>
      <c r="Y1877" s="158"/>
      <c r="Z1877" s="147"/>
      <c r="AA1877" s="147"/>
      <c r="AB1877" s="147"/>
      <c r="AC1877" s="147"/>
      <c r="AD1877" s="147"/>
      <c r="AE1877" s="147"/>
      <c r="AF1877" s="147"/>
      <c r="AG1877" s="147" t="s">
        <v>212</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3" x14ac:dyDescent="0.2">
      <c r="A1878" s="154"/>
      <c r="B1878" s="155"/>
      <c r="C1878" s="193" t="s">
        <v>66</v>
      </c>
      <c r="D1878" s="188"/>
      <c r="E1878" s="189">
        <v>1</v>
      </c>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7"/>
      <c r="AA1878" s="147"/>
      <c r="AB1878" s="147"/>
      <c r="AC1878" s="147"/>
      <c r="AD1878" s="147"/>
      <c r="AE1878" s="147"/>
      <c r="AF1878" s="147"/>
      <c r="AG1878" s="147" t="s">
        <v>212</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68">
        <v>287</v>
      </c>
      <c r="B1879" s="169" t="s">
        <v>1401</v>
      </c>
      <c r="C1879" s="184" t="s">
        <v>1402</v>
      </c>
      <c r="D1879" s="170" t="s">
        <v>248</v>
      </c>
      <c r="E1879" s="613">
        <v>4</v>
      </c>
      <c r="F1879" s="172"/>
      <c r="G1879" s="173">
        <f>ROUND(E1879*F1879,2)</f>
        <v>0</v>
      </c>
      <c r="H1879" s="172"/>
      <c r="I1879" s="173">
        <f>ROUND(E1879*H1879,2)</f>
        <v>0</v>
      </c>
      <c r="J1879" s="172"/>
      <c r="K1879" s="173">
        <f>ROUND(E1879*J1879,2)</f>
        <v>0</v>
      </c>
      <c r="L1879" s="173">
        <v>21</v>
      </c>
      <c r="M1879" s="173">
        <f>G1879*(1+L1879/100)</f>
        <v>0</v>
      </c>
      <c r="N1879" s="171">
        <v>2.7E-2</v>
      </c>
      <c r="O1879" s="171">
        <f>ROUND(E1879*N1879,2)</f>
        <v>0.11</v>
      </c>
      <c r="P1879" s="171">
        <v>0</v>
      </c>
      <c r="Q1879" s="171">
        <f>ROUND(E1879*P1879,2)</f>
        <v>0</v>
      </c>
      <c r="R1879" s="173" t="s">
        <v>237</v>
      </c>
      <c r="S1879" s="173" t="s">
        <v>178</v>
      </c>
      <c r="T1879" s="174" t="s">
        <v>178</v>
      </c>
      <c r="U1879" s="158">
        <v>0</v>
      </c>
      <c r="V1879" s="158">
        <f>ROUND(E1879*U1879,2)</f>
        <v>0</v>
      </c>
      <c r="W1879" s="158"/>
      <c r="X1879" s="158" t="s">
        <v>238</v>
      </c>
      <c r="Y1879" s="158" t="s">
        <v>180</v>
      </c>
      <c r="Z1879" s="147"/>
      <c r="AA1879" s="147"/>
      <c r="AB1879" s="147"/>
      <c r="AC1879" s="147"/>
      <c r="AD1879" s="147"/>
      <c r="AE1879" s="147"/>
      <c r="AF1879" s="147"/>
      <c r="AG1879" s="147" t="s">
        <v>239</v>
      </c>
      <c r="AH1879" s="147"/>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2" x14ac:dyDescent="0.2">
      <c r="A1880" s="154"/>
      <c r="B1880" s="155"/>
      <c r="C1880" s="193" t="s">
        <v>1385</v>
      </c>
      <c r="D1880" s="188"/>
      <c r="E1880" s="189"/>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7"/>
      <c r="AA1880" s="147"/>
      <c r="AB1880" s="147"/>
      <c r="AC1880" s="147"/>
      <c r="AD1880" s="147"/>
      <c r="AE1880" s="147"/>
      <c r="AF1880" s="147"/>
      <c r="AG1880" s="147" t="s">
        <v>212</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3" x14ac:dyDescent="0.2">
      <c r="A1881" s="154"/>
      <c r="B1881" s="155"/>
      <c r="C1881" s="608" t="s">
        <v>654</v>
      </c>
      <c r="D1881" s="609"/>
      <c r="E1881" s="610"/>
      <c r="F1881" s="158"/>
      <c r="G1881" s="158"/>
      <c r="H1881" s="158"/>
      <c r="I1881" s="158"/>
      <c r="J1881" s="158"/>
      <c r="K1881" s="158"/>
      <c r="L1881" s="158"/>
      <c r="M1881" s="158"/>
      <c r="N1881" s="157"/>
      <c r="O1881" s="157"/>
      <c r="P1881" s="157"/>
      <c r="Q1881" s="157"/>
      <c r="R1881" s="158"/>
      <c r="S1881" s="158"/>
      <c r="T1881" s="158"/>
      <c r="U1881" s="158"/>
      <c r="V1881" s="158"/>
      <c r="W1881" s="158"/>
      <c r="X1881" s="158"/>
      <c r="Y1881" s="158"/>
      <c r="Z1881" s="147"/>
      <c r="AA1881" s="147"/>
      <c r="AB1881" s="147"/>
      <c r="AC1881" s="147"/>
      <c r="AD1881" s="147"/>
      <c r="AE1881" s="147"/>
      <c r="AF1881" s="147"/>
      <c r="AG1881" s="147" t="s">
        <v>212</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3" x14ac:dyDescent="0.2">
      <c r="A1882" s="154"/>
      <c r="B1882" s="155"/>
      <c r="C1882" s="611">
        <v>3</v>
      </c>
      <c r="D1882" s="609"/>
      <c r="E1882" s="610">
        <v>3</v>
      </c>
      <c r="F1882" s="158"/>
      <c r="G1882" s="158"/>
      <c r="H1882" s="158"/>
      <c r="I1882" s="158"/>
      <c r="J1882" s="158"/>
      <c r="K1882" s="158"/>
      <c r="L1882" s="158"/>
      <c r="M1882" s="158"/>
      <c r="N1882" s="157"/>
      <c r="O1882" s="157"/>
      <c r="P1882" s="157"/>
      <c r="Q1882" s="157"/>
      <c r="R1882" s="158"/>
      <c r="S1882" s="158"/>
      <c r="T1882" s="158"/>
      <c r="U1882" s="158"/>
      <c r="V1882" s="158"/>
      <c r="W1882" s="158"/>
      <c r="X1882" s="158"/>
      <c r="Y1882" s="158"/>
      <c r="Z1882" s="147"/>
      <c r="AA1882" s="147"/>
      <c r="AB1882" s="147"/>
      <c r="AC1882" s="147"/>
      <c r="AD1882" s="147"/>
      <c r="AE1882" s="147"/>
      <c r="AF1882" s="147"/>
      <c r="AG1882" s="147" t="s">
        <v>212</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3" x14ac:dyDescent="0.2">
      <c r="A1883" s="154"/>
      <c r="B1883" s="155"/>
      <c r="C1883" s="193" t="s">
        <v>663</v>
      </c>
      <c r="D1883" s="188"/>
      <c r="E1883" s="189"/>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7"/>
      <c r="AA1883" s="147"/>
      <c r="AB1883" s="147"/>
      <c r="AC1883" s="147"/>
      <c r="AD1883" s="147"/>
      <c r="AE1883" s="147"/>
      <c r="AF1883" s="147"/>
      <c r="AG1883" s="147" t="s">
        <v>212</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3" x14ac:dyDescent="0.2">
      <c r="A1884" s="154"/>
      <c r="B1884" s="155"/>
      <c r="C1884" s="193" t="s">
        <v>66</v>
      </c>
      <c r="D1884" s="188"/>
      <c r="E1884" s="189">
        <v>1</v>
      </c>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7"/>
      <c r="AA1884" s="147"/>
      <c r="AB1884" s="147"/>
      <c r="AC1884" s="147"/>
      <c r="AD1884" s="147"/>
      <c r="AE1884" s="147"/>
      <c r="AF1884" s="147"/>
      <c r="AG1884" s="147" t="s">
        <v>212</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v>288</v>
      </c>
      <c r="B1885" s="155" t="s">
        <v>1403</v>
      </c>
      <c r="C1885" s="195" t="s">
        <v>1404</v>
      </c>
      <c r="D1885" s="156" t="s">
        <v>0</v>
      </c>
      <c r="E1885" s="192"/>
      <c r="F1885" s="159"/>
      <c r="G1885" s="158">
        <f>ROUND(E1885*F1885,2)</f>
        <v>0</v>
      </c>
      <c r="H1885" s="159"/>
      <c r="I1885" s="158">
        <f>ROUND(E1885*H1885,2)</f>
        <v>0</v>
      </c>
      <c r="J1885" s="159"/>
      <c r="K1885" s="158">
        <f>ROUND(E1885*J1885,2)</f>
        <v>0</v>
      </c>
      <c r="L1885" s="158">
        <v>21</v>
      </c>
      <c r="M1885" s="158">
        <f>G1885*(1+L1885/100)</f>
        <v>0</v>
      </c>
      <c r="N1885" s="157">
        <v>0</v>
      </c>
      <c r="O1885" s="157">
        <f>ROUND(E1885*N1885,2)</f>
        <v>0</v>
      </c>
      <c r="P1885" s="157">
        <v>0</v>
      </c>
      <c r="Q1885" s="157">
        <f>ROUND(E1885*P1885,2)</f>
        <v>0</v>
      </c>
      <c r="R1885" s="158"/>
      <c r="S1885" s="158" t="s">
        <v>178</v>
      </c>
      <c r="T1885" s="158" t="s">
        <v>178</v>
      </c>
      <c r="U1885" s="158">
        <v>0</v>
      </c>
      <c r="V1885" s="158">
        <f>ROUND(E1885*U1885,2)</f>
        <v>0</v>
      </c>
      <c r="W1885" s="158"/>
      <c r="X1885" s="158" t="s">
        <v>1060</v>
      </c>
      <c r="Y1885" s="158" t="s">
        <v>180</v>
      </c>
      <c r="Z1885" s="147"/>
      <c r="AA1885" s="147"/>
      <c r="AB1885" s="147"/>
      <c r="AC1885" s="147"/>
      <c r="AD1885" s="147"/>
      <c r="AE1885" s="147"/>
      <c r="AF1885" s="147"/>
      <c r="AG1885" s="147" t="s">
        <v>1061</v>
      </c>
      <c r="AH1885" s="147"/>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x14ac:dyDescent="0.2">
      <c r="A1886" s="161" t="s">
        <v>173</v>
      </c>
      <c r="B1886" s="162" t="s">
        <v>118</v>
      </c>
      <c r="C1886" s="182" t="s">
        <v>119</v>
      </c>
      <c r="D1886" s="163"/>
      <c r="E1886" s="164"/>
      <c r="F1886" s="165"/>
      <c r="G1886" s="165">
        <f>SUMIF(AG1887:AG1943,"&lt;&gt;NOR",G1887:G1943)</f>
        <v>0</v>
      </c>
      <c r="H1886" s="165"/>
      <c r="I1886" s="165">
        <f>SUM(I1887:I1943)</f>
        <v>0</v>
      </c>
      <c r="J1886" s="165"/>
      <c r="K1886" s="165">
        <f>SUM(K1887:K1943)</f>
        <v>0</v>
      </c>
      <c r="L1886" s="165"/>
      <c r="M1886" s="165">
        <f>SUM(M1887:M1943)</f>
        <v>0</v>
      </c>
      <c r="N1886" s="164"/>
      <c r="O1886" s="164">
        <f>SUM(O1887:O1943)</f>
        <v>5.419999999999999</v>
      </c>
      <c r="P1886" s="164"/>
      <c r="Q1886" s="164">
        <f>SUM(Q1887:Q1943)</f>
        <v>5.09</v>
      </c>
      <c r="R1886" s="165"/>
      <c r="S1886" s="165"/>
      <c r="T1886" s="166"/>
      <c r="U1886" s="160"/>
      <c r="V1886" s="160">
        <f>SUM(V1887:V1943)</f>
        <v>1081.77</v>
      </c>
      <c r="W1886" s="160"/>
      <c r="X1886" s="160"/>
      <c r="Y1886" s="160"/>
      <c r="AG1886" t="s">
        <v>174</v>
      </c>
    </row>
    <row r="1887" spans="1:60" outlineLevel="1" x14ac:dyDescent="0.2">
      <c r="A1887" s="168">
        <v>289</v>
      </c>
      <c r="B1887" s="169" t="s">
        <v>1405</v>
      </c>
      <c r="C1887" s="184" t="s">
        <v>1406</v>
      </c>
      <c r="D1887" s="170" t="s">
        <v>253</v>
      </c>
      <c r="E1887" s="171">
        <v>23.1</v>
      </c>
      <c r="F1887" s="172"/>
      <c r="G1887" s="173">
        <f>ROUND(E1887*F1887,2)</f>
        <v>0</v>
      </c>
      <c r="H1887" s="172"/>
      <c r="I1887" s="173">
        <f>ROUND(E1887*H1887,2)</f>
        <v>0</v>
      </c>
      <c r="J1887" s="172"/>
      <c r="K1887" s="173">
        <f>ROUND(E1887*J1887,2)</f>
        <v>0</v>
      </c>
      <c r="L1887" s="173">
        <v>21</v>
      </c>
      <c r="M1887" s="173">
        <f>G1887*(1+L1887/100)</f>
        <v>0</v>
      </c>
      <c r="N1887" s="171">
        <v>0</v>
      </c>
      <c r="O1887" s="171">
        <f>ROUND(E1887*N1887,2)</f>
        <v>0</v>
      </c>
      <c r="P1887" s="171">
        <v>3.3000000000000002E-2</v>
      </c>
      <c r="Q1887" s="171">
        <f>ROUND(E1887*P1887,2)</f>
        <v>0.76</v>
      </c>
      <c r="R1887" s="173"/>
      <c r="S1887" s="173" t="s">
        <v>178</v>
      </c>
      <c r="T1887" s="174" t="s">
        <v>178</v>
      </c>
      <c r="U1887" s="158">
        <v>0.88800000000000001</v>
      </c>
      <c r="V1887" s="158">
        <f>ROUND(E1887*U1887,2)</f>
        <v>20.51</v>
      </c>
      <c r="W1887" s="158"/>
      <c r="X1887" s="158" t="s">
        <v>188</v>
      </c>
      <c r="Y1887" s="158" t="s">
        <v>180</v>
      </c>
      <c r="Z1887" s="147"/>
      <c r="AA1887" s="147"/>
      <c r="AB1887" s="147"/>
      <c r="AC1887" s="147"/>
      <c r="AD1887" s="147"/>
      <c r="AE1887" s="147"/>
      <c r="AF1887" s="147"/>
      <c r="AG1887" s="147" t="s">
        <v>189</v>
      </c>
      <c r="AH1887" s="147"/>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2" x14ac:dyDescent="0.2">
      <c r="A1888" s="154"/>
      <c r="B1888" s="155"/>
      <c r="C1888" s="193" t="s">
        <v>1407</v>
      </c>
      <c r="D1888" s="188"/>
      <c r="E1888" s="189"/>
      <c r="F1888" s="158"/>
      <c r="G1888" s="158"/>
      <c r="H1888" s="158"/>
      <c r="I1888" s="158"/>
      <c r="J1888" s="158"/>
      <c r="K1888" s="158"/>
      <c r="L1888" s="158"/>
      <c r="M1888" s="158"/>
      <c r="N1888" s="157"/>
      <c r="O1888" s="157"/>
      <c r="P1888" s="157"/>
      <c r="Q1888" s="157"/>
      <c r="R1888" s="158"/>
      <c r="S1888" s="158"/>
      <c r="T1888" s="158"/>
      <c r="U1888" s="158"/>
      <c r="V1888" s="158"/>
      <c r="W1888" s="158"/>
      <c r="X1888" s="158"/>
      <c r="Y1888" s="158"/>
      <c r="Z1888" s="147"/>
      <c r="AA1888" s="147"/>
      <c r="AB1888" s="147"/>
      <c r="AC1888" s="147"/>
      <c r="AD1888" s="147"/>
      <c r="AE1888" s="147"/>
      <c r="AF1888" s="147"/>
      <c r="AG1888" s="147" t="s">
        <v>212</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3" x14ac:dyDescent="0.2">
      <c r="A1889" s="154"/>
      <c r="B1889" s="155"/>
      <c r="C1889" s="193" t="s">
        <v>258</v>
      </c>
      <c r="D1889" s="188"/>
      <c r="E1889" s="189"/>
      <c r="F1889" s="158"/>
      <c r="G1889" s="158"/>
      <c r="H1889" s="158"/>
      <c r="I1889" s="158"/>
      <c r="J1889" s="158"/>
      <c r="K1889" s="158"/>
      <c r="L1889" s="158"/>
      <c r="M1889" s="158"/>
      <c r="N1889" s="157"/>
      <c r="O1889" s="157"/>
      <c r="P1889" s="157"/>
      <c r="Q1889" s="157"/>
      <c r="R1889" s="158"/>
      <c r="S1889" s="158"/>
      <c r="T1889" s="158"/>
      <c r="U1889" s="158"/>
      <c r="V1889" s="158"/>
      <c r="W1889" s="158"/>
      <c r="X1889" s="158"/>
      <c r="Y1889" s="158"/>
      <c r="Z1889" s="147"/>
      <c r="AA1889" s="147"/>
      <c r="AB1889" s="147"/>
      <c r="AC1889" s="147"/>
      <c r="AD1889" s="147"/>
      <c r="AE1889" s="147"/>
      <c r="AF1889" s="147"/>
      <c r="AG1889" s="147" t="s">
        <v>212</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3" x14ac:dyDescent="0.2">
      <c r="A1890" s="154"/>
      <c r="B1890" s="155"/>
      <c r="C1890" s="193" t="s">
        <v>1408</v>
      </c>
      <c r="D1890" s="188"/>
      <c r="E1890" s="189">
        <v>23.1</v>
      </c>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7"/>
      <c r="AA1890" s="147"/>
      <c r="AB1890" s="147"/>
      <c r="AC1890" s="147"/>
      <c r="AD1890" s="147"/>
      <c r="AE1890" s="147"/>
      <c r="AF1890" s="147"/>
      <c r="AG1890" s="147" t="s">
        <v>212</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ht="22.5" outlineLevel="1" x14ac:dyDescent="0.2">
      <c r="A1891" s="168">
        <v>290</v>
      </c>
      <c r="B1891" s="169" t="s">
        <v>1409</v>
      </c>
      <c r="C1891" s="184" t="s">
        <v>1410</v>
      </c>
      <c r="D1891" s="170" t="s">
        <v>253</v>
      </c>
      <c r="E1891" s="171">
        <v>719.21</v>
      </c>
      <c r="F1891" s="172"/>
      <c r="G1891" s="173">
        <f>ROUND(E1891*F1891,2)</f>
        <v>0</v>
      </c>
      <c r="H1891" s="172"/>
      <c r="I1891" s="173">
        <f>ROUND(E1891*H1891,2)</f>
        <v>0</v>
      </c>
      <c r="J1891" s="172"/>
      <c r="K1891" s="173">
        <f>ROUND(E1891*J1891,2)</f>
        <v>0</v>
      </c>
      <c r="L1891" s="173">
        <v>21</v>
      </c>
      <c r="M1891" s="173">
        <f>G1891*(1+L1891/100)</f>
        <v>0</v>
      </c>
      <c r="N1891" s="171">
        <v>2.8800000000000002E-3</v>
      </c>
      <c r="O1891" s="171">
        <f>ROUND(E1891*N1891,2)</f>
        <v>2.0699999999999998</v>
      </c>
      <c r="P1891" s="171">
        <v>0</v>
      </c>
      <c r="Q1891" s="171">
        <f>ROUND(E1891*P1891,2)</f>
        <v>0</v>
      </c>
      <c r="R1891" s="173"/>
      <c r="S1891" s="173" t="s">
        <v>178</v>
      </c>
      <c r="T1891" s="174" t="s">
        <v>178</v>
      </c>
      <c r="U1891" s="158">
        <v>0.52</v>
      </c>
      <c r="V1891" s="158">
        <f>ROUND(E1891*U1891,2)</f>
        <v>373.99</v>
      </c>
      <c r="W1891" s="158"/>
      <c r="X1891" s="158" t="s">
        <v>188</v>
      </c>
      <c r="Y1891" s="158" t="s">
        <v>180</v>
      </c>
      <c r="Z1891" s="147"/>
      <c r="AA1891" s="147"/>
      <c r="AB1891" s="147"/>
      <c r="AC1891" s="147"/>
      <c r="AD1891" s="147"/>
      <c r="AE1891" s="147"/>
      <c r="AF1891" s="147"/>
      <c r="AG1891" s="147" t="s">
        <v>189</v>
      </c>
      <c r="AH1891" s="147"/>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2" x14ac:dyDescent="0.2">
      <c r="A1892" s="154"/>
      <c r="B1892" s="155"/>
      <c r="C1892" s="193" t="s">
        <v>258</v>
      </c>
      <c r="D1892" s="188"/>
      <c r="E1892" s="189"/>
      <c r="F1892" s="158"/>
      <c r="G1892" s="158"/>
      <c r="H1892" s="158"/>
      <c r="I1892" s="158"/>
      <c r="J1892" s="158"/>
      <c r="K1892" s="158"/>
      <c r="L1892" s="158"/>
      <c r="M1892" s="158"/>
      <c r="N1892" s="157"/>
      <c r="O1892" s="157"/>
      <c r="P1892" s="157"/>
      <c r="Q1892" s="157"/>
      <c r="R1892" s="158"/>
      <c r="S1892" s="158"/>
      <c r="T1892" s="158"/>
      <c r="U1892" s="158"/>
      <c r="V1892" s="158"/>
      <c r="W1892" s="158"/>
      <c r="X1892" s="158"/>
      <c r="Y1892" s="158"/>
      <c r="Z1892" s="147"/>
      <c r="AA1892" s="147"/>
      <c r="AB1892" s="147"/>
      <c r="AC1892" s="147"/>
      <c r="AD1892" s="147"/>
      <c r="AE1892" s="147"/>
      <c r="AF1892" s="147"/>
      <c r="AG1892" s="147" t="s">
        <v>212</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3" x14ac:dyDescent="0.2">
      <c r="A1893" s="154"/>
      <c r="B1893" s="155"/>
      <c r="C1893" s="193" t="s">
        <v>1411</v>
      </c>
      <c r="D1893" s="188"/>
      <c r="E1893" s="189">
        <v>703.21</v>
      </c>
      <c r="F1893" s="158"/>
      <c r="G1893" s="158"/>
      <c r="H1893" s="158"/>
      <c r="I1893" s="158"/>
      <c r="J1893" s="158"/>
      <c r="K1893" s="158"/>
      <c r="L1893" s="158"/>
      <c r="M1893" s="158"/>
      <c r="N1893" s="157"/>
      <c r="O1893" s="157"/>
      <c r="P1893" s="157"/>
      <c r="Q1893" s="157"/>
      <c r="R1893" s="158"/>
      <c r="S1893" s="158"/>
      <c r="T1893" s="158"/>
      <c r="U1893" s="158"/>
      <c r="V1893" s="158"/>
      <c r="W1893" s="158"/>
      <c r="X1893" s="158"/>
      <c r="Y1893" s="158"/>
      <c r="Z1893" s="147"/>
      <c r="AA1893" s="147"/>
      <c r="AB1893" s="147"/>
      <c r="AC1893" s="147"/>
      <c r="AD1893" s="147"/>
      <c r="AE1893" s="147"/>
      <c r="AF1893" s="147"/>
      <c r="AG1893" s="147" t="s">
        <v>212</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3" x14ac:dyDescent="0.2">
      <c r="A1894" s="154"/>
      <c r="B1894" s="155"/>
      <c r="C1894" s="193" t="s">
        <v>211</v>
      </c>
      <c r="D1894" s="188"/>
      <c r="E1894" s="189"/>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7"/>
      <c r="AA1894" s="147"/>
      <c r="AB1894" s="147"/>
      <c r="AC1894" s="147"/>
      <c r="AD1894" s="147"/>
      <c r="AE1894" s="147"/>
      <c r="AF1894" s="147"/>
      <c r="AG1894" s="147" t="s">
        <v>212</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3" x14ac:dyDescent="0.2">
      <c r="A1895" s="154"/>
      <c r="B1895" s="155"/>
      <c r="C1895" s="193" t="s">
        <v>1412</v>
      </c>
      <c r="D1895" s="188"/>
      <c r="E1895" s="189">
        <v>16</v>
      </c>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7"/>
      <c r="AA1895" s="147"/>
      <c r="AB1895" s="147"/>
      <c r="AC1895" s="147"/>
      <c r="AD1895" s="147"/>
      <c r="AE1895" s="147"/>
      <c r="AF1895" s="147"/>
      <c r="AG1895" s="147" t="s">
        <v>212</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ht="22.5" outlineLevel="1" x14ac:dyDescent="0.2">
      <c r="A1896" s="175">
        <v>291</v>
      </c>
      <c r="B1896" s="176" t="s">
        <v>1413</v>
      </c>
      <c r="C1896" s="614" t="s">
        <v>2930</v>
      </c>
      <c r="D1896" s="177" t="s">
        <v>253</v>
      </c>
      <c r="E1896" s="178">
        <v>719.21</v>
      </c>
      <c r="F1896" s="179"/>
      <c r="G1896" s="180">
        <f>ROUND(E1896*F1896,2)</f>
        <v>0</v>
      </c>
      <c r="H1896" s="179"/>
      <c r="I1896" s="180">
        <f>ROUND(E1896*H1896,2)</f>
        <v>0</v>
      </c>
      <c r="J1896" s="179"/>
      <c r="K1896" s="180">
        <f>ROUND(E1896*J1896,2)</f>
        <v>0</v>
      </c>
      <c r="L1896" s="180">
        <v>21</v>
      </c>
      <c r="M1896" s="180">
        <f>G1896*(1+L1896/100)</f>
        <v>0</v>
      </c>
      <c r="N1896" s="178">
        <v>4.1000000000000003E-3</v>
      </c>
      <c r="O1896" s="178">
        <f>ROUND(E1896*N1896,2)</f>
        <v>2.95</v>
      </c>
      <c r="P1896" s="178">
        <v>0</v>
      </c>
      <c r="Q1896" s="178">
        <f>ROUND(E1896*P1896,2)</f>
        <v>0</v>
      </c>
      <c r="R1896" s="180"/>
      <c r="S1896" s="180" t="s">
        <v>178</v>
      </c>
      <c r="T1896" s="181" t="s">
        <v>178</v>
      </c>
      <c r="U1896" s="158">
        <v>0.42</v>
      </c>
      <c r="V1896" s="158">
        <f>ROUND(E1896*U1896,2)</f>
        <v>302.07</v>
      </c>
      <c r="W1896" s="158"/>
      <c r="X1896" s="158" t="s">
        <v>188</v>
      </c>
      <c r="Y1896" s="158" t="s">
        <v>180</v>
      </c>
      <c r="Z1896" s="147"/>
      <c r="AA1896" s="147"/>
      <c r="AB1896" s="147"/>
      <c r="AC1896" s="147"/>
      <c r="AD1896" s="147"/>
      <c r="AE1896" s="147"/>
      <c r="AF1896" s="147"/>
      <c r="AG1896" s="147" t="s">
        <v>189</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68">
        <v>292</v>
      </c>
      <c r="B1897" s="169" t="s">
        <v>1414</v>
      </c>
      <c r="C1897" s="184" t="s">
        <v>1415</v>
      </c>
      <c r="D1897" s="170" t="s">
        <v>253</v>
      </c>
      <c r="E1897" s="171">
        <v>721.94</v>
      </c>
      <c r="F1897" s="172"/>
      <c r="G1897" s="173">
        <f>ROUND(E1897*F1897,2)</f>
        <v>0</v>
      </c>
      <c r="H1897" s="172"/>
      <c r="I1897" s="173">
        <f>ROUND(E1897*H1897,2)</f>
        <v>0</v>
      </c>
      <c r="J1897" s="172"/>
      <c r="K1897" s="173">
        <f>ROUND(E1897*J1897,2)</f>
        <v>0</v>
      </c>
      <c r="L1897" s="173">
        <v>21</v>
      </c>
      <c r="M1897" s="173">
        <f>G1897*(1+L1897/100)</f>
        <v>0</v>
      </c>
      <c r="N1897" s="171">
        <v>0</v>
      </c>
      <c r="O1897" s="171">
        <f>ROUND(E1897*N1897,2)</f>
        <v>0</v>
      </c>
      <c r="P1897" s="171">
        <v>4.0000000000000001E-3</v>
      </c>
      <c r="Q1897" s="171">
        <f>ROUND(E1897*P1897,2)</f>
        <v>2.89</v>
      </c>
      <c r="R1897" s="173"/>
      <c r="S1897" s="173" t="s">
        <v>178</v>
      </c>
      <c r="T1897" s="174" t="s">
        <v>178</v>
      </c>
      <c r="U1897" s="158">
        <v>0.41</v>
      </c>
      <c r="V1897" s="158">
        <f>ROUND(E1897*U1897,2)</f>
        <v>296</v>
      </c>
      <c r="W1897" s="158"/>
      <c r="X1897" s="158" t="s">
        <v>188</v>
      </c>
      <c r="Y1897" s="158" t="s">
        <v>180</v>
      </c>
      <c r="Z1897" s="147"/>
      <c r="AA1897" s="147"/>
      <c r="AB1897" s="147"/>
      <c r="AC1897" s="147"/>
      <c r="AD1897" s="147"/>
      <c r="AE1897" s="147"/>
      <c r="AF1897" s="147"/>
      <c r="AG1897" s="147" t="s">
        <v>189</v>
      </c>
      <c r="AH1897" s="147"/>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2" x14ac:dyDescent="0.2">
      <c r="A1898" s="154"/>
      <c r="B1898" s="155"/>
      <c r="C1898" s="193" t="s">
        <v>955</v>
      </c>
      <c r="D1898" s="188"/>
      <c r="E1898" s="189"/>
      <c r="F1898" s="158"/>
      <c r="G1898" s="158"/>
      <c r="H1898" s="158"/>
      <c r="I1898" s="158"/>
      <c r="J1898" s="158"/>
      <c r="K1898" s="158"/>
      <c r="L1898" s="158"/>
      <c r="M1898" s="158"/>
      <c r="N1898" s="157"/>
      <c r="O1898" s="157"/>
      <c r="P1898" s="157"/>
      <c r="Q1898" s="157"/>
      <c r="R1898" s="158"/>
      <c r="S1898" s="158"/>
      <c r="T1898" s="158"/>
      <c r="U1898" s="158"/>
      <c r="V1898" s="158"/>
      <c r="W1898" s="158"/>
      <c r="X1898" s="158"/>
      <c r="Y1898" s="158"/>
      <c r="Z1898" s="147"/>
      <c r="AA1898" s="147"/>
      <c r="AB1898" s="147"/>
      <c r="AC1898" s="147"/>
      <c r="AD1898" s="147"/>
      <c r="AE1898" s="147"/>
      <c r="AF1898" s="147"/>
      <c r="AG1898" s="147" t="s">
        <v>212</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3" x14ac:dyDescent="0.2">
      <c r="A1899" s="154"/>
      <c r="B1899" s="155"/>
      <c r="C1899" s="193" t="s">
        <v>258</v>
      </c>
      <c r="D1899" s="188"/>
      <c r="E1899" s="189"/>
      <c r="F1899" s="158"/>
      <c r="G1899" s="158"/>
      <c r="H1899" s="158"/>
      <c r="I1899" s="158"/>
      <c r="J1899" s="158"/>
      <c r="K1899" s="158"/>
      <c r="L1899" s="158"/>
      <c r="M1899" s="158"/>
      <c r="N1899" s="157"/>
      <c r="O1899" s="157"/>
      <c r="P1899" s="157"/>
      <c r="Q1899" s="157"/>
      <c r="R1899" s="158"/>
      <c r="S1899" s="158"/>
      <c r="T1899" s="158"/>
      <c r="U1899" s="158"/>
      <c r="V1899" s="158"/>
      <c r="W1899" s="158"/>
      <c r="X1899" s="158"/>
      <c r="Y1899" s="158"/>
      <c r="Z1899" s="147"/>
      <c r="AA1899" s="147"/>
      <c r="AB1899" s="147"/>
      <c r="AC1899" s="147"/>
      <c r="AD1899" s="147"/>
      <c r="AE1899" s="147"/>
      <c r="AF1899" s="147"/>
      <c r="AG1899" s="147" t="s">
        <v>212</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3" x14ac:dyDescent="0.2">
      <c r="A1900" s="154"/>
      <c r="B1900" s="155"/>
      <c r="C1900" s="193" t="s">
        <v>1416</v>
      </c>
      <c r="D1900" s="188"/>
      <c r="E1900" s="189">
        <v>702.94</v>
      </c>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7"/>
      <c r="AA1900" s="147"/>
      <c r="AB1900" s="147"/>
      <c r="AC1900" s="147"/>
      <c r="AD1900" s="147"/>
      <c r="AE1900" s="147"/>
      <c r="AF1900" s="147"/>
      <c r="AG1900" s="147" t="s">
        <v>212</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3" x14ac:dyDescent="0.2">
      <c r="A1901" s="154"/>
      <c r="B1901" s="155"/>
      <c r="C1901" s="193" t="s">
        <v>211</v>
      </c>
      <c r="D1901" s="188"/>
      <c r="E1901" s="189"/>
      <c r="F1901" s="158"/>
      <c r="G1901" s="158"/>
      <c r="H1901" s="158"/>
      <c r="I1901" s="158"/>
      <c r="J1901" s="158"/>
      <c r="K1901" s="158"/>
      <c r="L1901" s="158"/>
      <c r="M1901" s="158"/>
      <c r="N1901" s="157"/>
      <c r="O1901" s="157"/>
      <c r="P1901" s="157"/>
      <c r="Q1901" s="157"/>
      <c r="R1901" s="158"/>
      <c r="S1901" s="158"/>
      <c r="T1901" s="158"/>
      <c r="U1901" s="158"/>
      <c r="V1901" s="158"/>
      <c r="W1901" s="158"/>
      <c r="X1901" s="158"/>
      <c r="Y1901" s="158"/>
      <c r="Z1901" s="147"/>
      <c r="AA1901" s="147"/>
      <c r="AB1901" s="147"/>
      <c r="AC1901" s="147"/>
      <c r="AD1901" s="147"/>
      <c r="AE1901" s="147"/>
      <c r="AF1901" s="147"/>
      <c r="AG1901" s="147" t="s">
        <v>212</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3" x14ac:dyDescent="0.2">
      <c r="A1902" s="154"/>
      <c r="B1902" s="155"/>
      <c r="C1902" s="193" t="s">
        <v>1417</v>
      </c>
      <c r="D1902" s="188"/>
      <c r="E1902" s="189">
        <v>19</v>
      </c>
      <c r="F1902" s="158"/>
      <c r="G1902" s="158"/>
      <c r="H1902" s="158"/>
      <c r="I1902" s="158"/>
      <c r="J1902" s="158"/>
      <c r="K1902" s="158"/>
      <c r="L1902" s="158"/>
      <c r="M1902" s="158"/>
      <c r="N1902" s="157"/>
      <c r="O1902" s="157"/>
      <c r="P1902" s="157"/>
      <c r="Q1902" s="157"/>
      <c r="R1902" s="158"/>
      <c r="S1902" s="158"/>
      <c r="T1902" s="158"/>
      <c r="U1902" s="158"/>
      <c r="V1902" s="158"/>
      <c r="W1902" s="158"/>
      <c r="X1902" s="158"/>
      <c r="Y1902" s="158"/>
      <c r="Z1902" s="147"/>
      <c r="AA1902" s="147"/>
      <c r="AB1902" s="147"/>
      <c r="AC1902" s="147"/>
      <c r="AD1902" s="147"/>
      <c r="AE1902" s="147"/>
      <c r="AF1902" s="147"/>
      <c r="AG1902" s="147" t="s">
        <v>212</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68">
        <v>293</v>
      </c>
      <c r="B1903" s="169" t="s">
        <v>1418</v>
      </c>
      <c r="C1903" s="184" t="s">
        <v>1419</v>
      </c>
      <c r="D1903" s="170" t="s">
        <v>253</v>
      </c>
      <c r="E1903" s="171">
        <v>721.94</v>
      </c>
      <c r="F1903" s="172"/>
      <c r="G1903" s="173">
        <f>ROUND(E1903*F1903,2)</f>
        <v>0</v>
      </c>
      <c r="H1903" s="172"/>
      <c r="I1903" s="173">
        <f>ROUND(E1903*H1903,2)</f>
        <v>0</v>
      </c>
      <c r="J1903" s="172"/>
      <c r="K1903" s="173">
        <f>ROUND(E1903*J1903,2)</f>
        <v>0</v>
      </c>
      <c r="L1903" s="173">
        <v>21</v>
      </c>
      <c r="M1903" s="173">
        <f>G1903*(1+L1903/100)</f>
        <v>0</v>
      </c>
      <c r="N1903" s="171">
        <v>0</v>
      </c>
      <c r="O1903" s="171">
        <f>ROUND(E1903*N1903,2)</f>
        <v>0</v>
      </c>
      <c r="P1903" s="171">
        <v>2E-3</v>
      </c>
      <c r="Q1903" s="171">
        <f>ROUND(E1903*P1903,2)</f>
        <v>1.44</v>
      </c>
      <c r="R1903" s="173"/>
      <c r="S1903" s="173" t="s">
        <v>178</v>
      </c>
      <c r="T1903" s="174" t="s">
        <v>178</v>
      </c>
      <c r="U1903" s="158">
        <v>0.1</v>
      </c>
      <c r="V1903" s="158">
        <f>ROUND(E1903*U1903,2)</f>
        <v>72.19</v>
      </c>
      <c r="W1903" s="158"/>
      <c r="X1903" s="158" t="s">
        <v>188</v>
      </c>
      <c r="Y1903" s="158" t="s">
        <v>180</v>
      </c>
      <c r="Z1903" s="147"/>
      <c r="AA1903" s="147"/>
      <c r="AB1903" s="147"/>
      <c r="AC1903" s="147"/>
      <c r="AD1903" s="147"/>
      <c r="AE1903" s="147"/>
      <c r="AF1903" s="147"/>
      <c r="AG1903" s="147" t="s">
        <v>189</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2" x14ac:dyDescent="0.2">
      <c r="A1904" s="154"/>
      <c r="B1904" s="155"/>
      <c r="C1904" s="193" t="s">
        <v>955</v>
      </c>
      <c r="D1904" s="188"/>
      <c r="E1904" s="189"/>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7"/>
      <c r="AA1904" s="147"/>
      <c r="AB1904" s="147"/>
      <c r="AC1904" s="147"/>
      <c r="AD1904" s="147"/>
      <c r="AE1904" s="147"/>
      <c r="AF1904" s="147"/>
      <c r="AG1904" s="147" t="s">
        <v>212</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3" x14ac:dyDescent="0.2">
      <c r="A1905" s="154"/>
      <c r="B1905" s="155"/>
      <c r="C1905" s="193" t="s">
        <v>258</v>
      </c>
      <c r="D1905" s="188"/>
      <c r="E1905" s="189"/>
      <c r="F1905" s="158"/>
      <c r="G1905" s="158"/>
      <c r="H1905" s="158"/>
      <c r="I1905" s="158"/>
      <c r="J1905" s="158"/>
      <c r="K1905" s="158"/>
      <c r="L1905" s="158"/>
      <c r="M1905" s="158"/>
      <c r="N1905" s="157"/>
      <c r="O1905" s="157"/>
      <c r="P1905" s="157"/>
      <c r="Q1905" s="157"/>
      <c r="R1905" s="158"/>
      <c r="S1905" s="158"/>
      <c r="T1905" s="158"/>
      <c r="U1905" s="158"/>
      <c r="V1905" s="158"/>
      <c r="W1905" s="158"/>
      <c r="X1905" s="158"/>
      <c r="Y1905" s="158"/>
      <c r="Z1905" s="147"/>
      <c r="AA1905" s="147"/>
      <c r="AB1905" s="147"/>
      <c r="AC1905" s="147"/>
      <c r="AD1905" s="147"/>
      <c r="AE1905" s="147"/>
      <c r="AF1905" s="147"/>
      <c r="AG1905" s="147" t="s">
        <v>212</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3" x14ac:dyDescent="0.2">
      <c r="A1906" s="154"/>
      <c r="B1906" s="155"/>
      <c r="C1906" s="193" t="s">
        <v>1416</v>
      </c>
      <c r="D1906" s="188"/>
      <c r="E1906" s="189">
        <v>702.94</v>
      </c>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7"/>
      <c r="AA1906" s="147"/>
      <c r="AB1906" s="147"/>
      <c r="AC1906" s="147"/>
      <c r="AD1906" s="147"/>
      <c r="AE1906" s="147"/>
      <c r="AF1906" s="147"/>
      <c r="AG1906" s="147" t="s">
        <v>212</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3" x14ac:dyDescent="0.2">
      <c r="A1907" s="154"/>
      <c r="B1907" s="155"/>
      <c r="C1907" s="193" t="s">
        <v>211</v>
      </c>
      <c r="D1907" s="188"/>
      <c r="E1907" s="189"/>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7"/>
      <c r="AA1907" s="147"/>
      <c r="AB1907" s="147"/>
      <c r="AC1907" s="147"/>
      <c r="AD1907" s="147"/>
      <c r="AE1907" s="147"/>
      <c r="AF1907" s="147"/>
      <c r="AG1907" s="147" t="s">
        <v>212</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3" x14ac:dyDescent="0.2">
      <c r="A1908" s="154"/>
      <c r="B1908" s="155"/>
      <c r="C1908" s="193" t="s">
        <v>1417</v>
      </c>
      <c r="D1908" s="188"/>
      <c r="E1908" s="189">
        <v>19</v>
      </c>
      <c r="F1908" s="158"/>
      <c r="G1908" s="158"/>
      <c r="H1908" s="158"/>
      <c r="I1908" s="158"/>
      <c r="J1908" s="158"/>
      <c r="K1908" s="158"/>
      <c r="L1908" s="158"/>
      <c r="M1908" s="158"/>
      <c r="N1908" s="157"/>
      <c r="O1908" s="157"/>
      <c r="P1908" s="157"/>
      <c r="Q1908" s="157"/>
      <c r="R1908" s="158"/>
      <c r="S1908" s="158"/>
      <c r="T1908" s="158"/>
      <c r="U1908" s="158"/>
      <c r="V1908" s="158"/>
      <c r="W1908" s="158"/>
      <c r="X1908" s="158"/>
      <c r="Y1908" s="158"/>
      <c r="Z1908" s="147"/>
      <c r="AA1908" s="147"/>
      <c r="AB1908" s="147"/>
      <c r="AC1908" s="147"/>
      <c r="AD1908" s="147"/>
      <c r="AE1908" s="147"/>
      <c r="AF1908" s="147"/>
      <c r="AG1908" s="147" t="s">
        <v>212</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ht="22.5" outlineLevel="1" x14ac:dyDescent="0.2">
      <c r="A1909" s="168">
        <v>294</v>
      </c>
      <c r="B1909" s="169" t="s">
        <v>1420</v>
      </c>
      <c r="C1909" s="184" t="s">
        <v>1421</v>
      </c>
      <c r="D1909" s="170" t="s">
        <v>1422</v>
      </c>
      <c r="E1909" s="171">
        <v>327.10000000000002</v>
      </c>
      <c r="F1909" s="172"/>
      <c r="G1909" s="173">
        <f>ROUND(E1909*F1909,2)</f>
        <v>0</v>
      </c>
      <c r="H1909" s="172"/>
      <c r="I1909" s="173">
        <f>ROUND(E1909*H1909,2)</f>
        <v>0</v>
      </c>
      <c r="J1909" s="172"/>
      <c r="K1909" s="173">
        <f>ROUND(E1909*J1909,2)</f>
        <v>0</v>
      </c>
      <c r="L1909" s="173">
        <v>21</v>
      </c>
      <c r="M1909" s="173">
        <f>G1909*(1+L1909/100)</f>
        <v>0</v>
      </c>
      <c r="N1909" s="171">
        <v>5.0000000000000002E-5</v>
      </c>
      <c r="O1909" s="171">
        <f>ROUND(E1909*N1909,2)</f>
        <v>0.02</v>
      </c>
      <c r="P1909" s="171">
        <v>0</v>
      </c>
      <c r="Q1909" s="171">
        <f>ROUND(E1909*P1909,2)</f>
        <v>0</v>
      </c>
      <c r="R1909" s="173"/>
      <c r="S1909" s="173" t="s">
        <v>178</v>
      </c>
      <c r="T1909" s="174" t="s">
        <v>178</v>
      </c>
      <c r="U1909" s="158">
        <v>5.1999999999999998E-2</v>
      </c>
      <c r="V1909" s="158">
        <f>ROUND(E1909*U1909,2)</f>
        <v>17.010000000000002</v>
      </c>
      <c r="W1909" s="158"/>
      <c r="X1909" s="158" t="s">
        <v>188</v>
      </c>
      <c r="Y1909" s="158" t="s">
        <v>180</v>
      </c>
      <c r="Z1909" s="147"/>
      <c r="AA1909" s="147"/>
      <c r="AB1909" s="147"/>
      <c r="AC1909" s="147"/>
      <c r="AD1909" s="147"/>
      <c r="AE1909" s="147"/>
      <c r="AF1909" s="147"/>
      <c r="AG1909" s="147" t="s">
        <v>189</v>
      </c>
      <c r="AH1909" s="147"/>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2" x14ac:dyDescent="0.2">
      <c r="A1910" s="154"/>
      <c r="B1910" s="155"/>
      <c r="C1910" s="193" t="s">
        <v>713</v>
      </c>
      <c r="D1910" s="188"/>
      <c r="E1910" s="189"/>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7"/>
      <c r="AA1910" s="147"/>
      <c r="AB1910" s="147"/>
      <c r="AC1910" s="147"/>
      <c r="AD1910" s="147"/>
      <c r="AE1910" s="147"/>
      <c r="AF1910" s="147"/>
      <c r="AG1910" s="147" t="s">
        <v>212</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3" x14ac:dyDescent="0.2">
      <c r="A1911" s="154"/>
      <c r="B1911" s="155"/>
      <c r="C1911" s="193" t="s">
        <v>1423</v>
      </c>
      <c r="D1911" s="188"/>
      <c r="E1911" s="189">
        <v>327.10000000000002</v>
      </c>
      <c r="F1911" s="158"/>
      <c r="G1911" s="158"/>
      <c r="H1911" s="158"/>
      <c r="I1911" s="158"/>
      <c r="J1911" s="158"/>
      <c r="K1911" s="158"/>
      <c r="L1911" s="158"/>
      <c r="M1911" s="158"/>
      <c r="N1911" s="157"/>
      <c r="O1911" s="157"/>
      <c r="P1911" s="157"/>
      <c r="Q1911" s="157"/>
      <c r="R1911" s="158"/>
      <c r="S1911" s="158"/>
      <c r="T1911" s="158"/>
      <c r="U1911" s="158"/>
      <c r="V1911" s="158"/>
      <c r="W1911" s="158"/>
      <c r="X1911" s="158"/>
      <c r="Y1911" s="158"/>
      <c r="Z1911" s="147"/>
      <c r="AA1911" s="147"/>
      <c r="AB1911" s="147"/>
      <c r="AC1911" s="147"/>
      <c r="AD1911" s="147"/>
      <c r="AE1911" s="147"/>
      <c r="AF1911" s="147"/>
      <c r="AG1911" s="147" t="s">
        <v>212</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ht="22.5" outlineLevel="1" x14ac:dyDescent="0.2">
      <c r="A1912" s="175">
        <v>295</v>
      </c>
      <c r="B1912" s="176" t="s">
        <v>1424</v>
      </c>
      <c r="C1912" s="183" t="s">
        <v>1425</v>
      </c>
      <c r="D1912" s="177" t="s">
        <v>248</v>
      </c>
      <c r="E1912" s="178">
        <v>2</v>
      </c>
      <c r="F1912" s="179"/>
      <c r="G1912" s="180">
        <f t="shared" ref="G1912:G1931" si="28">ROUND(E1912*F1912,2)</f>
        <v>0</v>
      </c>
      <c r="H1912" s="179"/>
      <c r="I1912" s="180">
        <f t="shared" ref="I1912:I1931" si="29">ROUND(E1912*H1912,2)</f>
        <v>0</v>
      </c>
      <c r="J1912" s="179"/>
      <c r="K1912" s="180">
        <f t="shared" ref="K1912:K1931" si="30">ROUND(E1912*J1912,2)</f>
        <v>0</v>
      </c>
      <c r="L1912" s="180">
        <v>21</v>
      </c>
      <c r="M1912" s="180">
        <f t="shared" ref="M1912:M1931" si="31">G1912*(1+L1912/100)</f>
        <v>0</v>
      </c>
      <c r="N1912" s="178">
        <v>0</v>
      </c>
      <c r="O1912" s="178">
        <f t="shared" ref="O1912:O1931" si="32">ROUND(E1912*N1912,2)</f>
        <v>0</v>
      </c>
      <c r="P1912" s="178">
        <v>0</v>
      </c>
      <c r="Q1912" s="178">
        <f t="shared" ref="Q1912:Q1931" si="33">ROUND(E1912*P1912,2)</f>
        <v>0</v>
      </c>
      <c r="R1912" s="180"/>
      <c r="S1912" s="180" t="s">
        <v>187</v>
      </c>
      <c r="T1912" s="181" t="s">
        <v>179</v>
      </c>
      <c r="U1912" s="158">
        <v>0</v>
      </c>
      <c r="V1912" s="158">
        <f t="shared" ref="V1912:V1931" si="34">ROUND(E1912*U1912,2)</f>
        <v>0</v>
      </c>
      <c r="W1912" s="158"/>
      <c r="X1912" s="158" t="s">
        <v>188</v>
      </c>
      <c r="Y1912" s="158" t="s">
        <v>180</v>
      </c>
      <c r="Z1912" s="147"/>
      <c r="AA1912" s="147"/>
      <c r="AB1912" s="147"/>
      <c r="AC1912" s="147"/>
      <c r="AD1912" s="147"/>
      <c r="AE1912" s="147"/>
      <c r="AF1912" s="147"/>
      <c r="AG1912" s="147" t="s">
        <v>189</v>
      </c>
      <c r="AH1912" s="147"/>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ht="22.5" outlineLevel="1" x14ac:dyDescent="0.2">
      <c r="A1913" s="175">
        <v>296</v>
      </c>
      <c r="B1913" s="176" t="s">
        <v>1426</v>
      </c>
      <c r="C1913" s="183" t="s">
        <v>1427</v>
      </c>
      <c r="D1913" s="177" t="s">
        <v>248</v>
      </c>
      <c r="E1913" s="178">
        <v>2</v>
      </c>
      <c r="F1913" s="179"/>
      <c r="G1913" s="180">
        <f t="shared" si="28"/>
        <v>0</v>
      </c>
      <c r="H1913" s="179"/>
      <c r="I1913" s="180">
        <f t="shared" si="29"/>
        <v>0</v>
      </c>
      <c r="J1913" s="179"/>
      <c r="K1913" s="180">
        <f t="shared" si="30"/>
        <v>0</v>
      </c>
      <c r="L1913" s="180">
        <v>21</v>
      </c>
      <c r="M1913" s="180">
        <f t="shared" si="31"/>
        <v>0</v>
      </c>
      <c r="N1913" s="178">
        <v>0</v>
      </c>
      <c r="O1913" s="178">
        <f t="shared" si="32"/>
        <v>0</v>
      </c>
      <c r="P1913" s="178">
        <v>0</v>
      </c>
      <c r="Q1913" s="178">
        <f t="shared" si="33"/>
        <v>0</v>
      </c>
      <c r="R1913" s="180"/>
      <c r="S1913" s="180" t="s">
        <v>187</v>
      </c>
      <c r="T1913" s="181" t="s">
        <v>179</v>
      </c>
      <c r="U1913" s="158">
        <v>0</v>
      </c>
      <c r="V1913" s="158">
        <f t="shared" si="34"/>
        <v>0</v>
      </c>
      <c r="W1913" s="158"/>
      <c r="X1913" s="158" t="s">
        <v>188</v>
      </c>
      <c r="Y1913" s="158" t="s">
        <v>180</v>
      </c>
      <c r="Z1913" s="147"/>
      <c r="AA1913" s="147"/>
      <c r="AB1913" s="147"/>
      <c r="AC1913" s="147"/>
      <c r="AD1913" s="147"/>
      <c r="AE1913" s="147"/>
      <c r="AF1913" s="147"/>
      <c r="AG1913" s="147" t="s">
        <v>189</v>
      </c>
      <c r="AH1913" s="147"/>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ht="22.5" outlineLevel="1" x14ac:dyDescent="0.2">
      <c r="A1914" s="175">
        <v>297</v>
      </c>
      <c r="B1914" s="176" t="s">
        <v>1428</v>
      </c>
      <c r="C1914" s="183" t="s">
        <v>1429</v>
      </c>
      <c r="D1914" s="177" t="s">
        <v>248</v>
      </c>
      <c r="E1914" s="178">
        <v>2</v>
      </c>
      <c r="F1914" s="179"/>
      <c r="G1914" s="180">
        <f t="shared" si="28"/>
        <v>0</v>
      </c>
      <c r="H1914" s="179"/>
      <c r="I1914" s="180">
        <f t="shared" si="29"/>
        <v>0</v>
      </c>
      <c r="J1914" s="179"/>
      <c r="K1914" s="180">
        <f t="shared" si="30"/>
        <v>0</v>
      </c>
      <c r="L1914" s="180">
        <v>21</v>
      </c>
      <c r="M1914" s="180">
        <f t="shared" si="31"/>
        <v>0</v>
      </c>
      <c r="N1914" s="178">
        <v>0</v>
      </c>
      <c r="O1914" s="178">
        <f t="shared" si="32"/>
        <v>0</v>
      </c>
      <c r="P1914" s="178">
        <v>0</v>
      </c>
      <c r="Q1914" s="178">
        <f t="shared" si="33"/>
        <v>0</v>
      </c>
      <c r="R1914" s="180"/>
      <c r="S1914" s="180" t="s">
        <v>187</v>
      </c>
      <c r="T1914" s="181" t="s">
        <v>179</v>
      </c>
      <c r="U1914" s="158">
        <v>0</v>
      </c>
      <c r="V1914" s="158">
        <f t="shared" si="34"/>
        <v>0</v>
      </c>
      <c r="W1914" s="158"/>
      <c r="X1914" s="158" t="s">
        <v>188</v>
      </c>
      <c r="Y1914" s="158" t="s">
        <v>180</v>
      </c>
      <c r="Z1914" s="147"/>
      <c r="AA1914" s="147"/>
      <c r="AB1914" s="147"/>
      <c r="AC1914" s="147"/>
      <c r="AD1914" s="147"/>
      <c r="AE1914" s="147"/>
      <c r="AF1914" s="147"/>
      <c r="AG1914" s="147" t="s">
        <v>189</v>
      </c>
      <c r="AH1914" s="147"/>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5">
        <v>298</v>
      </c>
      <c r="B1915" s="176" t="s">
        <v>1430</v>
      </c>
      <c r="C1915" s="183" t="s">
        <v>1431</v>
      </c>
      <c r="D1915" s="177" t="s">
        <v>248</v>
      </c>
      <c r="E1915" s="178">
        <v>1</v>
      </c>
      <c r="F1915" s="179"/>
      <c r="G1915" s="180">
        <f t="shared" si="28"/>
        <v>0</v>
      </c>
      <c r="H1915" s="179"/>
      <c r="I1915" s="180">
        <f t="shared" si="29"/>
        <v>0</v>
      </c>
      <c r="J1915" s="179"/>
      <c r="K1915" s="180">
        <f t="shared" si="30"/>
        <v>0</v>
      </c>
      <c r="L1915" s="180">
        <v>21</v>
      </c>
      <c r="M1915" s="180">
        <f t="shared" si="31"/>
        <v>0</v>
      </c>
      <c r="N1915" s="178">
        <v>0</v>
      </c>
      <c r="O1915" s="178">
        <f t="shared" si="32"/>
        <v>0</v>
      </c>
      <c r="P1915" s="178">
        <v>0</v>
      </c>
      <c r="Q1915" s="178">
        <f t="shared" si="33"/>
        <v>0</v>
      </c>
      <c r="R1915" s="180"/>
      <c r="S1915" s="180" t="s">
        <v>187</v>
      </c>
      <c r="T1915" s="181" t="s">
        <v>179</v>
      </c>
      <c r="U1915" s="158">
        <v>0</v>
      </c>
      <c r="V1915" s="158">
        <f t="shared" si="34"/>
        <v>0</v>
      </c>
      <c r="W1915" s="158"/>
      <c r="X1915" s="158" t="s">
        <v>188</v>
      </c>
      <c r="Y1915" s="158" t="s">
        <v>180</v>
      </c>
      <c r="Z1915" s="147"/>
      <c r="AA1915" s="147"/>
      <c r="AB1915" s="147"/>
      <c r="AC1915" s="147"/>
      <c r="AD1915" s="147"/>
      <c r="AE1915" s="147"/>
      <c r="AF1915" s="147"/>
      <c r="AG1915" s="147" t="s">
        <v>189</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75">
        <v>299</v>
      </c>
      <c r="B1916" s="176" t="s">
        <v>1432</v>
      </c>
      <c r="C1916" s="183" t="s">
        <v>1433</v>
      </c>
      <c r="D1916" s="177" t="s">
        <v>248</v>
      </c>
      <c r="E1916" s="178">
        <v>1</v>
      </c>
      <c r="F1916" s="179"/>
      <c r="G1916" s="180">
        <f t="shared" si="28"/>
        <v>0</v>
      </c>
      <c r="H1916" s="179"/>
      <c r="I1916" s="180">
        <f t="shared" si="29"/>
        <v>0</v>
      </c>
      <c r="J1916" s="179"/>
      <c r="K1916" s="180">
        <f t="shared" si="30"/>
        <v>0</v>
      </c>
      <c r="L1916" s="180">
        <v>21</v>
      </c>
      <c r="M1916" s="180">
        <f t="shared" si="31"/>
        <v>0</v>
      </c>
      <c r="N1916" s="178">
        <v>0</v>
      </c>
      <c r="O1916" s="178">
        <f t="shared" si="32"/>
        <v>0</v>
      </c>
      <c r="P1916" s="178">
        <v>0</v>
      </c>
      <c r="Q1916" s="178">
        <f t="shared" si="33"/>
        <v>0</v>
      </c>
      <c r="R1916" s="180"/>
      <c r="S1916" s="180" t="s">
        <v>187</v>
      </c>
      <c r="T1916" s="181" t="s">
        <v>179</v>
      </c>
      <c r="U1916" s="158">
        <v>0</v>
      </c>
      <c r="V1916" s="158">
        <f t="shared" si="34"/>
        <v>0</v>
      </c>
      <c r="W1916" s="158"/>
      <c r="X1916" s="158" t="s">
        <v>188</v>
      </c>
      <c r="Y1916" s="158" t="s">
        <v>180</v>
      </c>
      <c r="Z1916" s="147"/>
      <c r="AA1916" s="147"/>
      <c r="AB1916" s="147"/>
      <c r="AC1916" s="147"/>
      <c r="AD1916" s="147"/>
      <c r="AE1916" s="147"/>
      <c r="AF1916" s="147"/>
      <c r="AG1916" s="147" t="s">
        <v>189</v>
      </c>
      <c r="AH1916" s="147"/>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ht="33.75" outlineLevel="1" x14ac:dyDescent="0.2">
      <c r="A1917" s="175">
        <v>300</v>
      </c>
      <c r="B1917" s="176" t="s">
        <v>1434</v>
      </c>
      <c r="C1917" s="614" t="s">
        <v>2931</v>
      </c>
      <c r="D1917" s="177" t="s">
        <v>248</v>
      </c>
      <c r="E1917" s="178">
        <v>2</v>
      </c>
      <c r="F1917" s="179"/>
      <c r="G1917" s="180">
        <f t="shared" si="28"/>
        <v>0</v>
      </c>
      <c r="H1917" s="179"/>
      <c r="I1917" s="180">
        <f t="shared" si="29"/>
        <v>0</v>
      </c>
      <c r="J1917" s="179"/>
      <c r="K1917" s="180">
        <f t="shared" si="30"/>
        <v>0</v>
      </c>
      <c r="L1917" s="180">
        <v>21</v>
      </c>
      <c r="M1917" s="180">
        <f t="shared" si="31"/>
        <v>0</v>
      </c>
      <c r="N1917" s="178">
        <v>0</v>
      </c>
      <c r="O1917" s="178">
        <f t="shared" si="32"/>
        <v>0</v>
      </c>
      <c r="P1917" s="178">
        <v>0</v>
      </c>
      <c r="Q1917" s="178">
        <f t="shared" si="33"/>
        <v>0</v>
      </c>
      <c r="R1917" s="180"/>
      <c r="S1917" s="180" t="s">
        <v>187</v>
      </c>
      <c r="T1917" s="181" t="s">
        <v>179</v>
      </c>
      <c r="U1917" s="158">
        <v>0</v>
      </c>
      <c r="V1917" s="158">
        <f t="shared" si="34"/>
        <v>0</v>
      </c>
      <c r="W1917" s="158"/>
      <c r="X1917" s="158" t="s">
        <v>188</v>
      </c>
      <c r="Y1917" s="158" t="s">
        <v>180</v>
      </c>
      <c r="Z1917" s="147"/>
      <c r="AA1917" s="147"/>
      <c r="AB1917" s="147"/>
      <c r="AC1917" s="147"/>
      <c r="AD1917" s="147"/>
      <c r="AE1917" s="147"/>
      <c r="AF1917" s="147"/>
      <c r="AG1917" s="147" t="s">
        <v>189</v>
      </c>
      <c r="AH1917" s="147"/>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ht="33.75" outlineLevel="1" x14ac:dyDescent="0.2">
      <c r="A1918" s="175">
        <v>301</v>
      </c>
      <c r="B1918" s="176" t="s">
        <v>1435</v>
      </c>
      <c r="C1918" s="614" t="s">
        <v>2932</v>
      </c>
      <c r="D1918" s="177" t="s">
        <v>248</v>
      </c>
      <c r="E1918" s="178">
        <v>2</v>
      </c>
      <c r="F1918" s="179"/>
      <c r="G1918" s="180">
        <f t="shared" si="28"/>
        <v>0</v>
      </c>
      <c r="H1918" s="179"/>
      <c r="I1918" s="180">
        <f t="shared" si="29"/>
        <v>0</v>
      </c>
      <c r="J1918" s="179"/>
      <c r="K1918" s="180">
        <f t="shared" si="30"/>
        <v>0</v>
      </c>
      <c r="L1918" s="180">
        <v>21</v>
      </c>
      <c r="M1918" s="180">
        <f t="shared" si="31"/>
        <v>0</v>
      </c>
      <c r="N1918" s="178">
        <v>0</v>
      </c>
      <c r="O1918" s="178">
        <f t="shared" si="32"/>
        <v>0</v>
      </c>
      <c r="P1918" s="178">
        <v>0</v>
      </c>
      <c r="Q1918" s="178">
        <f t="shared" si="33"/>
        <v>0</v>
      </c>
      <c r="R1918" s="180"/>
      <c r="S1918" s="180" t="s">
        <v>187</v>
      </c>
      <c r="T1918" s="181" t="s">
        <v>179</v>
      </c>
      <c r="U1918" s="158">
        <v>0</v>
      </c>
      <c r="V1918" s="158">
        <f t="shared" si="34"/>
        <v>0</v>
      </c>
      <c r="W1918" s="158"/>
      <c r="X1918" s="158" t="s">
        <v>188</v>
      </c>
      <c r="Y1918" s="158" t="s">
        <v>180</v>
      </c>
      <c r="Z1918" s="147"/>
      <c r="AA1918" s="147"/>
      <c r="AB1918" s="147"/>
      <c r="AC1918" s="147"/>
      <c r="AD1918" s="147"/>
      <c r="AE1918" s="147"/>
      <c r="AF1918" s="147"/>
      <c r="AG1918" s="147" t="s">
        <v>189</v>
      </c>
      <c r="AH1918" s="147"/>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33.75" outlineLevel="1" x14ac:dyDescent="0.2">
      <c r="A1919" s="175">
        <v>302</v>
      </c>
      <c r="B1919" s="176" t="s">
        <v>1436</v>
      </c>
      <c r="C1919" s="614" t="s">
        <v>2933</v>
      </c>
      <c r="D1919" s="177" t="s">
        <v>248</v>
      </c>
      <c r="E1919" s="178">
        <v>2</v>
      </c>
      <c r="F1919" s="179"/>
      <c r="G1919" s="180">
        <f t="shared" si="28"/>
        <v>0</v>
      </c>
      <c r="H1919" s="179"/>
      <c r="I1919" s="180">
        <f t="shared" si="29"/>
        <v>0</v>
      </c>
      <c r="J1919" s="179"/>
      <c r="K1919" s="180">
        <f t="shared" si="30"/>
        <v>0</v>
      </c>
      <c r="L1919" s="180">
        <v>21</v>
      </c>
      <c r="M1919" s="180">
        <f t="shared" si="31"/>
        <v>0</v>
      </c>
      <c r="N1919" s="178">
        <v>0</v>
      </c>
      <c r="O1919" s="178">
        <f t="shared" si="32"/>
        <v>0</v>
      </c>
      <c r="P1919" s="178">
        <v>0</v>
      </c>
      <c r="Q1919" s="178">
        <f t="shared" si="33"/>
        <v>0</v>
      </c>
      <c r="R1919" s="180"/>
      <c r="S1919" s="180" t="s">
        <v>187</v>
      </c>
      <c r="T1919" s="181" t="s">
        <v>179</v>
      </c>
      <c r="U1919" s="158">
        <v>0</v>
      </c>
      <c r="V1919" s="158">
        <f t="shared" si="34"/>
        <v>0</v>
      </c>
      <c r="W1919" s="158"/>
      <c r="X1919" s="158" t="s">
        <v>188</v>
      </c>
      <c r="Y1919" s="158" t="s">
        <v>180</v>
      </c>
      <c r="Z1919" s="147"/>
      <c r="AA1919" s="147"/>
      <c r="AB1919" s="147"/>
      <c r="AC1919" s="147"/>
      <c r="AD1919" s="147"/>
      <c r="AE1919" s="147"/>
      <c r="AF1919" s="147"/>
      <c r="AG1919" s="147" t="s">
        <v>189</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ht="33.75" outlineLevel="1" x14ac:dyDescent="0.2">
      <c r="A1920" s="175">
        <v>303</v>
      </c>
      <c r="B1920" s="176" t="s">
        <v>1437</v>
      </c>
      <c r="C1920" s="614" t="s">
        <v>2934</v>
      </c>
      <c r="D1920" s="177" t="s">
        <v>248</v>
      </c>
      <c r="E1920" s="178">
        <v>2</v>
      </c>
      <c r="F1920" s="179"/>
      <c r="G1920" s="180">
        <f t="shared" si="28"/>
        <v>0</v>
      </c>
      <c r="H1920" s="179"/>
      <c r="I1920" s="180">
        <f t="shared" si="29"/>
        <v>0</v>
      </c>
      <c r="J1920" s="179"/>
      <c r="K1920" s="180">
        <f t="shared" si="30"/>
        <v>0</v>
      </c>
      <c r="L1920" s="180">
        <v>21</v>
      </c>
      <c r="M1920" s="180">
        <f t="shared" si="31"/>
        <v>0</v>
      </c>
      <c r="N1920" s="178">
        <v>0</v>
      </c>
      <c r="O1920" s="178">
        <f t="shared" si="32"/>
        <v>0</v>
      </c>
      <c r="P1920" s="178">
        <v>0</v>
      </c>
      <c r="Q1920" s="178">
        <f t="shared" si="33"/>
        <v>0</v>
      </c>
      <c r="R1920" s="180"/>
      <c r="S1920" s="180" t="s">
        <v>187</v>
      </c>
      <c r="T1920" s="181" t="s">
        <v>179</v>
      </c>
      <c r="U1920" s="158">
        <v>0</v>
      </c>
      <c r="V1920" s="158">
        <f t="shared" si="34"/>
        <v>0</v>
      </c>
      <c r="W1920" s="158"/>
      <c r="X1920" s="158" t="s">
        <v>188</v>
      </c>
      <c r="Y1920" s="158" t="s">
        <v>180</v>
      </c>
      <c r="Z1920" s="147"/>
      <c r="AA1920" s="147"/>
      <c r="AB1920" s="147"/>
      <c r="AC1920" s="147"/>
      <c r="AD1920" s="147"/>
      <c r="AE1920" s="147"/>
      <c r="AF1920" s="147"/>
      <c r="AG1920" s="147" t="s">
        <v>189</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ht="22.5" outlineLevel="1" x14ac:dyDescent="0.2">
      <c r="A1921" s="175">
        <v>304</v>
      </c>
      <c r="B1921" s="176" t="s">
        <v>1438</v>
      </c>
      <c r="C1921" s="183" t="s">
        <v>1439</v>
      </c>
      <c r="D1921" s="177" t="s">
        <v>1422</v>
      </c>
      <c r="E1921" s="178">
        <v>1866.5</v>
      </c>
      <c r="F1921" s="179"/>
      <c r="G1921" s="180">
        <f t="shared" si="28"/>
        <v>0</v>
      </c>
      <c r="H1921" s="179"/>
      <c r="I1921" s="180">
        <f t="shared" si="29"/>
        <v>0</v>
      </c>
      <c r="J1921" s="179"/>
      <c r="K1921" s="180">
        <f t="shared" si="30"/>
        <v>0</v>
      </c>
      <c r="L1921" s="180">
        <v>21</v>
      </c>
      <c r="M1921" s="180">
        <f t="shared" si="31"/>
        <v>0</v>
      </c>
      <c r="N1921" s="178">
        <v>0</v>
      </c>
      <c r="O1921" s="178">
        <f t="shared" si="32"/>
        <v>0</v>
      </c>
      <c r="P1921" s="178">
        <v>0</v>
      </c>
      <c r="Q1921" s="178">
        <f t="shared" si="33"/>
        <v>0</v>
      </c>
      <c r="R1921" s="180"/>
      <c r="S1921" s="180" t="s">
        <v>187</v>
      </c>
      <c r="T1921" s="181" t="s">
        <v>179</v>
      </c>
      <c r="U1921" s="158">
        <v>0</v>
      </c>
      <c r="V1921" s="158">
        <f t="shared" si="34"/>
        <v>0</v>
      </c>
      <c r="W1921" s="158"/>
      <c r="X1921" s="158" t="s">
        <v>188</v>
      </c>
      <c r="Y1921" s="158" t="s">
        <v>180</v>
      </c>
      <c r="Z1921" s="147"/>
      <c r="AA1921" s="147"/>
      <c r="AB1921" s="147"/>
      <c r="AC1921" s="147"/>
      <c r="AD1921" s="147"/>
      <c r="AE1921" s="147"/>
      <c r="AF1921" s="147"/>
      <c r="AG1921" s="147" t="s">
        <v>189</v>
      </c>
      <c r="AH1921" s="147"/>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ht="22.5" outlineLevel="1" x14ac:dyDescent="0.2">
      <c r="A1922" s="175">
        <v>305</v>
      </c>
      <c r="B1922" s="176" t="s">
        <v>1440</v>
      </c>
      <c r="C1922" s="183" t="s">
        <v>1441</v>
      </c>
      <c r="D1922" s="177" t="s">
        <v>1422</v>
      </c>
      <c r="E1922" s="178">
        <v>647.20000000000005</v>
      </c>
      <c r="F1922" s="179"/>
      <c r="G1922" s="180">
        <f t="shared" si="28"/>
        <v>0</v>
      </c>
      <c r="H1922" s="179"/>
      <c r="I1922" s="180">
        <f t="shared" si="29"/>
        <v>0</v>
      </c>
      <c r="J1922" s="179"/>
      <c r="K1922" s="180">
        <f t="shared" si="30"/>
        <v>0</v>
      </c>
      <c r="L1922" s="180">
        <v>21</v>
      </c>
      <c r="M1922" s="180">
        <f t="shared" si="31"/>
        <v>0</v>
      </c>
      <c r="N1922" s="178">
        <v>0</v>
      </c>
      <c r="O1922" s="178">
        <f t="shared" si="32"/>
        <v>0</v>
      </c>
      <c r="P1922" s="178">
        <v>0</v>
      </c>
      <c r="Q1922" s="178">
        <f t="shared" si="33"/>
        <v>0</v>
      </c>
      <c r="R1922" s="180"/>
      <c r="S1922" s="180" t="s">
        <v>187</v>
      </c>
      <c r="T1922" s="181" t="s">
        <v>179</v>
      </c>
      <c r="U1922" s="158">
        <v>0</v>
      </c>
      <c r="V1922" s="158">
        <f t="shared" si="34"/>
        <v>0</v>
      </c>
      <c r="W1922" s="158"/>
      <c r="X1922" s="158" t="s">
        <v>188</v>
      </c>
      <c r="Y1922" s="158" t="s">
        <v>180</v>
      </c>
      <c r="Z1922" s="147"/>
      <c r="AA1922" s="147"/>
      <c r="AB1922" s="147"/>
      <c r="AC1922" s="147"/>
      <c r="AD1922" s="147"/>
      <c r="AE1922" s="147"/>
      <c r="AF1922" s="147"/>
      <c r="AG1922" s="147" t="s">
        <v>189</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75">
        <v>306</v>
      </c>
      <c r="B1923" s="176" t="s">
        <v>1442</v>
      </c>
      <c r="C1923" s="183" t="s">
        <v>1443</v>
      </c>
      <c r="D1923" s="177" t="s">
        <v>1422</v>
      </c>
      <c r="E1923" s="178">
        <v>587.06700000000001</v>
      </c>
      <c r="F1923" s="179"/>
      <c r="G1923" s="180">
        <f t="shared" si="28"/>
        <v>0</v>
      </c>
      <c r="H1923" s="179"/>
      <c r="I1923" s="180">
        <f t="shared" si="29"/>
        <v>0</v>
      </c>
      <c r="J1923" s="179"/>
      <c r="K1923" s="180">
        <f t="shared" si="30"/>
        <v>0</v>
      </c>
      <c r="L1923" s="180">
        <v>21</v>
      </c>
      <c r="M1923" s="180">
        <f t="shared" si="31"/>
        <v>0</v>
      </c>
      <c r="N1923" s="178">
        <v>0</v>
      </c>
      <c r="O1923" s="178">
        <f t="shared" si="32"/>
        <v>0</v>
      </c>
      <c r="P1923" s="178">
        <v>0</v>
      </c>
      <c r="Q1923" s="178">
        <f t="shared" si="33"/>
        <v>0</v>
      </c>
      <c r="R1923" s="180"/>
      <c r="S1923" s="180" t="s">
        <v>187</v>
      </c>
      <c r="T1923" s="181" t="s">
        <v>179</v>
      </c>
      <c r="U1923" s="158">
        <v>0</v>
      </c>
      <c r="V1923" s="158">
        <f t="shared" si="34"/>
        <v>0</v>
      </c>
      <c r="W1923" s="158"/>
      <c r="X1923" s="158" t="s">
        <v>188</v>
      </c>
      <c r="Y1923" s="158" t="s">
        <v>180</v>
      </c>
      <c r="Z1923" s="147"/>
      <c r="AA1923" s="147"/>
      <c r="AB1923" s="147"/>
      <c r="AC1923" s="147"/>
      <c r="AD1923" s="147"/>
      <c r="AE1923" s="147"/>
      <c r="AF1923" s="147"/>
      <c r="AG1923" s="147" t="s">
        <v>189</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ht="22.5" outlineLevel="1" x14ac:dyDescent="0.2">
      <c r="A1924" s="175">
        <v>307</v>
      </c>
      <c r="B1924" s="176" t="s">
        <v>1444</v>
      </c>
      <c r="C1924" s="183" t="s">
        <v>1445</v>
      </c>
      <c r="D1924" s="177" t="s">
        <v>1422</v>
      </c>
      <c r="E1924" s="178">
        <v>551.5</v>
      </c>
      <c r="F1924" s="179"/>
      <c r="G1924" s="180">
        <f t="shared" si="28"/>
        <v>0</v>
      </c>
      <c r="H1924" s="179"/>
      <c r="I1924" s="180">
        <f t="shared" si="29"/>
        <v>0</v>
      </c>
      <c r="J1924" s="179"/>
      <c r="K1924" s="180">
        <f t="shared" si="30"/>
        <v>0</v>
      </c>
      <c r="L1924" s="180">
        <v>21</v>
      </c>
      <c r="M1924" s="180">
        <f t="shared" si="31"/>
        <v>0</v>
      </c>
      <c r="N1924" s="178">
        <v>0</v>
      </c>
      <c r="O1924" s="178">
        <f t="shared" si="32"/>
        <v>0</v>
      </c>
      <c r="P1924" s="178">
        <v>0</v>
      </c>
      <c r="Q1924" s="178">
        <f t="shared" si="33"/>
        <v>0</v>
      </c>
      <c r="R1924" s="180"/>
      <c r="S1924" s="180" t="s">
        <v>187</v>
      </c>
      <c r="T1924" s="181" t="s">
        <v>179</v>
      </c>
      <c r="U1924" s="158">
        <v>0</v>
      </c>
      <c r="V1924" s="158">
        <f t="shared" si="34"/>
        <v>0</v>
      </c>
      <c r="W1924" s="158"/>
      <c r="X1924" s="158" t="s">
        <v>188</v>
      </c>
      <c r="Y1924" s="158" t="s">
        <v>180</v>
      </c>
      <c r="Z1924" s="147"/>
      <c r="AA1924" s="147"/>
      <c r="AB1924" s="147"/>
      <c r="AC1924" s="147"/>
      <c r="AD1924" s="147"/>
      <c r="AE1924" s="147"/>
      <c r="AF1924" s="147"/>
      <c r="AG1924" s="147" t="s">
        <v>189</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ht="22.5" outlineLevel="1" x14ac:dyDescent="0.2">
      <c r="A1925" s="175">
        <v>308</v>
      </c>
      <c r="B1925" s="176" t="s">
        <v>1446</v>
      </c>
      <c r="C1925" s="183" t="s">
        <v>1447</v>
      </c>
      <c r="D1925" s="177" t="s">
        <v>1422</v>
      </c>
      <c r="E1925" s="178">
        <v>131.41999999999999</v>
      </c>
      <c r="F1925" s="179"/>
      <c r="G1925" s="180">
        <f t="shared" si="28"/>
        <v>0</v>
      </c>
      <c r="H1925" s="179"/>
      <c r="I1925" s="180">
        <f t="shared" si="29"/>
        <v>0</v>
      </c>
      <c r="J1925" s="179"/>
      <c r="K1925" s="180">
        <f t="shared" si="30"/>
        <v>0</v>
      </c>
      <c r="L1925" s="180">
        <v>21</v>
      </c>
      <c r="M1925" s="180">
        <f t="shared" si="31"/>
        <v>0</v>
      </c>
      <c r="N1925" s="178">
        <v>0</v>
      </c>
      <c r="O1925" s="178">
        <f t="shared" si="32"/>
        <v>0</v>
      </c>
      <c r="P1925" s="178">
        <v>0</v>
      </c>
      <c r="Q1925" s="178">
        <f t="shared" si="33"/>
        <v>0</v>
      </c>
      <c r="R1925" s="180"/>
      <c r="S1925" s="180" t="s">
        <v>187</v>
      </c>
      <c r="T1925" s="181" t="s">
        <v>179</v>
      </c>
      <c r="U1925" s="158">
        <v>0</v>
      </c>
      <c r="V1925" s="158">
        <f t="shared" si="34"/>
        <v>0</v>
      </c>
      <c r="W1925" s="158"/>
      <c r="X1925" s="158" t="s">
        <v>188</v>
      </c>
      <c r="Y1925" s="158" t="s">
        <v>180</v>
      </c>
      <c r="Z1925" s="147"/>
      <c r="AA1925" s="147"/>
      <c r="AB1925" s="147"/>
      <c r="AC1925" s="147"/>
      <c r="AD1925" s="147"/>
      <c r="AE1925" s="147"/>
      <c r="AF1925" s="147"/>
      <c r="AG1925" s="147" t="s">
        <v>189</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ht="22.5" outlineLevel="1" x14ac:dyDescent="0.2">
      <c r="A1926" s="175">
        <v>309</v>
      </c>
      <c r="B1926" s="176" t="s">
        <v>1448</v>
      </c>
      <c r="C1926" s="183" t="s">
        <v>1449</v>
      </c>
      <c r="D1926" s="177" t="s">
        <v>1422</v>
      </c>
      <c r="E1926" s="178">
        <v>120.7</v>
      </c>
      <c r="F1926" s="179"/>
      <c r="G1926" s="180">
        <f t="shared" si="28"/>
        <v>0</v>
      </c>
      <c r="H1926" s="179"/>
      <c r="I1926" s="180">
        <f t="shared" si="29"/>
        <v>0</v>
      </c>
      <c r="J1926" s="179"/>
      <c r="K1926" s="180">
        <f t="shared" si="30"/>
        <v>0</v>
      </c>
      <c r="L1926" s="180">
        <v>21</v>
      </c>
      <c r="M1926" s="180">
        <f t="shared" si="31"/>
        <v>0</v>
      </c>
      <c r="N1926" s="178">
        <v>0</v>
      </c>
      <c r="O1926" s="178">
        <f t="shared" si="32"/>
        <v>0</v>
      </c>
      <c r="P1926" s="178">
        <v>0</v>
      </c>
      <c r="Q1926" s="178">
        <f t="shared" si="33"/>
        <v>0</v>
      </c>
      <c r="R1926" s="180"/>
      <c r="S1926" s="180" t="s">
        <v>187</v>
      </c>
      <c r="T1926" s="181" t="s">
        <v>179</v>
      </c>
      <c r="U1926" s="158">
        <v>0</v>
      </c>
      <c r="V1926" s="158">
        <f t="shared" si="34"/>
        <v>0</v>
      </c>
      <c r="W1926" s="158"/>
      <c r="X1926" s="158" t="s">
        <v>188</v>
      </c>
      <c r="Y1926" s="158" t="s">
        <v>180</v>
      </c>
      <c r="Z1926" s="147"/>
      <c r="AA1926" s="147"/>
      <c r="AB1926" s="147"/>
      <c r="AC1926" s="147"/>
      <c r="AD1926" s="147"/>
      <c r="AE1926" s="147"/>
      <c r="AF1926" s="147"/>
      <c r="AG1926" s="147" t="s">
        <v>189</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ht="22.5" outlineLevel="1" x14ac:dyDescent="0.2">
      <c r="A1927" s="175">
        <v>310</v>
      </c>
      <c r="B1927" s="176" t="s">
        <v>1450</v>
      </c>
      <c r="C1927" s="183" t="s">
        <v>1451</v>
      </c>
      <c r="D1927" s="177" t="s">
        <v>1422</v>
      </c>
      <c r="E1927" s="178">
        <v>101.6</v>
      </c>
      <c r="F1927" s="179"/>
      <c r="G1927" s="180">
        <f t="shared" si="28"/>
        <v>0</v>
      </c>
      <c r="H1927" s="179"/>
      <c r="I1927" s="180">
        <f t="shared" si="29"/>
        <v>0</v>
      </c>
      <c r="J1927" s="179"/>
      <c r="K1927" s="180">
        <f t="shared" si="30"/>
        <v>0</v>
      </c>
      <c r="L1927" s="180">
        <v>21</v>
      </c>
      <c r="M1927" s="180">
        <f t="shared" si="31"/>
        <v>0</v>
      </c>
      <c r="N1927" s="178">
        <v>0</v>
      </c>
      <c r="O1927" s="178">
        <f t="shared" si="32"/>
        <v>0</v>
      </c>
      <c r="P1927" s="178">
        <v>0</v>
      </c>
      <c r="Q1927" s="178">
        <f t="shared" si="33"/>
        <v>0</v>
      </c>
      <c r="R1927" s="180"/>
      <c r="S1927" s="180" t="s">
        <v>187</v>
      </c>
      <c r="T1927" s="181" t="s">
        <v>179</v>
      </c>
      <c r="U1927" s="158">
        <v>0</v>
      </c>
      <c r="V1927" s="158">
        <f t="shared" si="34"/>
        <v>0</v>
      </c>
      <c r="W1927" s="158"/>
      <c r="X1927" s="158" t="s">
        <v>188</v>
      </c>
      <c r="Y1927" s="158" t="s">
        <v>180</v>
      </c>
      <c r="Z1927" s="147"/>
      <c r="AA1927" s="147"/>
      <c r="AB1927" s="147"/>
      <c r="AC1927" s="147"/>
      <c r="AD1927" s="147"/>
      <c r="AE1927" s="147"/>
      <c r="AF1927" s="147"/>
      <c r="AG1927" s="147" t="s">
        <v>189</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ht="22.5" outlineLevel="1" x14ac:dyDescent="0.2">
      <c r="A1928" s="175">
        <v>311</v>
      </c>
      <c r="B1928" s="176" t="s">
        <v>1452</v>
      </c>
      <c r="C1928" s="183" t="s">
        <v>1453</v>
      </c>
      <c r="D1928" s="177" t="s">
        <v>1422</v>
      </c>
      <c r="E1928" s="178">
        <v>7</v>
      </c>
      <c r="F1928" s="179"/>
      <c r="G1928" s="180">
        <f t="shared" si="28"/>
        <v>0</v>
      </c>
      <c r="H1928" s="179"/>
      <c r="I1928" s="180">
        <f t="shared" si="29"/>
        <v>0</v>
      </c>
      <c r="J1928" s="179"/>
      <c r="K1928" s="180">
        <f t="shared" si="30"/>
        <v>0</v>
      </c>
      <c r="L1928" s="180">
        <v>21</v>
      </c>
      <c r="M1928" s="180">
        <f t="shared" si="31"/>
        <v>0</v>
      </c>
      <c r="N1928" s="178">
        <v>0</v>
      </c>
      <c r="O1928" s="178">
        <f t="shared" si="32"/>
        <v>0</v>
      </c>
      <c r="P1928" s="178">
        <v>0</v>
      </c>
      <c r="Q1928" s="178">
        <f t="shared" si="33"/>
        <v>0</v>
      </c>
      <c r="R1928" s="180"/>
      <c r="S1928" s="180" t="s">
        <v>187</v>
      </c>
      <c r="T1928" s="181" t="s">
        <v>179</v>
      </c>
      <c r="U1928" s="158">
        <v>0</v>
      </c>
      <c r="V1928" s="158">
        <f t="shared" si="34"/>
        <v>0</v>
      </c>
      <c r="W1928" s="158"/>
      <c r="X1928" s="158" t="s">
        <v>188</v>
      </c>
      <c r="Y1928" s="158" t="s">
        <v>180</v>
      </c>
      <c r="Z1928" s="147"/>
      <c r="AA1928" s="147"/>
      <c r="AB1928" s="147"/>
      <c r="AC1928" s="147"/>
      <c r="AD1928" s="147"/>
      <c r="AE1928" s="147"/>
      <c r="AF1928" s="147"/>
      <c r="AG1928" s="147" t="s">
        <v>189</v>
      </c>
      <c r="AH1928" s="147"/>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ht="22.5" outlineLevel="1" x14ac:dyDescent="0.2">
      <c r="A1929" s="175">
        <v>312</v>
      </c>
      <c r="B1929" s="176" t="s">
        <v>1454</v>
      </c>
      <c r="C1929" s="183" t="s">
        <v>1455</v>
      </c>
      <c r="D1929" s="177" t="s">
        <v>1422</v>
      </c>
      <c r="E1929" s="178">
        <v>13.6</v>
      </c>
      <c r="F1929" s="179"/>
      <c r="G1929" s="180">
        <f t="shared" si="28"/>
        <v>0</v>
      </c>
      <c r="H1929" s="179"/>
      <c r="I1929" s="180">
        <f t="shared" si="29"/>
        <v>0</v>
      </c>
      <c r="J1929" s="179"/>
      <c r="K1929" s="180">
        <f t="shared" si="30"/>
        <v>0</v>
      </c>
      <c r="L1929" s="180">
        <v>21</v>
      </c>
      <c r="M1929" s="180">
        <f t="shared" si="31"/>
        <v>0</v>
      </c>
      <c r="N1929" s="178">
        <v>0</v>
      </c>
      <c r="O1929" s="178">
        <f t="shared" si="32"/>
        <v>0</v>
      </c>
      <c r="P1929" s="178">
        <v>0</v>
      </c>
      <c r="Q1929" s="178">
        <f t="shared" si="33"/>
        <v>0</v>
      </c>
      <c r="R1929" s="180"/>
      <c r="S1929" s="180" t="s">
        <v>187</v>
      </c>
      <c r="T1929" s="181" t="s">
        <v>179</v>
      </c>
      <c r="U1929" s="158">
        <v>0</v>
      </c>
      <c r="V1929" s="158">
        <f t="shared" si="34"/>
        <v>0</v>
      </c>
      <c r="W1929" s="158"/>
      <c r="X1929" s="158" t="s">
        <v>188</v>
      </c>
      <c r="Y1929" s="158" t="s">
        <v>180</v>
      </c>
      <c r="Z1929" s="147"/>
      <c r="AA1929" s="147"/>
      <c r="AB1929" s="147"/>
      <c r="AC1929" s="147"/>
      <c r="AD1929" s="147"/>
      <c r="AE1929" s="147"/>
      <c r="AF1929" s="147"/>
      <c r="AG1929" s="147" t="s">
        <v>189</v>
      </c>
      <c r="AH1929" s="147"/>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ht="22.5" outlineLevel="1" x14ac:dyDescent="0.2">
      <c r="A1930" s="175">
        <v>313</v>
      </c>
      <c r="B1930" s="176" t="s">
        <v>1456</v>
      </c>
      <c r="C1930" s="183" t="s">
        <v>1457</v>
      </c>
      <c r="D1930" s="177" t="s">
        <v>1422</v>
      </c>
      <c r="E1930" s="178">
        <v>41.58</v>
      </c>
      <c r="F1930" s="179"/>
      <c r="G1930" s="180">
        <f t="shared" si="28"/>
        <v>0</v>
      </c>
      <c r="H1930" s="179"/>
      <c r="I1930" s="180">
        <f t="shared" si="29"/>
        <v>0</v>
      </c>
      <c r="J1930" s="179"/>
      <c r="K1930" s="180">
        <f t="shared" si="30"/>
        <v>0</v>
      </c>
      <c r="L1930" s="180">
        <v>21</v>
      </c>
      <c r="M1930" s="180">
        <f t="shared" si="31"/>
        <v>0</v>
      </c>
      <c r="N1930" s="178">
        <v>0</v>
      </c>
      <c r="O1930" s="178">
        <f t="shared" si="32"/>
        <v>0</v>
      </c>
      <c r="P1930" s="178">
        <v>0</v>
      </c>
      <c r="Q1930" s="178">
        <f t="shared" si="33"/>
        <v>0</v>
      </c>
      <c r="R1930" s="180"/>
      <c r="S1930" s="180" t="s">
        <v>187</v>
      </c>
      <c r="T1930" s="181" t="s">
        <v>179</v>
      </c>
      <c r="U1930" s="158">
        <v>0</v>
      </c>
      <c r="V1930" s="158">
        <f t="shared" si="34"/>
        <v>0</v>
      </c>
      <c r="W1930" s="158"/>
      <c r="X1930" s="158" t="s">
        <v>188</v>
      </c>
      <c r="Y1930" s="158" t="s">
        <v>180</v>
      </c>
      <c r="Z1930" s="147"/>
      <c r="AA1930" s="147"/>
      <c r="AB1930" s="147"/>
      <c r="AC1930" s="147"/>
      <c r="AD1930" s="147"/>
      <c r="AE1930" s="147"/>
      <c r="AF1930" s="147"/>
      <c r="AG1930" s="147" t="s">
        <v>189</v>
      </c>
      <c r="AH1930" s="147"/>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68">
        <v>314</v>
      </c>
      <c r="B1931" s="169" t="s">
        <v>1458</v>
      </c>
      <c r="C1931" s="184" t="s">
        <v>1459</v>
      </c>
      <c r="D1931" s="170" t="s">
        <v>236</v>
      </c>
      <c r="E1931" s="171">
        <v>0.22631999999999999</v>
      </c>
      <c r="F1931" s="172"/>
      <c r="G1931" s="173">
        <f t="shared" si="28"/>
        <v>0</v>
      </c>
      <c r="H1931" s="172"/>
      <c r="I1931" s="173">
        <f t="shared" si="29"/>
        <v>0</v>
      </c>
      <c r="J1931" s="172"/>
      <c r="K1931" s="173">
        <f t="shared" si="30"/>
        <v>0</v>
      </c>
      <c r="L1931" s="173">
        <v>21</v>
      </c>
      <c r="M1931" s="173">
        <f t="shared" si="31"/>
        <v>0</v>
      </c>
      <c r="N1931" s="171">
        <v>1</v>
      </c>
      <c r="O1931" s="171">
        <f t="shared" si="32"/>
        <v>0.23</v>
      </c>
      <c r="P1931" s="171">
        <v>0</v>
      </c>
      <c r="Q1931" s="171">
        <f t="shared" si="33"/>
        <v>0</v>
      </c>
      <c r="R1931" s="173" t="s">
        <v>237</v>
      </c>
      <c r="S1931" s="173" t="s">
        <v>178</v>
      </c>
      <c r="T1931" s="174" t="s">
        <v>178</v>
      </c>
      <c r="U1931" s="158">
        <v>0</v>
      </c>
      <c r="V1931" s="158">
        <f t="shared" si="34"/>
        <v>0</v>
      </c>
      <c r="W1931" s="158"/>
      <c r="X1931" s="158" t="s">
        <v>238</v>
      </c>
      <c r="Y1931" s="158" t="s">
        <v>180</v>
      </c>
      <c r="Z1931" s="147"/>
      <c r="AA1931" s="147"/>
      <c r="AB1931" s="147"/>
      <c r="AC1931" s="147"/>
      <c r="AD1931" s="147"/>
      <c r="AE1931" s="147"/>
      <c r="AF1931" s="147"/>
      <c r="AG1931" s="147" t="s">
        <v>239</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2" x14ac:dyDescent="0.2">
      <c r="A1932" s="154"/>
      <c r="B1932" s="155"/>
      <c r="C1932" s="193" t="s">
        <v>1460</v>
      </c>
      <c r="D1932" s="188"/>
      <c r="E1932" s="189"/>
      <c r="F1932" s="158"/>
      <c r="G1932" s="158"/>
      <c r="H1932" s="158"/>
      <c r="I1932" s="158"/>
      <c r="J1932" s="158"/>
      <c r="K1932" s="158"/>
      <c r="L1932" s="158"/>
      <c r="M1932" s="158"/>
      <c r="N1932" s="157"/>
      <c r="O1932" s="157"/>
      <c r="P1932" s="157"/>
      <c r="Q1932" s="157"/>
      <c r="R1932" s="158"/>
      <c r="S1932" s="158"/>
      <c r="T1932" s="158"/>
      <c r="U1932" s="158"/>
      <c r="V1932" s="158"/>
      <c r="W1932" s="158"/>
      <c r="X1932" s="158"/>
      <c r="Y1932" s="158"/>
      <c r="Z1932" s="147"/>
      <c r="AA1932" s="147"/>
      <c r="AB1932" s="147"/>
      <c r="AC1932" s="147"/>
      <c r="AD1932" s="147"/>
      <c r="AE1932" s="147"/>
      <c r="AF1932" s="147"/>
      <c r="AG1932" s="147" t="s">
        <v>212</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3" x14ac:dyDescent="0.2">
      <c r="A1933" s="154"/>
      <c r="B1933" s="155"/>
      <c r="C1933" s="193" t="s">
        <v>1461</v>
      </c>
      <c r="D1933" s="188"/>
      <c r="E1933" s="189">
        <v>0.22631999999999999</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58"/>
      <c r="Z1933" s="147"/>
      <c r="AA1933" s="147"/>
      <c r="AB1933" s="147"/>
      <c r="AC1933" s="147"/>
      <c r="AD1933" s="147"/>
      <c r="AE1933" s="147"/>
      <c r="AF1933" s="147"/>
      <c r="AG1933" s="147" t="s">
        <v>212</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68">
        <v>315</v>
      </c>
      <c r="B1934" s="169" t="s">
        <v>1462</v>
      </c>
      <c r="C1934" s="184" t="s">
        <v>1463</v>
      </c>
      <c r="D1934" s="170" t="s">
        <v>236</v>
      </c>
      <c r="E1934" s="171">
        <v>0.13363</v>
      </c>
      <c r="F1934" s="172"/>
      <c r="G1934" s="173">
        <f>ROUND(E1934*F1934,2)</f>
        <v>0</v>
      </c>
      <c r="H1934" s="172"/>
      <c r="I1934" s="173">
        <f>ROUND(E1934*H1934,2)</f>
        <v>0</v>
      </c>
      <c r="J1934" s="172"/>
      <c r="K1934" s="173">
        <f>ROUND(E1934*J1934,2)</f>
        <v>0</v>
      </c>
      <c r="L1934" s="173">
        <v>21</v>
      </c>
      <c r="M1934" s="173">
        <f>G1934*(1+L1934/100)</f>
        <v>0</v>
      </c>
      <c r="N1934" s="171">
        <v>1</v>
      </c>
      <c r="O1934" s="171">
        <f>ROUND(E1934*N1934,2)</f>
        <v>0.13</v>
      </c>
      <c r="P1934" s="171">
        <v>0</v>
      </c>
      <c r="Q1934" s="171">
        <f>ROUND(E1934*P1934,2)</f>
        <v>0</v>
      </c>
      <c r="R1934" s="173" t="s">
        <v>237</v>
      </c>
      <c r="S1934" s="173" t="s">
        <v>178</v>
      </c>
      <c r="T1934" s="174" t="s">
        <v>178</v>
      </c>
      <c r="U1934" s="158">
        <v>0</v>
      </c>
      <c r="V1934" s="158">
        <f>ROUND(E1934*U1934,2)</f>
        <v>0</v>
      </c>
      <c r="W1934" s="158"/>
      <c r="X1934" s="158" t="s">
        <v>238</v>
      </c>
      <c r="Y1934" s="158" t="s">
        <v>180</v>
      </c>
      <c r="Z1934" s="147"/>
      <c r="AA1934" s="147"/>
      <c r="AB1934" s="147"/>
      <c r="AC1934" s="147"/>
      <c r="AD1934" s="147"/>
      <c r="AE1934" s="147"/>
      <c r="AF1934" s="147"/>
      <c r="AG1934" s="147" t="s">
        <v>239</v>
      </c>
      <c r="AH1934" s="147"/>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2" x14ac:dyDescent="0.2">
      <c r="A1935" s="154"/>
      <c r="B1935" s="155"/>
      <c r="C1935" s="193" t="s">
        <v>713</v>
      </c>
      <c r="D1935" s="188"/>
      <c r="E1935" s="189"/>
      <c r="F1935" s="158"/>
      <c r="G1935" s="158"/>
      <c r="H1935" s="158"/>
      <c r="I1935" s="158"/>
      <c r="J1935" s="158"/>
      <c r="K1935" s="158"/>
      <c r="L1935" s="158"/>
      <c r="M1935" s="158"/>
      <c r="N1935" s="157"/>
      <c r="O1935" s="157"/>
      <c r="P1935" s="157"/>
      <c r="Q1935" s="157"/>
      <c r="R1935" s="158"/>
      <c r="S1935" s="158"/>
      <c r="T1935" s="158"/>
      <c r="U1935" s="158"/>
      <c r="V1935" s="158"/>
      <c r="W1935" s="158"/>
      <c r="X1935" s="158"/>
      <c r="Y1935" s="158"/>
      <c r="Z1935" s="147"/>
      <c r="AA1935" s="147"/>
      <c r="AB1935" s="147"/>
      <c r="AC1935" s="147"/>
      <c r="AD1935" s="147"/>
      <c r="AE1935" s="147"/>
      <c r="AF1935" s="147"/>
      <c r="AG1935" s="147" t="s">
        <v>212</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3" x14ac:dyDescent="0.2">
      <c r="A1936" s="154"/>
      <c r="B1936" s="155"/>
      <c r="C1936" s="193" t="s">
        <v>1464</v>
      </c>
      <c r="D1936" s="188"/>
      <c r="E1936" s="189">
        <v>0.13363</v>
      </c>
      <c r="F1936" s="158"/>
      <c r="G1936" s="158"/>
      <c r="H1936" s="158"/>
      <c r="I1936" s="158"/>
      <c r="J1936" s="158"/>
      <c r="K1936" s="158"/>
      <c r="L1936" s="158"/>
      <c r="M1936" s="158"/>
      <c r="N1936" s="157"/>
      <c r="O1936" s="157"/>
      <c r="P1936" s="157"/>
      <c r="Q1936" s="157"/>
      <c r="R1936" s="158"/>
      <c r="S1936" s="158"/>
      <c r="T1936" s="158"/>
      <c r="U1936" s="158"/>
      <c r="V1936" s="158"/>
      <c r="W1936" s="158"/>
      <c r="X1936" s="158"/>
      <c r="Y1936" s="158"/>
      <c r="Z1936" s="147"/>
      <c r="AA1936" s="147"/>
      <c r="AB1936" s="147"/>
      <c r="AC1936" s="147"/>
      <c r="AD1936" s="147"/>
      <c r="AE1936" s="147"/>
      <c r="AF1936" s="147"/>
      <c r="AG1936" s="147" t="s">
        <v>212</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68">
        <v>316</v>
      </c>
      <c r="B1937" s="169" t="s">
        <v>1465</v>
      </c>
      <c r="C1937" s="184" t="s">
        <v>1466</v>
      </c>
      <c r="D1937" s="170" t="s">
        <v>236</v>
      </c>
      <c r="E1937" s="171">
        <v>9.4299999999999991E-3</v>
      </c>
      <c r="F1937" s="172"/>
      <c r="G1937" s="173">
        <f>ROUND(E1937*F1937,2)</f>
        <v>0</v>
      </c>
      <c r="H1937" s="172"/>
      <c r="I1937" s="173">
        <f>ROUND(E1937*H1937,2)</f>
        <v>0</v>
      </c>
      <c r="J1937" s="172"/>
      <c r="K1937" s="173">
        <f>ROUND(E1937*J1937,2)</f>
        <v>0</v>
      </c>
      <c r="L1937" s="173">
        <v>21</v>
      </c>
      <c r="M1937" s="173">
        <f>G1937*(1+L1937/100)</f>
        <v>0</v>
      </c>
      <c r="N1937" s="171">
        <v>1</v>
      </c>
      <c r="O1937" s="171">
        <f>ROUND(E1937*N1937,2)</f>
        <v>0.01</v>
      </c>
      <c r="P1937" s="171">
        <v>0</v>
      </c>
      <c r="Q1937" s="171">
        <f>ROUND(E1937*P1937,2)</f>
        <v>0</v>
      </c>
      <c r="R1937" s="173" t="s">
        <v>237</v>
      </c>
      <c r="S1937" s="173" t="s">
        <v>178</v>
      </c>
      <c r="T1937" s="174" t="s">
        <v>178</v>
      </c>
      <c r="U1937" s="158">
        <v>0</v>
      </c>
      <c r="V1937" s="158">
        <f>ROUND(E1937*U1937,2)</f>
        <v>0</v>
      </c>
      <c r="W1937" s="158"/>
      <c r="X1937" s="158" t="s">
        <v>238</v>
      </c>
      <c r="Y1937" s="158" t="s">
        <v>180</v>
      </c>
      <c r="Z1937" s="147"/>
      <c r="AA1937" s="147"/>
      <c r="AB1937" s="147"/>
      <c r="AC1937" s="147"/>
      <c r="AD1937" s="147"/>
      <c r="AE1937" s="147"/>
      <c r="AF1937" s="147"/>
      <c r="AG1937" s="147" t="s">
        <v>239</v>
      </c>
      <c r="AH1937" s="147"/>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2" x14ac:dyDescent="0.2">
      <c r="A1938" s="154"/>
      <c r="B1938" s="155"/>
      <c r="C1938" s="193" t="s">
        <v>713</v>
      </c>
      <c r="D1938" s="188"/>
      <c r="E1938" s="189"/>
      <c r="F1938" s="158"/>
      <c r="G1938" s="158"/>
      <c r="H1938" s="158"/>
      <c r="I1938" s="158"/>
      <c r="J1938" s="158"/>
      <c r="K1938" s="158"/>
      <c r="L1938" s="158"/>
      <c r="M1938" s="158"/>
      <c r="N1938" s="157"/>
      <c r="O1938" s="157"/>
      <c r="P1938" s="157"/>
      <c r="Q1938" s="157"/>
      <c r="R1938" s="158"/>
      <c r="S1938" s="158"/>
      <c r="T1938" s="158"/>
      <c r="U1938" s="158"/>
      <c r="V1938" s="158"/>
      <c r="W1938" s="158"/>
      <c r="X1938" s="158"/>
      <c r="Y1938" s="158"/>
      <c r="Z1938" s="147"/>
      <c r="AA1938" s="147"/>
      <c r="AB1938" s="147"/>
      <c r="AC1938" s="147"/>
      <c r="AD1938" s="147"/>
      <c r="AE1938" s="147"/>
      <c r="AF1938" s="147"/>
      <c r="AG1938" s="147" t="s">
        <v>212</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3" x14ac:dyDescent="0.2">
      <c r="A1939" s="154"/>
      <c r="B1939" s="155"/>
      <c r="C1939" s="193" t="s">
        <v>1467</v>
      </c>
      <c r="D1939" s="188"/>
      <c r="E1939" s="189">
        <v>9.4299999999999991E-3</v>
      </c>
      <c r="F1939" s="158"/>
      <c r="G1939" s="158"/>
      <c r="H1939" s="158"/>
      <c r="I1939" s="158"/>
      <c r="J1939" s="158"/>
      <c r="K1939" s="158"/>
      <c r="L1939" s="158"/>
      <c r="M1939" s="158"/>
      <c r="N1939" s="157"/>
      <c r="O1939" s="157"/>
      <c r="P1939" s="157"/>
      <c r="Q1939" s="157"/>
      <c r="R1939" s="158"/>
      <c r="S1939" s="158"/>
      <c r="T1939" s="158"/>
      <c r="U1939" s="158"/>
      <c r="V1939" s="158"/>
      <c r="W1939" s="158"/>
      <c r="X1939" s="158"/>
      <c r="Y1939" s="158"/>
      <c r="Z1939" s="147"/>
      <c r="AA1939" s="147"/>
      <c r="AB1939" s="147"/>
      <c r="AC1939" s="147"/>
      <c r="AD1939" s="147"/>
      <c r="AE1939" s="147"/>
      <c r="AF1939" s="147"/>
      <c r="AG1939" s="147" t="s">
        <v>212</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68">
        <v>317</v>
      </c>
      <c r="B1940" s="169" t="s">
        <v>1468</v>
      </c>
      <c r="C1940" s="184" t="s">
        <v>1469</v>
      </c>
      <c r="D1940" s="170" t="s">
        <v>577</v>
      </c>
      <c r="E1940" s="171">
        <v>12</v>
      </c>
      <c r="F1940" s="172"/>
      <c r="G1940" s="173">
        <f>ROUND(E1940*F1940,2)</f>
        <v>0</v>
      </c>
      <c r="H1940" s="172"/>
      <c r="I1940" s="173">
        <f>ROUND(E1940*H1940,2)</f>
        <v>0</v>
      </c>
      <c r="J1940" s="172"/>
      <c r="K1940" s="173">
        <f>ROUND(E1940*J1940,2)</f>
        <v>0</v>
      </c>
      <c r="L1940" s="173">
        <v>21</v>
      </c>
      <c r="M1940" s="173">
        <f>G1940*(1+L1940/100)</f>
        <v>0</v>
      </c>
      <c r="N1940" s="171">
        <v>7.2000000000000005E-4</v>
      </c>
      <c r="O1940" s="171">
        <f>ROUND(E1940*N1940,2)</f>
        <v>0.01</v>
      </c>
      <c r="P1940" s="171">
        <v>0</v>
      </c>
      <c r="Q1940" s="171">
        <f>ROUND(E1940*P1940,2)</f>
        <v>0</v>
      </c>
      <c r="R1940" s="173" t="s">
        <v>237</v>
      </c>
      <c r="S1940" s="173" t="s">
        <v>178</v>
      </c>
      <c r="T1940" s="174" t="s">
        <v>178</v>
      </c>
      <c r="U1940" s="158">
        <v>0</v>
      </c>
      <c r="V1940" s="158">
        <f>ROUND(E1940*U1940,2)</f>
        <v>0</v>
      </c>
      <c r="W1940" s="158"/>
      <c r="X1940" s="158" t="s">
        <v>238</v>
      </c>
      <c r="Y1940" s="158" t="s">
        <v>180</v>
      </c>
      <c r="Z1940" s="147"/>
      <c r="AA1940" s="147"/>
      <c r="AB1940" s="147"/>
      <c r="AC1940" s="147"/>
      <c r="AD1940" s="147"/>
      <c r="AE1940" s="147"/>
      <c r="AF1940" s="147"/>
      <c r="AG1940" s="147" t="s">
        <v>239</v>
      </c>
      <c r="AH1940" s="147"/>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2" x14ac:dyDescent="0.2">
      <c r="A1941" s="154"/>
      <c r="B1941" s="155"/>
      <c r="C1941" s="193" t="s">
        <v>713</v>
      </c>
      <c r="D1941" s="188"/>
      <c r="E1941" s="189"/>
      <c r="F1941" s="158"/>
      <c r="G1941" s="158"/>
      <c r="H1941" s="158"/>
      <c r="I1941" s="158"/>
      <c r="J1941" s="158"/>
      <c r="K1941" s="158"/>
      <c r="L1941" s="158"/>
      <c r="M1941" s="158"/>
      <c r="N1941" s="157"/>
      <c r="O1941" s="157"/>
      <c r="P1941" s="157"/>
      <c r="Q1941" s="157"/>
      <c r="R1941" s="158"/>
      <c r="S1941" s="158"/>
      <c r="T1941" s="158"/>
      <c r="U1941" s="158"/>
      <c r="V1941" s="158"/>
      <c r="W1941" s="158"/>
      <c r="X1941" s="158"/>
      <c r="Y1941" s="158"/>
      <c r="Z1941" s="147"/>
      <c r="AA1941" s="147"/>
      <c r="AB1941" s="147"/>
      <c r="AC1941" s="147"/>
      <c r="AD1941" s="147"/>
      <c r="AE1941" s="147"/>
      <c r="AF1941" s="147"/>
      <c r="AG1941" s="147" t="s">
        <v>212</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3" x14ac:dyDescent="0.2">
      <c r="A1942" s="154"/>
      <c r="B1942" s="155"/>
      <c r="C1942" s="193" t="s">
        <v>1470</v>
      </c>
      <c r="D1942" s="188"/>
      <c r="E1942" s="189">
        <v>12</v>
      </c>
      <c r="F1942" s="158"/>
      <c r="G1942" s="158"/>
      <c r="H1942" s="158"/>
      <c r="I1942" s="158"/>
      <c r="J1942" s="158"/>
      <c r="K1942" s="158"/>
      <c r="L1942" s="158"/>
      <c r="M1942" s="158"/>
      <c r="N1942" s="157"/>
      <c r="O1942" s="157"/>
      <c r="P1942" s="157"/>
      <c r="Q1942" s="157"/>
      <c r="R1942" s="158"/>
      <c r="S1942" s="158"/>
      <c r="T1942" s="158"/>
      <c r="U1942" s="158"/>
      <c r="V1942" s="158"/>
      <c r="W1942" s="158"/>
      <c r="X1942" s="158"/>
      <c r="Y1942" s="158"/>
      <c r="Z1942" s="147"/>
      <c r="AA1942" s="147"/>
      <c r="AB1942" s="147"/>
      <c r="AC1942" s="147"/>
      <c r="AD1942" s="147"/>
      <c r="AE1942" s="147"/>
      <c r="AF1942" s="147"/>
      <c r="AG1942" s="147" t="s">
        <v>212</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v>318</v>
      </c>
      <c r="B1943" s="155" t="s">
        <v>1471</v>
      </c>
      <c r="C1943" s="195" t="s">
        <v>1472</v>
      </c>
      <c r="D1943" s="156" t="s">
        <v>0</v>
      </c>
      <c r="E1943" s="192"/>
      <c r="F1943" s="159"/>
      <c r="G1943" s="158">
        <f>ROUND(E1943*F1943,2)</f>
        <v>0</v>
      </c>
      <c r="H1943" s="159"/>
      <c r="I1943" s="158">
        <f>ROUND(E1943*H1943,2)</f>
        <v>0</v>
      </c>
      <c r="J1943" s="159"/>
      <c r="K1943" s="158">
        <f>ROUND(E1943*J1943,2)</f>
        <v>0</v>
      </c>
      <c r="L1943" s="158">
        <v>21</v>
      </c>
      <c r="M1943" s="158">
        <f>G1943*(1+L1943/100)</f>
        <v>0</v>
      </c>
      <c r="N1943" s="157">
        <v>0</v>
      </c>
      <c r="O1943" s="157">
        <f>ROUND(E1943*N1943,2)</f>
        <v>0</v>
      </c>
      <c r="P1943" s="157">
        <v>0</v>
      </c>
      <c r="Q1943" s="157">
        <f>ROUND(E1943*P1943,2)</f>
        <v>0</v>
      </c>
      <c r="R1943" s="158"/>
      <c r="S1943" s="158" t="s">
        <v>178</v>
      </c>
      <c r="T1943" s="158" t="s">
        <v>178</v>
      </c>
      <c r="U1943" s="158">
        <v>0</v>
      </c>
      <c r="V1943" s="158">
        <f>ROUND(E1943*U1943,2)</f>
        <v>0</v>
      </c>
      <c r="W1943" s="158"/>
      <c r="X1943" s="158" t="s">
        <v>1060</v>
      </c>
      <c r="Y1943" s="158" t="s">
        <v>180</v>
      </c>
      <c r="Z1943" s="147"/>
      <c r="AA1943" s="147"/>
      <c r="AB1943" s="147"/>
      <c r="AC1943" s="147"/>
      <c r="AD1943" s="147"/>
      <c r="AE1943" s="147"/>
      <c r="AF1943" s="147"/>
      <c r="AG1943" s="147" t="s">
        <v>1061</v>
      </c>
      <c r="AH1943" s="147"/>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x14ac:dyDescent="0.2">
      <c r="A1944" s="161" t="s">
        <v>173</v>
      </c>
      <c r="B1944" s="162" t="s">
        <v>120</v>
      </c>
      <c r="C1944" s="182" t="s">
        <v>121</v>
      </c>
      <c r="D1944" s="163"/>
      <c r="E1944" s="164"/>
      <c r="F1944" s="165"/>
      <c r="G1944" s="165">
        <f>SUMIF(AG1945:AG2107,"&lt;&gt;NOR",G1945:G2107)</f>
        <v>0</v>
      </c>
      <c r="H1944" s="165"/>
      <c r="I1944" s="165">
        <f>SUM(I1945:I2107)</f>
        <v>0</v>
      </c>
      <c r="J1944" s="165"/>
      <c r="K1944" s="165">
        <f>SUM(K1945:K2107)</f>
        <v>0</v>
      </c>
      <c r="L1944" s="165"/>
      <c r="M1944" s="165">
        <f>SUM(M1945:M2107)</f>
        <v>0</v>
      </c>
      <c r="N1944" s="164"/>
      <c r="O1944" s="164">
        <f>SUM(O1945:O2107)</f>
        <v>21</v>
      </c>
      <c r="P1944" s="164"/>
      <c r="Q1944" s="164">
        <f>SUM(Q1945:Q2107)</f>
        <v>0</v>
      </c>
      <c r="R1944" s="165"/>
      <c r="S1944" s="165"/>
      <c r="T1944" s="166"/>
      <c r="U1944" s="160"/>
      <c r="V1944" s="160">
        <f>SUM(V1945:V2107)</f>
        <v>1131.6099999999999</v>
      </c>
      <c r="W1944" s="160"/>
      <c r="X1944" s="160"/>
      <c r="Y1944" s="160"/>
      <c r="AG1944" t="s">
        <v>174</v>
      </c>
    </row>
    <row r="1945" spans="1:60" outlineLevel="1" x14ac:dyDescent="0.2">
      <c r="A1945" s="168">
        <v>319</v>
      </c>
      <c r="B1945" s="169" t="s">
        <v>1473</v>
      </c>
      <c r="C1945" s="184" t="s">
        <v>1474</v>
      </c>
      <c r="D1945" s="170" t="s">
        <v>253</v>
      </c>
      <c r="E1945" s="171">
        <v>998.38149999999996</v>
      </c>
      <c r="F1945" s="172"/>
      <c r="G1945" s="173">
        <f>ROUND(E1945*F1945,2)</f>
        <v>0</v>
      </c>
      <c r="H1945" s="172"/>
      <c r="I1945" s="173">
        <f>ROUND(E1945*H1945,2)</f>
        <v>0</v>
      </c>
      <c r="J1945" s="172"/>
      <c r="K1945" s="173">
        <f>ROUND(E1945*J1945,2)</f>
        <v>0</v>
      </c>
      <c r="L1945" s="173">
        <v>21</v>
      </c>
      <c r="M1945" s="173">
        <f>G1945*(1+L1945/100)</f>
        <v>0</v>
      </c>
      <c r="N1945" s="171">
        <v>2.1000000000000001E-4</v>
      </c>
      <c r="O1945" s="171">
        <f>ROUND(E1945*N1945,2)</f>
        <v>0.21</v>
      </c>
      <c r="P1945" s="171">
        <v>0</v>
      </c>
      <c r="Q1945" s="171">
        <f>ROUND(E1945*P1945,2)</f>
        <v>0</v>
      </c>
      <c r="R1945" s="173"/>
      <c r="S1945" s="173" t="s">
        <v>178</v>
      </c>
      <c r="T1945" s="174" t="s">
        <v>178</v>
      </c>
      <c r="U1945" s="158">
        <v>0.05</v>
      </c>
      <c r="V1945" s="158">
        <f>ROUND(E1945*U1945,2)</f>
        <v>49.92</v>
      </c>
      <c r="W1945" s="158"/>
      <c r="X1945" s="158" t="s">
        <v>188</v>
      </c>
      <c r="Y1945" s="158" t="s">
        <v>180</v>
      </c>
      <c r="Z1945" s="147"/>
      <c r="AA1945" s="147"/>
      <c r="AB1945" s="147"/>
      <c r="AC1945" s="147"/>
      <c r="AD1945" s="147"/>
      <c r="AE1945" s="147"/>
      <c r="AF1945" s="147"/>
      <c r="AG1945" s="147" t="s">
        <v>189</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2" x14ac:dyDescent="0.2">
      <c r="A1946" s="154"/>
      <c r="B1946" s="155"/>
      <c r="C1946" s="193" t="s">
        <v>258</v>
      </c>
      <c r="D1946" s="188"/>
      <c r="E1946" s="189"/>
      <c r="F1946" s="158"/>
      <c r="G1946" s="158"/>
      <c r="H1946" s="158"/>
      <c r="I1946" s="158"/>
      <c r="J1946" s="158"/>
      <c r="K1946" s="158"/>
      <c r="L1946" s="158"/>
      <c r="M1946" s="158"/>
      <c r="N1946" s="157"/>
      <c r="O1946" s="157"/>
      <c r="P1946" s="157"/>
      <c r="Q1946" s="157"/>
      <c r="R1946" s="158"/>
      <c r="S1946" s="158"/>
      <c r="T1946" s="158"/>
      <c r="U1946" s="158"/>
      <c r="V1946" s="158"/>
      <c r="W1946" s="158"/>
      <c r="X1946" s="158"/>
      <c r="Y1946" s="158"/>
      <c r="Z1946" s="147"/>
      <c r="AA1946" s="147"/>
      <c r="AB1946" s="147"/>
      <c r="AC1946" s="147"/>
      <c r="AD1946" s="147"/>
      <c r="AE1946" s="147"/>
      <c r="AF1946" s="147"/>
      <c r="AG1946" s="147" t="s">
        <v>212</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3" x14ac:dyDescent="0.2">
      <c r="A1947" s="154"/>
      <c r="B1947" s="155"/>
      <c r="C1947" s="193" t="s">
        <v>553</v>
      </c>
      <c r="D1947" s="188"/>
      <c r="E1947" s="189"/>
      <c r="F1947" s="158"/>
      <c r="G1947" s="158"/>
      <c r="H1947" s="158"/>
      <c r="I1947" s="158"/>
      <c r="J1947" s="158"/>
      <c r="K1947" s="158"/>
      <c r="L1947" s="158"/>
      <c r="M1947" s="158"/>
      <c r="N1947" s="157"/>
      <c r="O1947" s="157"/>
      <c r="P1947" s="157"/>
      <c r="Q1947" s="157"/>
      <c r="R1947" s="158"/>
      <c r="S1947" s="158"/>
      <c r="T1947" s="158"/>
      <c r="U1947" s="158"/>
      <c r="V1947" s="158"/>
      <c r="W1947" s="158"/>
      <c r="X1947" s="158"/>
      <c r="Y1947" s="158"/>
      <c r="Z1947" s="147"/>
      <c r="AA1947" s="147"/>
      <c r="AB1947" s="147"/>
      <c r="AC1947" s="147"/>
      <c r="AD1947" s="147"/>
      <c r="AE1947" s="147"/>
      <c r="AF1947" s="147"/>
      <c r="AG1947" s="147" t="s">
        <v>212</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3" x14ac:dyDescent="0.2">
      <c r="A1948" s="154"/>
      <c r="B1948" s="155"/>
      <c r="C1948" s="193" t="s">
        <v>1475</v>
      </c>
      <c r="D1948" s="188"/>
      <c r="E1948" s="189"/>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7"/>
      <c r="AA1948" s="147"/>
      <c r="AB1948" s="147"/>
      <c r="AC1948" s="147"/>
      <c r="AD1948" s="147"/>
      <c r="AE1948" s="147"/>
      <c r="AF1948" s="147"/>
      <c r="AG1948" s="147" t="s">
        <v>212</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3" x14ac:dyDescent="0.2">
      <c r="A1949" s="154"/>
      <c r="B1949" s="155"/>
      <c r="C1949" s="193" t="s">
        <v>1064</v>
      </c>
      <c r="D1949" s="188"/>
      <c r="E1949" s="189">
        <v>94.06</v>
      </c>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7"/>
      <c r="AA1949" s="147"/>
      <c r="AB1949" s="147"/>
      <c r="AC1949" s="147"/>
      <c r="AD1949" s="147"/>
      <c r="AE1949" s="147"/>
      <c r="AF1949" s="147"/>
      <c r="AG1949" s="147" t="s">
        <v>212</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3" x14ac:dyDescent="0.2">
      <c r="A1950" s="154"/>
      <c r="B1950" s="155"/>
      <c r="C1950" s="193" t="s">
        <v>1476</v>
      </c>
      <c r="D1950" s="188"/>
      <c r="E1950" s="189"/>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7"/>
      <c r="AA1950" s="147"/>
      <c r="AB1950" s="147"/>
      <c r="AC1950" s="147"/>
      <c r="AD1950" s="147"/>
      <c r="AE1950" s="147"/>
      <c r="AF1950" s="147"/>
      <c r="AG1950" s="147" t="s">
        <v>212</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3" x14ac:dyDescent="0.2">
      <c r="A1951" s="154"/>
      <c r="B1951" s="155"/>
      <c r="C1951" s="193" t="s">
        <v>1477</v>
      </c>
      <c r="D1951" s="188"/>
      <c r="E1951" s="189">
        <v>14.109</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7"/>
      <c r="AA1951" s="147"/>
      <c r="AB1951" s="147"/>
      <c r="AC1951" s="147"/>
      <c r="AD1951" s="147"/>
      <c r="AE1951" s="147"/>
      <c r="AF1951" s="147"/>
      <c r="AG1951" s="147" t="s">
        <v>212</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3" x14ac:dyDescent="0.2">
      <c r="A1952" s="154"/>
      <c r="B1952" s="155"/>
      <c r="C1952" s="193" t="s">
        <v>555</v>
      </c>
      <c r="D1952" s="188"/>
      <c r="E1952" s="189"/>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7"/>
      <c r="AA1952" s="147"/>
      <c r="AB1952" s="147"/>
      <c r="AC1952" s="147"/>
      <c r="AD1952" s="147"/>
      <c r="AE1952" s="147"/>
      <c r="AF1952" s="147"/>
      <c r="AG1952" s="147" t="s">
        <v>212</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3" x14ac:dyDescent="0.2">
      <c r="A1953" s="154"/>
      <c r="B1953" s="155"/>
      <c r="C1953" s="193" t="s">
        <v>1475</v>
      </c>
      <c r="D1953" s="188"/>
      <c r="E1953" s="189"/>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7"/>
      <c r="AA1953" s="147"/>
      <c r="AB1953" s="147"/>
      <c r="AC1953" s="147"/>
      <c r="AD1953" s="147"/>
      <c r="AE1953" s="147"/>
      <c r="AF1953" s="147"/>
      <c r="AG1953" s="147" t="s">
        <v>212</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3" x14ac:dyDescent="0.2">
      <c r="A1954" s="154"/>
      <c r="B1954" s="155"/>
      <c r="C1954" s="193" t="s">
        <v>1065</v>
      </c>
      <c r="D1954" s="188"/>
      <c r="E1954" s="189">
        <v>36.86</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7"/>
      <c r="AA1954" s="147"/>
      <c r="AB1954" s="147"/>
      <c r="AC1954" s="147"/>
      <c r="AD1954" s="147"/>
      <c r="AE1954" s="147"/>
      <c r="AF1954" s="147"/>
      <c r="AG1954" s="147" t="s">
        <v>212</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3" x14ac:dyDescent="0.2">
      <c r="A1955" s="154"/>
      <c r="B1955" s="155"/>
      <c r="C1955" s="193" t="s">
        <v>557</v>
      </c>
      <c r="D1955" s="188"/>
      <c r="E1955" s="189"/>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7"/>
      <c r="AA1955" s="147"/>
      <c r="AB1955" s="147"/>
      <c r="AC1955" s="147"/>
      <c r="AD1955" s="147"/>
      <c r="AE1955" s="147"/>
      <c r="AF1955" s="147"/>
      <c r="AG1955" s="147" t="s">
        <v>212</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3" x14ac:dyDescent="0.2">
      <c r="A1956" s="154"/>
      <c r="B1956" s="155"/>
      <c r="C1956" s="193" t="s">
        <v>1475</v>
      </c>
      <c r="D1956" s="188"/>
      <c r="E1956" s="189"/>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7"/>
      <c r="AA1956" s="147"/>
      <c r="AB1956" s="147"/>
      <c r="AC1956" s="147"/>
      <c r="AD1956" s="147"/>
      <c r="AE1956" s="147"/>
      <c r="AF1956" s="147"/>
      <c r="AG1956" s="147" t="s">
        <v>212</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3" x14ac:dyDescent="0.2">
      <c r="A1957" s="154"/>
      <c r="B1957" s="155"/>
      <c r="C1957" s="193" t="s">
        <v>1066</v>
      </c>
      <c r="D1957" s="188"/>
      <c r="E1957" s="189">
        <v>75.290000000000006</v>
      </c>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7"/>
      <c r="AA1957" s="147"/>
      <c r="AB1957" s="147"/>
      <c r="AC1957" s="147"/>
      <c r="AD1957" s="147"/>
      <c r="AE1957" s="147"/>
      <c r="AF1957" s="147"/>
      <c r="AG1957" s="147" t="s">
        <v>212</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3" x14ac:dyDescent="0.2">
      <c r="A1958" s="154"/>
      <c r="B1958" s="155"/>
      <c r="C1958" s="193" t="s">
        <v>573</v>
      </c>
      <c r="D1958" s="188"/>
      <c r="E1958" s="189"/>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7"/>
      <c r="AA1958" s="147"/>
      <c r="AB1958" s="147"/>
      <c r="AC1958" s="147"/>
      <c r="AD1958" s="147"/>
      <c r="AE1958" s="147"/>
      <c r="AF1958" s="147"/>
      <c r="AG1958" s="147" t="s">
        <v>212</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3" x14ac:dyDescent="0.2">
      <c r="A1959" s="154"/>
      <c r="B1959" s="155"/>
      <c r="C1959" s="193" t="s">
        <v>1475</v>
      </c>
      <c r="D1959" s="188"/>
      <c r="E1959" s="189"/>
      <c r="F1959" s="158"/>
      <c r="G1959" s="158"/>
      <c r="H1959" s="158"/>
      <c r="I1959" s="158"/>
      <c r="J1959" s="158"/>
      <c r="K1959" s="158"/>
      <c r="L1959" s="158"/>
      <c r="M1959" s="158"/>
      <c r="N1959" s="157"/>
      <c r="O1959" s="157"/>
      <c r="P1959" s="157"/>
      <c r="Q1959" s="157"/>
      <c r="R1959" s="158"/>
      <c r="S1959" s="158"/>
      <c r="T1959" s="158"/>
      <c r="U1959" s="158"/>
      <c r="V1959" s="158"/>
      <c r="W1959" s="158"/>
      <c r="X1959" s="158"/>
      <c r="Y1959" s="158"/>
      <c r="Z1959" s="147"/>
      <c r="AA1959" s="147"/>
      <c r="AB1959" s="147"/>
      <c r="AC1959" s="147"/>
      <c r="AD1959" s="147"/>
      <c r="AE1959" s="147"/>
      <c r="AF1959" s="147"/>
      <c r="AG1959" s="147" t="s">
        <v>212</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3" x14ac:dyDescent="0.2">
      <c r="A1960" s="154"/>
      <c r="B1960" s="155"/>
      <c r="C1960" s="193" t="s">
        <v>1067</v>
      </c>
      <c r="D1960" s="188"/>
      <c r="E1960" s="189">
        <v>47.5</v>
      </c>
      <c r="F1960" s="158"/>
      <c r="G1960" s="158"/>
      <c r="H1960" s="158"/>
      <c r="I1960" s="158"/>
      <c r="J1960" s="158"/>
      <c r="K1960" s="158"/>
      <c r="L1960" s="158"/>
      <c r="M1960" s="158"/>
      <c r="N1960" s="157"/>
      <c r="O1960" s="157"/>
      <c r="P1960" s="157"/>
      <c r="Q1960" s="157"/>
      <c r="R1960" s="158"/>
      <c r="S1960" s="158"/>
      <c r="T1960" s="158"/>
      <c r="U1960" s="158"/>
      <c r="V1960" s="158"/>
      <c r="W1960" s="158"/>
      <c r="X1960" s="158"/>
      <c r="Y1960" s="158"/>
      <c r="Z1960" s="147"/>
      <c r="AA1960" s="147"/>
      <c r="AB1960" s="147"/>
      <c r="AC1960" s="147"/>
      <c r="AD1960" s="147"/>
      <c r="AE1960" s="147"/>
      <c r="AF1960" s="147"/>
      <c r="AG1960" s="147" t="s">
        <v>212</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3" x14ac:dyDescent="0.2">
      <c r="A1961" s="154"/>
      <c r="B1961" s="155"/>
      <c r="C1961" s="193" t="s">
        <v>559</v>
      </c>
      <c r="D1961" s="188"/>
      <c r="E1961" s="189"/>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7"/>
      <c r="AA1961" s="147"/>
      <c r="AB1961" s="147"/>
      <c r="AC1961" s="147"/>
      <c r="AD1961" s="147"/>
      <c r="AE1961" s="147"/>
      <c r="AF1961" s="147"/>
      <c r="AG1961" s="147" t="s">
        <v>212</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3" x14ac:dyDescent="0.2">
      <c r="A1962" s="154"/>
      <c r="B1962" s="155"/>
      <c r="C1962" s="193" t="s">
        <v>1475</v>
      </c>
      <c r="D1962" s="188"/>
      <c r="E1962" s="189"/>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7"/>
      <c r="AA1962" s="147"/>
      <c r="AB1962" s="147"/>
      <c r="AC1962" s="147"/>
      <c r="AD1962" s="147"/>
      <c r="AE1962" s="147"/>
      <c r="AF1962" s="147"/>
      <c r="AG1962" s="147" t="s">
        <v>212</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3" x14ac:dyDescent="0.2">
      <c r="A1963" s="154"/>
      <c r="B1963" s="155"/>
      <c r="C1963" s="193" t="s">
        <v>844</v>
      </c>
      <c r="D1963" s="188"/>
      <c r="E1963" s="189">
        <v>8.35</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7"/>
      <c r="AA1963" s="147"/>
      <c r="AB1963" s="147"/>
      <c r="AC1963" s="147"/>
      <c r="AD1963" s="147"/>
      <c r="AE1963" s="147"/>
      <c r="AF1963" s="147"/>
      <c r="AG1963" s="147" t="s">
        <v>212</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3" x14ac:dyDescent="0.2">
      <c r="A1964" s="154"/>
      <c r="B1964" s="155"/>
      <c r="C1964" s="193" t="s">
        <v>1476</v>
      </c>
      <c r="D1964" s="188"/>
      <c r="E1964" s="189"/>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7"/>
      <c r="AA1964" s="147"/>
      <c r="AB1964" s="147"/>
      <c r="AC1964" s="147"/>
      <c r="AD1964" s="147"/>
      <c r="AE1964" s="147"/>
      <c r="AF1964" s="147"/>
      <c r="AG1964" s="147" t="s">
        <v>212</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3" x14ac:dyDescent="0.2">
      <c r="A1965" s="154"/>
      <c r="B1965" s="155"/>
      <c r="C1965" s="193" t="s">
        <v>1478</v>
      </c>
      <c r="D1965" s="188"/>
      <c r="E1965" s="189">
        <v>0.99</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7"/>
      <c r="AA1965" s="147"/>
      <c r="AB1965" s="147"/>
      <c r="AC1965" s="147"/>
      <c r="AD1965" s="147"/>
      <c r="AE1965" s="147"/>
      <c r="AF1965" s="147"/>
      <c r="AG1965" s="147" t="s">
        <v>212</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3" x14ac:dyDescent="0.2">
      <c r="A1966" s="154"/>
      <c r="B1966" s="155"/>
      <c r="C1966" s="193" t="s">
        <v>211</v>
      </c>
      <c r="D1966" s="188"/>
      <c r="E1966" s="189"/>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7"/>
      <c r="AA1966" s="147"/>
      <c r="AB1966" s="147"/>
      <c r="AC1966" s="147"/>
      <c r="AD1966" s="147"/>
      <c r="AE1966" s="147"/>
      <c r="AF1966" s="147"/>
      <c r="AG1966" s="147" t="s">
        <v>212</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3" x14ac:dyDescent="0.2">
      <c r="A1967" s="154"/>
      <c r="B1967" s="155"/>
      <c r="C1967" s="193" t="s">
        <v>601</v>
      </c>
      <c r="D1967" s="188"/>
      <c r="E1967" s="189"/>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7"/>
      <c r="AA1967" s="147"/>
      <c r="AB1967" s="147"/>
      <c r="AC1967" s="147"/>
      <c r="AD1967" s="147"/>
      <c r="AE1967" s="147"/>
      <c r="AF1967" s="147"/>
      <c r="AG1967" s="147" t="s">
        <v>212</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3" x14ac:dyDescent="0.2">
      <c r="A1968" s="154"/>
      <c r="B1968" s="155"/>
      <c r="C1968" s="193" t="s">
        <v>1475</v>
      </c>
      <c r="D1968" s="188"/>
      <c r="E1968" s="189"/>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7"/>
      <c r="AA1968" s="147"/>
      <c r="AB1968" s="147"/>
      <c r="AC1968" s="147"/>
      <c r="AD1968" s="147"/>
      <c r="AE1968" s="147"/>
      <c r="AF1968" s="147"/>
      <c r="AG1968" s="147" t="s">
        <v>212</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ht="22.5" outlineLevel="3" x14ac:dyDescent="0.2">
      <c r="A1969" s="154"/>
      <c r="B1969" s="155"/>
      <c r="C1969" s="193" t="s">
        <v>1479</v>
      </c>
      <c r="D1969" s="188"/>
      <c r="E1969" s="189">
        <v>211.19</v>
      </c>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7"/>
      <c r="AA1969" s="147"/>
      <c r="AB1969" s="147"/>
      <c r="AC1969" s="147"/>
      <c r="AD1969" s="147"/>
      <c r="AE1969" s="147"/>
      <c r="AF1969" s="147"/>
      <c r="AG1969" s="147" t="s">
        <v>212</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3" x14ac:dyDescent="0.2">
      <c r="A1970" s="154"/>
      <c r="B1970" s="155"/>
      <c r="C1970" s="193" t="s">
        <v>1476</v>
      </c>
      <c r="D1970" s="188"/>
      <c r="E1970" s="189"/>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7"/>
      <c r="AA1970" s="147"/>
      <c r="AB1970" s="147"/>
      <c r="AC1970" s="147"/>
      <c r="AD1970" s="147"/>
      <c r="AE1970" s="147"/>
      <c r="AF1970" s="147"/>
      <c r="AG1970" s="147" t="s">
        <v>212</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33.75" outlineLevel="3" x14ac:dyDescent="0.2">
      <c r="A1971" s="154"/>
      <c r="B1971" s="155"/>
      <c r="C1971" s="193" t="s">
        <v>1480</v>
      </c>
      <c r="D1971" s="188"/>
      <c r="E1971" s="189">
        <v>7.2525000000000004</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7"/>
      <c r="AA1971" s="147"/>
      <c r="AB1971" s="147"/>
      <c r="AC1971" s="147"/>
      <c r="AD1971" s="147"/>
      <c r="AE1971" s="147"/>
      <c r="AF1971" s="147"/>
      <c r="AG1971" s="147" t="s">
        <v>212</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3" x14ac:dyDescent="0.2">
      <c r="A1972" s="154"/>
      <c r="B1972" s="155"/>
      <c r="C1972" s="193" t="s">
        <v>603</v>
      </c>
      <c r="D1972" s="188"/>
      <c r="E1972" s="189"/>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7"/>
      <c r="AA1972" s="147"/>
      <c r="AB1972" s="147"/>
      <c r="AC1972" s="147"/>
      <c r="AD1972" s="147"/>
      <c r="AE1972" s="147"/>
      <c r="AF1972" s="147"/>
      <c r="AG1972" s="147" t="s">
        <v>212</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3" x14ac:dyDescent="0.2">
      <c r="A1973" s="154"/>
      <c r="B1973" s="155"/>
      <c r="C1973" s="193" t="s">
        <v>1475</v>
      </c>
      <c r="D1973" s="188"/>
      <c r="E1973" s="189"/>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7"/>
      <c r="AA1973" s="147"/>
      <c r="AB1973" s="147"/>
      <c r="AC1973" s="147"/>
      <c r="AD1973" s="147"/>
      <c r="AE1973" s="147"/>
      <c r="AF1973" s="147"/>
      <c r="AG1973" s="147" t="s">
        <v>212</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3" x14ac:dyDescent="0.2">
      <c r="A1974" s="154"/>
      <c r="B1974" s="155"/>
      <c r="C1974" s="193" t="s">
        <v>1096</v>
      </c>
      <c r="D1974" s="188"/>
      <c r="E1974" s="189">
        <v>26.27</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7"/>
      <c r="AA1974" s="147"/>
      <c r="AB1974" s="147"/>
      <c r="AC1974" s="147"/>
      <c r="AD1974" s="147"/>
      <c r="AE1974" s="147"/>
      <c r="AF1974" s="147"/>
      <c r="AG1974" s="147" t="s">
        <v>212</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3" x14ac:dyDescent="0.2">
      <c r="A1975" s="154"/>
      <c r="B1975" s="155"/>
      <c r="C1975" s="193" t="s">
        <v>605</v>
      </c>
      <c r="D1975" s="188"/>
      <c r="E1975" s="189"/>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7"/>
      <c r="AA1975" s="147"/>
      <c r="AB1975" s="147"/>
      <c r="AC1975" s="147"/>
      <c r="AD1975" s="147"/>
      <c r="AE1975" s="147"/>
      <c r="AF1975" s="147"/>
      <c r="AG1975" s="147" t="s">
        <v>212</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3" x14ac:dyDescent="0.2">
      <c r="A1976" s="154"/>
      <c r="B1976" s="155"/>
      <c r="C1976" s="193" t="s">
        <v>1475</v>
      </c>
      <c r="D1976" s="188"/>
      <c r="E1976" s="189"/>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7"/>
      <c r="AA1976" s="147"/>
      <c r="AB1976" s="147"/>
      <c r="AC1976" s="147"/>
      <c r="AD1976" s="147"/>
      <c r="AE1976" s="147"/>
      <c r="AF1976" s="147"/>
      <c r="AG1976" s="147" t="s">
        <v>212</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3" x14ac:dyDescent="0.2">
      <c r="A1977" s="154"/>
      <c r="B1977" s="155"/>
      <c r="C1977" s="193" t="s">
        <v>606</v>
      </c>
      <c r="D1977" s="188"/>
      <c r="E1977" s="189">
        <v>16.29</v>
      </c>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7"/>
      <c r="AA1977" s="147"/>
      <c r="AB1977" s="147"/>
      <c r="AC1977" s="147"/>
      <c r="AD1977" s="147"/>
      <c r="AE1977" s="147"/>
      <c r="AF1977" s="147"/>
      <c r="AG1977" s="147" t="s">
        <v>212</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3" x14ac:dyDescent="0.2">
      <c r="A1978" s="154"/>
      <c r="B1978" s="155"/>
      <c r="C1978" s="193" t="s">
        <v>211</v>
      </c>
      <c r="D1978" s="188"/>
      <c r="E1978" s="189"/>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7"/>
      <c r="AA1978" s="147"/>
      <c r="AB1978" s="147"/>
      <c r="AC1978" s="147"/>
      <c r="AD1978" s="147"/>
      <c r="AE1978" s="147"/>
      <c r="AF1978" s="147"/>
      <c r="AG1978" s="147" t="s">
        <v>212</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3" x14ac:dyDescent="0.2">
      <c r="A1979" s="154"/>
      <c r="B1979" s="155"/>
      <c r="C1979" s="193" t="s">
        <v>561</v>
      </c>
      <c r="D1979" s="188"/>
      <c r="E1979" s="189"/>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7"/>
      <c r="AA1979" s="147"/>
      <c r="AB1979" s="147"/>
      <c r="AC1979" s="147"/>
      <c r="AD1979" s="147"/>
      <c r="AE1979" s="147"/>
      <c r="AF1979" s="147"/>
      <c r="AG1979" s="147" t="s">
        <v>212</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3" x14ac:dyDescent="0.2">
      <c r="A1980" s="154"/>
      <c r="B1980" s="155"/>
      <c r="C1980" s="193" t="s">
        <v>1475</v>
      </c>
      <c r="D1980" s="188"/>
      <c r="E1980" s="189"/>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7"/>
      <c r="AA1980" s="147"/>
      <c r="AB1980" s="147"/>
      <c r="AC1980" s="147"/>
      <c r="AD1980" s="147"/>
      <c r="AE1980" s="147"/>
      <c r="AF1980" s="147"/>
      <c r="AG1980" s="147" t="s">
        <v>212</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3" x14ac:dyDescent="0.2">
      <c r="A1981" s="154"/>
      <c r="B1981" s="155"/>
      <c r="C1981" s="193" t="s">
        <v>1068</v>
      </c>
      <c r="D1981" s="188"/>
      <c r="E1981" s="189">
        <v>98.84</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7"/>
      <c r="AA1981" s="147"/>
      <c r="AB1981" s="147"/>
      <c r="AC1981" s="147"/>
      <c r="AD1981" s="147"/>
      <c r="AE1981" s="147"/>
      <c r="AF1981" s="147"/>
      <c r="AG1981" s="147" t="s">
        <v>212</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3" x14ac:dyDescent="0.2">
      <c r="A1982" s="154"/>
      <c r="B1982" s="155"/>
      <c r="C1982" s="193" t="s">
        <v>1476</v>
      </c>
      <c r="D1982" s="188"/>
      <c r="E1982" s="189"/>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7"/>
      <c r="AA1982" s="147"/>
      <c r="AB1982" s="147"/>
      <c r="AC1982" s="147"/>
      <c r="AD1982" s="147"/>
      <c r="AE1982" s="147"/>
      <c r="AF1982" s="147"/>
      <c r="AG1982" s="147" t="s">
        <v>212</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3" x14ac:dyDescent="0.2">
      <c r="A1983" s="154"/>
      <c r="B1983" s="155"/>
      <c r="C1983" s="193" t="s">
        <v>1481</v>
      </c>
      <c r="D1983" s="188"/>
      <c r="E1983" s="189">
        <v>5.82</v>
      </c>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7"/>
      <c r="AA1983" s="147"/>
      <c r="AB1983" s="147"/>
      <c r="AC1983" s="147"/>
      <c r="AD1983" s="147"/>
      <c r="AE1983" s="147"/>
      <c r="AF1983" s="147"/>
      <c r="AG1983" s="147" t="s">
        <v>212</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3" x14ac:dyDescent="0.2">
      <c r="A1984" s="154"/>
      <c r="B1984" s="155"/>
      <c r="C1984" s="193" t="s">
        <v>563</v>
      </c>
      <c r="D1984" s="188"/>
      <c r="E1984" s="189"/>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7"/>
      <c r="AA1984" s="147"/>
      <c r="AB1984" s="147"/>
      <c r="AC1984" s="147"/>
      <c r="AD1984" s="147"/>
      <c r="AE1984" s="147"/>
      <c r="AF1984" s="147"/>
      <c r="AG1984" s="147" t="s">
        <v>212</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3" x14ac:dyDescent="0.2">
      <c r="A1985" s="154"/>
      <c r="B1985" s="155"/>
      <c r="C1985" s="193" t="s">
        <v>1475</v>
      </c>
      <c r="D1985" s="188"/>
      <c r="E1985" s="189"/>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7"/>
      <c r="AA1985" s="147"/>
      <c r="AB1985" s="147"/>
      <c r="AC1985" s="147"/>
      <c r="AD1985" s="147"/>
      <c r="AE1985" s="147"/>
      <c r="AF1985" s="147"/>
      <c r="AG1985" s="147" t="s">
        <v>212</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3" x14ac:dyDescent="0.2">
      <c r="A1986" s="154"/>
      <c r="B1986" s="155"/>
      <c r="C1986" s="193" t="s">
        <v>1069</v>
      </c>
      <c r="D1986" s="188"/>
      <c r="E1986" s="189">
        <v>40.9</v>
      </c>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7"/>
      <c r="AA1986" s="147"/>
      <c r="AB1986" s="147"/>
      <c r="AC1986" s="147"/>
      <c r="AD1986" s="147"/>
      <c r="AE1986" s="147"/>
      <c r="AF1986" s="147"/>
      <c r="AG1986" s="147" t="s">
        <v>212</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3" x14ac:dyDescent="0.2">
      <c r="A1987" s="154"/>
      <c r="B1987" s="155"/>
      <c r="C1987" s="193" t="s">
        <v>565</v>
      </c>
      <c r="D1987" s="188"/>
      <c r="E1987" s="189"/>
      <c r="F1987" s="158"/>
      <c r="G1987" s="158"/>
      <c r="H1987" s="158"/>
      <c r="I1987" s="158"/>
      <c r="J1987" s="158"/>
      <c r="K1987" s="158"/>
      <c r="L1987" s="158"/>
      <c r="M1987" s="158"/>
      <c r="N1987" s="157"/>
      <c r="O1987" s="157"/>
      <c r="P1987" s="157"/>
      <c r="Q1987" s="157"/>
      <c r="R1987" s="158"/>
      <c r="S1987" s="158"/>
      <c r="T1987" s="158"/>
      <c r="U1987" s="158"/>
      <c r="V1987" s="158"/>
      <c r="W1987" s="158"/>
      <c r="X1987" s="158"/>
      <c r="Y1987" s="158"/>
      <c r="Z1987" s="147"/>
      <c r="AA1987" s="147"/>
      <c r="AB1987" s="147"/>
      <c r="AC1987" s="147"/>
      <c r="AD1987" s="147"/>
      <c r="AE1987" s="147"/>
      <c r="AF1987" s="147"/>
      <c r="AG1987" s="147" t="s">
        <v>212</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3" x14ac:dyDescent="0.2">
      <c r="A1988" s="154"/>
      <c r="B1988" s="155"/>
      <c r="C1988" s="193" t="s">
        <v>1475</v>
      </c>
      <c r="D1988" s="188"/>
      <c r="E1988" s="189"/>
      <c r="F1988" s="158"/>
      <c r="G1988" s="158"/>
      <c r="H1988" s="158"/>
      <c r="I1988" s="158"/>
      <c r="J1988" s="158"/>
      <c r="K1988" s="158"/>
      <c r="L1988" s="158"/>
      <c r="M1988" s="158"/>
      <c r="N1988" s="157"/>
      <c r="O1988" s="157"/>
      <c r="P1988" s="157"/>
      <c r="Q1988" s="157"/>
      <c r="R1988" s="158"/>
      <c r="S1988" s="158"/>
      <c r="T1988" s="158"/>
      <c r="U1988" s="158"/>
      <c r="V1988" s="158"/>
      <c r="W1988" s="158"/>
      <c r="X1988" s="158"/>
      <c r="Y1988" s="158"/>
      <c r="Z1988" s="147"/>
      <c r="AA1988" s="147"/>
      <c r="AB1988" s="147"/>
      <c r="AC1988" s="147"/>
      <c r="AD1988" s="147"/>
      <c r="AE1988" s="147"/>
      <c r="AF1988" s="147"/>
      <c r="AG1988" s="147" t="s">
        <v>212</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3" x14ac:dyDescent="0.2">
      <c r="A1989" s="154"/>
      <c r="B1989" s="155"/>
      <c r="C1989" s="193" t="s">
        <v>1070</v>
      </c>
      <c r="D1989" s="188"/>
      <c r="E1989" s="189">
        <v>278.19</v>
      </c>
      <c r="F1989" s="158"/>
      <c r="G1989" s="158"/>
      <c r="H1989" s="158"/>
      <c r="I1989" s="158"/>
      <c r="J1989" s="158"/>
      <c r="K1989" s="158"/>
      <c r="L1989" s="158"/>
      <c r="M1989" s="158"/>
      <c r="N1989" s="157"/>
      <c r="O1989" s="157"/>
      <c r="P1989" s="157"/>
      <c r="Q1989" s="157"/>
      <c r="R1989" s="158"/>
      <c r="S1989" s="158"/>
      <c r="T1989" s="158"/>
      <c r="U1989" s="158"/>
      <c r="V1989" s="158"/>
      <c r="W1989" s="158"/>
      <c r="X1989" s="158"/>
      <c r="Y1989" s="158"/>
      <c r="Z1989" s="147"/>
      <c r="AA1989" s="147"/>
      <c r="AB1989" s="147"/>
      <c r="AC1989" s="147"/>
      <c r="AD1989" s="147"/>
      <c r="AE1989" s="147"/>
      <c r="AF1989" s="147"/>
      <c r="AG1989" s="147" t="s">
        <v>212</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3" x14ac:dyDescent="0.2">
      <c r="A1990" s="154"/>
      <c r="B1990" s="155"/>
      <c r="C1990" s="193" t="s">
        <v>569</v>
      </c>
      <c r="D1990" s="188"/>
      <c r="E1990" s="189"/>
      <c r="F1990" s="158"/>
      <c r="G1990" s="158"/>
      <c r="H1990" s="158"/>
      <c r="I1990" s="158"/>
      <c r="J1990" s="158"/>
      <c r="K1990" s="158"/>
      <c r="L1990" s="158"/>
      <c r="M1990" s="158"/>
      <c r="N1990" s="157"/>
      <c r="O1990" s="157"/>
      <c r="P1990" s="157"/>
      <c r="Q1990" s="157"/>
      <c r="R1990" s="158"/>
      <c r="S1990" s="158"/>
      <c r="T1990" s="158"/>
      <c r="U1990" s="158"/>
      <c r="V1990" s="158"/>
      <c r="W1990" s="158"/>
      <c r="X1990" s="158"/>
      <c r="Y1990" s="158"/>
      <c r="Z1990" s="147"/>
      <c r="AA1990" s="147"/>
      <c r="AB1990" s="147"/>
      <c r="AC1990" s="147"/>
      <c r="AD1990" s="147"/>
      <c r="AE1990" s="147"/>
      <c r="AF1990" s="147"/>
      <c r="AG1990" s="147" t="s">
        <v>212</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3" x14ac:dyDescent="0.2">
      <c r="A1991" s="154"/>
      <c r="B1991" s="155"/>
      <c r="C1991" s="193" t="s">
        <v>1475</v>
      </c>
      <c r="D1991" s="188"/>
      <c r="E1991" s="189"/>
      <c r="F1991" s="158"/>
      <c r="G1991" s="158"/>
      <c r="H1991" s="158"/>
      <c r="I1991" s="158"/>
      <c r="J1991" s="158"/>
      <c r="K1991" s="158"/>
      <c r="L1991" s="158"/>
      <c r="M1991" s="158"/>
      <c r="N1991" s="157"/>
      <c r="O1991" s="157"/>
      <c r="P1991" s="157"/>
      <c r="Q1991" s="157"/>
      <c r="R1991" s="158"/>
      <c r="S1991" s="158"/>
      <c r="T1991" s="158"/>
      <c r="U1991" s="158"/>
      <c r="V1991" s="158"/>
      <c r="W1991" s="158"/>
      <c r="X1991" s="158"/>
      <c r="Y1991" s="158"/>
      <c r="Z1991" s="147"/>
      <c r="AA1991" s="147"/>
      <c r="AB1991" s="147"/>
      <c r="AC1991" s="147"/>
      <c r="AD1991" s="147"/>
      <c r="AE1991" s="147"/>
      <c r="AF1991" s="147"/>
      <c r="AG1991" s="147" t="s">
        <v>212</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3" x14ac:dyDescent="0.2">
      <c r="A1992" s="154"/>
      <c r="B1992" s="155"/>
      <c r="C1992" s="193" t="s">
        <v>609</v>
      </c>
      <c r="D1992" s="188"/>
      <c r="E1992" s="189">
        <v>36.47</v>
      </c>
      <c r="F1992" s="158"/>
      <c r="G1992" s="158"/>
      <c r="H1992" s="158"/>
      <c r="I1992" s="158"/>
      <c r="J1992" s="158"/>
      <c r="K1992" s="158"/>
      <c r="L1992" s="158"/>
      <c r="M1992" s="158"/>
      <c r="N1992" s="157"/>
      <c r="O1992" s="157"/>
      <c r="P1992" s="157"/>
      <c r="Q1992" s="157"/>
      <c r="R1992" s="158"/>
      <c r="S1992" s="158"/>
      <c r="T1992" s="158"/>
      <c r="U1992" s="158"/>
      <c r="V1992" s="158"/>
      <c r="W1992" s="158"/>
      <c r="X1992" s="158"/>
      <c r="Y1992" s="158"/>
      <c r="Z1992" s="147"/>
      <c r="AA1992" s="147"/>
      <c r="AB1992" s="147"/>
      <c r="AC1992" s="147"/>
      <c r="AD1992" s="147"/>
      <c r="AE1992" s="147"/>
      <c r="AF1992" s="147"/>
      <c r="AG1992" s="147" t="s">
        <v>212</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ht="33.75" outlineLevel="1" x14ac:dyDescent="0.2">
      <c r="A1993" s="168">
        <v>320</v>
      </c>
      <c r="B1993" s="169" t="s">
        <v>1482</v>
      </c>
      <c r="C1993" s="184" t="s">
        <v>1483</v>
      </c>
      <c r="D1993" s="170" t="s">
        <v>577</v>
      </c>
      <c r="E1993" s="171">
        <v>187.81</v>
      </c>
      <c r="F1993" s="172"/>
      <c r="G1993" s="173">
        <f>ROUND(E1993*F1993,2)</f>
        <v>0</v>
      </c>
      <c r="H1993" s="172"/>
      <c r="I1993" s="173">
        <f>ROUND(E1993*H1993,2)</f>
        <v>0</v>
      </c>
      <c r="J1993" s="172"/>
      <c r="K1993" s="173">
        <f>ROUND(E1993*J1993,2)</f>
        <v>0</v>
      </c>
      <c r="L1993" s="173">
        <v>21</v>
      </c>
      <c r="M1993" s="173">
        <f>G1993*(1+L1993/100)</f>
        <v>0</v>
      </c>
      <c r="N1993" s="171">
        <v>3.2000000000000003E-4</v>
      </c>
      <c r="O1993" s="171">
        <f>ROUND(E1993*N1993,2)</f>
        <v>0.06</v>
      </c>
      <c r="P1993" s="171">
        <v>0</v>
      </c>
      <c r="Q1993" s="171">
        <f>ROUND(E1993*P1993,2)</f>
        <v>0</v>
      </c>
      <c r="R1993" s="173"/>
      <c r="S1993" s="173" t="s">
        <v>178</v>
      </c>
      <c r="T1993" s="174" t="s">
        <v>178</v>
      </c>
      <c r="U1993" s="158">
        <v>0.23599999999999999</v>
      </c>
      <c r="V1993" s="158">
        <f>ROUND(E1993*U1993,2)</f>
        <v>44.32</v>
      </c>
      <c r="W1993" s="158"/>
      <c r="X1993" s="158" t="s">
        <v>188</v>
      </c>
      <c r="Y1993" s="158" t="s">
        <v>180</v>
      </c>
      <c r="Z1993" s="147"/>
      <c r="AA1993" s="147"/>
      <c r="AB1993" s="147"/>
      <c r="AC1993" s="147"/>
      <c r="AD1993" s="147"/>
      <c r="AE1993" s="147"/>
      <c r="AF1993" s="147"/>
      <c r="AG1993" s="147" t="s">
        <v>189</v>
      </c>
      <c r="AH1993" s="147"/>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2" x14ac:dyDescent="0.2">
      <c r="A1994" s="154"/>
      <c r="B1994" s="155"/>
      <c r="C1994" s="193" t="s">
        <v>258</v>
      </c>
      <c r="D1994" s="188"/>
      <c r="E1994" s="189"/>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7"/>
      <c r="AA1994" s="147"/>
      <c r="AB1994" s="147"/>
      <c r="AC1994" s="147"/>
      <c r="AD1994" s="147"/>
      <c r="AE1994" s="147"/>
      <c r="AF1994" s="147"/>
      <c r="AG1994" s="147" t="s">
        <v>212</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3" x14ac:dyDescent="0.2">
      <c r="A1995" s="154"/>
      <c r="B1995" s="155"/>
      <c r="C1995" s="193" t="s">
        <v>553</v>
      </c>
      <c r="D1995" s="188"/>
      <c r="E1995" s="189"/>
      <c r="F1995" s="158"/>
      <c r="G1995" s="158"/>
      <c r="H1995" s="158"/>
      <c r="I1995" s="158"/>
      <c r="J1995" s="158"/>
      <c r="K1995" s="158"/>
      <c r="L1995" s="158"/>
      <c r="M1995" s="158"/>
      <c r="N1995" s="157"/>
      <c r="O1995" s="157"/>
      <c r="P1995" s="157"/>
      <c r="Q1995" s="157"/>
      <c r="R1995" s="158"/>
      <c r="S1995" s="158"/>
      <c r="T1995" s="158"/>
      <c r="U1995" s="158"/>
      <c r="V1995" s="158"/>
      <c r="W1995" s="158"/>
      <c r="X1995" s="158"/>
      <c r="Y1995" s="158"/>
      <c r="Z1995" s="147"/>
      <c r="AA1995" s="147"/>
      <c r="AB1995" s="147"/>
      <c r="AC1995" s="147"/>
      <c r="AD1995" s="147"/>
      <c r="AE1995" s="147"/>
      <c r="AF1995" s="147"/>
      <c r="AG1995" s="147" t="s">
        <v>212</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3" x14ac:dyDescent="0.2">
      <c r="A1996" s="154"/>
      <c r="B1996" s="155"/>
      <c r="C1996" s="193" t="s">
        <v>1476</v>
      </c>
      <c r="D1996" s="188"/>
      <c r="E1996" s="189"/>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7"/>
      <c r="AA1996" s="147"/>
      <c r="AB1996" s="147"/>
      <c r="AC1996" s="147"/>
      <c r="AD1996" s="147"/>
      <c r="AE1996" s="147"/>
      <c r="AF1996" s="147"/>
      <c r="AG1996" s="147" t="s">
        <v>212</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3" x14ac:dyDescent="0.2">
      <c r="A1997" s="154"/>
      <c r="B1997" s="155"/>
      <c r="C1997" s="193" t="s">
        <v>1064</v>
      </c>
      <c r="D1997" s="188"/>
      <c r="E1997" s="189">
        <v>94.06</v>
      </c>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7"/>
      <c r="AA1997" s="147"/>
      <c r="AB1997" s="147"/>
      <c r="AC1997" s="147"/>
      <c r="AD1997" s="147"/>
      <c r="AE1997" s="147"/>
      <c r="AF1997" s="147"/>
      <c r="AG1997" s="147" t="s">
        <v>212</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3" x14ac:dyDescent="0.2">
      <c r="A1998" s="154"/>
      <c r="B1998" s="155"/>
      <c r="C1998" s="193" t="s">
        <v>559</v>
      </c>
      <c r="D1998" s="188"/>
      <c r="E1998" s="189"/>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7"/>
      <c r="AA1998" s="147"/>
      <c r="AB1998" s="147"/>
      <c r="AC1998" s="147"/>
      <c r="AD1998" s="147"/>
      <c r="AE1998" s="147"/>
      <c r="AF1998" s="147"/>
      <c r="AG1998" s="147" t="s">
        <v>212</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3" x14ac:dyDescent="0.2">
      <c r="A1999" s="154"/>
      <c r="B1999" s="155"/>
      <c r="C1999" s="193" t="s">
        <v>1476</v>
      </c>
      <c r="D1999" s="188"/>
      <c r="E1999" s="189"/>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7"/>
      <c r="AA1999" s="147"/>
      <c r="AB1999" s="147"/>
      <c r="AC1999" s="147"/>
      <c r="AD1999" s="147"/>
      <c r="AE1999" s="147"/>
      <c r="AF1999" s="147"/>
      <c r="AG1999" s="147" t="s">
        <v>212</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3" x14ac:dyDescent="0.2">
      <c r="A2000" s="154"/>
      <c r="B2000" s="155"/>
      <c r="C2000" s="193" t="s">
        <v>1484</v>
      </c>
      <c r="D2000" s="188"/>
      <c r="E2000" s="189">
        <v>6.6</v>
      </c>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7"/>
      <c r="AA2000" s="147"/>
      <c r="AB2000" s="147"/>
      <c r="AC2000" s="147"/>
      <c r="AD2000" s="147"/>
      <c r="AE2000" s="147"/>
      <c r="AF2000" s="147"/>
      <c r="AG2000" s="147" t="s">
        <v>212</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3" x14ac:dyDescent="0.2">
      <c r="A2001" s="154"/>
      <c r="B2001" s="155"/>
      <c r="C2001" s="193" t="s">
        <v>211</v>
      </c>
      <c r="D2001" s="188"/>
      <c r="E2001" s="189"/>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7"/>
      <c r="AA2001" s="147"/>
      <c r="AB2001" s="147"/>
      <c r="AC2001" s="147"/>
      <c r="AD2001" s="147"/>
      <c r="AE2001" s="147"/>
      <c r="AF2001" s="147"/>
      <c r="AG2001" s="147" t="s">
        <v>212</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3" x14ac:dyDescent="0.2">
      <c r="A2002" s="154"/>
      <c r="B2002" s="155"/>
      <c r="C2002" s="193" t="s">
        <v>601</v>
      </c>
      <c r="D2002" s="188"/>
      <c r="E2002" s="189"/>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7"/>
      <c r="AA2002" s="147"/>
      <c r="AB2002" s="147"/>
      <c r="AC2002" s="147"/>
      <c r="AD2002" s="147"/>
      <c r="AE2002" s="147"/>
      <c r="AF2002" s="147"/>
      <c r="AG2002" s="147" t="s">
        <v>212</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3" x14ac:dyDescent="0.2">
      <c r="A2003" s="154"/>
      <c r="B2003" s="155"/>
      <c r="C2003" s="193" t="s">
        <v>1476</v>
      </c>
      <c r="D2003" s="188"/>
      <c r="E2003" s="189"/>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7"/>
      <c r="AA2003" s="147"/>
      <c r="AB2003" s="147"/>
      <c r="AC2003" s="147"/>
      <c r="AD2003" s="147"/>
      <c r="AE2003" s="147"/>
      <c r="AF2003" s="147"/>
      <c r="AG2003" s="147" t="s">
        <v>212</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ht="22.5" outlineLevel="3" x14ac:dyDescent="0.2">
      <c r="A2004" s="154"/>
      <c r="B2004" s="155"/>
      <c r="C2004" s="193" t="s">
        <v>1485</v>
      </c>
      <c r="D2004" s="188"/>
      <c r="E2004" s="189">
        <v>48.35</v>
      </c>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7"/>
      <c r="AA2004" s="147"/>
      <c r="AB2004" s="147"/>
      <c r="AC2004" s="147"/>
      <c r="AD2004" s="147"/>
      <c r="AE2004" s="147"/>
      <c r="AF2004" s="147"/>
      <c r="AG2004" s="147" t="s">
        <v>212</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3" x14ac:dyDescent="0.2">
      <c r="A2005" s="154"/>
      <c r="B2005" s="155"/>
      <c r="C2005" s="193" t="s">
        <v>561</v>
      </c>
      <c r="D2005" s="188"/>
      <c r="E2005" s="189"/>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7"/>
      <c r="AA2005" s="147"/>
      <c r="AB2005" s="147"/>
      <c r="AC2005" s="147"/>
      <c r="AD2005" s="147"/>
      <c r="AE2005" s="147"/>
      <c r="AF2005" s="147"/>
      <c r="AG2005" s="147" t="s">
        <v>212</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3" x14ac:dyDescent="0.2">
      <c r="A2006" s="154"/>
      <c r="B2006" s="155"/>
      <c r="C2006" s="193" t="s">
        <v>1476</v>
      </c>
      <c r="D2006" s="188"/>
      <c r="E2006" s="189"/>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7"/>
      <c r="AA2006" s="147"/>
      <c r="AB2006" s="147"/>
      <c r="AC2006" s="147"/>
      <c r="AD2006" s="147"/>
      <c r="AE2006" s="147"/>
      <c r="AF2006" s="147"/>
      <c r="AG2006" s="147" t="s">
        <v>212</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3" x14ac:dyDescent="0.2">
      <c r="A2007" s="154"/>
      <c r="B2007" s="155"/>
      <c r="C2007" s="193" t="s">
        <v>1486</v>
      </c>
      <c r="D2007" s="188"/>
      <c r="E2007" s="189">
        <v>38.799999999999997</v>
      </c>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7"/>
      <c r="AA2007" s="147"/>
      <c r="AB2007" s="147"/>
      <c r="AC2007" s="147"/>
      <c r="AD2007" s="147"/>
      <c r="AE2007" s="147"/>
      <c r="AF2007" s="147"/>
      <c r="AG2007" s="147" t="s">
        <v>212</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68">
        <v>321</v>
      </c>
      <c r="B2008" s="169" t="s">
        <v>1487</v>
      </c>
      <c r="C2008" s="184" t="s">
        <v>1488</v>
      </c>
      <c r="D2008" s="170" t="s">
        <v>577</v>
      </c>
      <c r="E2008" s="171">
        <v>187.81</v>
      </c>
      <c r="F2008" s="172"/>
      <c r="G2008" s="173">
        <f>ROUND(E2008*F2008,2)</f>
        <v>0</v>
      </c>
      <c r="H2008" s="172"/>
      <c r="I2008" s="173">
        <f>ROUND(E2008*H2008,2)</f>
        <v>0</v>
      </c>
      <c r="J2008" s="172"/>
      <c r="K2008" s="173">
        <f>ROUND(E2008*J2008,2)</f>
        <v>0</v>
      </c>
      <c r="L2008" s="173">
        <v>21</v>
      </c>
      <c r="M2008" s="173">
        <f>G2008*(1+L2008/100)</f>
        <v>0</v>
      </c>
      <c r="N2008" s="171">
        <v>0</v>
      </c>
      <c r="O2008" s="171">
        <f>ROUND(E2008*N2008,2)</f>
        <v>0</v>
      </c>
      <c r="P2008" s="171">
        <v>0</v>
      </c>
      <c r="Q2008" s="171">
        <f>ROUND(E2008*P2008,2)</f>
        <v>0</v>
      </c>
      <c r="R2008" s="173"/>
      <c r="S2008" s="173" t="s">
        <v>178</v>
      </c>
      <c r="T2008" s="174" t="s">
        <v>178</v>
      </c>
      <c r="U2008" s="158">
        <v>0.154</v>
      </c>
      <c r="V2008" s="158">
        <f>ROUND(E2008*U2008,2)</f>
        <v>28.92</v>
      </c>
      <c r="W2008" s="158"/>
      <c r="X2008" s="158" t="s">
        <v>188</v>
      </c>
      <c r="Y2008" s="158" t="s">
        <v>180</v>
      </c>
      <c r="Z2008" s="147"/>
      <c r="AA2008" s="147"/>
      <c r="AB2008" s="147"/>
      <c r="AC2008" s="147"/>
      <c r="AD2008" s="147"/>
      <c r="AE2008" s="147"/>
      <c r="AF2008" s="147"/>
      <c r="AG2008" s="147" t="s">
        <v>189</v>
      </c>
      <c r="AH2008" s="147"/>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2" x14ac:dyDescent="0.2">
      <c r="A2009" s="154"/>
      <c r="B2009" s="155"/>
      <c r="C2009" s="193" t="s">
        <v>258</v>
      </c>
      <c r="D2009" s="188"/>
      <c r="E2009" s="189"/>
      <c r="F2009" s="158"/>
      <c r="G2009" s="158"/>
      <c r="H2009" s="158"/>
      <c r="I2009" s="158"/>
      <c r="J2009" s="158"/>
      <c r="K2009" s="158"/>
      <c r="L2009" s="158"/>
      <c r="M2009" s="158"/>
      <c r="N2009" s="157"/>
      <c r="O2009" s="157"/>
      <c r="P2009" s="157"/>
      <c r="Q2009" s="157"/>
      <c r="R2009" s="158"/>
      <c r="S2009" s="158"/>
      <c r="T2009" s="158"/>
      <c r="U2009" s="158"/>
      <c r="V2009" s="158"/>
      <c r="W2009" s="158"/>
      <c r="X2009" s="158"/>
      <c r="Y2009" s="158"/>
      <c r="Z2009" s="147"/>
      <c r="AA2009" s="147"/>
      <c r="AB2009" s="147"/>
      <c r="AC2009" s="147"/>
      <c r="AD2009" s="147"/>
      <c r="AE2009" s="147"/>
      <c r="AF2009" s="147"/>
      <c r="AG2009" s="147" t="s">
        <v>212</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3" x14ac:dyDescent="0.2">
      <c r="A2010" s="154"/>
      <c r="B2010" s="155"/>
      <c r="C2010" s="193" t="s">
        <v>553</v>
      </c>
      <c r="D2010" s="188"/>
      <c r="E2010" s="189"/>
      <c r="F2010" s="158"/>
      <c r="G2010" s="158"/>
      <c r="H2010" s="158"/>
      <c r="I2010" s="158"/>
      <c r="J2010" s="158"/>
      <c r="K2010" s="158"/>
      <c r="L2010" s="158"/>
      <c r="M2010" s="158"/>
      <c r="N2010" s="157"/>
      <c r="O2010" s="157"/>
      <c r="P2010" s="157"/>
      <c r="Q2010" s="157"/>
      <c r="R2010" s="158"/>
      <c r="S2010" s="158"/>
      <c r="T2010" s="158"/>
      <c r="U2010" s="158"/>
      <c r="V2010" s="158"/>
      <c r="W2010" s="158"/>
      <c r="X2010" s="158"/>
      <c r="Y2010" s="158"/>
      <c r="Z2010" s="147"/>
      <c r="AA2010" s="147"/>
      <c r="AB2010" s="147"/>
      <c r="AC2010" s="147"/>
      <c r="AD2010" s="147"/>
      <c r="AE2010" s="147"/>
      <c r="AF2010" s="147"/>
      <c r="AG2010" s="147" t="s">
        <v>212</v>
      </c>
      <c r="AH2010" s="147">
        <v>0</v>
      </c>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3" x14ac:dyDescent="0.2">
      <c r="A2011" s="154"/>
      <c r="B2011" s="155"/>
      <c r="C2011" s="193" t="s">
        <v>1476</v>
      </c>
      <c r="D2011" s="188"/>
      <c r="E2011" s="189"/>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7"/>
      <c r="AA2011" s="147"/>
      <c r="AB2011" s="147"/>
      <c r="AC2011" s="147"/>
      <c r="AD2011" s="147"/>
      <c r="AE2011" s="147"/>
      <c r="AF2011" s="147"/>
      <c r="AG2011" s="147" t="s">
        <v>212</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3" x14ac:dyDescent="0.2">
      <c r="A2012" s="154"/>
      <c r="B2012" s="155"/>
      <c r="C2012" s="193" t="s">
        <v>1064</v>
      </c>
      <c r="D2012" s="188"/>
      <c r="E2012" s="189">
        <v>94.06</v>
      </c>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7"/>
      <c r="AA2012" s="147"/>
      <c r="AB2012" s="147"/>
      <c r="AC2012" s="147"/>
      <c r="AD2012" s="147"/>
      <c r="AE2012" s="147"/>
      <c r="AF2012" s="147"/>
      <c r="AG2012" s="147" t="s">
        <v>212</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3" x14ac:dyDescent="0.2">
      <c r="A2013" s="154"/>
      <c r="B2013" s="155"/>
      <c r="C2013" s="193" t="s">
        <v>559</v>
      </c>
      <c r="D2013" s="188"/>
      <c r="E2013" s="189"/>
      <c r="F2013" s="158"/>
      <c r="G2013" s="158"/>
      <c r="H2013" s="158"/>
      <c r="I2013" s="158"/>
      <c r="J2013" s="158"/>
      <c r="K2013" s="158"/>
      <c r="L2013" s="158"/>
      <c r="M2013" s="158"/>
      <c r="N2013" s="157"/>
      <c r="O2013" s="157"/>
      <c r="P2013" s="157"/>
      <c r="Q2013" s="157"/>
      <c r="R2013" s="158"/>
      <c r="S2013" s="158"/>
      <c r="T2013" s="158"/>
      <c r="U2013" s="158"/>
      <c r="V2013" s="158"/>
      <c r="W2013" s="158"/>
      <c r="X2013" s="158"/>
      <c r="Y2013" s="158"/>
      <c r="Z2013" s="147"/>
      <c r="AA2013" s="147"/>
      <c r="AB2013" s="147"/>
      <c r="AC2013" s="147"/>
      <c r="AD2013" s="147"/>
      <c r="AE2013" s="147"/>
      <c r="AF2013" s="147"/>
      <c r="AG2013" s="147" t="s">
        <v>212</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3" x14ac:dyDescent="0.2">
      <c r="A2014" s="154"/>
      <c r="B2014" s="155"/>
      <c r="C2014" s="193" t="s">
        <v>1476</v>
      </c>
      <c r="D2014" s="188"/>
      <c r="E2014" s="189"/>
      <c r="F2014" s="158"/>
      <c r="G2014" s="158"/>
      <c r="H2014" s="158"/>
      <c r="I2014" s="158"/>
      <c r="J2014" s="158"/>
      <c r="K2014" s="158"/>
      <c r="L2014" s="158"/>
      <c r="M2014" s="158"/>
      <c r="N2014" s="157"/>
      <c r="O2014" s="157"/>
      <c r="P2014" s="157"/>
      <c r="Q2014" s="157"/>
      <c r="R2014" s="158"/>
      <c r="S2014" s="158"/>
      <c r="T2014" s="158"/>
      <c r="U2014" s="158"/>
      <c r="V2014" s="158"/>
      <c r="W2014" s="158"/>
      <c r="X2014" s="158"/>
      <c r="Y2014" s="158"/>
      <c r="Z2014" s="147"/>
      <c r="AA2014" s="147"/>
      <c r="AB2014" s="147"/>
      <c r="AC2014" s="147"/>
      <c r="AD2014" s="147"/>
      <c r="AE2014" s="147"/>
      <c r="AF2014" s="147"/>
      <c r="AG2014" s="147" t="s">
        <v>212</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3" x14ac:dyDescent="0.2">
      <c r="A2015" s="154"/>
      <c r="B2015" s="155"/>
      <c r="C2015" s="193" t="s">
        <v>1484</v>
      </c>
      <c r="D2015" s="188"/>
      <c r="E2015" s="189">
        <v>6.6</v>
      </c>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7"/>
      <c r="AA2015" s="147"/>
      <c r="AB2015" s="147"/>
      <c r="AC2015" s="147"/>
      <c r="AD2015" s="147"/>
      <c r="AE2015" s="147"/>
      <c r="AF2015" s="147"/>
      <c r="AG2015" s="147" t="s">
        <v>212</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3" x14ac:dyDescent="0.2">
      <c r="A2016" s="154"/>
      <c r="B2016" s="155"/>
      <c r="C2016" s="193" t="s">
        <v>211</v>
      </c>
      <c r="D2016" s="188"/>
      <c r="E2016" s="189"/>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7"/>
      <c r="AA2016" s="147"/>
      <c r="AB2016" s="147"/>
      <c r="AC2016" s="147"/>
      <c r="AD2016" s="147"/>
      <c r="AE2016" s="147"/>
      <c r="AF2016" s="147"/>
      <c r="AG2016" s="147" t="s">
        <v>212</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3" x14ac:dyDescent="0.2">
      <c r="A2017" s="154"/>
      <c r="B2017" s="155"/>
      <c r="C2017" s="193" t="s">
        <v>601</v>
      </c>
      <c r="D2017" s="188"/>
      <c r="E2017" s="189"/>
      <c r="F2017" s="158"/>
      <c r="G2017" s="158"/>
      <c r="H2017" s="158"/>
      <c r="I2017" s="158"/>
      <c r="J2017" s="158"/>
      <c r="K2017" s="158"/>
      <c r="L2017" s="158"/>
      <c r="M2017" s="158"/>
      <c r="N2017" s="157"/>
      <c r="O2017" s="157"/>
      <c r="P2017" s="157"/>
      <c r="Q2017" s="157"/>
      <c r="R2017" s="158"/>
      <c r="S2017" s="158"/>
      <c r="T2017" s="158"/>
      <c r="U2017" s="158"/>
      <c r="V2017" s="158"/>
      <c r="W2017" s="158"/>
      <c r="X2017" s="158"/>
      <c r="Y2017" s="158"/>
      <c r="Z2017" s="147"/>
      <c r="AA2017" s="147"/>
      <c r="AB2017" s="147"/>
      <c r="AC2017" s="147"/>
      <c r="AD2017" s="147"/>
      <c r="AE2017" s="147"/>
      <c r="AF2017" s="147"/>
      <c r="AG2017" s="147" t="s">
        <v>212</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3" x14ac:dyDescent="0.2">
      <c r="A2018" s="154"/>
      <c r="B2018" s="155"/>
      <c r="C2018" s="193" t="s">
        <v>1476</v>
      </c>
      <c r="D2018" s="188"/>
      <c r="E2018" s="189"/>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7"/>
      <c r="AA2018" s="147"/>
      <c r="AB2018" s="147"/>
      <c r="AC2018" s="147"/>
      <c r="AD2018" s="147"/>
      <c r="AE2018" s="147"/>
      <c r="AF2018" s="147"/>
      <c r="AG2018" s="147" t="s">
        <v>212</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ht="22.5" outlineLevel="3" x14ac:dyDescent="0.2">
      <c r="A2019" s="154"/>
      <c r="B2019" s="155"/>
      <c r="C2019" s="193" t="s">
        <v>1485</v>
      </c>
      <c r="D2019" s="188"/>
      <c r="E2019" s="189">
        <v>48.35</v>
      </c>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7"/>
      <c r="AA2019" s="147"/>
      <c r="AB2019" s="147"/>
      <c r="AC2019" s="147"/>
      <c r="AD2019" s="147"/>
      <c r="AE2019" s="147"/>
      <c r="AF2019" s="147"/>
      <c r="AG2019" s="147" t="s">
        <v>212</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3" x14ac:dyDescent="0.2">
      <c r="A2020" s="154"/>
      <c r="B2020" s="155"/>
      <c r="C2020" s="193" t="s">
        <v>561</v>
      </c>
      <c r="D2020" s="188"/>
      <c r="E2020" s="189"/>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7"/>
      <c r="AA2020" s="147"/>
      <c r="AB2020" s="147"/>
      <c r="AC2020" s="147"/>
      <c r="AD2020" s="147"/>
      <c r="AE2020" s="147"/>
      <c r="AF2020" s="147"/>
      <c r="AG2020" s="147" t="s">
        <v>212</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3" x14ac:dyDescent="0.2">
      <c r="A2021" s="154"/>
      <c r="B2021" s="155"/>
      <c r="C2021" s="193" t="s">
        <v>1476</v>
      </c>
      <c r="D2021" s="188"/>
      <c r="E2021" s="189"/>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7"/>
      <c r="AA2021" s="147"/>
      <c r="AB2021" s="147"/>
      <c r="AC2021" s="147"/>
      <c r="AD2021" s="147"/>
      <c r="AE2021" s="147"/>
      <c r="AF2021" s="147"/>
      <c r="AG2021" s="147" t="s">
        <v>212</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3" x14ac:dyDescent="0.2">
      <c r="A2022" s="154"/>
      <c r="B2022" s="155"/>
      <c r="C2022" s="193" t="s">
        <v>1486</v>
      </c>
      <c r="D2022" s="188"/>
      <c r="E2022" s="189">
        <v>38.799999999999997</v>
      </c>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7"/>
      <c r="AA2022" s="147"/>
      <c r="AB2022" s="147"/>
      <c r="AC2022" s="147"/>
      <c r="AD2022" s="147"/>
      <c r="AE2022" s="147"/>
      <c r="AF2022" s="147"/>
      <c r="AG2022" s="147" t="s">
        <v>212</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ht="33.75" outlineLevel="1" x14ac:dyDescent="0.2">
      <c r="A2023" s="168">
        <v>322</v>
      </c>
      <c r="B2023" s="169" t="s">
        <v>1489</v>
      </c>
      <c r="C2023" s="184" t="s">
        <v>1490</v>
      </c>
      <c r="D2023" s="170" t="s">
        <v>253</v>
      </c>
      <c r="E2023" s="171">
        <v>467.22</v>
      </c>
      <c r="F2023" s="172"/>
      <c r="G2023" s="173">
        <f>ROUND(E2023*F2023,2)</f>
        <v>0</v>
      </c>
      <c r="H2023" s="172"/>
      <c r="I2023" s="173">
        <f>ROUND(E2023*H2023,2)</f>
        <v>0</v>
      </c>
      <c r="J2023" s="172"/>
      <c r="K2023" s="173">
        <f>ROUND(E2023*J2023,2)</f>
        <v>0</v>
      </c>
      <c r="L2023" s="173">
        <v>21</v>
      </c>
      <c r="M2023" s="173">
        <f>G2023*(1+L2023/100)</f>
        <v>0</v>
      </c>
      <c r="N2023" s="171">
        <v>4.8300000000000001E-3</v>
      </c>
      <c r="O2023" s="171">
        <f>ROUND(E2023*N2023,2)</f>
        <v>2.2599999999999998</v>
      </c>
      <c r="P2023" s="171">
        <v>0</v>
      </c>
      <c r="Q2023" s="171">
        <f>ROUND(E2023*P2023,2)</f>
        <v>0</v>
      </c>
      <c r="R2023" s="173"/>
      <c r="S2023" s="173" t="s">
        <v>178</v>
      </c>
      <c r="T2023" s="174" t="s">
        <v>178</v>
      </c>
      <c r="U2023" s="158">
        <v>0.97</v>
      </c>
      <c r="V2023" s="158">
        <f>ROUND(E2023*U2023,2)</f>
        <v>453.2</v>
      </c>
      <c r="W2023" s="158"/>
      <c r="X2023" s="158" t="s">
        <v>188</v>
      </c>
      <c r="Y2023" s="158" t="s">
        <v>180</v>
      </c>
      <c r="Z2023" s="147"/>
      <c r="AA2023" s="147"/>
      <c r="AB2023" s="147"/>
      <c r="AC2023" s="147"/>
      <c r="AD2023" s="147"/>
      <c r="AE2023" s="147"/>
      <c r="AF2023" s="147"/>
      <c r="AG2023" s="147" t="s">
        <v>189</v>
      </c>
      <c r="AH2023" s="147"/>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2" x14ac:dyDescent="0.2">
      <c r="A2024" s="154"/>
      <c r="B2024" s="155"/>
      <c r="C2024" s="193" t="s">
        <v>258</v>
      </c>
      <c r="D2024" s="188"/>
      <c r="E2024" s="189"/>
      <c r="F2024" s="158"/>
      <c r="G2024" s="158"/>
      <c r="H2024" s="158"/>
      <c r="I2024" s="158"/>
      <c r="J2024" s="158"/>
      <c r="K2024" s="158"/>
      <c r="L2024" s="158"/>
      <c r="M2024" s="158"/>
      <c r="N2024" s="157"/>
      <c r="O2024" s="157"/>
      <c r="P2024" s="157"/>
      <c r="Q2024" s="157"/>
      <c r="R2024" s="158"/>
      <c r="S2024" s="158"/>
      <c r="T2024" s="158"/>
      <c r="U2024" s="158"/>
      <c r="V2024" s="158"/>
      <c r="W2024" s="158"/>
      <c r="X2024" s="158"/>
      <c r="Y2024" s="158"/>
      <c r="Z2024" s="147"/>
      <c r="AA2024" s="147"/>
      <c r="AB2024" s="147"/>
      <c r="AC2024" s="147"/>
      <c r="AD2024" s="147"/>
      <c r="AE2024" s="147"/>
      <c r="AF2024" s="147"/>
      <c r="AG2024" s="147" t="s">
        <v>212</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3" x14ac:dyDescent="0.2">
      <c r="A2025" s="154"/>
      <c r="B2025" s="155"/>
      <c r="C2025" s="193" t="s">
        <v>553</v>
      </c>
      <c r="D2025" s="188"/>
      <c r="E2025" s="189"/>
      <c r="F2025" s="158"/>
      <c r="G2025" s="158"/>
      <c r="H2025" s="158"/>
      <c r="I2025" s="158"/>
      <c r="J2025" s="158"/>
      <c r="K2025" s="158"/>
      <c r="L2025" s="158"/>
      <c r="M2025" s="158"/>
      <c r="N2025" s="157"/>
      <c r="O2025" s="157"/>
      <c r="P2025" s="157"/>
      <c r="Q2025" s="157"/>
      <c r="R2025" s="158"/>
      <c r="S2025" s="158"/>
      <c r="T2025" s="158"/>
      <c r="U2025" s="158"/>
      <c r="V2025" s="158"/>
      <c r="W2025" s="158"/>
      <c r="X2025" s="158"/>
      <c r="Y2025" s="158"/>
      <c r="Z2025" s="147"/>
      <c r="AA2025" s="147"/>
      <c r="AB2025" s="147"/>
      <c r="AC2025" s="147"/>
      <c r="AD2025" s="147"/>
      <c r="AE2025" s="147"/>
      <c r="AF2025" s="147"/>
      <c r="AG2025" s="147" t="s">
        <v>212</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3" x14ac:dyDescent="0.2">
      <c r="A2026" s="154"/>
      <c r="B2026" s="155"/>
      <c r="C2026" s="193" t="s">
        <v>1475</v>
      </c>
      <c r="D2026" s="188"/>
      <c r="E2026" s="189"/>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7"/>
      <c r="AA2026" s="147"/>
      <c r="AB2026" s="147"/>
      <c r="AC2026" s="147"/>
      <c r="AD2026" s="147"/>
      <c r="AE2026" s="147"/>
      <c r="AF2026" s="147"/>
      <c r="AG2026" s="147" t="s">
        <v>212</v>
      </c>
      <c r="AH2026" s="147">
        <v>0</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3" x14ac:dyDescent="0.2">
      <c r="A2027" s="154"/>
      <c r="B2027" s="155"/>
      <c r="C2027" s="193" t="s">
        <v>1064</v>
      </c>
      <c r="D2027" s="188"/>
      <c r="E2027" s="189">
        <v>94.06</v>
      </c>
      <c r="F2027" s="158"/>
      <c r="G2027" s="158"/>
      <c r="H2027" s="158"/>
      <c r="I2027" s="158"/>
      <c r="J2027" s="158"/>
      <c r="K2027" s="158"/>
      <c r="L2027" s="158"/>
      <c r="M2027" s="158"/>
      <c r="N2027" s="157"/>
      <c r="O2027" s="157"/>
      <c r="P2027" s="157"/>
      <c r="Q2027" s="157"/>
      <c r="R2027" s="158"/>
      <c r="S2027" s="158"/>
      <c r="T2027" s="158"/>
      <c r="U2027" s="158"/>
      <c r="V2027" s="158"/>
      <c r="W2027" s="158"/>
      <c r="X2027" s="158"/>
      <c r="Y2027" s="158"/>
      <c r="Z2027" s="147"/>
      <c r="AA2027" s="147"/>
      <c r="AB2027" s="147"/>
      <c r="AC2027" s="147"/>
      <c r="AD2027" s="147"/>
      <c r="AE2027" s="147"/>
      <c r="AF2027" s="147"/>
      <c r="AG2027" s="147" t="s">
        <v>212</v>
      </c>
      <c r="AH2027" s="147">
        <v>0</v>
      </c>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3" x14ac:dyDescent="0.2">
      <c r="A2028" s="154"/>
      <c r="B2028" s="155"/>
      <c r="C2028" s="193" t="s">
        <v>555</v>
      </c>
      <c r="D2028" s="188"/>
      <c r="E2028" s="189"/>
      <c r="F2028" s="158"/>
      <c r="G2028" s="158"/>
      <c r="H2028" s="158"/>
      <c r="I2028" s="158"/>
      <c r="J2028" s="158"/>
      <c r="K2028" s="158"/>
      <c r="L2028" s="158"/>
      <c r="M2028" s="158"/>
      <c r="N2028" s="157"/>
      <c r="O2028" s="157"/>
      <c r="P2028" s="157"/>
      <c r="Q2028" s="157"/>
      <c r="R2028" s="158"/>
      <c r="S2028" s="158"/>
      <c r="T2028" s="158"/>
      <c r="U2028" s="158"/>
      <c r="V2028" s="158"/>
      <c r="W2028" s="158"/>
      <c r="X2028" s="158"/>
      <c r="Y2028" s="158"/>
      <c r="Z2028" s="147"/>
      <c r="AA2028" s="147"/>
      <c r="AB2028" s="147"/>
      <c r="AC2028" s="147"/>
      <c r="AD2028" s="147"/>
      <c r="AE2028" s="147"/>
      <c r="AF2028" s="147"/>
      <c r="AG2028" s="147" t="s">
        <v>212</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3" x14ac:dyDescent="0.2">
      <c r="A2029" s="154"/>
      <c r="B2029" s="155"/>
      <c r="C2029" s="193" t="s">
        <v>1475</v>
      </c>
      <c r="D2029" s="188"/>
      <c r="E2029" s="189"/>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7"/>
      <c r="AA2029" s="147"/>
      <c r="AB2029" s="147"/>
      <c r="AC2029" s="147"/>
      <c r="AD2029" s="147"/>
      <c r="AE2029" s="147"/>
      <c r="AF2029" s="147"/>
      <c r="AG2029" s="147" t="s">
        <v>212</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3" x14ac:dyDescent="0.2">
      <c r="A2030" s="154"/>
      <c r="B2030" s="155"/>
      <c r="C2030" s="193" t="s">
        <v>1065</v>
      </c>
      <c r="D2030" s="188"/>
      <c r="E2030" s="189">
        <v>36.86</v>
      </c>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7"/>
      <c r="AA2030" s="147"/>
      <c r="AB2030" s="147"/>
      <c r="AC2030" s="147"/>
      <c r="AD2030" s="147"/>
      <c r="AE2030" s="147"/>
      <c r="AF2030" s="147"/>
      <c r="AG2030" s="147" t="s">
        <v>212</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3" x14ac:dyDescent="0.2">
      <c r="A2031" s="154"/>
      <c r="B2031" s="155"/>
      <c r="C2031" s="193" t="s">
        <v>211</v>
      </c>
      <c r="D2031" s="188"/>
      <c r="E2031" s="189"/>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7"/>
      <c r="AA2031" s="147"/>
      <c r="AB2031" s="147"/>
      <c r="AC2031" s="147"/>
      <c r="AD2031" s="147"/>
      <c r="AE2031" s="147"/>
      <c r="AF2031" s="147"/>
      <c r="AG2031" s="147" t="s">
        <v>212</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3" x14ac:dyDescent="0.2">
      <c r="A2032" s="154"/>
      <c r="B2032" s="155"/>
      <c r="C2032" s="193" t="s">
        <v>601</v>
      </c>
      <c r="D2032" s="188"/>
      <c r="E2032" s="189"/>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7"/>
      <c r="AA2032" s="147"/>
      <c r="AB2032" s="147"/>
      <c r="AC2032" s="147"/>
      <c r="AD2032" s="147"/>
      <c r="AE2032" s="147"/>
      <c r="AF2032" s="147"/>
      <c r="AG2032" s="147" t="s">
        <v>212</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3" x14ac:dyDescent="0.2">
      <c r="A2033" s="154"/>
      <c r="B2033" s="155"/>
      <c r="C2033" s="193" t="s">
        <v>1475</v>
      </c>
      <c r="D2033" s="188"/>
      <c r="E2033" s="189"/>
      <c r="F2033" s="158"/>
      <c r="G2033" s="158"/>
      <c r="H2033" s="158"/>
      <c r="I2033" s="158"/>
      <c r="J2033" s="158"/>
      <c r="K2033" s="158"/>
      <c r="L2033" s="158"/>
      <c r="M2033" s="158"/>
      <c r="N2033" s="157"/>
      <c r="O2033" s="157"/>
      <c r="P2033" s="157"/>
      <c r="Q2033" s="157"/>
      <c r="R2033" s="158"/>
      <c r="S2033" s="158"/>
      <c r="T2033" s="158"/>
      <c r="U2033" s="158"/>
      <c r="V2033" s="158"/>
      <c r="W2033" s="158"/>
      <c r="X2033" s="158"/>
      <c r="Y2033" s="158"/>
      <c r="Z2033" s="147"/>
      <c r="AA2033" s="147"/>
      <c r="AB2033" s="147"/>
      <c r="AC2033" s="147"/>
      <c r="AD2033" s="147"/>
      <c r="AE2033" s="147"/>
      <c r="AF2033" s="147"/>
      <c r="AG2033" s="147" t="s">
        <v>212</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ht="22.5" outlineLevel="3" x14ac:dyDescent="0.2">
      <c r="A2034" s="154"/>
      <c r="B2034" s="155"/>
      <c r="C2034" s="193" t="s">
        <v>1479</v>
      </c>
      <c r="D2034" s="188"/>
      <c r="E2034" s="189">
        <v>211.19</v>
      </c>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7"/>
      <c r="AA2034" s="147"/>
      <c r="AB2034" s="147"/>
      <c r="AC2034" s="147"/>
      <c r="AD2034" s="147"/>
      <c r="AE2034" s="147"/>
      <c r="AF2034" s="147"/>
      <c r="AG2034" s="147" t="s">
        <v>212</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3" x14ac:dyDescent="0.2">
      <c r="A2035" s="154"/>
      <c r="B2035" s="155"/>
      <c r="C2035" s="193" t="s">
        <v>603</v>
      </c>
      <c r="D2035" s="188"/>
      <c r="E2035" s="189"/>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7"/>
      <c r="AA2035" s="147"/>
      <c r="AB2035" s="147"/>
      <c r="AC2035" s="147"/>
      <c r="AD2035" s="147"/>
      <c r="AE2035" s="147"/>
      <c r="AF2035" s="147"/>
      <c r="AG2035" s="147" t="s">
        <v>212</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3" x14ac:dyDescent="0.2">
      <c r="A2036" s="154"/>
      <c r="B2036" s="155"/>
      <c r="C2036" s="193" t="s">
        <v>1475</v>
      </c>
      <c r="D2036" s="188"/>
      <c r="E2036" s="189"/>
      <c r="F2036" s="158"/>
      <c r="G2036" s="158"/>
      <c r="H2036" s="158"/>
      <c r="I2036" s="158"/>
      <c r="J2036" s="158"/>
      <c r="K2036" s="158"/>
      <c r="L2036" s="158"/>
      <c r="M2036" s="158"/>
      <c r="N2036" s="157"/>
      <c r="O2036" s="157"/>
      <c r="P2036" s="157"/>
      <c r="Q2036" s="157"/>
      <c r="R2036" s="158"/>
      <c r="S2036" s="158"/>
      <c r="T2036" s="158"/>
      <c r="U2036" s="158"/>
      <c r="V2036" s="158"/>
      <c r="W2036" s="158"/>
      <c r="X2036" s="158"/>
      <c r="Y2036" s="158"/>
      <c r="Z2036" s="147"/>
      <c r="AA2036" s="147"/>
      <c r="AB2036" s="147"/>
      <c r="AC2036" s="147"/>
      <c r="AD2036" s="147"/>
      <c r="AE2036" s="147"/>
      <c r="AF2036" s="147"/>
      <c r="AG2036" s="147" t="s">
        <v>212</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3" x14ac:dyDescent="0.2">
      <c r="A2037" s="154"/>
      <c r="B2037" s="155"/>
      <c r="C2037" s="193" t="s">
        <v>1096</v>
      </c>
      <c r="D2037" s="188"/>
      <c r="E2037" s="189">
        <v>26.27</v>
      </c>
      <c r="F2037" s="158"/>
      <c r="G2037" s="158"/>
      <c r="H2037" s="158"/>
      <c r="I2037" s="158"/>
      <c r="J2037" s="158"/>
      <c r="K2037" s="158"/>
      <c r="L2037" s="158"/>
      <c r="M2037" s="158"/>
      <c r="N2037" s="157"/>
      <c r="O2037" s="157"/>
      <c r="P2037" s="157"/>
      <c r="Q2037" s="157"/>
      <c r="R2037" s="158"/>
      <c r="S2037" s="158"/>
      <c r="T2037" s="158"/>
      <c r="U2037" s="158"/>
      <c r="V2037" s="158"/>
      <c r="W2037" s="158"/>
      <c r="X2037" s="158"/>
      <c r="Y2037" s="158"/>
      <c r="Z2037" s="147"/>
      <c r="AA2037" s="147"/>
      <c r="AB2037" s="147"/>
      <c r="AC2037" s="147"/>
      <c r="AD2037" s="147"/>
      <c r="AE2037" s="147"/>
      <c r="AF2037" s="147"/>
      <c r="AG2037" s="147" t="s">
        <v>212</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3" x14ac:dyDescent="0.2">
      <c r="A2038" s="154"/>
      <c r="B2038" s="155"/>
      <c r="C2038" s="193" t="s">
        <v>561</v>
      </c>
      <c r="D2038" s="188"/>
      <c r="E2038" s="189"/>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7"/>
      <c r="AA2038" s="147"/>
      <c r="AB2038" s="147"/>
      <c r="AC2038" s="147"/>
      <c r="AD2038" s="147"/>
      <c r="AE2038" s="147"/>
      <c r="AF2038" s="147"/>
      <c r="AG2038" s="147" t="s">
        <v>212</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3" x14ac:dyDescent="0.2">
      <c r="A2039" s="154"/>
      <c r="B2039" s="155"/>
      <c r="C2039" s="193" t="s">
        <v>1475</v>
      </c>
      <c r="D2039" s="188"/>
      <c r="E2039" s="189"/>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7"/>
      <c r="AA2039" s="147"/>
      <c r="AB2039" s="147"/>
      <c r="AC2039" s="147"/>
      <c r="AD2039" s="147"/>
      <c r="AE2039" s="147"/>
      <c r="AF2039" s="147"/>
      <c r="AG2039" s="147" t="s">
        <v>212</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3" x14ac:dyDescent="0.2">
      <c r="A2040" s="154"/>
      <c r="B2040" s="155"/>
      <c r="C2040" s="193" t="s">
        <v>1068</v>
      </c>
      <c r="D2040" s="188"/>
      <c r="E2040" s="189">
        <v>98.84</v>
      </c>
      <c r="F2040" s="158"/>
      <c r="G2040" s="158"/>
      <c r="H2040" s="158"/>
      <c r="I2040" s="158"/>
      <c r="J2040" s="158"/>
      <c r="K2040" s="158"/>
      <c r="L2040" s="158"/>
      <c r="M2040" s="158"/>
      <c r="N2040" s="157"/>
      <c r="O2040" s="157"/>
      <c r="P2040" s="157"/>
      <c r="Q2040" s="157"/>
      <c r="R2040" s="158"/>
      <c r="S2040" s="158"/>
      <c r="T2040" s="158"/>
      <c r="U2040" s="158"/>
      <c r="V2040" s="158"/>
      <c r="W2040" s="158"/>
      <c r="X2040" s="158"/>
      <c r="Y2040" s="158"/>
      <c r="Z2040" s="147"/>
      <c r="AA2040" s="147"/>
      <c r="AB2040" s="147"/>
      <c r="AC2040" s="147"/>
      <c r="AD2040" s="147"/>
      <c r="AE2040" s="147"/>
      <c r="AF2040" s="147"/>
      <c r="AG2040" s="147" t="s">
        <v>212</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ht="33.75" outlineLevel="1" x14ac:dyDescent="0.2">
      <c r="A2041" s="168">
        <v>323</v>
      </c>
      <c r="B2041" s="169" t="s">
        <v>1491</v>
      </c>
      <c r="C2041" s="184" t="s">
        <v>1492</v>
      </c>
      <c r="D2041" s="170" t="s">
        <v>253</v>
      </c>
      <c r="E2041" s="171">
        <v>462.09</v>
      </c>
      <c r="F2041" s="172"/>
      <c r="G2041" s="173">
        <f>ROUND(E2041*F2041,2)</f>
        <v>0</v>
      </c>
      <c r="H2041" s="172"/>
      <c r="I2041" s="173">
        <f>ROUND(E2041*H2041,2)</f>
        <v>0</v>
      </c>
      <c r="J2041" s="172"/>
      <c r="K2041" s="173">
        <f>ROUND(E2041*J2041,2)</f>
        <v>0</v>
      </c>
      <c r="L2041" s="173">
        <v>21</v>
      </c>
      <c r="M2041" s="173">
        <f>G2041*(1+L2041/100)</f>
        <v>0</v>
      </c>
      <c r="N2041" s="171">
        <v>2.63E-3</v>
      </c>
      <c r="O2041" s="171">
        <f>ROUND(E2041*N2041,2)</f>
        <v>1.22</v>
      </c>
      <c r="P2041" s="171">
        <v>0</v>
      </c>
      <c r="Q2041" s="171">
        <f>ROUND(E2041*P2041,2)</f>
        <v>0</v>
      </c>
      <c r="R2041" s="173"/>
      <c r="S2041" s="173" t="s">
        <v>178</v>
      </c>
      <c r="T2041" s="174" t="s">
        <v>178</v>
      </c>
      <c r="U2041" s="158">
        <v>1.0169999999999999</v>
      </c>
      <c r="V2041" s="158">
        <f>ROUND(E2041*U2041,2)</f>
        <v>469.95</v>
      </c>
      <c r="W2041" s="158"/>
      <c r="X2041" s="158" t="s">
        <v>188</v>
      </c>
      <c r="Y2041" s="158" t="s">
        <v>180</v>
      </c>
      <c r="Z2041" s="147"/>
      <c r="AA2041" s="147"/>
      <c r="AB2041" s="147"/>
      <c r="AC2041" s="147"/>
      <c r="AD2041" s="147"/>
      <c r="AE2041" s="147"/>
      <c r="AF2041" s="147"/>
      <c r="AG2041" s="147" t="s">
        <v>189</v>
      </c>
      <c r="AH2041" s="147"/>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2" x14ac:dyDescent="0.2">
      <c r="A2042" s="154"/>
      <c r="B2042" s="155"/>
      <c r="C2042" s="193" t="s">
        <v>258</v>
      </c>
      <c r="D2042" s="188"/>
      <c r="E2042" s="189"/>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7"/>
      <c r="AA2042" s="147"/>
      <c r="AB2042" s="147"/>
      <c r="AC2042" s="147"/>
      <c r="AD2042" s="147"/>
      <c r="AE2042" s="147"/>
      <c r="AF2042" s="147"/>
      <c r="AG2042" s="147" t="s">
        <v>212</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3" x14ac:dyDescent="0.2">
      <c r="A2043" s="154"/>
      <c r="B2043" s="155"/>
      <c r="C2043" s="193" t="s">
        <v>557</v>
      </c>
      <c r="D2043" s="188"/>
      <c r="E2043" s="189"/>
      <c r="F2043" s="158"/>
      <c r="G2043" s="158"/>
      <c r="H2043" s="158"/>
      <c r="I2043" s="158"/>
      <c r="J2043" s="158"/>
      <c r="K2043" s="158"/>
      <c r="L2043" s="158"/>
      <c r="M2043" s="158"/>
      <c r="N2043" s="157"/>
      <c r="O2043" s="157"/>
      <c r="P2043" s="157"/>
      <c r="Q2043" s="157"/>
      <c r="R2043" s="158"/>
      <c r="S2043" s="158"/>
      <c r="T2043" s="158"/>
      <c r="U2043" s="158"/>
      <c r="V2043" s="158"/>
      <c r="W2043" s="158"/>
      <c r="X2043" s="158"/>
      <c r="Y2043" s="158"/>
      <c r="Z2043" s="147"/>
      <c r="AA2043" s="147"/>
      <c r="AB2043" s="147"/>
      <c r="AC2043" s="147"/>
      <c r="AD2043" s="147"/>
      <c r="AE2043" s="147"/>
      <c r="AF2043" s="147"/>
      <c r="AG2043" s="147" t="s">
        <v>212</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3" x14ac:dyDescent="0.2">
      <c r="A2044" s="154"/>
      <c r="B2044" s="155"/>
      <c r="C2044" s="193" t="s">
        <v>1475</v>
      </c>
      <c r="D2044" s="188"/>
      <c r="E2044" s="189"/>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7"/>
      <c r="AA2044" s="147"/>
      <c r="AB2044" s="147"/>
      <c r="AC2044" s="147"/>
      <c r="AD2044" s="147"/>
      <c r="AE2044" s="147"/>
      <c r="AF2044" s="147"/>
      <c r="AG2044" s="147" t="s">
        <v>212</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3" x14ac:dyDescent="0.2">
      <c r="A2045" s="154"/>
      <c r="B2045" s="155"/>
      <c r="C2045" s="193" t="s">
        <v>1066</v>
      </c>
      <c r="D2045" s="188"/>
      <c r="E2045" s="189">
        <v>75.290000000000006</v>
      </c>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7"/>
      <c r="AA2045" s="147"/>
      <c r="AB2045" s="147"/>
      <c r="AC2045" s="147"/>
      <c r="AD2045" s="147"/>
      <c r="AE2045" s="147"/>
      <c r="AF2045" s="147"/>
      <c r="AG2045" s="147" t="s">
        <v>212</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3" x14ac:dyDescent="0.2">
      <c r="A2046" s="154"/>
      <c r="B2046" s="155"/>
      <c r="C2046" s="193" t="s">
        <v>573</v>
      </c>
      <c r="D2046" s="188"/>
      <c r="E2046" s="189"/>
      <c r="F2046" s="158"/>
      <c r="G2046" s="158"/>
      <c r="H2046" s="158"/>
      <c r="I2046" s="158"/>
      <c r="J2046" s="158"/>
      <c r="K2046" s="158"/>
      <c r="L2046" s="158"/>
      <c r="M2046" s="158"/>
      <c r="N2046" s="157"/>
      <c r="O2046" s="157"/>
      <c r="P2046" s="157"/>
      <c r="Q2046" s="157"/>
      <c r="R2046" s="158"/>
      <c r="S2046" s="158"/>
      <c r="T2046" s="158"/>
      <c r="U2046" s="158"/>
      <c r="V2046" s="158"/>
      <c r="W2046" s="158"/>
      <c r="X2046" s="158"/>
      <c r="Y2046" s="158"/>
      <c r="Z2046" s="147"/>
      <c r="AA2046" s="147"/>
      <c r="AB2046" s="147"/>
      <c r="AC2046" s="147"/>
      <c r="AD2046" s="147"/>
      <c r="AE2046" s="147"/>
      <c r="AF2046" s="147"/>
      <c r="AG2046" s="147" t="s">
        <v>212</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3" x14ac:dyDescent="0.2">
      <c r="A2047" s="154"/>
      <c r="B2047" s="155"/>
      <c r="C2047" s="193" t="s">
        <v>1475</v>
      </c>
      <c r="D2047" s="188"/>
      <c r="E2047" s="189"/>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7"/>
      <c r="AA2047" s="147"/>
      <c r="AB2047" s="147"/>
      <c r="AC2047" s="147"/>
      <c r="AD2047" s="147"/>
      <c r="AE2047" s="147"/>
      <c r="AF2047" s="147"/>
      <c r="AG2047" s="147" t="s">
        <v>212</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3" x14ac:dyDescent="0.2">
      <c r="A2048" s="154"/>
      <c r="B2048" s="155"/>
      <c r="C2048" s="193" t="s">
        <v>1067</v>
      </c>
      <c r="D2048" s="188"/>
      <c r="E2048" s="189">
        <v>47.5</v>
      </c>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7"/>
      <c r="AA2048" s="147"/>
      <c r="AB2048" s="147"/>
      <c r="AC2048" s="147"/>
      <c r="AD2048" s="147"/>
      <c r="AE2048" s="147"/>
      <c r="AF2048" s="147"/>
      <c r="AG2048" s="147" t="s">
        <v>212</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3" x14ac:dyDescent="0.2">
      <c r="A2049" s="154"/>
      <c r="B2049" s="155"/>
      <c r="C2049" s="193" t="s">
        <v>559</v>
      </c>
      <c r="D2049" s="188"/>
      <c r="E2049" s="189"/>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7"/>
      <c r="AA2049" s="147"/>
      <c r="AB2049" s="147"/>
      <c r="AC2049" s="147"/>
      <c r="AD2049" s="147"/>
      <c r="AE2049" s="147"/>
      <c r="AF2049" s="147"/>
      <c r="AG2049" s="147" t="s">
        <v>212</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3" x14ac:dyDescent="0.2">
      <c r="A2050" s="154"/>
      <c r="B2050" s="155"/>
      <c r="C2050" s="193" t="s">
        <v>1475</v>
      </c>
      <c r="D2050" s="188"/>
      <c r="E2050" s="189"/>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7"/>
      <c r="AA2050" s="147"/>
      <c r="AB2050" s="147"/>
      <c r="AC2050" s="147"/>
      <c r="AD2050" s="147"/>
      <c r="AE2050" s="147"/>
      <c r="AF2050" s="147"/>
      <c r="AG2050" s="147" t="s">
        <v>212</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3" x14ac:dyDescent="0.2">
      <c r="A2051" s="154"/>
      <c r="B2051" s="155"/>
      <c r="C2051" s="193" t="s">
        <v>844</v>
      </c>
      <c r="D2051" s="188"/>
      <c r="E2051" s="189">
        <v>8.35</v>
      </c>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7"/>
      <c r="AA2051" s="147"/>
      <c r="AB2051" s="147"/>
      <c r="AC2051" s="147"/>
      <c r="AD2051" s="147"/>
      <c r="AE2051" s="147"/>
      <c r="AF2051" s="147"/>
      <c r="AG2051" s="147" t="s">
        <v>212</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3" x14ac:dyDescent="0.2">
      <c r="A2052" s="154"/>
      <c r="B2052" s="155"/>
      <c r="C2052" s="193" t="s">
        <v>211</v>
      </c>
      <c r="D2052" s="188"/>
      <c r="E2052" s="189"/>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7"/>
      <c r="AA2052" s="147"/>
      <c r="AB2052" s="147"/>
      <c r="AC2052" s="147"/>
      <c r="AD2052" s="147"/>
      <c r="AE2052" s="147"/>
      <c r="AF2052" s="147"/>
      <c r="AG2052" s="147" t="s">
        <v>212</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3" x14ac:dyDescent="0.2">
      <c r="A2053" s="154"/>
      <c r="B2053" s="155"/>
      <c r="C2053" s="193" t="s">
        <v>605</v>
      </c>
      <c r="D2053" s="188"/>
      <c r="E2053" s="189"/>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7"/>
      <c r="AA2053" s="147"/>
      <c r="AB2053" s="147"/>
      <c r="AC2053" s="147"/>
      <c r="AD2053" s="147"/>
      <c r="AE2053" s="147"/>
      <c r="AF2053" s="147"/>
      <c r="AG2053" s="147" t="s">
        <v>212</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3" x14ac:dyDescent="0.2">
      <c r="A2054" s="154"/>
      <c r="B2054" s="155"/>
      <c r="C2054" s="193" t="s">
        <v>1475</v>
      </c>
      <c r="D2054" s="188"/>
      <c r="E2054" s="189"/>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7"/>
      <c r="AA2054" s="147"/>
      <c r="AB2054" s="147"/>
      <c r="AC2054" s="147"/>
      <c r="AD2054" s="147"/>
      <c r="AE2054" s="147"/>
      <c r="AF2054" s="147"/>
      <c r="AG2054" s="147" t="s">
        <v>212</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3" x14ac:dyDescent="0.2">
      <c r="A2055" s="154"/>
      <c r="B2055" s="155"/>
      <c r="C2055" s="193" t="s">
        <v>606</v>
      </c>
      <c r="D2055" s="188"/>
      <c r="E2055" s="189">
        <v>16.29</v>
      </c>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7"/>
      <c r="AA2055" s="147"/>
      <c r="AB2055" s="147"/>
      <c r="AC2055" s="147"/>
      <c r="AD2055" s="147"/>
      <c r="AE2055" s="147"/>
      <c r="AF2055" s="147"/>
      <c r="AG2055" s="147" t="s">
        <v>212</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3" x14ac:dyDescent="0.2">
      <c r="A2056" s="154"/>
      <c r="B2056" s="155"/>
      <c r="C2056" s="193" t="s">
        <v>565</v>
      </c>
      <c r="D2056" s="188"/>
      <c r="E2056" s="189"/>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7"/>
      <c r="AA2056" s="147"/>
      <c r="AB2056" s="147"/>
      <c r="AC2056" s="147"/>
      <c r="AD2056" s="147"/>
      <c r="AE2056" s="147"/>
      <c r="AF2056" s="147"/>
      <c r="AG2056" s="147" t="s">
        <v>212</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3" x14ac:dyDescent="0.2">
      <c r="A2057" s="154"/>
      <c r="B2057" s="155"/>
      <c r="C2057" s="193" t="s">
        <v>1475</v>
      </c>
      <c r="D2057" s="188"/>
      <c r="E2057" s="189"/>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7"/>
      <c r="AA2057" s="147"/>
      <c r="AB2057" s="147"/>
      <c r="AC2057" s="147"/>
      <c r="AD2057" s="147"/>
      <c r="AE2057" s="147"/>
      <c r="AF2057" s="147"/>
      <c r="AG2057" s="147" t="s">
        <v>212</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3" x14ac:dyDescent="0.2">
      <c r="A2058" s="154"/>
      <c r="B2058" s="155"/>
      <c r="C2058" s="193" t="s">
        <v>1070</v>
      </c>
      <c r="D2058" s="188"/>
      <c r="E2058" s="189">
        <v>278.19</v>
      </c>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7"/>
      <c r="AA2058" s="147"/>
      <c r="AB2058" s="147"/>
      <c r="AC2058" s="147"/>
      <c r="AD2058" s="147"/>
      <c r="AE2058" s="147"/>
      <c r="AF2058" s="147"/>
      <c r="AG2058" s="147" t="s">
        <v>212</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3" x14ac:dyDescent="0.2">
      <c r="A2059" s="154"/>
      <c r="B2059" s="155"/>
      <c r="C2059" s="193" t="s">
        <v>569</v>
      </c>
      <c r="D2059" s="188"/>
      <c r="E2059" s="189"/>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7"/>
      <c r="AA2059" s="147"/>
      <c r="AB2059" s="147"/>
      <c r="AC2059" s="147"/>
      <c r="AD2059" s="147"/>
      <c r="AE2059" s="147"/>
      <c r="AF2059" s="147"/>
      <c r="AG2059" s="147" t="s">
        <v>212</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3" x14ac:dyDescent="0.2">
      <c r="A2060" s="154"/>
      <c r="B2060" s="155"/>
      <c r="C2060" s="193" t="s">
        <v>1475</v>
      </c>
      <c r="D2060" s="188"/>
      <c r="E2060" s="189"/>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7"/>
      <c r="AA2060" s="147"/>
      <c r="AB2060" s="147"/>
      <c r="AC2060" s="147"/>
      <c r="AD2060" s="147"/>
      <c r="AE2060" s="147"/>
      <c r="AF2060" s="147"/>
      <c r="AG2060" s="147" t="s">
        <v>212</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3" x14ac:dyDescent="0.2">
      <c r="A2061" s="154"/>
      <c r="B2061" s="155"/>
      <c r="C2061" s="193" t="s">
        <v>609</v>
      </c>
      <c r="D2061" s="188"/>
      <c r="E2061" s="189">
        <v>36.47</v>
      </c>
      <c r="F2061" s="158"/>
      <c r="G2061" s="158"/>
      <c r="H2061" s="158"/>
      <c r="I2061" s="158"/>
      <c r="J2061" s="158"/>
      <c r="K2061" s="158"/>
      <c r="L2061" s="158"/>
      <c r="M2061" s="158"/>
      <c r="N2061" s="157"/>
      <c r="O2061" s="157"/>
      <c r="P2061" s="157"/>
      <c r="Q2061" s="157"/>
      <c r="R2061" s="158"/>
      <c r="S2061" s="158"/>
      <c r="T2061" s="158"/>
      <c r="U2061" s="158"/>
      <c r="V2061" s="158"/>
      <c r="W2061" s="158"/>
      <c r="X2061" s="158"/>
      <c r="Y2061" s="158"/>
      <c r="Z2061" s="147"/>
      <c r="AA2061" s="147"/>
      <c r="AB2061" s="147"/>
      <c r="AC2061" s="147"/>
      <c r="AD2061" s="147"/>
      <c r="AE2061" s="147"/>
      <c r="AF2061" s="147"/>
      <c r="AG2061" s="147" t="s">
        <v>212</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
      <c r="A2062" s="168">
        <v>324</v>
      </c>
      <c r="B2062" s="169" t="s">
        <v>1493</v>
      </c>
      <c r="C2062" s="184" t="s">
        <v>1494</v>
      </c>
      <c r="D2062" s="170" t="s">
        <v>577</v>
      </c>
      <c r="E2062" s="171">
        <v>204.62</v>
      </c>
      <c r="F2062" s="172"/>
      <c r="G2062" s="173">
        <f>ROUND(E2062*F2062,2)</f>
        <v>0</v>
      </c>
      <c r="H2062" s="172"/>
      <c r="I2062" s="173">
        <f>ROUND(E2062*H2062,2)</f>
        <v>0</v>
      </c>
      <c r="J2062" s="172"/>
      <c r="K2062" s="173">
        <f>ROUND(E2062*J2062,2)</f>
        <v>0</v>
      </c>
      <c r="L2062" s="173">
        <v>21</v>
      </c>
      <c r="M2062" s="173">
        <f>G2062*(1+L2062/100)</f>
        <v>0</v>
      </c>
      <c r="N2062" s="171">
        <v>2.3000000000000001E-4</v>
      </c>
      <c r="O2062" s="171">
        <f>ROUND(E2062*N2062,2)</f>
        <v>0.05</v>
      </c>
      <c r="P2062" s="171">
        <v>0</v>
      </c>
      <c r="Q2062" s="171">
        <f>ROUND(E2062*P2062,2)</f>
        <v>0</v>
      </c>
      <c r="R2062" s="173"/>
      <c r="S2062" s="173" t="s">
        <v>178</v>
      </c>
      <c r="T2062" s="174" t="s">
        <v>178</v>
      </c>
      <c r="U2062" s="158">
        <v>0.20805000000000001</v>
      </c>
      <c r="V2062" s="158">
        <f>ROUND(E2062*U2062,2)</f>
        <v>42.57</v>
      </c>
      <c r="W2062" s="158"/>
      <c r="X2062" s="158" t="s">
        <v>188</v>
      </c>
      <c r="Y2062" s="158" t="s">
        <v>180</v>
      </c>
      <c r="Z2062" s="147"/>
      <c r="AA2062" s="147"/>
      <c r="AB2062" s="147"/>
      <c r="AC2062" s="147"/>
      <c r="AD2062" s="147"/>
      <c r="AE2062" s="147"/>
      <c r="AF2062" s="147"/>
      <c r="AG2062" s="147" t="s">
        <v>189</v>
      </c>
      <c r="AH2062" s="147"/>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2" x14ac:dyDescent="0.2">
      <c r="A2063" s="154"/>
      <c r="B2063" s="155"/>
      <c r="C2063" s="193" t="s">
        <v>211</v>
      </c>
      <c r="D2063" s="188"/>
      <c r="E2063" s="189"/>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7"/>
      <c r="AA2063" s="147"/>
      <c r="AB2063" s="147"/>
      <c r="AC2063" s="147"/>
      <c r="AD2063" s="147"/>
      <c r="AE2063" s="147"/>
      <c r="AF2063" s="147"/>
      <c r="AG2063" s="147" t="s">
        <v>212</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ht="22.5" outlineLevel="3" x14ac:dyDescent="0.2">
      <c r="A2064" s="154"/>
      <c r="B2064" s="155"/>
      <c r="C2064" s="193" t="s">
        <v>578</v>
      </c>
      <c r="D2064" s="188"/>
      <c r="E2064" s="189">
        <v>69.47</v>
      </c>
      <c r="F2064" s="158"/>
      <c r="G2064" s="158"/>
      <c r="H2064" s="158"/>
      <c r="I2064" s="158"/>
      <c r="J2064" s="158"/>
      <c r="K2064" s="158"/>
      <c r="L2064" s="158"/>
      <c r="M2064" s="158"/>
      <c r="N2064" s="157"/>
      <c r="O2064" s="157"/>
      <c r="P2064" s="157"/>
      <c r="Q2064" s="157"/>
      <c r="R2064" s="158"/>
      <c r="S2064" s="158"/>
      <c r="T2064" s="158"/>
      <c r="U2064" s="158"/>
      <c r="V2064" s="158"/>
      <c r="W2064" s="158"/>
      <c r="X2064" s="158"/>
      <c r="Y2064" s="158"/>
      <c r="Z2064" s="147"/>
      <c r="AA2064" s="147"/>
      <c r="AB2064" s="147"/>
      <c r="AC2064" s="147"/>
      <c r="AD2064" s="147"/>
      <c r="AE2064" s="147"/>
      <c r="AF2064" s="147"/>
      <c r="AG2064" s="147" t="s">
        <v>212</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3" x14ac:dyDescent="0.2">
      <c r="A2065" s="154"/>
      <c r="B2065" s="155"/>
      <c r="C2065" s="193" t="s">
        <v>258</v>
      </c>
      <c r="D2065" s="188"/>
      <c r="E2065" s="189"/>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7"/>
      <c r="AA2065" s="147"/>
      <c r="AB2065" s="147"/>
      <c r="AC2065" s="147"/>
      <c r="AD2065" s="147"/>
      <c r="AE2065" s="147"/>
      <c r="AF2065" s="147"/>
      <c r="AG2065" s="147" t="s">
        <v>212</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3" x14ac:dyDescent="0.2">
      <c r="A2066" s="154"/>
      <c r="B2066" s="155"/>
      <c r="C2066" s="193" t="s">
        <v>1495</v>
      </c>
      <c r="D2066" s="188"/>
      <c r="E2066" s="189">
        <v>135.15</v>
      </c>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7"/>
      <c r="AA2066" s="147"/>
      <c r="AB2066" s="147"/>
      <c r="AC2066" s="147"/>
      <c r="AD2066" s="147"/>
      <c r="AE2066" s="147"/>
      <c r="AF2066" s="147"/>
      <c r="AG2066" s="147" t="s">
        <v>212</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
      <c r="A2067" s="168">
        <v>325</v>
      </c>
      <c r="B2067" s="169" t="s">
        <v>1496</v>
      </c>
      <c r="C2067" s="184" t="s">
        <v>1497</v>
      </c>
      <c r="D2067" s="170" t="s">
        <v>577</v>
      </c>
      <c r="E2067" s="171">
        <v>19.600000000000001</v>
      </c>
      <c r="F2067" s="172"/>
      <c r="G2067" s="173">
        <f>ROUND(E2067*F2067,2)</f>
        <v>0</v>
      </c>
      <c r="H2067" s="172"/>
      <c r="I2067" s="173">
        <f>ROUND(E2067*H2067,2)</f>
        <v>0</v>
      </c>
      <c r="J2067" s="172"/>
      <c r="K2067" s="173">
        <f>ROUND(E2067*J2067,2)</f>
        <v>0</v>
      </c>
      <c r="L2067" s="173">
        <v>21</v>
      </c>
      <c r="M2067" s="173">
        <f>G2067*(1+L2067/100)</f>
        <v>0</v>
      </c>
      <c r="N2067" s="171">
        <v>4.4000000000000002E-4</v>
      </c>
      <c r="O2067" s="171">
        <f>ROUND(E2067*N2067,2)</f>
        <v>0.01</v>
      </c>
      <c r="P2067" s="171">
        <v>0</v>
      </c>
      <c r="Q2067" s="171">
        <f>ROUND(E2067*P2067,2)</f>
        <v>0</v>
      </c>
      <c r="R2067" s="173"/>
      <c r="S2067" s="173" t="s">
        <v>178</v>
      </c>
      <c r="T2067" s="174" t="s">
        <v>178</v>
      </c>
      <c r="U2067" s="158">
        <v>0.15</v>
      </c>
      <c r="V2067" s="158">
        <f>ROUND(E2067*U2067,2)</f>
        <v>2.94</v>
      </c>
      <c r="W2067" s="158"/>
      <c r="X2067" s="158" t="s">
        <v>188</v>
      </c>
      <c r="Y2067" s="158" t="s">
        <v>180</v>
      </c>
      <c r="Z2067" s="147"/>
      <c r="AA2067" s="147"/>
      <c r="AB2067" s="147"/>
      <c r="AC2067" s="147"/>
      <c r="AD2067" s="147"/>
      <c r="AE2067" s="147"/>
      <c r="AF2067" s="147"/>
      <c r="AG2067" s="147" t="s">
        <v>189</v>
      </c>
      <c r="AH2067" s="147"/>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2" x14ac:dyDescent="0.2">
      <c r="A2068" s="154"/>
      <c r="B2068" s="155"/>
      <c r="C2068" s="193" t="s">
        <v>211</v>
      </c>
      <c r="D2068" s="188"/>
      <c r="E2068" s="189"/>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7"/>
      <c r="AA2068" s="147"/>
      <c r="AB2068" s="147"/>
      <c r="AC2068" s="147"/>
      <c r="AD2068" s="147"/>
      <c r="AE2068" s="147"/>
      <c r="AF2068" s="147"/>
      <c r="AG2068" s="147" t="s">
        <v>212</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3" x14ac:dyDescent="0.2">
      <c r="A2069" s="154"/>
      <c r="B2069" s="155"/>
      <c r="C2069" s="193" t="s">
        <v>1498</v>
      </c>
      <c r="D2069" s="188"/>
      <c r="E2069" s="189">
        <v>7.5</v>
      </c>
      <c r="F2069" s="158"/>
      <c r="G2069" s="158"/>
      <c r="H2069" s="158"/>
      <c r="I2069" s="158"/>
      <c r="J2069" s="158"/>
      <c r="K2069" s="158"/>
      <c r="L2069" s="158"/>
      <c r="M2069" s="158"/>
      <c r="N2069" s="157"/>
      <c r="O2069" s="157"/>
      <c r="P2069" s="157"/>
      <c r="Q2069" s="157"/>
      <c r="R2069" s="158"/>
      <c r="S2069" s="158"/>
      <c r="T2069" s="158"/>
      <c r="U2069" s="158"/>
      <c r="V2069" s="158"/>
      <c r="W2069" s="158"/>
      <c r="X2069" s="158"/>
      <c r="Y2069" s="158"/>
      <c r="Z2069" s="147"/>
      <c r="AA2069" s="147"/>
      <c r="AB2069" s="147"/>
      <c r="AC2069" s="147"/>
      <c r="AD2069" s="147"/>
      <c r="AE2069" s="147"/>
      <c r="AF2069" s="147"/>
      <c r="AG2069" s="147" t="s">
        <v>212</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3" x14ac:dyDescent="0.2">
      <c r="A2070" s="154"/>
      <c r="B2070" s="155"/>
      <c r="C2070" s="193" t="s">
        <v>258</v>
      </c>
      <c r="D2070" s="188"/>
      <c r="E2070" s="189"/>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7"/>
      <c r="AA2070" s="147"/>
      <c r="AB2070" s="147"/>
      <c r="AC2070" s="147"/>
      <c r="AD2070" s="147"/>
      <c r="AE2070" s="147"/>
      <c r="AF2070" s="147"/>
      <c r="AG2070" s="147" t="s">
        <v>212</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3" x14ac:dyDescent="0.2">
      <c r="A2071" s="154"/>
      <c r="B2071" s="155"/>
      <c r="C2071" s="193" t="s">
        <v>1499</v>
      </c>
      <c r="D2071" s="188"/>
      <c r="E2071" s="189">
        <v>12.1</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7"/>
      <c r="AA2071" s="147"/>
      <c r="AB2071" s="147"/>
      <c r="AC2071" s="147"/>
      <c r="AD2071" s="147"/>
      <c r="AE2071" s="147"/>
      <c r="AF2071" s="147"/>
      <c r="AG2071" s="147" t="s">
        <v>212</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ht="22.5" outlineLevel="1" x14ac:dyDescent="0.2">
      <c r="A2072" s="168">
        <v>326</v>
      </c>
      <c r="B2072" s="169" t="s">
        <v>1500</v>
      </c>
      <c r="C2072" s="184" t="s">
        <v>1501</v>
      </c>
      <c r="D2072" s="170" t="s">
        <v>577</v>
      </c>
      <c r="E2072" s="171">
        <v>38</v>
      </c>
      <c r="F2072" s="172"/>
      <c r="G2072" s="173">
        <f>ROUND(E2072*F2072,2)</f>
        <v>0</v>
      </c>
      <c r="H2072" s="172"/>
      <c r="I2072" s="173">
        <f>ROUND(E2072*H2072,2)</f>
        <v>0</v>
      </c>
      <c r="J2072" s="172"/>
      <c r="K2072" s="173">
        <f>ROUND(E2072*J2072,2)</f>
        <v>0</v>
      </c>
      <c r="L2072" s="173">
        <v>21</v>
      </c>
      <c r="M2072" s="173">
        <f>G2072*(1+L2072/100)</f>
        <v>0</v>
      </c>
      <c r="N2072" s="171">
        <v>1.721E-2</v>
      </c>
      <c r="O2072" s="171">
        <f>ROUND(E2072*N2072,2)</f>
        <v>0.65</v>
      </c>
      <c r="P2072" s="171">
        <v>0</v>
      </c>
      <c r="Q2072" s="171">
        <f>ROUND(E2072*P2072,2)</f>
        <v>0</v>
      </c>
      <c r="R2072" s="173"/>
      <c r="S2072" s="173" t="s">
        <v>178</v>
      </c>
      <c r="T2072" s="174" t="s">
        <v>178</v>
      </c>
      <c r="U2072" s="158">
        <v>1.04708</v>
      </c>
      <c r="V2072" s="158">
        <f>ROUND(E2072*U2072,2)</f>
        <v>39.79</v>
      </c>
      <c r="W2072" s="158"/>
      <c r="X2072" s="158" t="s">
        <v>1116</v>
      </c>
      <c r="Y2072" s="158" t="s">
        <v>180</v>
      </c>
      <c r="Z2072" s="147"/>
      <c r="AA2072" s="147"/>
      <c r="AB2072" s="147"/>
      <c r="AC2072" s="147"/>
      <c r="AD2072" s="147"/>
      <c r="AE2072" s="147"/>
      <c r="AF2072" s="147"/>
      <c r="AG2072" s="147" t="s">
        <v>1117</v>
      </c>
      <c r="AH2072" s="147"/>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2" x14ac:dyDescent="0.2">
      <c r="A2073" s="154"/>
      <c r="B2073" s="155"/>
      <c r="C2073" s="193" t="s">
        <v>1502</v>
      </c>
      <c r="D2073" s="188"/>
      <c r="E2073" s="189">
        <v>38</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7"/>
      <c r="AA2073" s="147"/>
      <c r="AB2073" s="147"/>
      <c r="AC2073" s="147"/>
      <c r="AD2073" s="147"/>
      <c r="AE2073" s="147"/>
      <c r="AF2073" s="147"/>
      <c r="AG2073" s="147" t="s">
        <v>212</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
      <c r="A2074" s="168">
        <v>327</v>
      </c>
      <c r="B2074" s="169" t="s">
        <v>1503</v>
      </c>
      <c r="C2074" s="184" t="s">
        <v>1504</v>
      </c>
      <c r="D2074" s="170" t="s">
        <v>253</v>
      </c>
      <c r="E2074" s="171">
        <v>547.74779999999998</v>
      </c>
      <c r="F2074" s="172"/>
      <c r="G2074" s="173">
        <f>ROUND(E2074*F2074,2)</f>
        <v>0</v>
      </c>
      <c r="H2074" s="172"/>
      <c r="I2074" s="173">
        <f>ROUND(E2074*H2074,2)</f>
        <v>0</v>
      </c>
      <c r="J2074" s="172"/>
      <c r="K2074" s="173">
        <f>ROUND(E2074*J2074,2)</f>
        <v>0</v>
      </c>
      <c r="L2074" s="173">
        <v>21</v>
      </c>
      <c r="M2074" s="173">
        <f>G2074*(1+L2074/100)</f>
        <v>0</v>
      </c>
      <c r="N2074" s="171">
        <v>1.4200000000000001E-2</v>
      </c>
      <c r="O2074" s="171">
        <f>ROUND(E2074*N2074,2)</f>
        <v>7.78</v>
      </c>
      <c r="P2074" s="171">
        <v>0</v>
      </c>
      <c r="Q2074" s="171">
        <f>ROUND(E2074*P2074,2)</f>
        <v>0</v>
      </c>
      <c r="R2074" s="173" t="s">
        <v>237</v>
      </c>
      <c r="S2074" s="173" t="s">
        <v>178</v>
      </c>
      <c r="T2074" s="174" t="s">
        <v>178</v>
      </c>
      <c r="U2074" s="158">
        <v>0</v>
      </c>
      <c r="V2074" s="158">
        <f>ROUND(E2074*U2074,2)</f>
        <v>0</v>
      </c>
      <c r="W2074" s="158"/>
      <c r="X2074" s="158" t="s">
        <v>238</v>
      </c>
      <c r="Y2074" s="158" t="s">
        <v>180</v>
      </c>
      <c r="Z2074" s="147"/>
      <c r="AA2074" s="147"/>
      <c r="AB2074" s="147"/>
      <c r="AC2074" s="147"/>
      <c r="AD2074" s="147"/>
      <c r="AE2074" s="147"/>
      <c r="AF2074" s="147"/>
      <c r="AG2074" s="147" t="s">
        <v>239</v>
      </c>
      <c r="AH2074" s="147"/>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2" x14ac:dyDescent="0.2">
      <c r="A2075" s="154"/>
      <c r="B2075" s="155"/>
      <c r="C2075" s="193" t="s">
        <v>1505</v>
      </c>
      <c r="D2075" s="188"/>
      <c r="E2075" s="189">
        <v>513.94200000000001</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7"/>
      <c r="AA2075" s="147"/>
      <c r="AB2075" s="147"/>
      <c r="AC2075" s="147"/>
      <c r="AD2075" s="147"/>
      <c r="AE2075" s="147"/>
      <c r="AF2075" s="147"/>
      <c r="AG2075" s="147" t="s">
        <v>212</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3" x14ac:dyDescent="0.2">
      <c r="A2076" s="154"/>
      <c r="B2076" s="155"/>
      <c r="C2076" s="193" t="s">
        <v>1506</v>
      </c>
      <c r="D2076" s="188"/>
      <c r="E2076" s="189">
        <v>33.805799999999998</v>
      </c>
      <c r="F2076" s="158"/>
      <c r="G2076" s="158"/>
      <c r="H2076" s="158"/>
      <c r="I2076" s="158"/>
      <c r="J2076" s="158"/>
      <c r="K2076" s="158"/>
      <c r="L2076" s="158"/>
      <c r="M2076" s="158"/>
      <c r="N2076" s="157"/>
      <c r="O2076" s="157"/>
      <c r="P2076" s="157"/>
      <c r="Q2076" s="157"/>
      <c r="R2076" s="158"/>
      <c r="S2076" s="158"/>
      <c r="T2076" s="158"/>
      <c r="U2076" s="158"/>
      <c r="V2076" s="158"/>
      <c r="W2076" s="158"/>
      <c r="X2076" s="158"/>
      <c r="Y2076" s="158"/>
      <c r="Z2076" s="147"/>
      <c r="AA2076" s="147"/>
      <c r="AB2076" s="147"/>
      <c r="AC2076" s="147"/>
      <c r="AD2076" s="147"/>
      <c r="AE2076" s="147"/>
      <c r="AF2076" s="147"/>
      <c r="AG2076" s="147" t="s">
        <v>212</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ht="22.5" outlineLevel="1" x14ac:dyDescent="0.2">
      <c r="A2077" s="168">
        <v>328</v>
      </c>
      <c r="B2077" s="169" t="s">
        <v>1507</v>
      </c>
      <c r="C2077" s="184" t="s">
        <v>1508</v>
      </c>
      <c r="D2077" s="170" t="s">
        <v>253</v>
      </c>
      <c r="E2077" s="171">
        <v>458.99700000000001</v>
      </c>
      <c r="F2077" s="172"/>
      <c r="G2077" s="173">
        <f>ROUND(E2077*F2077,2)</f>
        <v>0</v>
      </c>
      <c r="H2077" s="172"/>
      <c r="I2077" s="173">
        <f>ROUND(E2077*H2077,2)</f>
        <v>0</v>
      </c>
      <c r="J2077" s="172"/>
      <c r="K2077" s="173">
        <f>ROUND(E2077*J2077,2)</f>
        <v>0</v>
      </c>
      <c r="L2077" s="173">
        <v>21</v>
      </c>
      <c r="M2077" s="173">
        <f>G2077*(1+L2077/100)</f>
        <v>0</v>
      </c>
      <c r="N2077" s="171">
        <v>1.55E-2</v>
      </c>
      <c r="O2077" s="171">
        <f>ROUND(E2077*N2077,2)</f>
        <v>7.11</v>
      </c>
      <c r="P2077" s="171">
        <v>0</v>
      </c>
      <c r="Q2077" s="171">
        <f>ROUND(E2077*P2077,2)</f>
        <v>0</v>
      </c>
      <c r="R2077" s="173" t="s">
        <v>237</v>
      </c>
      <c r="S2077" s="173" t="s">
        <v>178</v>
      </c>
      <c r="T2077" s="174" t="s">
        <v>178</v>
      </c>
      <c r="U2077" s="158">
        <v>0</v>
      </c>
      <c r="V2077" s="158">
        <f>ROUND(E2077*U2077,2)</f>
        <v>0</v>
      </c>
      <c r="W2077" s="158"/>
      <c r="X2077" s="158" t="s">
        <v>238</v>
      </c>
      <c r="Y2077" s="158" t="s">
        <v>180</v>
      </c>
      <c r="Z2077" s="147"/>
      <c r="AA2077" s="147"/>
      <c r="AB2077" s="147"/>
      <c r="AC2077" s="147"/>
      <c r="AD2077" s="147"/>
      <c r="AE2077" s="147"/>
      <c r="AF2077" s="147"/>
      <c r="AG2077" s="147" t="s">
        <v>239</v>
      </c>
      <c r="AH2077" s="147"/>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2" x14ac:dyDescent="0.2">
      <c r="A2078" s="154"/>
      <c r="B2078" s="155"/>
      <c r="C2078" s="193" t="s">
        <v>258</v>
      </c>
      <c r="D2078" s="188"/>
      <c r="E2078" s="189"/>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7"/>
      <c r="AA2078" s="147"/>
      <c r="AB2078" s="147"/>
      <c r="AC2078" s="147"/>
      <c r="AD2078" s="147"/>
      <c r="AE2078" s="147"/>
      <c r="AF2078" s="147"/>
      <c r="AG2078" s="147" t="s">
        <v>212</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3" x14ac:dyDescent="0.2">
      <c r="A2079" s="154"/>
      <c r="B2079" s="155"/>
      <c r="C2079" s="193" t="s">
        <v>557</v>
      </c>
      <c r="D2079" s="188"/>
      <c r="E2079" s="189"/>
      <c r="F2079" s="158"/>
      <c r="G2079" s="158"/>
      <c r="H2079" s="158"/>
      <c r="I2079" s="158"/>
      <c r="J2079" s="158"/>
      <c r="K2079" s="158"/>
      <c r="L2079" s="158"/>
      <c r="M2079" s="158"/>
      <c r="N2079" s="157"/>
      <c r="O2079" s="157"/>
      <c r="P2079" s="157"/>
      <c r="Q2079" s="157"/>
      <c r="R2079" s="158"/>
      <c r="S2079" s="158"/>
      <c r="T2079" s="158"/>
      <c r="U2079" s="158"/>
      <c r="V2079" s="158"/>
      <c r="W2079" s="158"/>
      <c r="X2079" s="158"/>
      <c r="Y2079" s="158"/>
      <c r="Z2079" s="147"/>
      <c r="AA2079" s="147"/>
      <c r="AB2079" s="147"/>
      <c r="AC2079" s="147"/>
      <c r="AD2079" s="147"/>
      <c r="AE2079" s="147"/>
      <c r="AF2079" s="147"/>
      <c r="AG2079" s="147" t="s">
        <v>212</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3" x14ac:dyDescent="0.2">
      <c r="A2080" s="154"/>
      <c r="B2080" s="155"/>
      <c r="C2080" s="193" t="s">
        <v>1475</v>
      </c>
      <c r="D2080" s="188"/>
      <c r="E2080" s="189"/>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7"/>
      <c r="AA2080" s="147"/>
      <c r="AB2080" s="147"/>
      <c r="AC2080" s="147"/>
      <c r="AD2080" s="147"/>
      <c r="AE2080" s="147"/>
      <c r="AF2080" s="147"/>
      <c r="AG2080" s="147" t="s">
        <v>212</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3" x14ac:dyDescent="0.2">
      <c r="A2081" s="154"/>
      <c r="B2081" s="155"/>
      <c r="C2081" s="193" t="s">
        <v>1066</v>
      </c>
      <c r="D2081" s="188"/>
      <c r="E2081" s="189">
        <v>75.290000000000006</v>
      </c>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7"/>
      <c r="AA2081" s="147"/>
      <c r="AB2081" s="147"/>
      <c r="AC2081" s="147"/>
      <c r="AD2081" s="147"/>
      <c r="AE2081" s="147"/>
      <c r="AF2081" s="147"/>
      <c r="AG2081" s="147" t="s">
        <v>212</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3" x14ac:dyDescent="0.2">
      <c r="A2082" s="154"/>
      <c r="B2082" s="155"/>
      <c r="C2082" s="193" t="s">
        <v>573</v>
      </c>
      <c r="D2082" s="188"/>
      <c r="E2082" s="189"/>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7"/>
      <c r="AA2082" s="147"/>
      <c r="AB2082" s="147"/>
      <c r="AC2082" s="147"/>
      <c r="AD2082" s="147"/>
      <c r="AE2082" s="147"/>
      <c r="AF2082" s="147"/>
      <c r="AG2082" s="147" t="s">
        <v>212</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3" x14ac:dyDescent="0.2">
      <c r="A2083" s="154"/>
      <c r="B2083" s="155"/>
      <c r="C2083" s="193" t="s">
        <v>1475</v>
      </c>
      <c r="D2083" s="188"/>
      <c r="E2083" s="189"/>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7"/>
      <c r="AA2083" s="147"/>
      <c r="AB2083" s="147"/>
      <c r="AC2083" s="147"/>
      <c r="AD2083" s="147"/>
      <c r="AE2083" s="147"/>
      <c r="AF2083" s="147"/>
      <c r="AG2083" s="147" t="s">
        <v>212</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3" x14ac:dyDescent="0.2">
      <c r="A2084" s="154"/>
      <c r="B2084" s="155"/>
      <c r="C2084" s="193" t="s">
        <v>1067</v>
      </c>
      <c r="D2084" s="188"/>
      <c r="E2084" s="189">
        <v>47.5</v>
      </c>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7"/>
      <c r="AA2084" s="147"/>
      <c r="AB2084" s="147"/>
      <c r="AC2084" s="147"/>
      <c r="AD2084" s="147"/>
      <c r="AE2084" s="147"/>
      <c r="AF2084" s="147"/>
      <c r="AG2084" s="147" t="s">
        <v>212</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3" x14ac:dyDescent="0.2">
      <c r="A2085" s="154"/>
      <c r="B2085" s="155"/>
      <c r="C2085" s="193" t="s">
        <v>211</v>
      </c>
      <c r="D2085" s="188"/>
      <c r="E2085" s="189"/>
      <c r="F2085" s="158"/>
      <c r="G2085" s="158"/>
      <c r="H2085" s="158"/>
      <c r="I2085" s="158"/>
      <c r="J2085" s="158"/>
      <c r="K2085" s="158"/>
      <c r="L2085" s="158"/>
      <c r="M2085" s="158"/>
      <c r="N2085" s="157"/>
      <c r="O2085" s="157"/>
      <c r="P2085" s="157"/>
      <c r="Q2085" s="157"/>
      <c r="R2085" s="158"/>
      <c r="S2085" s="158"/>
      <c r="T2085" s="158"/>
      <c r="U2085" s="158"/>
      <c r="V2085" s="158"/>
      <c r="W2085" s="158"/>
      <c r="X2085" s="158"/>
      <c r="Y2085" s="158"/>
      <c r="Z2085" s="147"/>
      <c r="AA2085" s="147"/>
      <c r="AB2085" s="147"/>
      <c r="AC2085" s="147"/>
      <c r="AD2085" s="147"/>
      <c r="AE2085" s="147"/>
      <c r="AF2085" s="147"/>
      <c r="AG2085" s="147" t="s">
        <v>212</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3" x14ac:dyDescent="0.2">
      <c r="A2086" s="154"/>
      <c r="B2086" s="155"/>
      <c r="C2086" s="193" t="s">
        <v>605</v>
      </c>
      <c r="D2086" s="188"/>
      <c r="E2086" s="189"/>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7"/>
      <c r="AA2086" s="147"/>
      <c r="AB2086" s="147"/>
      <c r="AC2086" s="147"/>
      <c r="AD2086" s="147"/>
      <c r="AE2086" s="147"/>
      <c r="AF2086" s="147"/>
      <c r="AG2086" s="147" t="s">
        <v>212</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3" x14ac:dyDescent="0.2">
      <c r="A2087" s="154"/>
      <c r="B2087" s="155"/>
      <c r="C2087" s="193" t="s">
        <v>1475</v>
      </c>
      <c r="D2087" s="188"/>
      <c r="E2087" s="189"/>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7"/>
      <c r="AA2087" s="147"/>
      <c r="AB2087" s="147"/>
      <c r="AC2087" s="147"/>
      <c r="AD2087" s="147"/>
      <c r="AE2087" s="147"/>
      <c r="AF2087" s="147"/>
      <c r="AG2087" s="147" t="s">
        <v>212</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3" x14ac:dyDescent="0.2">
      <c r="A2088" s="154"/>
      <c r="B2088" s="155"/>
      <c r="C2088" s="193" t="s">
        <v>606</v>
      </c>
      <c r="D2088" s="188"/>
      <c r="E2088" s="189">
        <v>16.29</v>
      </c>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7"/>
      <c r="AA2088" s="147"/>
      <c r="AB2088" s="147"/>
      <c r="AC2088" s="147"/>
      <c r="AD2088" s="147"/>
      <c r="AE2088" s="147"/>
      <c r="AF2088" s="147"/>
      <c r="AG2088" s="147" t="s">
        <v>212</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3" x14ac:dyDescent="0.2">
      <c r="A2089" s="154"/>
      <c r="B2089" s="155"/>
      <c r="C2089" s="193" t="s">
        <v>565</v>
      </c>
      <c r="D2089" s="188"/>
      <c r="E2089" s="189"/>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7"/>
      <c r="AA2089" s="147"/>
      <c r="AB2089" s="147"/>
      <c r="AC2089" s="147"/>
      <c r="AD2089" s="147"/>
      <c r="AE2089" s="147"/>
      <c r="AF2089" s="147"/>
      <c r="AG2089" s="147" t="s">
        <v>212</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3" x14ac:dyDescent="0.2">
      <c r="A2090" s="154"/>
      <c r="B2090" s="155"/>
      <c r="C2090" s="193" t="s">
        <v>1475</v>
      </c>
      <c r="D2090" s="188"/>
      <c r="E2090" s="189"/>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7"/>
      <c r="AA2090" s="147"/>
      <c r="AB2090" s="147"/>
      <c r="AC2090" s="147"/>
      <c r="AD2090" s="147"/>
      <c r="AE2090" s="147"/>
      <c r="AF2090" s="147"/>
      <c r="AG2090" s="147" t="s">
        <v>212</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3" x14ac:dyDescent="0.2">
      <c r="A2091" s="154"/>
      <c r="B2091" s="155"/>
      <c r="C2091" s="193" t="s">
        <v>1070</v>
      </c>
      <c r="D2091" s="188"/>
      <c r="E2091" s="189">
        <v>278.19</v>
      </c>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7"/>
      <c r="AA2091" s="147"/>
      <c r="AB2091" s="147"/>
      <c r="AC2091" s="147"/>
      <c r="AD2091" s="147"/>
      <c r="AE2091" s="147"/>
      <c r="AF2091" s="147"/>
      <c r="AG2091" s="147" t="s">
        <v>212</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3" x14ac:dyDescent="0.2">
      <c r="A2092" s="154"/>
      <c r="B2092" s="155"/>
      <c r="C2092" s="194" t="s">
        <v>645</v>
      </c>
      <c r="D2092" s="190"/>
      <c r="E2092" s="191">
        <v>417.27</v>
      </c>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7"/>
      <c r="AA2092" s="147"/>
      <c r="AB2092" s="147"/>
      <c r="AC2092" s="147"/>
      <c r="AD2092" s="147"/>
      <c r="AE2092" s="147"/>
      <c r="AF2092" s="147"/>
      <c r="AG2092" s="147" t="s">
        <v>212</v>
      </c>
      <c r="AH2092" s="147">
        <v>1</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3" x14ac:dyDescent="0.2">
      <c r="A2093" s="154"/>
      <c r="B2093" s="155"/>
      <c r="C2093" s="193" t="s">
        <v>1509</v>
      </c>
      <c r="D2093" s="188"/>
      <c r="E2093" s="189"/>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7"/>
      <c r="AA2093" s="147"/>
      <c r="AB2093" s="147"/>
      <c r="AC2093" s="147"/>
      <c r="AD2093" s="147"/>
      <c r="AE2093" s="147"/>
      <c r="AF2093" s="147"/>
      <c r="AG2093" s="147" t="s">
        <v>212</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3" x14ac:dyDescent="0.2">
      <c r="A2094" s="154"/>
      <c r="B2094" s="155"/>
      <c r="C2094" s="193" t="s">
        <v>1510</v>
      </c>
      <c r="D2094" s="188"/>
      <c r="E2094" s="189">
        <v>41.726999999999997</v>
      </c>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7"/>
      <c r="AA2094" s="147"/>
      <c r="AB2094" s="147"/>
      <c r="AC2094" s="147"/>
      <c r="AD2094" s="147"/>
      <c r="AE2094" s="147"/>
      <c r="AF2094" s="147"/>
      <c r="AG2094" s="147" t="s">
        <v>212</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ht="22.5" outlineLevel="1" x14ac:dyDescent="0.2">
      <c r="A2095" s="168">
        <v>329</v>
      </c>
      <c r="B2095" s="169" t="s">
        <v>1511</v>
      </c>
      <c r="C2095" s="184" t="s">
        <v>1512</v>
      </c>
      <c r="D2095" s="170" t="s">
        <v>253</v>
      </c>
      <c r="E2095" s="171">
        <v>49.302</v>
      </c>
      <c r="F2095" s="172"/>
      <c r="G2095" s="173">
        <f>ROUND(E2095*F2095,2)</f>
        <v>0</v>
      </c>
      <c r="H2095" s="172"/>
      <c r="I2095" s="173">
        <f>ROUND(E2095*H2095,2)</f>
        <v>0</v>
      </c>
      <c r="J2095" s="172"/>
      <c r="K2095" s="173">
        <f>ROUND(E2095*J2095,2)</f>
        <v>0</v>
      </c>
      <c r="L2095" s="173">
        <v>21</v>
      </c>
      <c r="M2095" s="173">
        <f>G2095*(1+L2095/100)</f>
        <v>0</v>
      </c>
      <c r="N2095" s="171">
        <v>3.3500000000000002E-2</v>
      </c>
      <c r="O2095" s="171">
        <f>ROUND(E2095*N2095,2)</f>
        <v>1.65</v>
      </c>
      <c r="P2095" s="171">
        <v>0</v>
      </c>
      <c r="Q2095" s="171">
        <f>ROUND(E2095*P2095,2)</f>
        <v>0</v>
      </c>
      <c r="R2095" s="173" t="s">
        <v>237</v>
      </c>
      <c r="S2095" s="173" t="s">
        <v>178</v>
      </c>
      <c r="T2095" s="174" t="s">
        <v>178</v>
      </c>
      <c r="U2095" s="158">
        <v>0</v>
      </c>
      <c r="V2095" s="158">
        <f>ROUND(E2095*U2095,2)</f>
        <v>0</v>
      </c>
      <c r="W2095" s="158"/>
      <c r="X2095" s="158" t="s">
        <v>238</v>
      </c>
      <c r="Y2095" s="158" t="s">
        <v>180</v>
      </c>
      <c r="Z2095" s="147"/>
      <c r="AA2095" s="147"/>
      <c r="AB2095" s="147"/>
      <c r="AC2095" s="147"/>
      <c r="AD2095" s="147"/>
      <c r="AE2095" s="147"/>
      <c r="AF2095" s="147"/>
      <c r="AG2095" s="147" t="s">
        <v>239</v>
      </c>
      <c r="AH2095" s="147"/>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2" x14ac:dyDescent="0.2">
      <c r="A2096" s="154"/>
      <c r="B2096" s="155"/>
      <c r="C2096" s="193" t="s">
        <v>258</v>
      </c>
      <c r="D2096" s="188"/>
      <c r="E2096" s="189"/>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7"/>
      <c r="AA2096" s="147"/>
      <c r="AB2096" s="147"/>
      <c r="AC2096" s="147"/>
      <c r="AD2096" s="147"/>
      <c r="AE2096" s="147"/>
      <c r="AF2096" s="147"/>
      <c r="AG2096" s="147" t="s">
        <v>212</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3" x14ac:dyDescent="0.2">
      <c r="A2097" s="154"/>
      <c r="B2097" s="155"/>
      <c r="C2097" s="193" t="s">
        <v>559</v>
      </c>
      <c r="D2097" s="188"/>
      <c r="E2097" s="189"/>
      <c r="F2097" s="158"/>
      <c r="G2097" s="158"/>
      <c r="H2097" s="158"/>
      <c r="I2097" s="158"/>
      <c r="J2097" s="158"/>
      <c r="K2097" s="158"/>
      <c r="L2097" s="158"/>
      <c r="M2097" s="158"/>
      <c r="N2097" s="157"/>
      <c r="O2097" s="157"/>
      <c r="P2097" s="157"/>
      <c r="Q2097" s="157"/>
      <c r="R2097" s="158"/>
      <c r="S2097" s="158"/>
      <c r="T2097" s="158"/>
      <c r="U2097" s="158"/>
      <c r="V2097" s="158"/>
      <c r="W2097" s="158"/>
      <c r="X2097" s="158"/>
      <c r="Y2097" s="158"/>
      <c r="Z2097" s="147"/>
      <c r="AA2097" s="147"/>
      <c r="AB2097" s="147"/>
      <c r="AC2097" s="147"/>
      <c r="AD2097" s="147"/>
      <c r="AE2097" s="147"/>
      <c r="AF2097" s="147"/>
      <c r="AG2097" s="147" t="s">
        <v>212</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3" x14ac:dyDescent="0.2">
      <c r="A2098" s="154"/>
      <c r="B2098" s="155"/>
      <c r="C2098" s="193" t="s">
        <v>1475</v>
      </c>
      <c r="D2098" s="188"/>
      <c r="E2098" s="189"/>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7"/>
      <c r="AA2098" s="147"/>
      <c r="AB2098" s="147"/>
      <c r="AC2098" s="147"/>
      <c r="AD2098" s="147"/>
      <c r="AE2098" s="147"/>
      <c r="AF2098" s="147"/>
      <c r="AG2098" s="147" t="s">
        <v>212</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3" x14ac:dyDescent="0.2">
      <c r="A2099" s="154"/>
      <c r="B2099" s="155"/>
      <c r="C2099" s="193" t="s">
        <v>844</v>
      </c>
      <c r="D2099" s="188"/>
      <c r="E2099" s="189">
        <v>8.35</v>
      </c>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7"/>
      <c r="AA2099" s="147"/>
      <c r="AB2099" s="147"/>
      <c r="AC2099" s="147"/>
      <c r="AD2099" s="147"/>
      <c r="AE2099" s="147"/>
      <c r="AF2099" s="147"/>
      <c r="AG2099" s="147" t="s">
        <v>212</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3" x14ac:dyDescent="0.2">
      <c r="A2100" s="154"/>
      <c r="B2100" s="155"/>
      <c r="C2100" s="193" t="s">
        <v>211</v>
      </c>
      <c r="D2100" s="188"/>
      <c r="E2100" s="189"/>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7"/>
      <c r="AA2100" s="147"/>
      <c r="AB2100" s="147"/>
      <c r="AC2100" s="147"/>
      <c r="AD2100" s="147"/>
      <c r="AE2100" s="147"/>
      <c r="AF2100" s="147"/>
      <c r="AG2100" s="147" t="s">
        <v>212</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3" x14ac:dyDescent="0.2">
      <c r="A2101" s="154"/>
      <c r="B2101" s="155"/>
      <c r="C2101" s="193" t="s">
        <v>569</v>
      </c>
      <c r="D2101" s="188"/>
      <c r="E2101" s="189"/>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7"/>
      <c r="AA2101" s="147"/>
      <c r="AB2101" s="147"/>
      <c r="AC2101" s="147"/>
      <c r="AD2101" s="147"/>
      <c r="AE2101" s="147"/>
      <c r="AF2101" s="147"/>
      <c r="AG2101" s="147" t="s">
        <v>212</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3" x14ac:dyDescent="0.2">
      <c r="A2102" s="154"/>
      <c r="B2102" s="155"/>
      <c r="C2102" s="193" t="s">
        <v>1475</v>
      </c>
      <c r="D2102" s="188"/>
      <c r="E2102" s="189"/>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7"/>
      <c r="AA2102" s="147"/>
      <c r="AB2102" s="147"/>
      <c r="AC2102" s="147"/>
      <c r="AD2102" s="147"/>
      <c r="AE2102" s="147"/>
      <c r="AF2102" s="147"/>
      <c r="AG2102" s="147" t="s">
        <v>212</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3" x14ac:dyDescent="0.2">
      <c r="A2103" s="154"/>
      <c r="B2103" s="155"/>
      <c r="C2103" s="193" t="s">
        <v>609</v>
      </c>
      <c r="D2103" s="188"/>
      <c r="E2103" s="189">
        <v>36.47</v>
      </c>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7"/>
      <c r="AA2103" s="147"/>
      <c r="AB2103" s="147"/>
      <c r="AC2103" s="147"/>
      <c r="AD2103" s="147"/>
      <c r="AE2103" s="147"/>
      <c r="AF2103" s="147"/>
      <c r="AG2103" s="147" t="s">
        <v>212</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3" x14ac:dyDescent="0.2">
      <c r="A2104" s="154"/>
      <c r="B2104" s="155"/>
      <c r="C2104" s="194" t="s">
        <v>645</v>
      </c>
      <c r="D2104" s="190"/>
      <c r="E2104" s="191">
        <v>44.82</v>
      </c>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7"/>
      <c r="AA2104" s="147"/>
      <c r="AB2104" s="147"/>
      <c r="AC2104" s="147"/>
      <c r="AD2104" s="147"/>
      <c r="AE2104" s="147"/>
      <c r="AF2104" s="147"/>
      <c r="AG2104" s="147" t="s">
        <v>212</v>
      </c>
      <c r="AH2104" s="147">
        <v>1</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3" x14ac:dyDescent="0.2">
      <c r="A2105" s="154"/>
      <c r="B2105" s="155"/>
      <c r="C2105" s="193" t="s">
        <v>1509</v>
      </c>
      <c r="D2105" s="188"/>
      <c r="E2105" s="189"/>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7"/>
      <c r="AA2105" s="147"/>
      <c r="AB2105" s="147"/>
      <c r="AC2105" s="147"/>
      <c r="AD2105" s="147"/>
      <c r="AE2105" s="147"/>
      <c r="AF2105" s="147"/>
      <c r="AG2105" s="147" t="s">
        <v>212</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3" x14ac:dyDescent="0.2">
      <c r="A2106" s="154"/>
      <c r="B2106" s="155"/>
      <c r="C2106" s="193" t="s">
        <v>1513</v>
      </c>
      <c r="D2106" s="188"/>
      <c r="E2106" s="189">
        <v>4.4820000000000002</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7"/>
      <c r="AA2106" s="147"/>
      <c r="AB2106" s="147"/>
      <c r="AC2106" s="147"/>
      <c r="AD2106" s="147"/>
      <c r="AE2106" s="147"/>
      <c r="AF2106" s="147"/>
      <c r="AG2106" s="147" t="s">
        <v>212</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
      <c r="A2107" s="154">
        <v>330</v>
      </c>
      <c r="B2107" s="155" t="s">
        <v>1514</v>
      </c>
      <c r="C2107" s="195" t="s">
        <v>1515</v>
      </c>
      <c r="D2107" s="156" t="s">
        <v>0</v>
      </c>
      <c r="E2107" s="192"/>
      <c r="F2107" s="159"/>
      <c r="G2107" s="158">
        <f>ROUND(E2107*F2107,2)</f>
        <v>0</v>
      </c>
      <c r="H2107" s="159"/>
      <c r="I2107" s="158">
        <f>ROUND(E2107*H2107,2)</f>
        <v>0</v>
      </c>
      <c r="J2107" s="159"/>
      <c r="K2107" s="158">
        <f>ROUND(E2107*J2107,2)</f>
        <v>0</v>
      </c>
      <c r="L2107" s="158">
        <v>21</v>
      </c>
      <c r="M2107" s="158">
        <f>G2107*(1+L2107/100)</f>
        <v>0</v>
      </c>
      <c r="N2107" s="157">
        <v>0</v>
      </c>
      <c r="O2107" s="157">
        <f>ROUND(E2107*N2107,2)</f>
        <v>0</v>
      </c>
      <c r="P2107" s="157">
        <v>0</v>
      </c>
      <c r="Q2107" s="157">
        <f>ROUND(E2107*P2107,2)</f>
        <v>0</v>
      </c>
      <c r="R2107" s="158"/>
      <c r="S2107" s="158" t="s">
        <v>178</v>
      </c>
      <c r="T2107" s="158" t="s">
        <v>178</v>
      </c>
      <c r="U2107" s="158">
        <v>0</v>
      </c>
      <c r="V2107" s="158">
        <f>ROUND(E2107*U2107,2)</f>
        <v>0</v>
      </c>
      <c r="W2107" s="158"/>
      <c r="X2107" s="158" t="s">
        <v>1060</v>
      </c>
      <c r="Y2107" s="158" t="s">
        <v>180</v>
      </c>
      <c r="Z2107" s="147"/>
      <c r="AA2107" s="147"/>
      <c r="AB2107" s="147"/>
      <c r="AC2107" s="147"/>
      <c r="AD2107" s="147"/>
      <c r="AE2107" s="147"/>
      <c r="AF2107" s="147"/>
      <c r="AG2107" s="147" t="s">
        <v>1061</v>
      </c>
      <c r="AH2107" s="147"/>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x14ac:dyDescent="0.2">
      <c r="A2108" s="161" t="s">
        <v>173</v>
      </c>
      <c r="B2108" s="162" t="s">
        <v>122</v>
      </c>
      <c r="C2108" s="182" t="s">
        <v>123</v>
      </c>
      <c r="D2108" s="163"/>
      <c r="E2108" s="164"/>
      <c r="F2108" s="165"/>
      <c r="G2108" s="165">
        <f>SUMIF(AG2109:AG2160,"&lt;&gt;NOR",G2109:G2160)</f>
        <v>0</v>
      </c>
      <c r="H2108" s="165"/>
      <c r="I2108" s="165">
        <f>SUM(I2109:I2160)</f>
        <v>0</v>
      </c>
      <c r="J2108" s="165"/>
      <c r="K2108" s="165">
        <f>SUM(K2109:K2160)</f>
        <v>0</v>
      </c>
      <c r="L2108" s="165"/>
      <c r="M2108" s="165">
        <f>SUM(M2109:M2160)</f>
        <v>0</v>
      </c>
      <c r="N2108" s="164"/>
      <c r="O2108" s="164">
        <f>SUM(O2109:O2160)</f>
        <v>3.05</v>
      </c>
      <c r="P2108" s="164"/>
      <c r="Q2108" s="164">
        <f>SUM(Q2109:Q2160)</f>
        <v>0.76999999999999991</v>
      </c>
      <c r="R2108" s="165"/>
      <c r="S2108" s="165"/>
      <c r="T2108" s="166"/>
      <c r="U2108" s="160"/>
      <c r="V2108" s="160">
        <f>SUM(V2109:V2160)</f>
        <v>407.83</v>
      </c>
      <c r="W2108" s="160"/>
      <c r="X2108" s="160"/>
      <c r="Y2108" s="160"/>
      <c r="AG2108" t="s">
        <v>174</v>
      </c>
    </row>
    <row r="2109" spans="1:60" outlineLevel="1" x14ac:dyDescent="0.2">
      <c r="A2109" s="168">
        <v>331</v>
      </c>
      <c r="B2109" s="169" t="s">
        <v>1516</v>
      </c>
      <c r="C2109" s="184" t="s">
        <v>1517</v>
      </c>
      <c r="D2109" s="170" t="s">
        <v>577</v>
      </c>
      <c r="E2109" s="171">
        <v>17.100000000000001</v>
      </c>
      <c r="F2109" s="172"/>
      <c r="G2109" s="173">
        <f>ROUND(E2109*F2109,2)</f>
        <v>0</v>
      </c>
      <c r="H2109" s="172"/>
      <c r="I2109" s="173">
        <f>ROUND(E2109*H2109,2)</f>
        <v>0</v>
      </c>
      <c r="J2109" s="172"/>
      <c r="K2109" s="173">
        <f>ROUND(E2109*J2109,2)</f>
        <v>0</v>
      </c>
      <c r="L2109" s="173">
        <v>21</v>
      </c>
      <c r="M2109" s="173">
        <f>G2109*(1+L2109/100)</f>
        <v>0</v>
      </c>
      <c r="N2109" s="171">
        <v>0</v>
      </c>
      <c r="O2109" s="171">
        <f>ROUND(E2109*N2109,2)</f>
        <v>0</v>
      </c>
      <c r="P2109" s="171">
        <v>5.0000000000000001E-4</v>
      </c>
      <c r="Q2109" s="171">
        <f>ROUND(E2109*P2109,2)</f>
        <v>0.01</v>
      </c>
      <c r="R2109" s="173"/>
      <c r="S2109" s="173" t="s">
        <v>178</v>
      </c>
      <c r="T2109" s="174" t="s">
        <v>178</v>
      </c>
      <c r="U2109" s="158">
        <v>0.08</v>
      </c>
      <c r="V2109" s="158">
        <f>ROUND(E2109*U2109,2)</f>
        <v>1.37</v>
      </c>
      <c r="W2109" s="158"/>
      <c r="X2109" s="158" t="s">
        <v>188</v>
      </c>
      <c r="Y2109" s="158" t="s">
        <v>180</v>
      </c>
      <c r="Z2109" s="147"/>
      <c r="AA2109" s="147"/>
      <c r="AB2109" s="147"/>
      <c r="AC2109" s="147"/>
      <c r="AD2109" s="147"/>
      <c r="AE2109" s="147"/>
      <c r="AF2109" s="147"/>
      <c r="AG2109" s="147" t="s">
        <v>189</v>
      </c>
      <c r="AH2109" s="147"/>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2" x14ac:dyDescent="0.2">
      <c r="A2110" s="154"/>
      <c r="B2110" s="155"/>
      <c r="C2110" s="193" t="s">
        <v>258</v>
      </c>
      <c r="D2110" s="188"/>
      <c r="E2110" s="189"/>
      <c r="F2110" s="158"/>
      <c r="G2110" s="158"/>
      <c r="H2110" s="158"/>
      <c r="I2110" s="158"/>
      <c r="J2110" s="158"/>
      <c r="K2110" s="158"/>
      <c r="L2110" s="158"/>
      <c r="M2110" s="158"/>
      <c r="N2110" s="157"/>
      <c r="O2110" s="157"/>
      <c r="P2110" s="157"/>
      <c r="Q2110" s="157"/>
      <c r="R2110" s="158"/>
      <c r="S2110" s="158"/>
      <c r="T2110" s="158"/>
      <c r="U2110" s="158"/>
      <c r="V2110" s="158"/>
      <c r="W2110" s="158"/>
      <c r="X2110" s="158"/>
      <c r="Y2110" s="158"/>
      <c r="Z2110" s="147"/>
      <c r="AA2110" s="147"/>
      <c r="AB2110" s="147"/>
      <c r="AC2110" s="147"/>
      <c r="AD2110" s="147"/>
      <c r="AE2110" s="147"/>
      <c r="AF2110" s="147"/>
      <c r="AG2110" s="147" t="s">
        <v>212</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3" x14ac:dyDescent="0.2">
      <c r="A2111" s="154"/>
      <c r="B2111" s="155"/>
      <c r="C2111" s="193" t="s">
        <v>625</v>
      </c>
      <c r="D2111" s="188"/>
      <c r="E2111" s="189"/>
      <c r="F2111" s="158"/>
      <c r="G2111" s="158"/>
      <c r="H2111" s="158"/>
      <c r="I2111" s="158"/>
      <c r="J2111" s="158"/>
      <c r="K2111" s="158"/>
      <c r="L2111" s="158"/>
      <c r="M2111" s="158"/>
      <c r="N2111" s="157"/>
      <c r="O2111" s="157"/>
      <c r="P2111" s="157"/>
      <c r="Q2111" s="157"/>
      <c r="R2111" s="158"/>
      <c r="S2111" s="158"/>
      <c r="T2111" s="158"/>
      <c r="U2111" s="158"/>
      <c r="V2111" s="158"/>
      <c r="W2111" s="158"/>
      <c r="X2111" s="158"/>
      <c r="Y2111" s="158"/>
      <c r="Z2111" s="147"/>
      <c r="AA2111" s="147"/>
      <c r="AB2111" s="147"/>
      <c r="AC2111" s="147"/>
      <c r="AD2111" s="147"/>
      <c r="AE2111" s="147"/>
      <c r="AF2111" s="147"/>
      <c r="AG2111" s="147" t="s">
        <v>212</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3" x14ac:dyDescent="0.2">
      <c r="A2112" s="154"/>
      <c r="B2112" s="155"/>
      <c r="C2112" s="193" t="s">
        <v>1518</v>
      </c>
      <c r="D2112" s="188"/>
      <c r="E2112" s="189">
        <v>17.100000000000001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7"/>
      <c r="AA2112" s="147"/>
      <c r="AB2112" s="147"/>
      <c r="AC2112" s="147"/>
      <c r="AD2112" s="147"/>
      <c r="AE2112" s="147"/>
      <c r="AF2112" s="147"/>
      <c r="AG2112" s="147" t="s">
        <v>212</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
      <c r="A2113" s="168">
        <v>332</v>
      </c>
      <c r="B2113" s="169" t="s">
        <v>1519</v>
      </c>
      <c r="C2113" s="184" t="s">
        <v>1520</v>
      </c>
      <c r="D2113" s="170" t="s">
        <v>577</v>
      </c>
      <c r="E2113" s="171">
        <v>711.52</v>
      </c>
      <c r="F2113" s="172"/>
      <c r="G2113" s="173">
        <f>ROUND(E2113*F2113,2)</f>
        <v>0</v>
      </c>
      <c r="H2113" s="172"/>
      <c r="I2113" s="173">
        <f>ROUND(E2113*H2113,2)</f>
        <v>0</v>
      </c>
      <c r="J2113" s="172"/>
      <c r="K2113" s="173">
        <f>ROUND(E2113*J2113,2)</f>
        <v>0</v>
      </c>
      <c r="L2113" s="173">
        <v>21</v>
      </c>
      <c r="M2113" s="173">
        <f>G2113*(1+L2113/100)</f>
        <v>0</v>
      </c>
      <c r="N2113" s="171">
        <v>0</v>
      </c>
      <c r="O2113" s="171">
        <f>ROUND(E2113*N2113,2)</f>
        <v>0</v>
      </c>
      <c r="P2113" s="171">
        <v>8.0000000000000007E-5</v>
      </c>
      <c r="Q2113" s="171">
        <f>ROUND(E2113*P2113,2)</f>
        <v>0.06</v>
      </c>
      <c r="R2113" s="173"/>
      <c r="S2113" s="173" t="s">
        <v>178</v>
      </c>
      <c r="T2113" s="174" t="s">
        <v>178</v>
      </c>
      <c r="U2113" s="158">
        <v>3.5000000000000003E-2</v>
      </c>
      <c r="V2113" s="158">
        <f>ROUND(E2113*U2113,2)</f>
        <v>24.9</v>
      </c>
      <c r="W2113" s="158"/>
      <c r="X2113" s="158" t="s">
        <v>188</v>
      </c>
      <c r="Y2113" s="158" t="s">
        <v>180</v>
      </c>
      <c r="Z2113" s="147"/>
      <c r="AA2113" s="147"/>
      <c r="AB2113" s="147"/>
      <c r="AC2113" s="147"/>
      <c r="AD2113" s="147"/>
      <c r="AE2113" s="147"/>
      <c r="AF2113" s="147"/>
      <c r="AG2113" s="147" t="s">
        <v>189</v>
      </c>
      <c r="AH2113" s="147"/>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2" x14ac:dyDescent="0.2">
      <c r="A2114" s="154"/>
      <c r="B2114" s="155"/>
      <c r="C2114" s="193" t="s">
        <v>258</v>
      </c>
      <c r="D2114" s="188"/>
      <c r="E2114" s="189"/>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7"/>
      <c r="AA2114" s="147"/>
      <c r="AB2114" s="147"/>
      <c r="AC2114" s="147"/>
      <c r="AD2114" s="147"/>
      <c r="AE2114" s="147"/>
      <c r="AF2114" s="147"/>
      <c r="AG2114" s="147" t="s">
        <v>212</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3" x14ac:dyDescent="0.2">
      <c r="A2115" s="154"/>
      <c r="B2115" s="155"/>
      <c r="C2115" s="193" t="s">
        <v>625</v>
      </c>
      <c r="D2115" s="188"/>
      <c r="E2115" s="189"/>
      <c r="F2115" s="158"/>
      <c r="G2115" s="158"/>
      <c r="H2115" s="158"/>
      <c r="I2115" s="158"/>
      <c r="J2115" s="158"/>
      <c r="K2115" s="158"/>
      <c r="L2115" s="158"/>
      <c r="M2115" s="158"/>
      <c r="N2115" s="157"/>
      <c r="O2115" s="157"/>
      <c r="P2115" s="157"/>
      <c r="Q2115" s="157"/>
      <c r="R2115" s="158"/>
      <c r="S2115" s="158"/>
      <c r="T2115" s="158"/>
      <c r="U2115" s="158"/>
      <c r="V2115" s="158"/>
      <c r="W2115" s="158"/>
      <c r="X2115" s="158"/>
      <c r="Y2115" s="158"/>
      <c r="Z2115" s="147"/>
      <c r="AA2115" s="147"/>
      <c r="AB2115" s="147"/>
      <c r="AC2115" s="147"/>
      <c r="AD2115" s="147"/>
      <c r="AE2115" s="147"/>
      <c r="AF2115" s="147"/>
      <c r="AG2115" s="147" t="s">
        <v>212</v>
      </c>
      <c r="AH2115" s="147">
        <v>0</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3" x14ac:dyDescent="0.2">
      <c r="A2116" s="154"/>
      <c r="B2116" s="155"/>
      <c r="C2116" s="193" t="s">
        <v>626</v>
      </c>
      <c r="D2116" s="188"/>
      <c r="E2116" s="189">
        <v>576.29999999999995</v>
      </c>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7"/>
      <c r="AA2116" s="147"/>
      <c r="AB2116" s="147"/>
      <c r="AC2116" s="147"/>
      <c r="AD2116" s="147"/>
      <c r="AE2116" s="147"/>
      <c r="AF2116" s="147"/>
      <c r="AG2116" s="147" t="s">
        <v>212</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3" x14ac:dyDescent="0.2">
      <c r="A2117" s="154"/>
      <c r="B2117" s="155"/>
      <c r="C2117" s="193" t="s">
        <v>627</v>
      </c>
      <c r="D2117" s="188"/>
      <c r="E2117" s="189"/>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7"/>
      <c r="AA2117" s="147"/>
      <c r="AB2117" s="147"/>
      <c r="AC2117" s="147"/>
      <c r="AD2117" s="147"/>
      <c r="AE2117" s="147"/>
      <c r="AF2117" s="147"/>
      <c r="AG2117" s="147" t="s">
        <v>212</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3" x14ac:dyDescent="0.2">
      <c r="A2118" s="154"/>
      <c r="B2118" s="155"/>
      <c r="C2118" s="193" t="s">
        <v>628</v>
      </c>
      <c r="D2118" s="188"/>
      <c r="E2118" s="189">
        <v>21.17</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7"/>
      <c r="AA2118" s="147"/>
      <c r="AB2118" s="147"/>
      <c r="AC2118" s="147"/>
      <c r="AD2118" s="147"/>
      <c r="AE2118" s="147"/>
      <c r="AF2118" s="147"/>
      <c r="AG2118" s="147" t="s">
        <v>212</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3" x14ac:dyDescent="0.2">
      <c r="A2119" s="154"/>
      <c r="B2119" s="155"/>
      <c r="C2119" s="193" t="s">
        <v>211</v>
      </c>
      <c r="D2119" s="188"/>
      <c r="E2119" s="189"/>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7"/>
      <c r="AA2119" s="147"/>
      <c r="AB2119" s="147"/>
      <c r="AC2119" s="147"/>
      <c r="AD2119" s="147"/>
      <c r="AE2119" s="147"/>
      <c r="AF2119" s="147"/>
      <c r="AG2119" s="147" t="s">
        <v>212</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3" x14ac:dyDescent="0.2">
      <c r="A2120" s="154"/>
      <c r="B2120" s="155"/>
      <c r="C2120" s="193" t="s">
        <v>629</v>
      </c>
      <c r="D2120" s="188"/>
      <c r="E2120" s="189"/>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7"/>
      <c r="AA2120" s="147"/>
      <c r="AB2120" s="147"/>
      <c r="AC2120" s="147"/>
      <c r="AD2120" s="147"/>
      <c r="AE2120" s="147"/>
      <c r="AF2120" s="147"/>
      <c r="AG2120" s="147" t="s">
        <v>212</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3" x14ac:dyDescent="0.2">
      <c r="A2121" s="154"/>
      <c r="B2121" s="155"/>
      <c r="C2121" s="193" t="s">
        <v>630</v>
      </c>
      <c r="D2121" s="188"/>
      <c r="E2121" s="189">
        <v>101.51</v>
      </c>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7"/>
      <c r="AA2121" s="147"/>
      <c r="AB2121" s="147"/>
      <c r="AC2121" s="147"/>
      <c r="AD2121" s="147"/>
      <c r="AE2121" s="147"/>
      <c r="AF2121" s="147"/>
      <c r="AG2121" s="147" t="s">
        <v>212</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3" x14ac:dyDescent="0.2">
      <c r="A2122" s="154"/>
      <c r="B2122" s="155"/>
      <c r="C2122" s="193" t="s">
        <v>816</v>
      </c>
      <c r="D2122" s="188"/>
      <c r="E2122" s="189"/>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7"/>
      <c r="AA2122" s="147"/>
      <c r="AB2122" s="147"/>
      <c r="AC2122" s="147"/>
      <c r="AD2122" s="147"/>
      <c r="AE2122" s="147"/>
      <c r="AF2122" s="147"/>
      <c r="AG2122" s="147" t="s">
        <v>212</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3" x14ac:dyDescent="0.2">
      <c r="A2123" s="154"/>
      <c r="B2123" s="155"/>
      <c r="C2123" s="193" t="s">
        <v>1177</v>
      </c>
      <c r="D2123" s="188"/>
      <c r="E2123" s="189">
        <v>12.54</v>
      </c>
      <c r="F2123" s="158"/>
      <c r="G2123" s="158"/>
      <c r="H2123" s="158"/>
      <c r="I2123" s="158"/>
      <c r="J2123" s="158"/>
      <c r="K2123" s="158"/>
      <c r="L2123" s="158"/>
      <c r="M2123" s="158"/>
      <c r="N2123" s="157"/>
      <c r="O2123" s="157"/>
      <c r="P2123" s="157"/>
      <c r="Q2123" s="157"/>
      <c r="R2123" s="158"/>
      <c r="S2123" s="158"/>
      <c r="T2123" s="158"/>
      <c r="U2123" s="158"/>
      <c r="V2123" s="158"/>
      <c r="W2123" s="158"/>
      <c r="X2123" s="158"/>
      <c r="Y2123" s="158"/>
      <c r="Z2123" s="147"/>
      <c r="AA2123" s="147"/>
      <c r="AB2123" s="147"/>
      <c r="AC2123" s="147"/>
      <c r="AD2123" s="147"/>
      <c r="AE2123" s="147"/>
      <c r="AF2123" s="147"/>
      <c r="AG2123" s="147" t="s">
        <v>212</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ht="22.5" outlineLevel="1" x14ac:dyDescent="0.2">
      <c r="A2124" s="168">
        <v>333</v>
      </c>
      <c r="B2124" s="169" t="s">
        <v>1521</v>
      </c>
      <c r="C2124" s="184" t="s">
        <v>1522</v>
      </c>
      <c r="D2124" s="170" t="s">
        <v>577</v>
      </c>
      <c r="E2124" s="171">
        <v>192.6</v>
      </c>
      <c r="F2124" s="172"/>
      <c r="G2124" s="173">
        <f>ROUND(E2124*F2124,2)</f>
        <v>0</v>
      </c>
      <c r="H2124" s="172"/>
      <c r="I2124" s="173">
        <f>ROUND(E2124*H2124,2)</f>
        <v>0</v>
      </c>
      <c r="J2124" s="172"/>
      <c r="K2124" s="173">
        <f>ROUND(E2124*J2124,2)</f>
        <v>0</v>
      </c>
      <c r="L2124" s="173">
        <v>21</v>
      </c>
      <c r="M2124" s="173">
        <f>G2124*(1+L2124/100)</f>
        <v>0</v>
      </c>
      <c r="N2124" s="171">
        <v>8.0000000000000007E-5</v>
      </c>
      <c r="O2124" s="171">
        <f>ROUND(E2124*N2124,2)</f>
        <v>0.02</v>
      </c>
      <c r="P2124" s="171">
        <v>0</v>
      </c>
      <c r="Q2124" s="171">
        <f>ROUND(E2124*P2124,2)</f>
        <v>0</v>
      </c>
      <c r="R2124" s="173"/>
      <c r="S2124" s="173" t="s">
        <v>178</v>
      </c>
      <c r="T2124" s="174" t="s">
        <v>178</v>
      </c>
      <c r="U2124" s="158">
        <v>0.13719999999999999</v>
      </c>
      <c r="V2124" s="158">
        <f>ROUND(E2124*U2124,2)</f>
        <v>26.42</v>
      </c>
      <c r="W2124" s="158"/>
      <c r="X2124" s="158" t="s">
        <v>188</v>
      </c>
      <c r="Y2124" s="158" t="s">
        <v>180</v>
      </c>
      <c r="Z2124" s="147"/>
      <c r="AA2124" s="147"/>
      <c r="AB2124" s="147"/>
      <c r="AC2124" s="147"/>
      <c r="AD2124" s="147"/>
      <c r="AE2124" s="147"/>
      <c r="AF2124" s="147"/>
      <c r="AG2124" s="147" t="s">
        <v>189</v>
      </c>
      <c r="AH2124" s="147"/>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2" x14ac:dyDescent="0.2">
      <c r="A2125" s="154"/>
      <c r="B2125" s="155"/>
      <c r="C2125" s="193" t="s">
        <v>258</v>
      </c>
      <c r="D2125" s="188"/>
      <c r="E2125" s="189"/>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7"/>
      <c r="AA2125" s="147"/>
      <c r="AB2125" s="147"/>
      <c r="AC2125" s="147"/>
      <c r="AD2125" s="147"/>
      <c r="AE2125" s="147"/>
      <c r="AF2125" s="147"/>
      <c r="AG2125" s="147" t="s">
        <v>212</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3" x14ac:dyDescent="0.2">
      <c r="A2126" s="154"/>
      <c r="B2126" s="155"/>
      <c r="C2126" s="193" t="s">
        <v>599</v>
      </c>
      <c r="D2126" s="188"/>
      <c r="E2126" s="189"/>
      <c r="F2126" s="158"/>
      <c r="G2126" s="158"/>
      <c r="H2126" s="158"/>
      <c r="I2126" s="158"/>
      <c r="J2126" s="158"/>
      <c r="K2126" s="158"/>
      <c r="L2126" s="158"/>
      <c r="M2126" s="158"/>
      <c r="N2126" s="157"/>
      <c r="O2126" s="157"/>
      <c r="P2126" s="157"/>
      <c r="Q2126" s="157"/>
      <c r="R2126" s="158"/>
      <c r="S2126" s="158"/>
      <c r="T2126" s="158"/>
      <c r="U2126" s="158"/>
      <c r="V2126" s="158"/>
      <c r="W2126" s="158"/>
      <c r="X2126" s="158"/>
      <c r="Y2126" s="158"/>
      <c r="Z2126" s="147"/>
      <c r="AA2126" s="147"/>
      <c r="AB2126" s="147"/>
      <c r="AC2126" s="147"/>
      <c r="AD2126" s="147"/>
      <c r="AE2126" s="147"/>
      <c r="AF2126" s="147"/>
      <c r="AG2126" s="147" t="s">
        <v>212</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3" x14ac:dyDescent="0.2">
      <c r="A2127" s="154"/>
      <c r="B2127" s="155"/>
      <c r="C2127" s="193" t="s">
        <v>1523</v>
      </c>
      <c r="D2127" s="188"/>
      <c r="E2127" s="189">
        <v>70.2</v>
      </c>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7"/>
      <c r="AA2127" s="147"/>
      <c r="AB2127" s="147"/>
      <c r="AC2127" s="147"/>
      <c r="AD2127" s="147"/>
      <c r="AE2127" s="147"/>
      <c r="AF2127" s="147"/>
      <c r="AG2127" s="147" t="s">
        <v>212</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3" x14ac:dyDescent="0.2">
      <c r="A2128" s="154"/>
      <c r="B2128" s="155"/>
      <c r="C2128" s="193" t="s">
        <v>1524</v>
      </c>
      <c r="D2128" s="188"/>
      <c r="E2128" s="189">
        <v>71.2</v>
      </c>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7"/>
      <c r="AA2128" s="147"/>
      <c r="AB2128" s="147"/>
      <c r="AC2128" s="147"/>
      <c r="AD2128" s="147"/>
      <c r="AE2128" s="147"/>
      <c r="AF2128" s="147"/>
      <c r="AG2128" s="147" t="s">
        <v>212</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3" x14ac:dyDescent="0.2">
      <c r="A2129" s="154"/>
      <c r="B2129" s="155"/>
      <c r="C2129" s="193" t="s">
        <v>1525</v>
      </c>
      <c r="D2129" s="188"/>
      <c r="E2129" s="189">
        <v>17.8</v>
      </c>
      <c r="F2129" s="158"/>
      <c r="G2129" s="158"/>
      <c r="H2129" s="158"/>
      <c r="I2129" s="158"/>
      <c r="J2129" s="158"/>
      <c r="K2129" s="158"/>
      <c r="L2129" s="158"/>
      <c r="M2129" s="158"/>
      <c r="N2129" s="157"/>
      <c r="O2129" s="157"/>
      <c r="P2129" s="157"/>
      <c r="Q2129" s="157"/>
      <c r="R2129" s="158"/>
      <c r="S2129" s="158"/>
      <c r="T2129" s="158"/>
      <c r="U2129" s="158"/>
      <c r="V2129" s="158"/>
      <c r="W2129" s="158"/>
      <c r="X2129" s="158"/>
      <c r="Y2129" s="158"/>
      <c r="Z2129" s="147"/>
      <c r="AA2129" s="147"/>
      <c r="AB2129" s="147"/>
      <c r="AC2129" s="147"/>
      <c r="AD2129" s="147"/>
      <c r="AE2129" s="147"/>
      <c r="AF2129" s="147"/>
      <c r="AG2129" s="147" t="s">
        <v>212</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3" x14ac:dyDescent="0.2">
      <c r="A2130" s="154"/>
      <c r="B2130" s="155"/>
      <c r="C2130" s="193" t="s">
        <v>211</v>
      </c>
      <c r="D2130" s="188"/>
      <c r="E2130" s="189"/>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7"/>
      <c r="AA2130" s="147"/>
      <c r="AB2130" s="147"/>
      <c r="AC2130" s="147"/>
      <c r="AD2130" s="147"/>
      <c r="AE2130" s="147"/>
      <c r="AF2130" s="147"/>
      <c r="AG2130" s="147" t="s">
        <v>212</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3" x14ac:dyDescent="0.2">
      <c r="A2131" s="154"/>
      <c r="B2131" s="155"/>
      <c r="C2131" s="193" t="s">
        <v>607</v>
      </c>
      <c r="D2131" s="188"/>
      <c r="E2131" s="189"/>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7"/>
      <c r="AA2131" s="147"/>
      <c r="AB2131" s="147"/>
      <c r="AC2131" s="147"/>
      <c r="AD2131" s="147"/>
      <c r="AE2131" s="147"/>
      <c r="AF2131" s="147"/>
      <c r="AG2131" s="147" t="s">
        <v>212</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3" x14ac:dyDescent="0.2">
      <c r="A2132" s="154"/>
      <c r="B2132" s="155"/>
      <c r="C2132" s="193" t="s">
        <v>1526</v>
      </c>
      <c r="D2132" s="188"/>
      <c r="E2132" s="189">
        <v>14.6</v>
      </c>
      <c r="F2132" s="158"/>
      <c r="G2132" s="158"/>
      <c r="H2132" s="158"/>
      <c r="I2132" s="158"/>
      <c r="J2132" s="158"/>
      <c r="K2132" s="158"/>
      <c r="L2132" s="158"/>
      <c r="M2132" s="158"/>
      <c r="N2132" s="157"/>
      <c r="O2132" s="157"/>
      <c r="P2132" s="157"/>
      <c r="Q2132" s="157"/>
      <c r="R2132" s="158"/>
      <c r="S2132" s="158"/>
      <c r="T2132" s="158"/>
      <c r="U2132" s="158"/>
      <c r="V2132" s="158"/>
      <c r="W2132" s="158"/>
      <c r="X2132" s="158"/>
      <c r="Y2132" s="158"/>
      <c r="Z2132" s="147"/>
      <c r="AA2132" s="147"/>
      <c r="AB2132" s="147"/>
      <c r="AC2132" s="147"/>
      <c r="AD2132" s="147"/>
      <c r="AE2132" s="147"/>
      <c r="AF2132" s="147"/>
      <c r="AG2132" s="147" t="s">
        <v>212</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3" x14ac:dyDescent="0.2">
      <c r="A2133" s="154"/>
      <c r="B2133" s="155"/>
      <c r="C2133" s="193" t="s">
        <v>1527</v>
      </c>
      <c r="D2133" s="188"/>
      <c r="E2133" s="189">
        <v>18.8</v>
      </c>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7"/>
      <c r="AA2133" s="147"/>
      <c r="AB2133" s="147"/>
      <c r="AC2133" s="147"/>
      <c r="AD2133" s="147"/>
      <c r="AE2133" s="147"/>
      <c r="AF2133" s="147"/>
      <c r="AG2133" s="147" t="s">
        <v>212</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
      <c r="A2134" s="168">
        <v>334</v>
      </c>
      <c r="B2134" s="169" t="s">
        <v>1528</v>
      </c>
      <c r="C2134" s="184" t="s">
        <v>1529</v>
      </c>
      <c r="D2134" s="170" t="s">
        <v>253</v>
      </c>
      <c r="E2134" s="171">
        <v>704.08249999999998</v>
      </c>
      <c r="F2134" s="172"/>
      <c r="G2134" s="173">
        <f>ROUND(E2134*F2134,2)</f>
        <v>0</v>
      </c>
      <c r="H2134" s="172"/>
      <c r="I2134" s="173">
        <f>ROUND(E2134*H2134,2)</f>
        <v>0</v>
      </c>
      <c r="J2134" s="172"/>
      <c r="K2134" s="173">
        <f>ROUND(E2134*J2134,2)</f>
        <v>0</v>
      </c>
      <c r="L2134" s="173">
        <v>21</v>
      </c>
      <c r="M2134" s="173">
        <f>G2134*(1+L2134/100)</f>
        <v>0</v>
      </c>
      <c r="N2134" s="171">
        <v>0</v>
      </c>
      <c r="O2134" s="171">
        <f>ROUND(E2134*N2134,2)</f>
        <v>0</v>
      </c>
      <c r="P2134" s="171">
        <v>1E-3</v>
      </c>
      <c r="Q2134" s="171">
        <f>ROUND(E2134*P2134,2)</f>
        <v>0.7</v>
      </c>
      <c r="R2134" s="173"/>
      <c r="S2134" s="173" t="s">
        <v>178</v>
      </c>
      <c r="T2134" s="174" t="s">
        <v>178</v>
      </c>
      <c r="U2134" s="158">
        <v>0.105</v>
      </c>
      <c r="V2134" s="158">
        <f>ROUND(E2134*U2134,2)</f>
        <v>73.930000000000007</v>
      </c>
      <c r="W2134" s="158"/>
      <c r="X2134" s="158" t="s">
        <v>188</v>
      </c>
      <c r="Y2134" s="158" t="s">
        <v>180</v>
      </c>
      <c r="Z2134" s="147"/>
      <c r="AA2134" s="147"/>
      <c r="AB2134" s="147"/>
      <c r="AC2134" s="147"/>
      <c r="AD2134" s="147"/>
      <c r="AE2134" s="147"/>
      <c r="AF2134" s="147"/>
      <c r="AG2134" s="147" t="s">
        <v>189</v>
      </c>
      <c r="AH2134" s="147"/>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2" x14ac:dyDescent="0.2">
      <c r="A2135" s="154"/>
      <c r="B2135" s="155"/>
      <c r="C2135" s="193" t="s">
        <v>258</v>
      </c>
      <c r="D2135" s="188"/>
      <c r="E2135" s="189"/>
      <c r="F2135" s="158"/>
      <c r="G2135" s="158"/>
      <c r="H2135" s="158"/>
      <c r="I2135" s="158"/>
      <c r="J2135" s="158"/>
      <c r="K2135" s="158"/>
      <c r="L2135" s="158"/>
      <c r="M2135" s="158"/>
      <c r="N2135" s="157"/>
      <c r="O2135" s="157"/>
      <c r="P2135" s="157"/>
      <c r="Q2135" s="157"/>
      <c r="R2135" s="158"/>
      <c r="S2135" s="158"/>
      <c r="T2135" s="158"/>
      <c r="U2135" s="158"/>
      <c r="V2135" s="158"/>
      <c r="W2135" s="158"/>
      <c r="X2135" s="158"/>
      <c r="Y2135" s="158"/>
      <c r="Z2135" s="147"/>
      <c r="AA2135" s="147"/>
      <c r="AB2135" s="147"/>
      <c r="AC2135" s="147"/>
      <c r="AD2135" s="147"/>
      <c r="AE2135" s="147"/>
      <c r="AF2135" s="147"/>
      <c r="AG2135" s="147" t="s">
        <v>212</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3" x14ac:dyDescent="0.2">
      <c r="A2136" s="154"/>
      <c r="B2136" s="155"/>
      <c r="C2136" s="193" t="s">
        <v>625</v>
      </c>
      <c r="D2136" s="188"/>
      <c r="E2136" s="189"/>
      <c r="F2136" s="158"/>
      <c r="G2136" s="158"/>
      <c r="H2136" s="158"/>
      <c r="I2136" s="158"/>
      <c r="J2136" s="158"/>
      <c r="K2136" s="158"/>
      <c r="L2136" s="158"/>
      <c r="M2136" s="158"/>
      <c r="N2136" s="157"/>
      <c r="O2136" s="157"/>
      <c r="P2136" s="157"/>
      <c r="Q2136" s="157"/>
      <c r="R2136" s="158"/>
      <c r="S2136" s="158"/>
      <c r="T2136" s="158"/>
      <c r="U2136" s="158"/>
      <c r="V2136" s="158"/>
      <c r="W2136" s="158"/>
      <c r="X2136" s="158"/>
      <c r="Y2136" s="158"/>
      <c r="Z2136" s="147"/>
      <c r="AA2136" s="147"/>
      <c r="AB2136" s="147"/>
      <c r="AC2136" s="147"/>
      <c r="AD2136" s="147"/>
      <c r="AE2136" s="147"/>
      <c r="AF2136" s="147"/>
      <c r="AG2136" s="147" t="s">
        <v>212</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3" x14ac:dyDescent="0.2">
      <c r="A2137" s="154"/>
      <c r="B2137" s="155"/>
      <c r="C2137" s="193" t="s">
        <v>1530</v>
      </c>
      <c r="D2137" s="188"/>
      <c r="E2137" s="189">
        <v>568.86249999999995</v>
      </c>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7"/>
      <c r="AA2137" s="147"/>
      <c r="AB2137" s="147"/>
      <c r="AC2137" s="147"/>
      <c r="AD2137" s="147"/>
      <c r="AE2137" s="147"/>
      <c r="AF2137" s="147"/>
      <c r="AG2137" s="147" t="s">
        <v>212</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3" x14ac:dyDescent="0.2">
      <c r="A2138" s="154"/>
      <c r="B2138" s="155"/>
      <c r="C2138" s="193" t="s">
        <v>627</v>
      </c>
      <c r="D2138" s="188"/>
      <c r="E2138" s="189"/>
      <c r="F2138" s="158"/>
      <c r="G2138" s="158"/>
      <c r="H2138" s="158"/>
      <c r="I2138" s="158"/>
      <c r="J2138" s="158"/>
      <c r="K2138" s="158"/>
      <c r="L2138" s="158"/>
      <c r="M2138" s="158"/>
      <c r="N2138" s="157"/>
      <c r="O2138" s="157"/>
      <c r="P2138" s="157"/>
      <c r="Q2138" s="157"/>
      <c r="R2138" s="158"/>
      <c r="S2138" s="158"/>
      <c r="T2138" s="158"/>
      <c r="U2138" s="158"/>
      <c r="V2138" s="158"/>
      <c r="W2138" s="158"/>
      <c r="X2138" s="158"/>
      <c r="Y2138" s="158"/>
      <c r="Z2138" s="147"/>
      <c r="AA2138" s="147"/>
      <c r="AB2138" s="147"/>
      <c r="AC2138" s="147"/>
      <c r="AD2138" s="147"/>
      <c r="AE2138" s="147"/>
      <c r="AF2138" s="147"/>
      <c r="AG2138" s="147" t="s">
        <v>212</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3" x14ac:dyDescent="0.2">
      <c r="A2139" s="154"/>
      <c r="B2139" s="155"/>
      <c r="C2139" s="193" t="s">
        <v>628</v>
      </c>
      <c r="D2139" s="188"/>
      <c r="E2139" s="189">
        <v>21.17</v>
      </c>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7"/>
      <c r="AA2139" s="147"/>
      <c r="AB2139" s="147"/>
      <c r="AC2139" s="147"/>
      <c r="AD2139" s="147"/>
      <c r="AE2139" s="147"/>
      <c r="AF2139" s="147"/>
      <c r="AG2139" s="147" t="s">
        <v>212</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3" x14ac:dyDescent="0.2">
      <c r="A2140" s="154"/>
      <c r="B2140" s="155"/>
      <c r="C2140" s="193" t="s">
        <v>211</v>
      </c>
      <c r="D2140" s="188"/>
      <c r="E2140" s="189"/>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7"/>
      <c r="AA2140" s="147"/>
      <c r="AB2140" s="147"/>
      <c r="AC2140" s="147"/>
      <c r="AD2140" s="147"/>
      <c r="AE2140" s="147"/>
      <c r="AF2140" s="147"/>
      <c r="AG2140" s="147" t="s">
        <v>212</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3" x14ac:dyDescent="0.2">
      <c r="A2141" s="154"/>
      <c r="B2141" s="155"/>
      <c r="C2141" s="193" t="s">
        <v>629</v>
      </c>
      <c r="D2141" s="188"/>
      <c r="E2141" s="189"/>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7"/>
      <c r="AA2141" s="147"/>
      <c r="AB2141" s="147"/>
      <c r="AC2141" s="147"/>
      <c r="AD2141" s="147"/>
      <c r="AE2141" s="147"/>
      <c r="AF2141" s="147"/>
      <c r="AG2141" s="147" t="s">
        <v>212</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3" x14ac:dyDescent="0.2">
      <c r="A2142" s="154"/>
      <c r="B2142" s="155"/>
      <c r="C2142" s="193" t="s">
        <v>630</v>
      </c>
      <c r="D2142" s="188"/>
      <c r="E2142" s="189">
        <v>101.51</v>
      </c>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7"/>
      <c r="AA2142" s="147"/>
      <c r="AB2142" s="147"/>
      <c r="AC2142" s="147"/>
      <c r="AD2142" s="147"/>
      <c r="AE2142" s="147"/>
      <c r="AF2142" s="147"/>
      <c r="AG2142" s="147" t="s">
        <v>212</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3" x14ac:dyDescent="0.2">
      <c r="A2143" s="154"/>
      <c r="B2143" s="155"/>
      <c r="C2143" s="193" t="s">
        <v>816</v>
      </c>
      <c r="D2143" s="188"/>
      <c r="E2143" s="189"/>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7"/>
      <c r="AA2143" s="147"/>
      <c r="AB2143" s="147"/>
      <c r="AC2143" s="147"/>
      <c r="AD2143" s="147"/>
      <c r="AE2143" s="147"/>
      <c r="AF2143" s="147"/>
      <c r="AG2143" s="147" t="s">
        <v>212</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3" x14ac:dyDescent="0.2">
      <c r="A2144" s="154"/>
      <c r="B2144" s="155"/>
      <c r="C2144" s="193" t="s">
        <v>1177</v>
      </c>
      <c r="D2144" s="188"/>
      <c r="E2144" s="189">
        <v>12.54</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7"/>
      <c r="AA2144" s="147"/>
      <c r="AB2144" s="147"/>
      <c r="AC2144" s="147"/>
      <c r="AD2144" s="147"/>
      <c r="AE2144" s="147"/>
      <c r="AF2144" s="147"/>
      <c r="AG2144" s="147" t="s">
        <v>212</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ht="33.75" outlineLevel="1" x14ac:dyDescent="0.2">
      <c r="A2145" s="168">
        <v>335</v>
      </c>
      <c r="B2145" s="169" t="s">
        <v>1531</v>
      </c>
      <c r="C2145" s="612" t="s">
        <v>2935</v>
      </c>
      <c r="D2145" s="170" t="s">
        <v>253</v>
      </c>
      <c r="E2145" s="171">
        <v>624</v>
      </c>
      <c r="F2145" s="172"/>
      <c r="G2145" s="173">
        <f>ROUND(E2145*F2145,2)</f>
        <v>0</v>
      </c>
      <c r="H2145" s="172"/>
      <c r="I2145" s="173">
        <f>ROUND(E2145*H2145,2)</f>
        <v>0</v>
      </c>
      <c r="J2145" s="172"/>
      <c r="K2145" s="173">
        <f>ROUND(E2145*J2145,2)</f>
        <v>0</v>
      </c>
      <c r="L2145" s="173">
        <v>21</v>
      </c>
      <c r="M2145" s="173">
        <f>G2145*(1+L2145/100)</f>
        <v>0</v>
      </c>
      <c r="N2145" s="171">
        <v>4.8500000000000001E-3</v>
      </c>
      <c r="O2145" s="171">
        <f>ROUND(E2145*N2145,2)</f>
        <v>3.03</v>
      </c>
      <c r="P2145" s="171">
        <v>0</v>
      </c>
      <c r="Q2145" s="171">
        <f>ROUND(E2145*P2145,2)</f>
        <v>0</v>
      </c>
      <c r="R2145" s="173"/>
      <c r="S2145" s="173" t="s">
        <v>178</v>
      </c>
      <c r="T2145" s="174" t="s">
        <v>178</v>
      </c>
      <c r="U2145" s="158">
        <v>0.45</v>
      </c>
      <c r="V2145" s="158">
        <f>ROUND(E2145*U2145,2)</f>
        <v>280.8</v>
      </c>
      <c r="W2145" s="158"/>
      <c r="X2145" s="158" t="s">
        <v>188</v>
      </c>
      <c r="Y2145" s="158" t="s">
        <v>180</v>
      </c>
      <c r="Z2145" s="147"/>
      <c r="AA2145" s="147"/>
      <c r="AB2145" s="147"/>
      <c r="AC2145" s="147"/>
      <c r="AD2145" s="147"/>
      <c r="AE2145" s="147"/>
      <c r="AF2145" s="147"/>
      <c r="AG2145" s="147" t="s">
        <v>189</v>
      </c>
      <c r="AH2145" s="147"/>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2" x14ac:dyDescent="0.2">
      <c r="A2146" s="154"/>
      <c r="B2146" s="155"/>
      <c r="C2146" s="193" t="s">
        <v>258</v>
      </c>
      <c r="D2146" s="188"/>
      <c r="E2146" s="189"/>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7"/>
      <c r="AA2146" s="147"/>
      <c r="AB2146" s="147"/>
      <c r="AC2146" s="147"/>
      <c r="AD2146" s="147"/>
      <c r="AE2146" s="147"/>
      <c r="AF2146" s="147"/>
      <c r="AG2146" s="147" t="s">
        <v>212</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3" x14ac:dyDescent="0.2">
      <c r="A2147" s="154"/>
      <c r="B2147" s="155"/>
      <c r="C2147" s="193" t="s">
        <v>599</v>
      </c>
      <c r="D2147" s="188"/>
      <c r="E2147" s="189"/>
      <c r="F2147" s="158"/>
      <c r="G2147" s="158"/>
      <c r="H2147" s="158"/>
      <c r="I2147" s="158"/>
      <c r="J2147" s="158"/>
      <c r="K2147" s="158"/>
      <c r="L2147" s="158"/>
      <c r="M2147" s="158"/>
      <c r="N2147" s="157"/>
      <c r="O2147" s="157"/>
      <c r="P2147" s="157"/>
      <c r="Q2147" s="157"/>
      <c r="R2147" s="158"/>
      <c r="S2147" s="158"/>
      <c r="T2147" s="158"/>
      <c r="U2147" s="158"/>
      <c r="V2147" s="158"/>
      <c r="W2147" s="158"/>
      <c r="X2147" s="158"/>
      <c r="Y2147" s="158"/>
      <c r="Z2147" s="147"/>
      <c r="AA2147" s="147"/>
      <c r="AB2147" s="147"/>
      <c r="AC2147" s="147"/>
      <c r="AD2147" s="147"/>
      <c r="AE2147" s="147"/>
      <c r="AF2147" s="147"/>
      <c r="AG2147" s="147" t="s">
        <v>212</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3" x14ac:dyDescent="0.2">
      <c r="A2148" s="154"/>
      <c r="B2148" s="155"/>
      <c r="C2148" s="193" t="s">
        <v>600</v>
      </c>
      <c r="D2148" s="188"/>
      <c r="E2148" s="189">
        <v>587.87</v>
      </c>
      <c r="F2148" s="158"/>
      <c r="G2148" s="158"/>
      <c r="H2148" s="158"/>
      <c r="I2148" s="158"/>
      <c r="J2148" s="158"/>
      <c r="K2148" s="158"/>
      <c r="L2148" s="158"/>
      <c r="M2148" s="158"/>
      <c r="N2148" s="157"/>
      <c r="O2148" s="157"/>
      <c r="P2148" s="157"/>
      <c r="Q2148" s="157"/>
      <c r="R2148" s="158"/>
      <c r="S2148" s="158"/>
      <c r="T2148" s="158"/>
      <c r="U2148" s="158"/>
      <c r="V2148" s="158"/>
      <c r="W2148" s="158"/>
      <c r="X2148" s="158"/>
      <c r="Y2148" s="158"/>
      <c r="Z2148" s="147"/>
      <c r="AA2148" s="147"/>
      <c r="AB2148" s="147"/>
      <c r="AC2148" s="147"/>
      <c r="AD2148" s="147"/>
      <c r="AE2148" s="147"/>
      <c r="AF2148" s="147"/>
      <c r="AG2148" s="147" t="s">
        <v>212</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3" x14ac:dyDescent="0.2">
      <c r="A2149" s="154"/>
      <c r="B2149" s="155"/>
      <c r="C2149" s="193" t="s">
        <v>211</v>
      </c>
      <c r="D2149" s="188"/>
      <c r="E2149" s="189"/>
      <c r="F2149" s="158"/>
      <c r="G2149" s="158"/>
      <c r="H2149" s="158"/>
      <c r="I2149" s="158"/>
      <c r="J2149" s="158"/>
      <c r="K2149" s="158"/>
      <c r="L2149" s="158"/>
      <c r="M2149" s="158"/>
      <c r="N2149" s="157"/>
      <c r="O2149" s="157"/>
      <c r="P2149" s="157"/>
      <c r="Q2149" s="157"/>
      <c r="R2149" s="158"/>
      <c r="S2149" s="158"/>
      <c r="T2149" s="158"/>
      <c r="U2149" s="158"/>
      <c r="V2149" s="158"/>
      <c r="W2149" s="158"/>
      <c r="X2149" s="158"/>
      <c r="Y2149" s="158"/>
      <c r="Z2149" s="147"/>
      <c r="AA2149" s="147"/>
      <c r="AB2149" s="147"/>
      <c r="AC2149" s="147"/>
      <c r="AD2149" s="147"/>
      <c r="AE2149" s="147"/>
      <c r="AF2149" s="147"/>
      <c r="AG2149" s="147" t="s">
        <v>212</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3" x14ac:dyDescent="0.2">
      <c r="A2150" s="154"/>
      <c r="B2150" s="155"/>
      <c r="C2150" s="193" t="s">
        <v>607</v>
      </c>
      <c r="D2150" s="188"/>
      <c r="E2150" s="189"/>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7"/>
      <c r="AA2150" s="147"/>
      <c r="AB2150" s="147"/>
      <c r="AC2150" s="147"/>
      <c r="AD2150" s="147"/>
      <c r="AE2150" s="147"/>
      <c r="AF2150" s="147"/>
      <c r="AG2150" s="147" t="s">
        <v>212</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3" x14ac:dyDescent="0.2">
      <c r="A2151" s="154"/>
      <c r="B2151" s="155"/>
      <c r="C2151" s="193" t="s">
        <v>608</v>
      </c>
      <c r="D2151" s="188"/>
      <c r="E2151" s="189">
        <v>36.130000000000003</v>
      </c>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7"/>
      <c r="AA2151" s="147"/>
      <c r="AB2151" s="147"/>
      <c r="AC2151" s="147"/>
      <c r="AD2151" s="147"/>
      <c r="AE2151" s="147"/>
      <c r="AF2151" s="147"/>
      <c r="AG2151" s="147" t="s">
        <v>212</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
      <c r="A2152" s="168">
        <v>336</v>
      </c>
      <c r="B2152" s="169" t="s">
        <v>1532</v>
      </c>
      <c r="C2152" s="184" t="s">
        <v>1533</v>
      </c>
      <c r="D2152" s="170" t="s">
        <v>253</v>
      </c>
      <c r="E2152" s="171">
        <v>0.24</v>
      </c>
      <c r="F2152" s="172"/>
      <c r="G2152" s="173">
        <f>ROUND(E2152*F2152,2)</f>
        <v>0</v>
      </c>
      <c r="H2152" s="172"/>
      <c r="I2152" s="173">
        <f>ROUND(E2152*H2152,2)</f>
        <v>0</v>
      </c>
      <c r="J2152" s="172"/>
      <c r="K2152" s="173">
        <f>ROUND(E2152*J2152,2)</f>
        <v>0</v>
      </c>
      <c r="L2152" s="173">
        <v>21</v>
      </c>
      <c r="M2152" s="173">
        <f>G2152*(1+L2152/100)</f>
        <v>0</v>
      </c>
      <c r="N2152" s="171">
        <v>1.7999999999999999E-2</v>
      </c>
      <c r="O2152" s="171">
        <f>ROUND(E2152*N2152,2)</f>
        <v>0</v>
      </c>
      <c r="P2152" s="171">
        <v>0</v>
      </c>
      <c r="Q2152" s="171">
        <f>ROUND(E2152*P2152,2)</f>
        <v>0</v>
      </c>
      <c r="R2152" s="173"/>
      <c r="S2152" s="173" t="s">
        <v>178</v>
      </c>
      <c r="T2152" s="174" t="s">
        <v>178</v>
      </c>
      <c r="U2152" s="158">
        <v>0.05</v>
      </c>
      <c r="V2152" s="158">
        <f>ROUND(E2152*U2152,2)</f>
        <v>0.01</v>
      </c>
      <c r="W2152" s="158"/>
      <c r="X2152" s="158" t="s">
        <v>188</v>
      </c>
      <c r="Y2152" s="158" t="s">
        <v>180</v>
      </c>
      <c r="Z2152" s="147"/>
      <c r="AA2152" s="147"/>
      <c r="AB2152" s="147"/>
      <c r="AC2152" s="147"/>
      <c r="AD2152" s="147"/>
      <c r="AE2152" s="147"/>
      <c r="AF2152" s="147"/>
      <c r="AG2152" s="147" t="s">
        <v>189</v>
      </c>
      <c r="AH2152" s="147"/>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2" x14ac:dyDescent="0.2">
      <c r="A2153" s="154"/>
      <c r="B2153" s="155"/>
      <c r="C2153" s="193" t="s">
        <v>374</v>
      </c>
      <c r="D2153" s="188"/>
      <c r="E2153" s="189"/>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7"/>
      <c r="AA2153" s="147"/>
      <c r="AB2153" s="147"/>
      <c r="AC2153" s="147"/>
      <c r="AD2153" s="147"/>
      <c r="AE2153" s="147"/>
      <c r="AF2153" s="147"/>
      <c r="AG2153" s="147" t="s">
        <v>212</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3" x14ac:dyDescent="0.2">
      <c r="A2154" s="154"/>
      <c r="B2154" s="155"/>
      <c r="C2154" s="193" t="s">
        <v>1534</v>
      </c>
      <c r="D2154" s="188"/>
      <c r="E2154" s="189"/>
      <c r="F2154" s="158"/>
      <c r="G2154" s="158"/>
      <c r="H2154" s="158"/>
      <c r="I2154" s="158"/>
      <c r="J2154" s="158"/>
      <c r="K2154" s="158"/>
      <c r="L2154" s="158"/>
      <c r="M2154" s="158"/>
      <c r="N2154" s="157"/>
      <c r="O2154" s="157"/>
      <c r="P2154" s="157"/>
      <c r="Q2154" s="157"/>
      <c r="R2154" s="158"/>
      <c r="S2154" s="158"/>
      <c r="T2154" s="158"/>
      <c r="U2154" s="158"/>
      <c r="V2154" s="158"/>
      <c r="W2154" s="158"/>
      <c r="X2154" s="158"/>
      <c r="Y2154" s="158"/>
      <c r="Z2154" s="147"/>
      <c r="AA2154" s="147"/>
      <c r="AB2154" s="147"/>
      <c r="AC2154" s="147"/>
      <c r="AD2154" s="147"/>
      <c r="AE2154" s="147"/>
      <c r="AF2154" s="147"/>
      <c r="AG2154" s="147" t="s">
        <v>212</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3" x14ac:dyDescent="0.2">
      <c r="A2155" s="154"/>
      <c r="B2155" s="155"/>
      <c r="C2155" s="193" t="s">
        <v>1535</v>
      </c>
      <c r="D2155" s="188"/>
      <c r="E2155" s="189">
        <v>0.24</v>
      </c>
      <c r="F2155" s="158"/>
      <c r="G2155" s="158"/>
      <c r="H2155" s="158"/>
      <c r="I2155" s="158"/>
      <c r="J2155" s="158"/>
      <c r="K2155" s="158"/>
      <c r="L2155" s="158"/>
      <c r="M2155" s="158"/>
      <c r="N2155" s="157"/>
      <c r="O2155" s="157"/>
      <c r="P2155" s="157"/>
      <c r="Q2155" s="157"/>
      <c r="R2155" s="158"/>
      <c r="S2155" s="158"/>
      <c r="T2155" s="158"/>
      <c r="U2155" s="158"/>
      <c r="V2155" s="158"/>
      <c r="W2155" s="158"/>
      <c r="X2155" s="158"/>
      <c r="Y2155" s="158"/>
      <c r="Z2155" s="147"/>
      <c r="AA2155" s="147"/>
      <c r="AB2155" s="147"/>
      <c r="AC2155" s="147"/>
      <c r="AD2155" s="147"/>
      <c r="AE2155" s="147"/>
      <c r="AF2155" s="147"/>
      <c r="AG2155" s="147" t="s">
        <v>212</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
      <c r="A2156" s="168">
        <v>337</v>
      </c>
      <c r="B2156" s="169" t="s">
        <v>1536</v>
      </c>
      <c r="C2156" s="184" t="s">
        <v>1537</v>
      </c>
      <c r="D2156" s="170" t="s">
        <v>330</v>
      </c>
      <c r="E2156" s="171">
        <v>2</v>
      </c>
      <c r="F2156" s="172"/>
      <c r="G2156" s="173">
        <f>ROUND(E2156*F2156,2)</f>
        <v>0</v>
      </c>
      <c r="H2156" s="172"/>
      <c r="I2156" s="173">
        <f>ROUND(E2156*H2156,2)</f>
        <v>0</v>
      </c>
      <c r="J2156" s="172"/>
      <c r="K2156" s="173">
        <f>ROUND(E2156*J2156,2)</f>
        <v>0</v>
      </c>
      <c r="L2156" s="173">
        <v>21</v>
      </c>
      <c r="M2156" s="173">
        <f>G2156*(1+L2156/100)</f>
        <v>0</v>
      </c>
      <c r="N2156" s="171">
        <v>5.2999999999999998E-4</v>
      </c>
      <c r="O2156" s="171">
        <f>ROUND(E2156*N2156,2)</f>
        <v>0</v>
      </c>
      <c r="P2156" s="171">
        <v>0</v>
      </c>
      <c r="Q2156" s="171">
        <f>ROUND(E2156*P2156,2)</f>
        <v>0</v>
      </c>
      <c r="R2156" s="173"/>
      <c r="S2156" s="173" t="s">
        <v>178</v>
      </c>
      <c r="T2156" s="174" t="s">
        <v>178</v>
      </c>
      <c r="U2156" s="158">
        <v>0.2</v>
      </c>
      <c r="V2156" s="158">
        <f>ROUND(E2156*U2156,2)</f>
        <v>0.4</v>
      </c>
      <c r="W2156" s="158"/>
      <c r="X2156" s="158" t="s">
        <v>188</v>
      </c>
      <c r="Y2156" s="158" t="s">
        <v>180</v>
      </c>
      <c r="Z2156" s="147"/>
      <c r="AA2156" s="147"/>
      <c r="AB2156" s="147"/>
      <c r="AC2156" s="147"/>
      <c r="AD2156" s="147"/>
      <c r="AE2156" s="147"/>
      <c r="AF2156" s="147"/>
      <c r="AG2156" s="147" t="s">
        <v>189</v>
      </c>
      <c r="AH2156" s="147"/>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2" x14ac:dyDescent="0.2">
      <c r="A2157" s="154"/>
      <c r="B2157" s="155"/>
      <c r="C2157" s="193" t="s">
        <v>374</v>
      </c>
      <c r="D2157" s="188"/>
      <c r="E2157" s="189"/>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7"/>
      <c r="AA2157" s="147"/>
      <c r="AB2157" s="147"/>
      <c r="AC2157" s="147"/>
      <c r="AD2157" s="147"/>
      <c r="AE2157" s="147"/>
      <c r="AF2157" s="147"/>
      <c r="AG2157" s="147" t="s">
        <v>212</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3" x14ac:dyDescent="0.2">
      <c r="A2158" s="154"/>
      <c r="B2158" s="155"/>
      <c r="C2158" s="193" t="s">
        <v>1534</v>
      </c>
      <c r="D2158" s="188"/>
      <c r="E2158" s="189"/>
      <c r="F2158" s="158"/>
      <c r="G2158" s="158"/>
      <c r="H2158" s="158"/>
      <c r="I2158" s="158"/>
      <c r="J2158" s="158"/>
      <c r="K2158" s="158"/>
      <c r="L2158" s="158"/>
      <c r="M2158" s="158"/>
      <c r="N2158" s="157"/>
      <c r="O2158" s="157"/>
      <c r="P2158" s="157"/>
      <c r="Q2158" s="157"/>
      <c r="R2158" s="158"/>
      <c r="S2158" s="158"/>
      <c r="T2158" s="158"/>
      <c r="U2158" s="158"/>
      <c r="V2158" s="158"/>
      <c r="W2158" s="158"/>
      <c r="X2158" s="158"/>
      <c r="Y2158" s="158"/>
      <c r="Z2158" s="147"/>
      <c r="AA2158" s="147"/>
      <c r="AB2158" s="147"/>
      <c r="AC2158" s="147"/>
      <c r="AD2158" s="147"/>
      <c r="AE2158" s="147"/>
      <c r="AF2158" s="147"/>
      <c r="AG2158" s="147" t="s">
        <v>212</v>
      </c>
      <c r="AH2158" s="147">
        <v>0</v>
      </c>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3" x14ac:dyDescent="0.2">
      <c r="A2159" s="154"/>
      <c r="B2159" s="155"/>
      <c r="C2159" s="193" t="s">
        <v>1538</v>
      </c>
      <c r="D2159" s="188"/>
      <c r="E2159" s="189">
        <v>2</v>
      </c>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7"/>
      <c r="AA2159" s="147"/>
      <c r="AB2159" s="147"/>
      <c r="AC2159" s="147"/>
      <c r="AD2159" s="147"/>
      <c r="AE2159" s="147"/>
      <c r="AF2159" s="147"/>
      <c r="AG2159" s="147" t="s">
        <v>212</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54">
        <v>338</v>
      </c>
      <c r="B2160" s="155" t="s">
        <v>1539</v>
      </c>
      <c r="C2160" s="195" t="s">
        <v>1540</v>
      </c>
      <c r="D2160" s="156" t="s">
        <v>0</v>
      </c>
      <c r="E2160" s="192"/>
      <c r="F2160" s="159"/>
      <c r="G2160" s="158">
        <f>ROUND(E2160*F2160,2)</f>
        <v>0</v>
      </c>
      <c r="H2160" s="159"/>
      <c r="I2160" s="158">
        <f>ROUND(E2160*H2160,2)</f>
        <v>0</v>
      </c>
      <c r="J2160" s="159"/>
      <c r="K2160" s="158">
        <f>ROUND(E2160*J2160,2)</f>
        <v>0</v>
      </c>
      <c r="L2160" s="158">
        <v>21</v>
      </c>
      <c r="M2160" s="158">
        <f>G2160*(1+L2160/100)</f>
        <v>0</v>
      </c>
      <c r="N2160" s="157">
        <v>0</v>
      </c>
      <c r="O2160" s="157">
        <f>ROUND(E2160*N2160,2)</f>
        <v>0</v>
      </c>
      <c r="P2160" s="157">
        <v>0</v>
      </c>
      <c r="Q2160" s="157">
        <f>ROUND(E2160*P2160,2)</f>
        <v>0</v>
      </c>
      <c r="R2160" s="158"/>
      <c r="S2160" s="158" t="s">
        <v>178</v>
      </c>
      <c r="T2160" s="158" t="s">
        <v>178</v>
      </c>
      <c r="U2160" s="158">
        <v>0</v>
      </c>
      <c r="V2160" s="158">
        <f>ROUND(E2160*U2160,2)</f>
        <v>0</v>
      </c>
      <c r="W2160" s="158"/>
      <c r="X2160" s="158" t="s">
        <v>1060</v>
      </c>
      <c r="Y2160" s="158" t="s">
        <v>180</v>
      </c>
      <c r="Z2160" s="147"/>
      <c r="AA2160" s="147"/>
      <c r="AB2160" s="147"/>
      <c r="AC2160" s="147"/>
      <c r="AD2160" s="147"/>
      <c r="AE2160" s="147"/>
      <c r="AF2160" s="147"/>
      <c r="AG2160" s="147" t="s">
        <v>1061</v>
      </c>
      <c r="AH2160" s="147"/>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x14ac:dyDescent="0.2">
      <c r="A2161" s="161" t="s">
        <v>173</v>
      </c>
      <c r="B2161" s="162" t="s">
        <v>124</v>
      </c>
      <c r="C2161" s="182" t="s">
        <v>125</v>
      </c>
      <c r="D2161" s="163"/>
      <c r="E2161" s="164"/>
      <c r="F2161" s="165"/>
      <c r="G2161" s="165">
        <f>SUMIF(AG2162:AG2165,"&lt;&gt;NOR",G2162:G2165)</f>
        <v>0</v>
      </c>
      <c r="H2161" s="165"/>
      <c r="I2161" s="165">
        <f>SUM(I2162:I2165)</f>
        <v>0</v>
      </c>
      <c r="J2161" s="165"/>
      <c r="K2161" s="165">
        <f>SUM(K2162:K2165)</f>
        <v>0</v>
      </c>
      <c r="L2161" s="165"/>
      <c r="M2161" s="165">
        <f>SUM(M2162:M2165)</f>
        <v>0</v>
      </c>
      <c r="N2161" s="164"/>
      <c r="O2161" s="164">
        <f>SUM(O2162:O2165)</f>
        <v>0.95</v>
      </c>
      <c r="P2161" s="164"/>
      <c r="Q2161" s="164">
        <f>SUM(Q2162:Q2165)</f>
        <v>0</v>
      </c>
      <c r="R2161" s="165"/>
      <c r="S2161" s="165"/>
      <c r="T2161" s="166"/>
      <c r="U2161" s="160"/>
      <c r="V2161" s="160">
        <f>SUM(V2162:V2165)</f>
        <v>82.64</v>
      </c>
      <c r="W2161" s="160"/>
      <c r="X2161" s="160"/>
      <c r="Y2161" s="160"/>
      <c r="AG2161" t="s">
        <v>174</v>
      </c>
    </row>
    <row r="2162" spans="1:60" outlineLevel="1" x14ac:dyDescent="0.2">
      <c r="A2162" s="168">
        <v>339</v>
      </c>
      <c r="B2162" s="169" t="s">
        <v>1541</v>
      </c>
      <c r="C2162" s="184" t="s">
        <v>1542</v>
      </c>
      <c r="D2162" s="170" t="s">
        <v>253</v>
      </c>
      <c r="E2162" s="171">
        <v>206.6</v>
      </c>
      <c r="F2162" s="172"/>
      <c r="G2162" s="173">
        <f>ROUND(E2162*F2162,2)</f>
        <v>0</v>
      </c>
      <c r="H2162" s="172"/>
      <c r="I2162" s="173">
        <f>ROUND(E2162*H2162,2)</f>
        <v>0</v>
      </c>
      <c r="J2162" s="172"/>
      <c r="K2162" s="173">
        <f>ROUND(E2162*J2162,2)</f>
        <v>0</v>
      </c>
      <c r="L2162" s="173">
        <v>21</v>
      </c>
      <c r="M2162" s="173">
        <f>G2162*(1+L2162/100)</f>
        <v>0</v>
      </c>
      <c r="N2162" s="171">
        <v>4.6100000000000004E-3</v>
      </c>
      <c r="O2162" s="171">
        <f>ROUND(E2162*N2162,2)</f>
        <v>0.95</v>
      </c>
      <c r="P2162" s="171">
        <v>0</v>
      </c>
      <c r="Q2162" s="171">
        <f>ROUND(E2162*P2162,2)</f>
        <v>0</v>
      </c>
      <c r="R2162" s="173"/>
      <c r="S2162" s="173" t="s">
        <v>178</v>
      </c>
      <c r="T2162" s="174" t="s">
        <v>178</v>
      </c>
      <c r="U2162" s="158">
        <v>0.4</v>
      </c>
      <c r="V2162" s="158">
        <f>ROUND(E2162*U2162,2)</f>
        <v>82.64</v>
      </c>
      <c r="W2162" s="158"/>
      <c r="X2162" s="158" t="s">
        <v>188</v>
      </c>
      <c r="Y2162" s="158" t="s">
        <v>180</v>
      </c>
      <c r="Z2162" s="147"/>
      <c r="AA2162" s="147"/>
      <c r="AB2162" s="147"/>
      <c r="AC2162" s="147"/>
      <c r="AD2162" s="147"/>
      <c r="AE2162" s="147"/>
      <c r="AF2162" s="147"/>
      <c r="AG2162" s="147" t="s">
        <v>189</v>
      </c>
      <c r="AH2162" s="147"/>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2" x14ac:dyDescent="0.2">
      <c r="A2163" s="154"/>
      <c r="B2163" s="155"/>
      <c r="C2163" s="193" t="s">
        <v>211</v>
      </c>
      <c r="D2163" s="188"/>
      <c r="E2163" s="189"/>
      <c r="F2163" s="158"/>
      <c r="G2163" s="158"/>
      <c r="H2163" s="158"/>
      <c r="I2163" s="158"/>
      <c r="J2163" s="158"/>
      <c r="K2163" s="158"/>
      <c r="L2163" s="158"/>
      <c r="M2163" s="158"/>
      <c r="N2163" s="157"/>
      <c r="O2163" s="157"/>
      <c r="P2163" s="157"/>
      <c r="Q2163" s="157"/>
      <c r="R2163" s="158"/>
      <c r="S2163" s="158"/>
      <c r="T2163" s="158"/>
      <c r="U2163" s="158"/>
      <c r="V2163" s="158"/>
      <c r="W2163" s="158"/>
      <c r="X2163" s="158"/>
      <c r="Y2163" s="158"/>
      <c r="Z2163" s="147"/>
      <c r="AA2163" s="147"/>
      <c r="AB2163" s="147"/>
      <c r="AC2163" s="147"/>
      <c r="AD2163" s="147"/>
      <c r="AE2163" s="147"/>
      <c r="AF2163" s="147"/>
      <c r="AG2163" s="147" t="s">
        <v>212</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3" x14ac:dyDescent="0.2">
      <c r="A2164" s="154"/>
      <c r="B2164" s="155"/>
      <c r="C2164" s="193" t="s">
        <v>632</v>
      </c>
      <c r="D2164" s="188"/>
      <c r="E2164" s="189">
        <v>206.6</v>
      </c>
      <c r="F2164" s="158"/>
      <c r="G2164" s="158"/>
      <c r="H2164" s="158"/>
      <c r="I2164" s="158"/>
      <c r="J2164" s="158"/>
      <c r="K2164" s="158"/>
      <c r="L2164" s="158"/>
      <c r="M2164" s="158"/>
      <c r="N2164" s="157"/>
      <c r="O2164" s="157"/>
      <c r="P2164" s="157"/>
      <c r="Q2164" s="157"/>
      <c r="R2164" s="158"/>
      <c r="S2164" s="158"/>
      <c r="T2164" s="158"/>
      <c r="U2164" s="158"/>
      <c r="V2164" s="158"/>
      <c r="W2164" s="158"/>
      <c r="X2164" s="158"/>
      <c r="Y2164" s="158"/>
      <c r="Z2164" s="147"/>
      <c r="AA2164" s="147"/>
      <c r="AB2164" s="147"/>
      <c r="AC2164" s="147"/>
      <c r="AD2164" s="147"/>
      <c r="AE2164" s="147"/>
      <c r="AF2164" s="147"/>
      <c r="AG2164" s="147" t="s">
        <v>212</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
      <c r="A2165" s="154">
        <v>340</v>
      </c>
      <c r="B2165" s="155" t="s">
        <v>1543</v>
      </c>
      <c r="C2165" s="195" t="s">
        <v>1544</v>
      </c>
      <c r="D2165" s="156" t="s">
        <v>0</v>
      </c>
      <c r="E2165" s="192"/>
      <c r="F2165" s="159"/>
      <c r="G2165" s="158">
        <f>ROUND(E2165*F2165,2)</f>
        <v>0</v>
      </c>
      <c r="H2165" s="159"/>
      <c r="I2165" s="158">
        <f>ROUND(E2165*H2165,2)</f>
        <v>0</v>
      </c>
      <c r="J2165" s="159"/>
      <c r="K2165" s="158">
        <f>ROUND(E2165*J2165,2)</f>
        <v>0</v>
      </c>
      <c r="L2165" s="158">
        <v>21</v>
      </c>
      <c r="M2165" s="158">
        <f>G2165*(1+L2165/100)</f>
        <v>0</v>
      </c>
      <c r="N2165" s="157">
        <v>0</v>
      </c>
      <c r="O2165" s="157">
        <f>ROUND(E2165*N2165,2)</f>
        <v>0</v>
      </c>
      <c r="P2165" s="157">
        <v>0</v>
      </c>
      <c r="Q2165" s="157">
        <f>ROUND(E2165*P2165,2)</f>
        <v>0</v>
      </c>
      <c r="R2165" s="158"/>
      <c r="S2165" s="158" t="s">
        <v>178</v>
      </c>
      <c r="T2165" s="158" t="s">
        <v>178</v>
      </c>
      <c r="U2165" s="158">
        <v>0</v>
      </c>
      <c r="V2165" s="158">
        <f>ROUND(E2165*U2165,2)</f>
        <v>0</v>
      </c>
      <c r="W2165" s="158"/>
      <c r="X2165" s="158" t="s">
        <v>1060</v>
      </c>
      <c r="Y2165" s="158" t="s">
        <v>180</v>
      </c>
      <c r="Z2165" s="147"/>
      <c r="AA2165" s="147"/>
      <c r="AB2165" s="147"/>
      <c r="AC2165" s="147"/>
      <c r="AD2165" s="147"/>
      <c r="AE2165" s="147"/>
      <c r="AF2165" s="147"/>
      <c r="AG2165" s="147" t="s">
        <v>1061</v>
      </c>
      <c r="AH2165" s="147"/>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x14ac:dyDescent="0.2">
      <c r="A2166" s="161" t="s">
        <v>173</v>
      </c>
      <c r="B2166" s="162" t="s">
        <v>126</v>
      </c>
      <c r="C2166" s="182" t="s">
        <v>127</v>
      </c>
      <c r="D2166" s="163"/>
      <c r="E2166" s="164"/>
      <c r="F2166" s="165"/>
      <c r="G2166" s="165">
        <f>SUMIF(AG2167:AG2236,"&lt;&gt;NOR",G2167:G2236)</f>
        <v>0</v>
      </c>
      <c r="H2166" s="165"/>
      <c r="I2166" s="165">
        <f>SUM(I2167:I2236)</f>
        <v>0</v>
      </c>
      <c r="J2166" s="165"/>
      <c r="K2166" s="165">
        <f>SUM(K2167:K2236)</f>
        <v>0</v>
      </c>
      <c r="L2166" s="165"/>
      <c r="M2166" s="165">
        <f>SUM(M2167:M2236)</f>
        <v>0</v>
      </c>
      <c r="N2166" s="164"/>
      <c r="O2166" s="164">
        <f>SUM(O2167:O2236)</f>
        <v>20.520000000000003</v>
      </c>
      <c r="P2166" s="164"/>
      <c r="Q2166" s="164">
        <f>SUM(Q2167:Q2236)</f>
        <v>0</v>
      </c>
      <c r="R2166" s="165"/>
      <c r="S2166" s="165"/>
      <c r="T2166" s="166"/>
      <c r="U2166" s="160"/>
      <c r="V2166" s="160">
        <f>SUM(V2167:V2236)</f>
        <v>1304.93</v>
      </c>
      <c r="W2166" s="160"/>
      <c r="X2166" s="160"/>
      <c r="Y2166" s="160"/>
      <c r="AG2166" t="s">
        <v>174</v>
      </c>
    </row>
    <row r="2167" spans="1:60" outlineLevel="1" x14ac:dyDescent="0.2">
      <c r="A2167" s="168">
        <v>341</v>
      </c>
      <c r="B2167" s="169" t="s">
        <v>1545</v>
      </c>
      <c r="C2167" s="184" t="s">
        <v>1546</v>
      </c>
      <c r="D2167" s="170" t="s">
        <v>253</v>
      </c>
      <c r="E2167" s="171">
        <v>1109.635</v>
      </c>
      <c r="F2167" s="172"/>
      <c r="G2167" s="173">
        <f>ROUND(E2167*F2167,2)</f>
        <v>0</v>
      </c>
      <c r="H2167" s="172"/>
      <c r="I2167" s="173">
        <f>ROUND(E2167*H2167,2)</f>
        <v>0</v>
      </c>
      <c r="J2167" s="172"/>
      <c r="K2167" s="173">
        <f>ROUND(E2167*J2167,2)</f>
        <v>0</v>
      </c>
      <c r="L2167" s="173">
        <v>21</v>
      </c>
      <c r="M2167" s="173">
        <f>G2167*(1+L2167/100)</f>
        <v>0</v>
      </c>
      <c r="N2167" s="171">
        <v>2.1000000000000001E-4</v>
      </c>
      <c r="O2167" s="171">
        <f>ROUND(E2167*N2167,2)</f>
        <v>0.23</v>
      </c>
      <c r="P2167" s="171">
        <v>0</v>
      </c>
      <c r="Q2167" s="171">
        <f>ROUND(E2167*P2167,2)</f>
        <v>0</v>
      </c>
      <c r="R2167" s="173"/>
      <c r="S2167" s="173" t="s">
        <v>178</v>
      </c>
      <c r="T2167" s="174" t="s">
        <v>178</v>
      </c>
      <c r="U2167" s="158">
        <v>0.05</v>
      </c>
      <c r="V2167" s="158">
        <f>ROUND(E2167*U2167,2)</f>
        <v>55.48</v>
      </c>
      <c r="W2167" s="158"/>
      <c r="X2167" s="158" t="s">
        <v>188</v>
      </c>
      <c r="Y2167" s="158" t="s">
        <v>180</v>
      </c>
      <c r="Z2167" s="147"/>
      <c r="AA2167" s="147"/>
      <c r="AB2167" s="147"/>
      <c r="AC2167" s="147"/>
      <c r="AD2167" s="147"/>
      <c r="AE2167" s="147"/>
      <c r="AF2167" s="147"/>
      <c r="AG2167" s="147" t="s">
        <v>189</v>
      </c>
      <c r="AH2167" s="147"/>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2" x14ac:dyDescent="0.2">
      <c r="A2168" s="154"/>
      <c r="B2168" s="155"/>
      <c r="C2168" s="193" t="s">
        <v>211</v>
      </c>
      <c r="D2168" s="188"/>
      <c r="E2168" s="189"/>
      <c r="F2168" s="158"/>
      <c r="G2168" s="158"/>
      <c r="H2168" s="158"/>
      <c r="I2168" s="158"/>
      <c r="J2168" s="158"/>
      <c r="K2168" s="158"/>
      <c r="L2168" s="158"/>
      <c r="M2168" s="158"/>
      <c r="N2168" s="157"/>
      <c r="O2168" s="157"/>
      <c r="P2168" s="157"/>
      <c r="Q2168" s="157"/>
      <c r="R2168" s="158"/>
      <c r="S2168" s="158"/>
      <c r="T2168" s="158"/>
      <c r="U2168" s="158"/>
      <c r="V2168" s="158"/>
      <c r="W2168" s="158"/>
      <c r="X2168" s="158"/>
      <c r="Y2168" s="158"/>
      <c r="Z2168" s="147"/>
      <c r="AA2168" s="147"/>
      <c r="AB2168" s="147"/>
      <c r="AC2168" s="147"/>
      <c r="AD2168" s="147"/>
      <c r="AE2168" s="147"/>
      <c r="AF2168" s="147"/>
      <c r="AG2168" s="147" t="s">
        <v>212</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3" x14ac:dyDescent="0.2">
      <c r="A2169" s="154"/>
      <c r="B2169" s="155"/>
      <c r="C2169" s="193" t="s">
        <v>474</v>
      </c>
      <c r="D2169" s="188"/>
      <c r="E2169" s="189"/>
      <c r="F2169" s="158"/>
      <c r="G2169" s="158"/>
      <c r="H2169" s="158"/>
      <c r="I2169" s="158"/>
      <c r="J2169" s="158"/>
      <c r="K2169" s="158"/>
      <c r="L2169" s="158"/>
      <c r="M2169" s="158"/>
      <c r="N2169" s="157"/>
      <c r="O2169" s="157"/>
      <c r="P2169" s="157"/>
      <c r="Q2169" s="157"/>
      <c r="R2169" s="158"/>
      <c r="S2169" s="158"/>
      <c r="T2169" s="158"/>
      <c r="U2169" s="158"/>
      <c r="V2169" s="158"/>
      <c r="W2169" s="158"/>
      <c r="X2169" s="158"/>
      <c r="Y2169" s="158"/>
      <c r="Z2169" s="147"/>
      <c r="AA2169" s="147"/>
      <c r="AB2169" s="147"/>
      <c r="AC2169" s="147"/>
      <c r="AD2169" s="147"/>
      <c r="AE2169" s="147"/>
      <c r="AF2169" s="147"/>
      <c r="AG2169" s="147" t="s">
        <v>212</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ht="33.75" outlineLevel="3" x14ac:dyDescent="0.2">
      <c r="A2170" s="154"/>
      <c r="B2170" s="155"/>
      <c r="C2170" s="193" t="s">
        <v>475</v>
      </c>
      <c r="D2170" s="188"/>
      <c r="E2170" s="189">
        <v>112.8895</v>
      </c>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7"/>
      <c r="AA2170" s="147"/>
      <c r="AB2170" s="147"/>
      <c r="AC2170" s="147"/>
      <c r="AD2170" s="147"/>
      <c r="AE2170" s="147"/>
      <c r="AF2170" s="147"/>
      <c r="AG2170" s="147" t="s">
        <v>212</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3" x14ac:dyDescent="0.2">
      <c r="A2171" s="154"/>
      <c r="B2171" s="155"/>
      <c r="C2171" s="193" t="s">
        <v>476</v>
      </c>
      <c r="D2171" s="188"/>
      <c r="E2171" s="189"/>
      <c r="F2171" s="158"/>
      <c r="G2171" s="158"/>
      <c r="H2171" s="158"/>
      <c r="I2171" s="158"/>
      <c r="J2171" s="158"/>
      <c r="K2171" s="158"/>
      <c r="L2171" s="158"/>
      <c r="M2171" s="158"/>
      <c r="N2171" s="157"/>
      <c r="O2171" s="157"/>
      <c r="P2171" s="157"/>
      <c r="Q2171" s="157"/>
      <c r="R2171" s="158"/>
      <c r="S2171" s="158"/>
      <c r="T2171" s="158"/>
      <c r="U2171" s="158"/>
      <c r="V2171" s="158"/>
      <c r="W2171" s="158"/>
      <c r="X2171" s="158"/>
      <c r="Y2171" s="158"/>
      <c r="Z2171" s="147"/>
      <c r="AA2171" s="147"/>
      <c r="AB2171" s="147"/>
      <c r="AC2171" s="147"/>
      <c r="AD2171" s="147"/>
      <c r="AE2171" s="147"/>
      <c r="AF2171" s="147"/>
      <c r="AG2171" s="147" t="s">
        <v>212</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3" x14ac:dyDescent="0.2">
      <c r="A2172" s="154"/>
      <c r="B2172" s="155"/>
      <c r="C2172" s="193" t="s">
        <v>477</v>
      </c>
      <c r="D2172" s="188"/>
      <c r="E2172" s="189">
        <v>29.347000000000001</v>
      </c>
      <c r="F2172" s="158"/>
      <c r="G2172" s="158"/>
      <c r="H2172" s="158"/>
      <c r="I2172" s="158"/>
      <c r="J2172" s="158"/>
      <c r="K2172" s="158"/>
      <c r="L2172" s="158"/>
      <c r="M2172" s="158"/>
      <c r="N2172" s="157"/>
      <c r="O2172" s="157"/>
      <c r="P2172" s="157"/>
      <c r="Q2172" s="157"/>
      <c r="R2172" s="158"/>
      <c r="S2172" s="158"/>
      <c r="T2172" s="158"/>
      <c r="U2172" s="158"/>
      <c r="V2172" s="158"/>
      <c r="W2172" s="158"/>
      <c r="X2172" s="158"/>
      <c r="Y2172" s="158"/>
      <c r="Z2172" s="147"/>
      <c r="AA2172" s="147"/>
      <c r="AB2172" s="147"/>
      <c r="AC2172" s="147"/>
      <c r="AD2172" s="147"/>
      <c r="AE2172" s="147"/>
      <c r="AF2172" s="147"/>
      <c r="AG2172" s="147" t="s">
        <v>212</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3" x14ac:dyDescent="0.2">
      <c r="A2173" s="154"/>
      <c r="B2173" s="155"/>
      <c r="C2173" s="193" t="s">
        <v>478</v>
      </c>
      <c r="D2173" s="188"/>
      <c r="E2173" s="189"/>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7"/>
      <c r="AA2173" s="147"/>
      <c r="AB2173" s="147"/>
      <c r="AC2173" s="147"/>
      <c r="AD2173" s="147"/>
      <c r="AE2173" s="147"/>
      <c r="AF2173" s="147"/>
      <c r="AG2173" s="147" t="s">
        <v>212</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3" x14ac:dyDescent="0.2">
      <c r="A2174" s="154"/>
      <c r="B2174" s="155"/>
      <c r="C2174" s="193" t="s">
        <v>479</v>
      </c>
      <c r="D2174" s="188"/>
      <c r="E2174" s="189">
        <v>29.547000000000001</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7"/>
      <c r="AA2174" s="147"/>
      <c r="AB2174" s="147"/>
      <c r="AC2174" s="147"/>
      <c r="AD2174" s="147"/>
      <c r="AE2174" s="147"/>
      <c r="AF2174" s="147"/>
      <c r="AG2174" s="147" t="s">
        <v>212</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3" x14ac:dyDescent="0.2">
      <c r="A2175" s="154"/>
      <c r="B2175" s="155"/>
      <c r="C2175" s="193" t="s">
        <v>480</v>
      </c>
      <c r="D2175" s="188"/>
      <c r="E2175" s="189"/>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7"/>
      <c r="AA2175" s="147"/>
      <c r="AB2175" s="147"/>
      <c r="AC2175" s="147"/>
      <c r="AD2175" s="147"/>
      <c r="AE2175" s="147"/>
      <c r="AF2175" s="147"/>
      <c r="AG2175" s="147" t="s">
        <v>212</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3" x14ac:dyDescent="0.2">
      <c r="A2176" s="154"/>
      <c r="B2176" s="155"/>
      <c r="C2176" s="193" t="s">
        <v>481</v>
      </c>
      <c r="D2176" s="188"/>
      <c r="E2176" s="189">
        <v>25.027000000000001</v>
      </c>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7"/>
      <c r="AA2176" s="147"/>
      <c r="AB2176" s="147"/>
      <c r="AC2176" s="147"/>
      <c r="AD2176" s="147"/>
      <c r="AE2176" s="147"/>
      <c r="AF2176" s="147"/>
      <c r="AG2176" s="147" t="s">
        <v>212</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3" x14ac:dyDescent="0.2">
      <c r="A2177" s="154"/>
      <c r="B2177" s="155"/>
      <c r="C2177" s="193" t="s">
        <v>482</v>
      </c>
      <c r="D2177" s="188"/>
      <c r="E2177" s="189"/>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7"/>
      <c r="AA2177" s="147"/>
      <c r="AB2177" s="147"/>
      <c r="AC2177" s="147"/>
      <c r="AD2177" s="147"/>
      <c r="AE2177" s="147"/>
      <c r="AF2177" s="147"/>
      <c r="AG2177" s="147" t="s">
        <v>212</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3" x14ac:dyDescent="0.2">
      <c r="A2178" s="154"/>
      <c r="B2178" s="155"/>
      <c r="C2178" s="193" t="s">
        <v>483</v>
      </c>
      <c r="D2178" s="188"/>
      <c r="E2178" s="189">
        <v>24.227</v>
      </c>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7"/>
      <c r="AA2178" s="147"/>
      <c r="AB2178" s="147"/>
      <c r="AC2178" s="147"/>
      <c r="AD2178" s="147"/>
      <c r="AE2178" s="147"/>
      <c r="AF2178" s="147"/>
      <c r="AG2178" s="147" t="s">
        <v>212</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3" x14ac:dyDescent="0.2">
      <c r="A2179" s="154"/>
      <c r="B2179" s="155"/>
      <c r="C2179" s="193" t="s">
        <v>484</v>
      </c>
      <c r="D2179" s="188"/>
      <c r="E2179" s="189"/>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7"/>
      <c r="AA2179" s="147"/>
      <c r="AB2179" s="147"/>
      <c r="AC2179" s="147"/>
      <c r="AD2179" s="147"/>
      <c r="AE2179" s="147"/>
      <c r="AF2179" s="147"/>
      <c r="AG2179" s="147" t="s">
        <v>212</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3" x14ac:dyDescent="0.2">
      <c r="A2180" s="154"/>
      <c r="B2180" s="155"/>
      <c r="C2180" s="193" t="s">
        <v>485</v>
      </c>
      <c r="D2180" s="188"/>
      <c r="E2180" s="189">
        <v>26.954000000000001</v>
      </c>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7"/>
      <c r="AA2180" s="147"/>
      <c r="AB2180" s="147"/>
      <c r="AC2180" s="147"/>
      <c r="AD2180" s="147"/>
      <c r="AE2180" s="147"/>
      <c r="AF2180" s="147"/>
      <c r="AG2180" s="147" t="s">
        <v>212</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3" x14ac:dyDescent="0.2">
      <c r="A2181" s="154"/>
      <c r="B2181" s="155"/>
      <c r="C2181" s="193" t="s">
        <v>486</v>
      </c>
      <c r="D2181" s="188"/>
      <c r="E2181" s="189"/>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7"/>
      <c r="AA2181" s="147"/>
      <c r="AB2181" s="147"/>
      <c r="AC2181" s="147"/>
      <c r="AD2181" s="147"/>
      <c r="AE2181" s="147"/>
      <c r="AF2181" s="147"/>
      <c r="AG2181" s="147" t="s">
        <v>212</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3" x14ac:dyDescent="0.2">
      <c r="A2182" s="154"/>
      <c r="B2182" s="155"/>
      <c r="C2182" s="193" t="s">
        <v>487</v>
      </c>
      <c r="D2182" s="188"/>
      <c r="E2182" s="189">
        <v>37.195</v>
      </c>
      <c r="F2182" s="158"/>
      <c r="G2182" s="158"/>
      <c r="H2182" s="158"/>
      <c r="I2182" s="158"/>
      <c r="J2182" s="158"/>
      <c r="K2182" s="158"/>
      <c r="L2182" s="158"/>
      <c r="M2182" s="158"/>
      <c r="N2182" s="157"/>
      <c r="O2182" s="157"/>
      <c r="P2182" s="157"/>
      <c r="Q2182" s="157"/>
      <c r="R2182" s="158"/>
      <c r="S2182" s="158"/>
      <c r="T2182" s="158"/>
      <c r="U2182" s="158"/>
      <c r="V2182" s="158"/>
      <c r="W2182" s="158"/>
      <c r="X2182" s="158"/>
      <c r="Y2182" s="158"/>
      <c r="Z2182" s="147"/>
      <c r="AA2182" s="147"/>
      <c r="AB2182" s="147"/>
      <c r="AC2182" s="147"/>
      <c r="AD2182" s="147"/>
      <c r="AE2182" s="147"/>
      <c r="AF2182" s="147"/>
      <c r="AG2182" s="147" t="s">
        <v>212</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3" x14ac:dyDescent="0.2">
      <c r="A2183" s="154"/>
      <c r="B2183" s="155"/>
      <c r="C2183" s="193" t="s">
        <v>488</v>
      </c>
      <c r="D2183" s="188"/>
      <c r="E2183" s="189"/>
      <c r="F2183" s="158"/>
      <c r="G2183" s="158"/>
      <c r="H2183" s="158"/>
      <c r="I2183" s="158"/>
      <c r="J2183" s="158"/>
      <c r="K2183" s="158"/>
      <c r="L2183" s="158"/>
      <c r="M2183" s="158"/>
      <c r="N2183" s="157"/>
      <c r="O2183" s="157"/>
      <c r="P2183" s="157"/>
      <c r="Q2183" s="157"/>
      <c r="R2183" s="158"/>
      <c r="S2183" s="158"/>
      <c r="T2183" s="158"/>
      <c r="U2183" s="158"/>
      <c r="V2183" s="158"/>
      <c r="W2183" s="158"/>
      <c r="X2183" s="158"/>
      <c r="Y2183" s="158"/>
      <c r="Z2183" s="147"/>
      <c r="AA2183" s="147"/>
      <c r="AB2183" s="147"/>
      <c r="AC2183" s="147"/>
      <c r="AD2183" s="147"/>
      <c r="AE2183" s="147"/>
      <c r="AF2183" s="147"/>
      <c r="AG2183" s="147" t="s">
        <v>212</v>
      </c>
      <c r="AH2183" s="147">
        <v>0</v>
      </c>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3" x14ac:dyDescent="0.2">
      <c r="A2184" s="154"/>
      <c r="B2184" s="155"/>
      <c r="C2184" s="193" t="s">
        <v>489</v>
      </c>
      <c r="D2184" s="188"/>
      <c r="E2184" s="189">
        <v>29.32</v>
      </c>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7"/>
      <c r="AA2184" s="147"/>
      <c r="AB2184" s="147"/>
      <c r="AC2184" s="147"/>
      <c r="AD2184" s="147"/>
      <c r="AE2184" s="147"/>
      <c r="AF2184" s="147"/>
      <c r="AG2184" s="147" t="s">
        <v>212</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3" x14ac:dyDescent="0.2">
      <c r="A2185" s="154"/>
      <c r="B2185" s="155"/>
      <c r="C2185" s="193" t="s">
        <v>490</v>
      </c>
      <c r="D2185" s="188"/>
      <c r="E2185" s="189">
        <v>18.027000000000001</v>
      </c>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7"/>
      <c r="AA2185" s="147"/>
      <c r="AB2185" s="147"/>
      <c r="AC2185" s="147"/>
      <c r="AD2185" s="147"/>
      <c r="AE2185" s="147"/>
      <c r="AF2185" s="147"/>
      <c r="AG2185" s="147" t="s">
        <v>212</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3" x14ac:dyDescent="0.2">
      <c r="A2186" s="154"/>
      <c r="B2186" s="155"/>
      <c r="C2186" s="193" t="s">
        <v>491</v>
      </c>
      <c r="D2186" s="188"/>
      <c r="E2186" s="189"/>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7"/>
      <c r="AA2186" s="147"/>
      <c r="AB2186" s="147"/>
      <c r="AC2186" s="147"/>
      <c r="AD2186" s="147"/>
      <c r="AE2186" s="147"/>
      <c r="AF2186" s="147"/>
      <c r="AG2186" s="147" t="s">
        <v>212</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ht="22.5" outlineLevel="3" x14ac:dyDescent="0.2">
      <c r="A2187" s="154"/>
      <c r="B2187" s="155"/>
      <c r="C2187" s="193" t="s">
        <v>492</v>
      </c>
      <c r="D2187" s="188"/>
      <c r="E2187" s="189">
        <v>43.02</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7"/>
      <c r="AA2187" s="147"/>
      <c r="AB2187" s="147"/>
      <c r="AC2187" s="147"/>
      <c r="AD2187" s="147"/>
      <c r="AE2187" s="147"/>
      <c r="AF2187" s="147"/>
      <c r="AG2187" s="147" t="s">
        <v>212</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3" x14ac:dyDescent="0.2">
      <c r="A2188" s="154"/>
      <c r="B2188" s="155"/>
      <c r="C2188" s="193" t="s">
        <v>493</v>
      </c>
      <c r="D2188" s="188"/>
      <c r="E2188" s="189"/>
      <c r="F2188" s="158"/>
      <c r="G2188" s="158"/>
      <c r="H2188" s="158"/>
      <c r="I2188" s="158"/>
      <c r="J2188" s="158"/>
      <c r="K2188" s="158"/>
      <c r="L2188" s="158"/>
      <c r="M2188" s="158"/>
      <c r="N2188" s="157"/>
      <c r="O2188" s="157"/>
      <c r="P2188" s="157"/>
      <c r="Q2188" s="157"/>
      <c r="R2188" s="158"/>
      <c r="S2188" s="158"/>
      <c r="T2188" s="158"/>
      <c r="U2188" s="158"/>
      <c r="V2188" s="158"/>
      <c r="W2188" s="158"/>
      <c r="X2188" s="158"/>
      <c r="Y2188" s="158"/>
      <c r="Z2188" s="147"/>
      <c r="AA2188" s="147"/>
      <c r="AB2188" s="147"/>
      <c r="AC2188" s="147"/>
      <c r="AD2188" s="147"/>
      <c r="AE2188" s="147"/>
      <c r="AF2188" s="147"/>
      <c r="AG2188" s="147" t="s">
        <v>212</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ht="33.75" outlineLevel="3" x14ac:dyDescent="0.2">
      <c r="A2189" s="154"/>
      <c r="B2189" s="155"/>
      <c r="C2189" s="193" t="s">
        <v>494</v>
      </c>
      <c r="D2189" s="188"/>
      <c r="E2189" s="189">
        <v>85.130499999999998</v>
      </c>
      <c r="F2189" s="158"/>
      <c r="G2189" s="158"/>
      <c r="H2189" s="158"/>
      <c r="I2189" s="158"/>
      <c r="J2189" s="158"/>
      <c r="K2189" s="158"/>
      <c r="L2189" s="158"/>
      <c r="M2189" s="158"/>
      <c r="N2189" s="157"/>
      <c r="O2189" s="157"/>
      <c r="P2189" s="157"/>
      <c r="Q2189" s="157"/>
      <c r="R2189" s="158"/>
      <c r="S2189" s="158"/>
      <c r="T2189" s="158"/>
      <c r="U2189" s="158"/>
      <c r="V2189" s="158"/>
      <c r="W2189" s="158"/>
      <c r="X2189" s="158"/>
      <c r="Y2189" s="158"/>
      <c r="Z2189" s="147"/>
      <c r="AA2189" s="147"/>
      <c r="AB2189" s="147"/>
      <c r="AC2189" s="147"/>
      <c r="AD2189" s="147"/>
      <c r="AE2189" s="147"/>
      <c r="AF2189" s="147"/>
      <c r="AG2189" s="147" t="s">
        <v>212</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3" x14ac:dyDescent="0.2">
      <c r="A2190" s="154"/>
      <c r="B2190" s="155"/>
      <c r="C2190" s="193" t="s">
        <v>495</v>
      </c>
      <c r="D2190" s="188"/>
      <c r="E2190" s="189"/>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7"/>
      <c r="AA2190" s="147"/>
      <c r="AB2190" s="147"/>
      <c r="AC2190" s="147"/>
      <c r="AD2190" s="147"/>
      <c r="AE2190" s="147"/>
      <c r="AF2190" s="147"/>
      <c r="AG2190" s="147" t="s">
        <v>212</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3" x14ac:dyDescent="0.2">
      <c r="A2191" s="154"/>
      <c r="B2191" s="155"/>
      <c r="C2191" s="193" t="s">
        <v>496</v>
      </c>
      <c r="D2191" s="188"/>
      <c r="E2191" s="189">
        <v>45.8</v>
      </c>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7"/>
      <c r="AA2191" s="147"/>
      <c r="AB2191" s="147"/>
      <c r="AC2191" s="147"/>
      <c r="AD2191" s="147"/>
      <c r="AE2191" s="147"/>
      <c r="AF2191" s="147"/>
      <c r="AG2191" s="147" t="s">
        <v>212</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3" x14ac:dyDescent="0.2">
      <c r="A2192" s="154"/>
      <c r="B2192" s="155"/>
      <c r="C2192" s="193" t="s">
        <v>497</v>
      </c>
      <c r="D2192" s="188"/>
      <c r="E2192" s="189"/>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7"/>
      <c r="AA2192" s="147"/>
      <c r="AB2192" s="147"/>
      <c r="AC2192" s="147"/>
      <c r="AD2192" s="147"/>
      <c r="AE2192" s="147"/>
      <c r="AF2192" s="147"/>
      <c r="AG2192" s="147" t="s">
        <v>212</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3" x14ac:dyDescent="0.2">
      <c r="A2193" s="154"/>
      <c r="B2193" s="155"/>
      <c r="C2193" s="193" t="s">
        <v>498</v>
      </c>
      <c r="D2193" s="188"/>
      <c r="E2193" s="189">
        <v>36.299999999999997</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7"/>
      <c r="AA2193" s="147"/>
      <c r="AB2193" s="147"/>
      <c r="AC2193" s="147"/>
      <c r="AD2193" s="147"/>
      <c r="AE2193" s="147"/>
      <c r="AF2193" s="147"/>
      <c r="AG2193" s="147" t="s">
        <v>212</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3" x14ac:dyDescent="0.2">
      <c r="A2194" s="154"/>
      <c r="B2194" s="155"/>
      <c r="C2194" s="193" t="s">
        <v>499</v>
      </c>
      <c r="D2194" s="188"/>
      <c r="E2194" s="189"/>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7"/>
      <c r="AA2194" s="147"/>
      <c r="AB2194" s="147"/>
      <c r="AC2194" s="147"/>
      <c r="AD2194" s="147"/>
      <c r="AE2194" s="147"/>
      <c r="AF2194" s="147"/>
      <c r="AG2194" s="147" t="s">
        <v>212</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3" x14ac:dyDescent="0.2">
      <c r="A2195" s="154"/>
      <c r="B2195" s="155"/>
      <c r="C2195" s="193" t="s">
        <v>500</v>
      </c>
      <c r="D2195" s="188"/>
      <c r="E2195" s="189">
        <v>26.423999999999999</v>
      </c>
      <c r="F2195" s="158"/>
      <c r="G2195" s="158"/>
      <c r="H2195" s="158"/>
      <c r="I2195" s="158"/>
      <c r="J2195" s="158"/>
      <c r="K2195" s="158"/>
      <c r="L2195" s="158"/>
      <c r="M2195" s="158"/>
      <c r="N2195" s="157"/>
      <c r="O2195" s="157"/>
      <c r="P2195" s="157"/>
      <c r="Q2195" s="157"/>
      <c r="R2195" s="158"/>
      <c r="S2195" s="158"/>
      <c r="T2195" s="158"/>
      <c r="U2195" s="158"/>
      <c r="V2195" s="158"/>
      <c r="W2195" s="158"/>
      <c r="X2195" s="158"/>
      <c r="Y2195" s="158"/>
      <c r="Z2195" s="147"/>
      <c r="AA2195" s="147"/>
      <c r="AB2195" s="147"/>
      <c r="AC2195" s="147"/>
      <c r="AD2195" s="147"/>
      <c r="AE2195" s="147"/>
      <c r="AF2195" s="147"/>
      <c r="AG2195" s="147" t="s">
        <v>212</v>
      </c>
      <c r="AH2195" s="147">
        <v>0</v>
      </c>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3" x14ac:dyDescent="0.2">
      <c r="A2196" s="154"/>
      <c r="B2196" s="155"/>
      <c r="C2196" s="193" t="s">
        <v>501</v>
      </c>
      <c r="D2196" s="188"/>
      <c r="E2196" s="189"/>
      <c r="F2196" s="158"/>
      <c r="G2196" s="158"/>
      <c r="H2196" s="158"/>
      <c r="I2196" s="158"/>
      <c r="J2196" s="158"/>
      <c r="K2196" s="158"/>
      <c r="L2196" s="158"/>
      <c r="M2196" s="158"/>
      <c r="N2196" s="157"/>
      <c r="O2196" s="157"/>
      <c r="P2196" s="157"/>
      <c r="Q2196" s="157"/>
      <c r="R2196" s="158"/>
      <c r="S2196" s="158"/>
      <c r="T2196" s="158"/>
      <c r="U2196" s="158"/>
      <c r="V2196" s="158"/>
      <c r="W2196" s="158"/>
      <c r="X2196" s="158"/>
      <c r="Y2196" s="158"/>
      <c r="Z2196" s="147"/>
      <c r="AA2196" s="147"/>
      <c r="AB2196" s="147"/>
      <c r="AC2196" s="147"/>
      <c r="AD2196" s="147"/>
      <c r="AE2196" s="147"/>
      <c r="AF2196" s="147"/>
      <c r="AG2196" s="147" t="s">
        <v>212</v>
      </c>
      <c r="AH2196" s="147">
        <v>0</v>
      </c>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3" x14ac:dyDescent="0.2">
      <c r="A2197" s="154"/>
      <c r="B2197" s="155"/>
      <c r="C2197" s="193" t="s">
        <v>502</v>
      </c>
      <c r="D2197" s="188"/>
      <c r="E2197" s="189">
        <v>24.427</v>
      </c>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7"/>
      <c r="AA2197" s="147"/>
      <c r="AB2197" s="147"/>
      <c r="AC2197" s="147"/>
      <c r="AD2197" s="147"/>
      <c r="AE2197" s="147"/>
      <c r="AF2197" s="147"/>
      <c r="AG2197" s="147" t="s">
        <v>212</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3" x14ac:dyDescent="0.2">
      <c r="A2198" s="154"/>
      <c r="B2198" s="155"/>
      <c r="C2198" s="193" t="s">
        <v>503</v>
      </c>
      <c r="D2198" s="188"/>
      <c r="E2198" s="189"/>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7"/>
      <c r="AA2198" s="147"/>
      <c r="AB2198" s="147"/>
      <c r="AC2198" s="147"/>
      <c r="AD2198" s="147"/>
      <c r="AE2198" s="147"/>
      <c r="AF2198" s="147"/>
      <c r="AG2198" s="147" t="s">
        <v>212</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3" x14ac:dyDescent="0.2">
      <c r="A2199" s="154"/>
      <c r="B2199" s="155"/>
      <c r="C2199" s="193" t="s">
        <v>504</v>
      </c>
      <c r="D2199" s="188"/>
      <c r="E2199" s="189">
        <v>47.627000000000002</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7"/>
      <c r="AA2199" s="147"/>
      <c r="AB2199" s="147"/>
      <c r="AC2199" s="147"/>
      <c r="AD2199" s="147"/>
      <c r="AE2199" s="147"/>
      <c r="AF2199" s="147"/>
      <c r="AG2199" s="147" t="s">
        <v>212</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3" x14ac:dyDescent="0.2">
      <c r="A2200" s="154"/>
      <c r="B2200" s="155"/>
      <c r="C2200" s="193" t="s">
        <v>505</v>
      </c>
      <c r="D2200" s="188"/>
      <c r="E2200" s="189"/>
      <c r="F2200" s="158"/>
      <c r="G2200" s="158"/>
      <c r="H2200" s="158"/>
      <c r="I2200" s="158"/>
      <c r="J2200" s="158"/>
      <c r="K2200" s="158"/>
      <c r="L2200" s="158"/>
      <c r="M2200" s="158"/>
      <c r="N2200" s="157"/>
      <c r="O2200" s="157"/>
      <c r="P2200" s="157"/>
      <c r="Q2200" s="157"/>
      <c r="R2200" s="158"/>
      <c r="S2200" s="158"/>
      <c r="T2200" s="158"/>
      <c r="U2200" s="158"/>
      <c r="V2200" s="158"/>
      <c r="W2200" s="158"/>
      <c r="X2200" s="158"/>
      <c r="Y2200" s="158"/>
      <c r="Z2200" s="147"/>
      <c r="AA2200" s="147"/>
      <c r="AB2200" s="147"/>
      <c r="AC2200" s="147"/>
      <c r="AD2200" s="147"/>
      <c r="AE2200" s="147"/>
      <c r="AF2200" s="147"/>
      <c r="AG2200" s="147" t="s">
        <v>212</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3" x14ac:dyDescent="0.2">
      <c r="A2201" s="154"/>
      <c r="B2201" s="155"/>
      <c r="C2201" s="193" t="s">
        <v>506</v>
      </c>
      <c r="D2201" s="188"/>
      <c r="E2201" s="189">
        <v>37.027000000000001</v>
      </c>
      <c r="F2201" s="158"/>
      <c r="G2201" s="158"/>
      <c r="H2201" s="158"/>
      <c r="I2201" s="158"/>
      <c r="J2201" s="158"/>
      <c r="K2201" s="158"/>
      <c r="L2201" s="158"/>
      <c r="M2201" s="158"/>
      <c r="N2201" s="157"/>
      <c r="O2201" s="157"/>
      <c r="P2201" s="157"/>
      <c r="Q2201" s="157"/>
      <c r="R2201" s="158"/>
      <c r="S2201" s="158"/>
      <c r="T2201" s="158"/>
      <c r="U2201" s="158"/>
      <c r="V2201" s="158"/>
      <c r="W2201" s="158"/>
      <c r="X2201" s="158"/>
      <c r="Y2201" s="158"/>
      <c r="Z2201" s="147"/>
      <c r="AA2201" s="147"/>
      <c r="AB2201" s="147"/>
      <c r="AC2201" s="147"/>
      <c r="AD2201" s="147"/>
      <c r="AE2201" s="147"/>
      <c r="AF2201" s="147"/>
      <c r="AG2201" s="147" t="s">
        <v>212</v>
      </c>
      <c r="AH2201" s="147">
        <v>0</v>
      </c>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3" x14ac:dyDescent="0.2">
      <c r="A2202" s="154"/>
      <c r="B2202" s="155"/>
      <c r="C2202" s="193" t="s">
        <v>507</v>
      </c>
      <c r="D2202" s="188"/>
      <c r="E2202" s="189"/>
      <c r="F2202" s="158"/>
      <c r="G2202" s="158"/>
      <c r="H2202" s="158"/>
      <c r="I2202" s="158"/>
      <c r="J2202" s="158"/>
      <c r="K2202" s="158"/>
      <c r="L2202" s="158"/>
      <c r="M2202" s="158"/>
      <c r="N2202" s="157"/>
      <c r="O2202" s="157"/>
      <c r="P2202" s="157"/>
      <c r="Q2202" s="157"/>
      <c r="R2202" s="158"/>
      <c r="S2202" s="158"/>
      <c r="T2202" s="158"/>
      <c r="U2202" s="158"/>
      <c r="V2202" s="158"/>
      <c r="W2202" s="158"/>
      <c r="X2202" s="158"/>
      <c r="Y2202" s="158"/>
      <c r="Z2202" s="147"/>
      <c r="AA2202" s="147"/>
      <c r="AB2202" s="147"/>
      <c r="AC2202" s="147"/>
      <c r="AD2202" s="147"/>
      <c r="AE2202" s="147"/>
      <c r="AF2202" s="147"/>
      <c r="AG2202" s="147" t="s">
        <v>212</v>
      </c>
      <c r="AH2202" s="147">
        <v>0</v>
      </c>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3" x14ac:dyDescent="0.2">
      <c r="A2203" s="154"/>
      <c r="B2203" s="155"/>
      <c r="C2203" s="193" t="s">
        <v>508</v>
      </c>
      <c r="D2203" s="188"/>
      <c r="E2203" s="189">
        <v>30.827000000000002</v>
      </c>
      <c r="F2203" s="158"/>
      <c r="G2203" s="158"/>
      <c r="H2203" s="158"/>
      <c r="I2203" s="158"/>
      <c r="J2203" s="158"/>
      <c r="K2203" s="158"/>
      <c r="L2203" s="158"/>
      <c r="M2203" s="158"/>
      <c r="N2203" s="157"/>
      <c r="O2203" s="157"/>
      <c r="P2203" s="157"/>
      <c r="Q2203" s="157"/>
      <c r="R2203" s="158"/>
      <c r="S2203" s="158"/>
      <c r="T2203" s="158"/>
      <c r="U2203" s="158"/>
      <c r="V2203" s="158"/>
      <c r="W2203" s="158"/>
      <c r="X2203" s="158"/>
      <c r="Y2203" s="158"/>
      <c r="Z2203" s="147"/>
      <c r="AA2203" s="147"/>
      <c r="AB2203" s="147"/>
      <c r="AC2203" s="147"/>
      <c r="AD2203" s="147"/>
      <c r="AE2203" s="147"/>
      <c r="AF2203" s="147"/>
      <c r="AG2203" s="147" t="s">
        <v>212</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3" x14ac:dyDescent="0.2">
      <c r="A2204" s="154"/>
      <c r="B2204" s="155"/>
      <c r="C2204" s="193" t="s">
        <v>509</v>
      </c>
      <c r="D2204" s="188"/>
      <c r="E2204" s="189"/>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7"/>
      <c r="AA2204" s="147"/>
      <c r="AB2204" s="147"/>
      <c r="AC2204" s="147"/>
      <c r="AD2204" s="147"/>
      <c r="AE2204" s="147"/>
      <c r="AF2204" s="147"/>
      <c r="AG2204" s="147" t="s">
        <v>212</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3" x14ac:dyDescent="0.2">
      <c r="A2205" s="154"/>
      <c r="B2205" s="155"/>
      <c r="C2205" s="193" t="s">
        <v>510</v>
      </c>
      <c r="D2205" s="188"/>
      <c r="E2205" s="189">
        <v>11.423999999999999</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7"/>
      <c r="AA2205" s="147"/>
      <c r="AB2205" s="147"/>
      <c r="AC2205" s="147"/>
      <c r="AD2205" s="147"/>
      <c r="AE2205" s="147"/>
      <c r="AF2205" s="147"/>
      <c r="AG2205" s="147" t="s">
        <v>212</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3" x14ac:dyDescent="0.2">
      <c r="A2206" s="154"/>
      <c r="B2206" s="155"/>
      <c r="C2206" s="193" t="s">
        <v>511</v>
      </c>
      <c r="D2206" s="188"/>
      <c r="E2206" s="189"/>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7"/>
      <c r="AA2206" s="147"/>
      <c r="AB2206" s="147"/>
      <c r="AC2206" s="147"/>
      <c r="AD2206" s="147"/>
      <c r="AE2206" s="147"/>
      <c r="AF2206" s="147"/>
      <c r="AG2206" s="147" t="s">
        <v>212</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ht="33.75" outlineLevel="3" x14ac:dyDescent="0.2">
      <c r="A2207" s="154"/>
      <c r="B2207" s="155"/>
      <c r="C2207" s="193" t="s">
        <v>512</v>
      </c>
      <c r="D2207" s="188"/>
      <c r="E2207" s="189">
        <v>81.539000000000001</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7"/>
      <c r="AA2207" s="147"/>
      <c r="AB2207" s="147"/>
      <c r="AC2207" s="147"/>
      <c r="AD2207" s="147"/>
      <c r="AE2207" s="147"/>
      <c r="AF2207" s="147"/>
      <c r="AG2207" s="147" t="s">
        <v>212</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3" x14ac:dyDescent="0.2">
      <c r="A2208" s="154"/>
      <c r="B2208" s="155"/>
      <c r="C2208" s="193" t="s">
        <v>513</v>
      </c>
      <c r="D2208" s="188"/>
      <c r="E2208" s="189"/>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7"/>
      <c r="AA2208" s="147"/>
      <c r="AB2208" s="147"/>
      <c r="AC2208" s="147"/>
      <c r="AD2208" s="147"/>
      <c r="AE2208" s="147"/>
      <c r="AF2208" s="147"/>
      <c r="AG2208" s="147" t="s">
        <v>212</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3" x14ac:dyDescent="0.2">
      <c r="A2209" s="154"/>
      <c r="B2209" s="155"/>
      <c r="C2209" s="193" t="s">
        <v>514</v>
      </c>
      <c r="D2209" s="188"/>
      <c r="E2209" s="189">
        <v>8.3239999999999998</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7"/>
      <c r="AA2209" s="147"/>
      <c r="AB2209" s="147"/>
      <c r="AC2209" s="147"/>
      <c r="AD2209" s="147"/>
      <c r="AE2209" s="147"/>
      <c r="AF2209" s="147"/>
      <c r="AG2209" s="147" t="s">
        <v>212</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3" x14ac:dyDescent="0.2">
      <c r="A2210" s="154"/>
      <c r="B2210" s="155"/>
      <c r="C2210" s="193" t="s">
        <v>515</v>
      </c>
      <c r="D2210" s="188"/>
      <c r="E2210" s="189"/>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7"/>
      <c r="AA2210" s="147"/>
      <c r="AB2210" s="147"/>
      <c r="AC2210" s="147"/>
      <c r="AD2210" s="147"/>
      <c r="AE2210" s="147"/>
      <c r="AF2210" s="147"/>
      <c r="AG2210" s="147" t="s">
        <v>212</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3" x14ac:dyDescent="0.2">
      <c r="A2211" s="154"/>
      <c r="B2211" s="155"/>
      <c r="C2211" s="193" t="s">
        <v>516</v>
      </c>
      <c r="D2211" s="188"/>
      <c r="E2211" s="189">
        <v>8</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7"/>
      <c r="AA2211" s="147"/>
      <c r="AB2211" s="147"/>
      <c r="AC2211" s="147"/>
      <c r="AD2211" s="147"/>
      <c r="AE2211" s="147"/>
      <c r="AF2211" s="147"/>
      <c r="AG2211" s="147" t="s">
        <v>212</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3" x14ac:dyDescent="0.2">
      <c r="A2212" s="154"/>
      <c r="B2212" s="155"/>
      <c r="C2212" s="193" t="s">
        <v>517</v>
      </c>
      <c r="D2212" s="188"/>
      <c r="E2212" s="189"/>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7"/>
      <c r="AA2212" s="147"/>
      <c r="AB2212" s="147"/>
      <c r="AC2212" s="147"/>
      <c r="AD2212" s="147"/>
      <c r="AE2212" s="147"/>
      <c r="AF2212" s="147"/>
      <c r="AG2212" s="147" t="s">
        <v>212</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3" x14ac:dyDescent="0.2">
      <c r="A2213" s="154"/>
      <c r="B2213" s="155"/>
      <c r="C2213" s="193" t="s">
        <v>518</v>
      </c>
      <c r="D2213" s="188"/>
      <c r="E2213" s="189"/>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7"/>
      <c r="AA2213" s="147"/>
      <c r="AB2213" s="147"/>
      <c r="AC2213" s="147"/>
      <c r="AD2213" s="147"/>
      <c r="AE2213" s="147"/>
      <c r="AF2213" s="147"/>
      <c r="AG2213" s="147" t="s">
        <v>212</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3" x14ac:dyDescent="0.2">
      <c r="A2214" s="154"/>
      <c r="B2214" s="155"/>
      <c r="C2214" s="193" t="s">
        <v>519</v>
      </c>
      <c r="D2214" s="188"/>
      <c r="E2214" s="189"/>
      <c r="F2214" s="158"/>
      <c r="G2214" s="158"/>
      <c r="H2214" s="158"/>
      <c r="I2214" s="158"/>
      <c r="J2214" s="158"/>
      <c r="K2214" s="158"/>
      <c r="L2214" s="158"/>
      <c r="M2214" s="158"/>
      <c r="N2214" s="157"/>
      <c r="O2214" s="157"/>
      <c r="P2214" s="157"/>
      <c r="Q2214" s="157"/>
      <c r="R2214" s="158"/>
      <c r="S2214" s="158"/>
      <c r="T2214" s="158"/>
      <c r="U2214" s="158"/>
      <c r="V2214" s="158"/>
      <c r="W2214" s="158"/>
      <c r="X2214" s="158"/>
      <c r="Y2214" s="158"/>
      <c r="Z2214" s="147"/>
      <c r="AA2214" s="147"/>
      <c r="AB2214" s="147"/>
      <c r="AC2214" s="147"/>
      <c r="AD2214" s="147"/>
      <c r="AE2214" s="147"/>
      <c r="AF2214" s="147"/>
      <c r="AG2214" s="147" t="s">
        <v>212</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3" x14ac:dyDescent="0.2">
      <c r="A2215" s="154"/>
      <c r="B2215" s="155"/>
      <c r="C2215" s="193" t="s">
        <v>520</v>
      </c>
      <c r="D2215" s="188"/>
      <c r="E2215" s="189">
        <v>18</v>
      </c>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7"/>
      <c r="AA2215" s="147"/>
      <c r="AB2215" s="147"/>
      <c r="AC2215" s="147"/>
      <c r="AD2215" s="147"/>
      <c r="AE2215" s="147"/>
      <c r="AF2215" s="147"/>
      <c r="AG2215" s="147" t="s">
        <v>212</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3" x14ac:dyDescent="0.2">
      <c r="A2216" s="154"/>
      <c r="B2216" s="155"/>
      <c r="C2216" s="193" t="s">
        <v>521</v>
      </c>
      <c r="D2216" s="188"/>
      <c r="E2216" s="189"/>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7"/>
      <c r="AA2216" s="147"/>
      <c r="AB2216" s="147"/>
      <c r="AC2216" s="147"/>
      <c r="AD2216" s="147"/>
      <c r="AE2216" s="147"/>
      <c r="AF2216" s="147"/>
      <c r="AG2216" s="147" t="s">
        <v>212</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3" x14ac:dyDescent="0.2">
      <c r="A2217" s="154"/>
      <c r="B2217" s="155"/>
      <c r="C2217" s="193" t="s">
        <v>522</v>
      </c>
      <c r="D2217" s="188"/>
      <c r="E2217" s="189">
        <v>23</v>
      </c>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7"/>
      <c r="AA2217" s="147"/>
      <c r="AB2217" s="147"/>
      <c r="AC2217" s="147"/>
      <c r="AD2217" s="147"/>
      <c r="AE2217" s="147"/>
      <c r="AF2217" s="147"/>
      <c r="AG2217" s="147" t="s">
        <v>212</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3" x14ac:dyDescent="0.2">
      <c r="A2218" s="154"/>
      <c r="B2218" s="155"/>
      <c r="C2218" s="193" t="s">
        <v>523</v>
      </c>
      <c r="D2218" s="188"/>
      <c r="E2218" s="189"/>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7"/>
      <c r="AA2218" s="147"/>
      <c r="AB2218" s="147"/>
      <c r="AC2218" s="147"/>
      <c r="AD2218" s="147"/>
      <c r="AE2218" s="147"/>
      <c r="AF2218" s="147"/>
      <c r="AG2218" s="147" t="s">
        <v>212</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3" x14ac:dyDescent="0.2">
      <c r="A2219" s="154"/>
      <c r="B2219" s="155"/>
      <c r="C2219" s="193" t="s">
        <v>524</v>
      </c>
      <c r="D2219" s="188"/>
      <c r="E2219" s="189">
        <v>13.4</v>
      </c>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7"/>
      <c r="AA2219" s="147"/>
      <c r="AB2219" s="147"/>
      <c r="AC2219" s="147"/>
      <c r="AD2219" s="147"/>
      <c r="AE2219" s="147"/>
      <c r="AF2219" s="147"/>
      <c r="AG2219" s="147" t="s">
        <v>212</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3" x14ac:dyDescent="0.2">
      <c r="A2220" s="154"/>
      <c r="B2220" s="155"/>
      <c r="C2220" s="193" t="s">
        <v>525</v>
      </c>
      <c r="D2220" s="188"/>
      <c r="E2220" s="189"/>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7"/>
      <c r="AA2220" s="147"/>
      <c r="AB2220" s="147"/>
      <c r="AC2220" s="147"/>
      <c r="AD2220" s="147"/>
      <c r="AE2220" s="147"/>
      <c r="AF2220" s="147"/>
      <c r="AG2220" s="147" t="s">
        <v>212</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3" x14ac:dyDescent="0.2">
      <c r="A2221" s="154"/>
      <c r="B2221" s="155"/>
      <c r="C2221" s="193" t="s">
        <v>526</v>
      </c>
      <c r="D2221" s="188"/>
      <c r="E2221" s="189">
        <v>17.224</v>
      </c>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7"/>
      <c r="AA2221" s="147"/>
      <c r="AB2221" s="147"/>
      <c r="AC2221" s="147"/>
      <c r="AD2221" s="147"/>
      <c r="AE2221" s="147"/>
      <c r="AF2221" s="147"/>
      <c r="AG2221" s="147" t="s">
        <v>212</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3" x14ac:dyDescent="0.2">
      <c r="A2222" s="154"/>
      <c r="B2222" s="155"/>
      <c r="C2222" s="193" t="s">
        <v>258</v>
      </c>
      <c r="D2222" s="188"/>
      <c r="E2222" s="189"/>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7"/>
      <c r="AA2222" s="147"/>
      <c r="AB2222" s="147"/>
      <c r="AC2222" s="147"/>
      <c r="AD2222" s="147"/>
      <c r="AE2222" s="147"/>
      <c r="AF2222" s="147"/>
      <c r="AG2222" s="147" t="s">
        <v>212</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3" x14ac:dyDescent="0.2">
      <c r="A2223" s="154"/>
      <c r="B2223" s="155"/>
      <c r="C2223" s="193" t="s">
        <v>527</v>
      </c>
      <c r="D2223" s="188"/>
      <c r="E2223" s="189"/>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7"/>
      <c r="AA2223" s="147"/>
      <c r="AB2223" s="147"/>
      <c r="AC2223" s="147"/>
      <c r="AD2223" s="147"/>
      <c r="AE2223" s="147"/>
      <c r="AF2223" s="147"/>
      <c r="AG2223" s="147" t="s">
        <v>212</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ht="22.5" outlineLevel="3" x14ac:dyDescent="0.2">
      <c r="A2224" s="154"/>
      <c r="B2224" s="155"/>
      <c r="C2224" s="193" t="s">
        <v>528</v>
      </c>
      <c r="D2224" s="188"/>
      <c r="E2224" s="189">
        <v>33.58</v>
      </c>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7"/>
      <c r="AA2224" s="147"/>
      <c r="AB2224" s="147"/>
      <c r="AC2224" s="147"/>
      <c r="AD2224" s="147"/>
      <c r="AE2224" s="147"/>
      <c r="AF2224" s="147"/>
      <c r="AG2224" s="147" t="s">
        <v>212</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3" x14ac:dyDescent="0.2">
      <c r="A2225" s="154"/>
      <c r="B2225" s="155"/>
      <c r="C2225" s="193" t="s">
        <v>529</v>
      </c>
      <c r="D2225" s="188"/>
      <c r="E2225" s="189"/>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7"/>
      <c r="AA2225" s="147"/>
      <c r="AB2225" s="147"/>
      <c r="AC2225" s="147"/>
      <c r="AD2225" s="147"/>
      <c r="AE2225" s="147"/>
      <c r="AF2225" s="147"/>
      <c r="AG2225" s="147" t="s">
        <v>212</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ht="22.5" outlineLevel="3" x14ac:dyDescent="0.2">
      <c r="A2226" s="154"/>
      <c r="B2226" s="155"/>
      <c r="C2226" s="193" t="s">
        <v>530</v>
      </c>
      <c r="D2226" s="188"/>
      <c r="E2226" s="189">
        <v>34.58</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7"/>
      <c r="AA2226" s="147"/>
      <c r="AB2226" s="147"/>
      <c r="AC2226" s="147"/>
      <c r="AD2226" s="147"/>
      <c r="AE2226" s="147"/>
      <c r="AF2226" s="147"/>
      <c r="AG2226" s="147" t="s">
        <v>212</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3" x14ac:dyDescent="0.2">
      <c r="A2227" s="154"/>
      <c r="B2227" s="155"/>
      <c r="C2227" s="193" t="s">
        <v>531</v>
      </c>
      <c r="D2227" s="188"/>
      <c r="E2227" s="189"/>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7"/>
      <c r="AA2227" s="147"/>
      <c r="AB2227" s="147"/>
      <c r="AC2227" s="147"/>
      <c r="AD2227" s="147"/>
      <c r="AE2227" s="147"/>
      <c r="AF2227" s="147"/>
      <c r="AG2227" s="147" t="s">
        <v>212</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3" x14ac:dyDescent="0.2">
      <c r="A2228" s="154"/>
      <c r="B2228" s="155"/>
      <c r="C2228" s="193" t="s">
        <v>532</v>
      </c>
      <c r="D2228" s="188"/>
      <c r="E2228" s="189">
        <v>32.046999999999997</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7"/>
      <c r="AA2228" s="147"/>
      <c r="AB2228" s="147"/>
      <c r="AC2228" s="147"/>
      <c r="AD2228" s="147"/>
      <c r="AE2228" s="147"/>
      <c r="AF2228" s="147"/>
      <c r="AG2228" s="147" t="s">
        <v>212</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3" x14ac:dyDescent="0.2">
      <c r="A2229" s="154"/>
      <c r="B2229" s="155"/>
      <c r="C2229" s="193" t="s">
        <v>533</v>
      </c>
      <c r="D2229" s="188"/>
      <c r="E2229" s="189"/>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7"/>
      <c r="AA2229" s="147"/>
      <c r="AB2229" s="147"/>
      <c r="AC2229" s="147"/>
      <c r="AD2229" s="147"/>
      <c r="AE2229" s="147"/>
      <c r="AF2229" s="147"/>
      <c r="AG2229" s="147" t="s">
        <v>212</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ht="45" outlineLevel="3" x14ac:dyDescent="0.2">
      <c r="A2230" s="154"/>
      <c r="B2230" s="155"/>
      <c r="C2230" s="193" t="s">
        <v>534</v>
      </c>
      <c r="D2230" s="188"/>
      <c r="E2230" s="189">
        <v>64.531000000000006</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7"/>
      <c r="AA2230" s="147"/>
      <c r="AB2230" s="147"/>
      <c r="AC2230" s="147"/>
      <c r="AD2230" s="147"/>
      <c r="AE2230" s="147"/>
      <c r="AF2230" s="147"/>
      <c r="AG2230" s="147" t="s">
        <v>212</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3" x14ac:dyDescent="0.2">
      <c r="A2231" s="154"/>
      <c r="B2231" s="155"/>
      <c r="C2231" s="193" t="s">
        <v>535</v>
      </c>
      <c r="D2231" s="188"/>
      <c r="E2231" s="189"/>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7"/>
      <c r="AA2231" s="147"/>
      <c r="AB2231" s="147"/>
      <c r="AC2231" s="147"/>
      <c r="AD2231" s="147"/>
      <c r="AE2231" s="147"/>
      <c r="AF2231" s="147"/>
      <c r="AG2231" s="147" t="s">
        <v>212</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ht="22.5" outlineLevel="3" x14ac:dyDescent="0.2">
      <c r="A2232" s="154"/>
      <c r="B2232" s="155"/>
      <c r="C2232" s="193" t="s">
        <v>536</v>
      </c>
      <c r="D2232" s="188"/>
      <c r="E2232" s="189">
        <v>54.87</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7"/>
      <c r="AA2232" s="147"/>
      <c r="AB2232" s="147"/>
      <c r="AC2232" s="147"/>
      <c r="AD2232" s="147"/>
      <c r="AE2232" s="147"/>
      <c r="AF2232" s="147"/>
      <c r="AG2232" s="147" t="s">
        <v>212</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ht="33.75" outlineLevel="1" x14ac:dyDescent="0.2">
      <c r="A2233" s="175">
        <v>342</v>
      </c>
      <c r="B2233" s="176" t="s">
        <v>1547</v>
      </c>
      <c r="C2233" s="183" t="s">
        <v>1548</v>
      </c>
      <c r="D2233" s="177" t="s">
        <v>253</v>
      </c>
      <c r="E2233" s="178">
        <v>1109.635</v>
      </c>
      <c r="F2233" s="179"/>
      <c r="G2233" s="180">
        <f>ROUND(E2233*F2233,2)</f>
        <v>0</v>
      </c>
      <c r="H2233" s="179"/>
      <c r="I2233" s="180">
        <f>ROUND(E2233*H2233,2)</f>
        <v>0</v>
      </c>
      <c r="J2233" s="179"/>
      <c r="K2233" s="180">
        <f>ROUND(E2233*J2233,2)</f>
        <v>0</v>
      </c>
      <c r="L2233" s="180">
        <v>21</v>
      </c>
      <c r="M2233" s="180">
        <f>G2233*(1+L2233/100)</f>
        <v>0</v>
      </c>
      <c r="N2233" s="178">
        <v>4.8700000000000002E-3</v>
      </c>
      <c r="O2233" s="178">
        <f>ROUND(E2233*N2233,2)</f>
        <v>5.4</v>
      </c>
      <c r="P2233" s="178">
        <v>0</v>
      </c>
      <c r="Q2233" s="178">
        <f>ROUND(E2233*P2233,2)</f>
        <v>0</v>
      </c>
      <c r="R2233" s="180"/>
      <c r="S2233" s="180" t="s">
        <v>178</v>
      </c>
      <c r="T2233" s="181" t="s">
        <v>178</v>
      </c>
      <c r="U2233" s="158">
        <v>1.1259999999999999</v>
      </c>
      <c r="V2233" s="158">
        <f>ROUND(E2233*U2233,2)</f>
        <v>1249.45</v>
      </c>
      <c r="W2233" s="158"/>
      <c r="X2233" s="158" t="s">
        <v>188</v>
      </c>
      <c r="Y2233" s="158" t="s">
        <v>180</v>
      </c>
      <c r="Z2233" s="147"/>
      <c r="AA2233" s="147"/>
      <c r="AB2233" s="147"/>
      <c r="AC2233" s="147"/>
      <c r="AD2233" s="147"/>
      <c r="AE2233" s="147"/>
      <c r="AF2233" s="147"/>
      <c r="AG2233" s="147" t="s">
        <v>189</v>
      </c>
      <c r="AH2233" s="147"/>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ht="22.5" outlineLevel="1" x14ac:dyDescent="0.2">
      <c r="A2234" s="168">
        <v>343</v>
      </c>
      <c r="B2234" s="169" t="s">
        <v>1549</v>
      </c>
      <c r="C2234" s="184" t="s">
        <v>1550</v>
      </c>
      <c r="D2234" s="170" t="s">
        <v>253</v>
      </c>
      <c r="E2234" s="171">
        <v>1220.5985000000001</v>
      </c>
      <c r="F2234" s="172"/>
      <c r="G2234" s="173">
        <f>ROUND(E2234*F2234,2)</f>
        <v>0</v>
      </c>
      <c r="H2234" s="172"/>
      <c r="I2234" s="173">
        <f>ROUND(E2234*H2234,2)</f>
        <v>0</v>
      </c>
      <c r="J2234" s="172"/>
      <c r="K2234" s="173">
        <f>ROUND(E2234*J2234,2)</f>
        <v>0</v>
      </c>
      <c r="L2234" s="173">
        <v>21</v>
      </c>
      <c r="M2234" s="173">
        <f>G2234*(1+L2234/100)</f>
        <v>0</v>
      </c>
      <c r="N2234" s="171">
        <v>1.2200000000000001E-2</v>
      </c>
      <c r="O2234" s="171">
        <f>ROUND(E2234*N2234,2)</f>
        <v>14.89</v>
      </c>
      <c r="P2234" s="171">
        <v>0</v>
      </c>
      <c r="Q2234" s="171">
        <f>ROUND(E2234*P2234,2)</f>
        <v>0</v>
      </c>
      <c r="R2234" s="173" t="s">
        <v>237</v>
      </c>
      <c r="S2234" s="173" t="s">
        <v>178</v>
      </c>
      <c r="T2234" s="174" t="s">
        <v>178</v>
      </c>
      <c r="U2234" s="158">
        <v>0</v>
      </c>
      <c r="V2234" s="158">
        <f>ROUND(E2234*U2234,2)</f>
        <v>0</v>
      </c>
      <c r="W2234" s="158"/>
      <c r="X2234" s="158" t="s">
        <v>238</v>
      </c>
      <c r="Y2234" s="158" t="s">
        <v>180</v>
      </c>
      <c r="Z2234" s="147"/>
      <c r="AA2234" s="147"/>
      <c r="AB2234" s="147"/>
      <c r="AC2234" s="147"/>
      <c r="AD2234" s="147"/>
      <c r="AE2234" s="147"/>
      <c r="AF2234" s="147"/>
      <c r="AG2234" s="147" t="s">
        <v>239</v>
      </c>
      <c r="AH2234" s="147"/>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2" x14ac:dyDescent="0.2">
      <c r="A2235" s="154"/>
      <c r="B2235" s="155"/>
      <c r="C2235" s="193" t="s">
        <v>1551</v>
      </c>
      <c r="D2235" s="188"/>
      <c r="E2235" s="189">
        <v>1220.5985000000001</v>
      </c>
      <c r="F2235" s="158"/>
      <c r="G2235" s="158"/>
      <c r="H2235" s="158"/>
      <c r="I2235" s="158"/>
      <c r="J2235" s="158"/>
      <c r="K2235" s="158"/>
      <c r="L2235" s="158"/>
      <c r="M2235" s="158"/>
      <c r="N2235" s="157"/>
      <c r="O2235" s="157"/>
      <c r="P2235" s="157"/>
      <c r="Q2235" s="157"/>
      <c r="R2235" s="158"/>
      <c r="S2235" s="158"/>
      <c r="T2235" s="158"/>
      <c r="U2235" s="158"/>
      <c r="V2235" s="158"/>
      <c r="W2235" s="158"/>
      <c r="X2235" s="158"/>
      <c r="Y2235" s="158"/>
      <c r="Z2235" s="147"/>
      <c r="AA2235" s="147"/>
      <c r="AB2235" s="147"/>
      <c r="AC2235" s="147"/>
      <c r="AD2235" s="147"/>
      <c r="AE2235" s="147"/>
      <c r="AF2235" s="147"/>
      <c r="AG2235" s="147" t="s">
        <v>212</v>
      </c>
      <c r="AH2235" s="147">
        <v>0</v>
      </c>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
      <c r="A2236" s="154">
        <v>344</v>
      </c>
      <c r="B2236" s="155" t="s">
        <v>1552</v>
      </c>
      <c r="C2236" s="195" t="s">
        <v>1553</v>
      </c>
      <c r="D2236" s="156" t="s">
        <v>0</v>
      </c>
      <c r="E2236" s="192"/>
      <c r="F2236" s="159"/>
      <c r="G2236" s="158">
        <f>ROUND(E2236*F2236,2)</f>
        <v>0</v>
      </c>
      <c r="H2236" s="159"/>
      <c r="I2236" s="158">
        <f>ROUND(E2236*H2236,2)</f>
        <v>0</v>
      </c>
      <c r="J2236" s="159"/>
      <c r="K2236" s="158">
        <f>ROUND(E2236*J2236,2)</f>
        <v>0</v>
      </c>
      <c r="L2236" s="158">
        <v>21</v>
      </c>
      <c r="M2236" s="158">
        <f>G2236*(1+L2236/100)</f>
        <v>0</v>
      </c>
      <c r="N2236" s="157">
        <v>0</v>
      </c>
      <c r="O2236" s="157">
        <f>ROUND(E2236*N2236,2)</f>
        <v>0</v>
      </c>
      <c r="P2236" s="157">
        <v>0</v>
      </c>
      <c r="Q2236" s="157">
        <f>ROUND(E2236*P2236,2)</f>
        <v>0</v>
      </c>
      <c r="R2236" s="158"/>
      <c r="S2236" s="158" t="s">
        <v>178</v>
      </c>
      <c r="T2236" s="158" t="s">
        <v>178</v>
      </c>
      <c r="U2236" s="158">
        <v>0</v>
      </c>
      <c r="V2236" s="158">
        <f>ROUND(E2236*U2236,2)</f>
        <v>0</v>
      </c>
      <c r="W2236" s="158"/>
      <c r="X2236" s="158" t="s">
        <v>1060</v>
      </c>
      <c r="Y2236" s="158" t="s">
        <v>180</v>
      </c>
      <c r="Z2236" s="147"/>
      <c r="AA2236" s="147"/>
      <c r="AB2236" s="147"/>
      <c r="AC2236" s="147"/>
      <c r="AD2236" s="147"/>
      <c r="AE2236" s="147"/>
      <c r="AF2236" s="147"/>
      <c r="AG2236" s="147" t="s">
        <v>1061</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x14ac:dyDescent="0.2">
      <c r="A2237" s="161" t="s">
        <v>173</v>
      </c>
      <c r="B2237" s="162" t="s">
        <v>128</v>
      </c>
      <c r="C2237" s="182" t="s">
        <v>129</v>
      </c>
      <c r="D2237" s="163"/>
      <c r="E2237" s="164"/>
      <c r="F2237" s="165"/>
      <c r="G2237" s="165">
        <f>SUMIF(AG2238:AG2262,"&lt;&gt;NOR",G2238:G2262)</f>
        <v>0</v>
      </c>
      <c r="H2237" s="165"/>
      <c r="I2237" s="165">
        <f>SUM(I2238:I2262)</f>
        <v>0</v>
      </c>
      <c r="J2237" s="165"/>
      <c r="K2237" s="165">
        <f>SUM(K2238:K2262)</f>
        <v>0</v>
      </c>
      <c r="L2237" s="165"/>
      <c r="M2237" s="165">
        <f>SUM(M2238:M2262)</f>
        <v>0</v>
      </c>
      <c r="N2237" s="164"/>
      <c r="O2237" s="164">
        <f>SUM(O2238:O2262)</f>
        <v>0.49</v>
      </c>
      <c r="P2237" s="164"/>
      <c r="Q2237" s="164">
        <f>SUM(Q2238:Q2262)</f>
        <v>0</v>
      </c>
      <c r="R2237" s="165"/>
      <c r="S2237" s="165"/>
      <c r="T2237" s="166"/>
      <c r="U2237" s="160"/>
      <c r="V2237" s="160">
        <f>SUM(V2238:V2262)</f>
        <v>100.36</v>
      </c>
      <c r="W2237" s="160"/>
      <c r="X2237" s="160"/>
      <c r="Y2237" s="160"/>
      <c r="AG2237" t="s">
        <v>174</v>
      </c>
    </row>
    <row r="2238" spans="1:60" outlineLevel="1" x14ac:dyDescent="0.2">
      <c r="A2238" s="168">
        <v>345</v>
      </c>
      <c r="B2238" s="169" t="s">
        <v>1554</v>
      </c>
      <c r="C2238" s="184" t="s">
        <v>1555</v>
      </c>
      <c r="D2238" s="170" t="s">
        <v>253</v>
      </c>
      <c r="E2238" s="171">
        <v>18.010400000000001</v>
      </c>
      <c r="F2238" s="172"/>
      <c r="G2238" s="173">
        <f>ROUND(E2238*F2238,2)</f>
        <v>0</v>
      </c>
      <c r="H2238" s="172"/>
      <c r="I2238" s="173">
        <f>ROUND(E2238*H2238,2)</f>
        <v>0</v>
      </c>
      <c r="J2238" s="172"/>
      <c r="K2238" s="173">
        <f>ROUND(E2238*J2238,2)</f>
        <v>0</v>
      </c>
      <c r="L2238" s="173">
        <v>21</v>
      </c>
      <c r="M2238" s="173">
        <f>G2238*(1+L2238/100)</f>
        <v>0</v>
      </c>
      <c r="N2238" s="171">
        <v>3.2000000000000003E-4</v>
      </c>
      <c r="O2238" s="171">
        <f>ROUND(E2238*N2238,2)</f>
        <v>0.01</v>
      </c>
      <c r="P2238" s="171">
        <v>0</v>
      </c>
      <c r="Q2238" s="171">
        <f>ROUND(E2238*P2238,2)</f>
        <v>0</v>
      </c>
      <c r="R2238" s="173"/>
      <c r="S2238" s="173" t="s">
        <v>178</v>
      </c>
      <c r="T2238" s="174" t="s">
        <v>178</v>
      </c>
      <c r="U2238" s="158">
        <v>0.28699999999999998</v>
      </c>
      <c r="V2238" s="158">
        <f>ROUND(E2238*U2238,2)</f>
        <v>5.17</v>
      </c>
      <c r="W2238" s="158"/>
      <c r="X2238" s="158" t="s">
        <v>188</v>
      </c>
      <c r="Y2238" s="158" t="s">
        <v>180</v>
      </c>
      <c r="Z2238" s="147"/>
      <c r="AA2238" s="147"/>
      <c r="AB2238" s="147"/>
      <c r="AC2238" s="147"/>
      <c r="AD2238" s="147"/>
      <c r="AE2238" s="147"/>
      <c r="AF2238" s="147"/>
      <c r="AG2238" s="147" t="s">
        <v>189</v>
      </c>
      <c r="AH2238" s="147"/>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2" x14ac:dyDescent="0.2">
      <c r="A2239" s="154"/>
      <c r="B2239" s="155"/>
      <c r="C2239" s="193" t="s">
        <v>1556</v>
      </c>
      <c r="D2239" s="188"/>
      <c r="E2239" s="189"/>
      <c r="F2239" s="158"/>
      <c r="G2239" s="158"/>
      <c r="H2239" s="158"/>
      <c r="I2239" s="158"/>
      <c r="J2239" s="158"/>
      <c r="K2239" s="158"/>
      <c r="L2239" s="158"/>
      <c r="M2239" s="158"/>
      <c r="N2239" s="157"/>
      <c r="O2239" s="157"/>
      <c r="P2239" s="157"/>
      <c r="Q2239" s="157"/>
      <c r="R2239" s="158"/>
      <c r="S2239" s="158"/>
      <c r="T2239" s="158"/>
      <c r="U2239" s="158"/>
      <c r="V2239" s="158"/>
      <c r="W2239" s="158"/>
      <c r="X2239" s="158"/>
      <c r="Y2239" s="158"/>
      <c r="Z2239" s="147"/>
      <c r="AA2239" s="147"/>
      <c r="AB2239" s="147"/>
      <c r="AC2239" s="147"/>
      <c r="AD2239" s="147"/>
      <c r="AE2239" s="147"/>
      <c r="AF2239" s="147"/>
      <c r="AG2239" s="147" t="s">
        <v>212</v>
      </c>
      <c r="AH2239" s="147">
        <v>0</v>
      </c>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3" x14ac:dyDescent="0.2">
      <c r="A2240" s="154"/>
      <c r="B2240" s="155"/>
      <c r="C2240" s="193" t="s">
        <v>1557</v>
      </c>
      <c r="D2240" s="188"/>
      <c r="E2240" s="189">
        <v>1.1839999999999999</v>
      </c>
      <c r="F2240" s="158"/>
      <c r="G2240" s="158"/>
      <c r="H2240" s="158"/>
      <c r="I2240" s="158"/>
      <c r="J2240" s="158"/>
      <c r="K2240" s="158"/>
      <c r="L2240" s="158"/>
      <c r="M2240" s="158"/>
      <c r="N2240" s="157"/>
      <c r="O2240" s="157"/>
      <c r="P2240" s="157"/>
      <c r="Q2240" s="157"/>
      <c r="R2240" s="158"/>
      <c r="S2240" s="158"/>
      <c r="T2240" s="158"/>
      <c r="U2240" s="158"/>
      <c r="V2240" s="158"/>
      <c r="W2240" s="158"/>
      <c r="X2240" s="158"/>
      <c r="Y2240" s="158"/>
      <c r="Z2240" s="147"/>
      <c r="AA2240" s="147"/>
      <c r="AB2240" s="147"/>
      <c r="AC2240" s="147"/>
      <c r="AD2240" s="147"/>
      <c r="AE2240" s="147"/>
      <c r="AF2240" s="147"/>
      <c r="AG2240" s="147" t="s">
        <v>212</v>
      </c>
      <c r="AH2240" s="147">
        <v>0</v>
      </c>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3" x14ac:dyDescent="0.2">
      <c r="A2241" s="154"/>
      <c r="B2241" s="155"/>
      <c r="C2241" s="193" t="s">
        <v>1558</v>
      </c>
      <c r="D2241" s="188"/>
      <c r="E2241" s="189">
        <v>2.1888000000000001</v>
      </c>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7"/>
      <c r="AA2241" s="147"/>
      <c r="AB2241" s="147"/>
      <c r="AC2241" s="147"/>
      <c r="AD2241" s="147"/>
      <c r="AE2241" s="147"/>
      <c r="AF2241" s="147"/>
      <c r="AG2241" s="147" t="s">
        <v>212</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3" x14ac:dyDescent="0.2">
      <c r="A2242" s="154"/>
      <c r="B2242" s="155"/>
      <c r="C2242" s="193" t="s">
        <v>1559</v>
      </c>
      <c r="D2242" s="188"/>
      <c r="E2242" s="189">
        <v>0.5</v>
      </c>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7"/>
      <c r="AA2242" s="147"/>
      <c r="AB2242" s="147"/>
      <c r="AC2242" s="147"/>
      <c r="AD2242" s="147"/>
      <c r="AE2242" s="147"/>
      <c r="AF2242" s="147"/>
      <c r="AG2242" s="147" t="s">
        <v>212</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3" x14ac:dyDescent="0.2">
      <c r="A2243" s="154"/>
      <c r="B2243" s="155"/>
      <c r="C2243" s="193" t="s">
        <v>713</v>
      </c>
      <c r="D2243" s="188"/>
      <c r="E2243" s="189"/>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7"/>
      <c r="AA2243" s="147"/>
      <c r="AB2243" s="147"/>
      <c r="AC2243" s="147"/>
      <c r="AD2243" s="147"/>
      <c r="AE2243" s="147"/>
      <c r="AF2243" s="147"/>
      <c r="AG2243" s="147" t="s">
        <v>212</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3" x14ac:dyDescent="0.2">
      <c r="A2244" s="154"/>
      <c r="B2244" s="155"/>
      <c r="C2244" s="193" t="s">
        <v>1560</v>
      </c>
      <c r="D2244" s="188"/>
      <c r="E2244" s="189">
        <v>6.4231999999999996</v>
      </c>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7"/>
      <c r="AA2244" s="147"/>
      <c r="AB2244" s="147"/>
      <c r="AC2244" s="147"/>
      <c r="AD2244" s="147"/>
      <c r="AE2244" s="147"/>
      <c r="AF2244" s="147"/>
      <c r="AG2244" s="147" t="s">
        <v>212</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3" x14ac:dyDescent="0.2">
      <c r="A2245" s="154"/>
      <c r="B2245" s="155"/>
      <c r="C2245" s="193" t="s">
        <v>1561</v>
      </c>
      <c r="D2245" s="188"/>
      <c r="E2245" s="189">
        <v>0.2344</v>
      </c>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7"/>
      <c r="AA2245" s="147"/>
      <c r="AB2245" s="147"/>
      <c r="AC2245" s="147"/>
      <c r="AD2245" s="147"/>
      <c r="AE2245" s="147"/>
      <c r="AF2245" s="147"/>
      <c r="AG2245" s="147" t="s">
        <v>212</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3" x14ac:dyDescent="0.2">
      <c r="A2246" s="154"/>
      <c r="B2246" s="155"/>
      <c r="C2246" s="193" t="s">
        <v>1562</v>
      </c>
      <c r="D2246" s="188"/>
      <c r="E2246" s="189">
        <v>7.48</v>
      </c>
      <c r="F2246" s="158"/>
      <c r="G2246" s="158"/>
      <c r="H2246" s="158"/>
      <c r="I2246" s="158"/>
      <c r="J2246" s="158"/>
      <c r="K2246" s="158"/>
      <c r="L2246" s="158"/>
      <c r="M2246" s="158"/>
      <c r="N2246" s="157"/>
      <c r="O2246" s="157"/>
      <c r="P2246" s="157"/>
      <c r="Q2246" s="157"/>
      <c r="R2246" s="158"/>
      <c r="S2246" s="158"/>
      <c r="T2246" s="158"/>
      <c r="U2246" s="158"/>
      <c r="V2246" s="158"/>
      <c r="W2246" s="158"/>
      <c r="X2246" s="158"/>
      <c r="Y2246" s="158"/>
      <c r="Z2246" s="147"/>
      <c r="AA2246" s="147"/>
      <c r="AB2246" s="147"/>
      <c r="AC2246" s="147"/>
      <c r="AD2246" s="147"/>
      <c r="AE2246" s="147"/>
      <c r="AF2246" s="147"/>
      <c r="AG2246" s="147" t="s">
        <v>212</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1" x14ac:dyDescent="0.2">
      <c r="A2247" s="168">
        <v>346</v>
      </c>
      <c r="B2247" s="169" t="s">
        <v>1563</v>
      </c>
      <c r="C2247" s="184" t="s">
        <v>1564</v>
      </c>
      <c r="D2247" s="170" t="s">
        <v>253</v>
      </c>
      <c r="E2247" s="171">
        <v>21.82</v>
      </c>
      <c r="F2247" s="172"/>
      <c r="G2247" s="173">
        <f>ROUND(E2247*F2247,2)</f>
        <v>0</v>
      </c>
      <c r="H2247" s="172"/>
      <c r="I2247" s="173">
        <f>ROUND(E2247*H2247,2)</f>
        <v>0</v>
      </c>
      <c r="J2247" s="172"/>
      <c r="K2247" s="173">
        <f>ROUND(E2247*J2247,2)</f>
        <v>0</v>
      </c>
      <c r="L2247" s="173">
        <v>21</v>
      </c>
      <c r="M2247" s="173">
        <f>G2247*(1+L2247/100)</f>
        <v>0</v>
      </c>
      <c r="N2247" s="171">
        <v>4.0000000000000002E-4</v>
      </c>
      <c r="O2247" s="171">
        <f>ROUND(E2247*N2247,2)</f>
        <v>0.01</v>
      </c>
      <c r="P2247" s="171">
        <v>0</v>
      </c>
      <c r="Q2247" s="171">
        <f>ROUND(E2247*P2247,2)</f>
        <v>0</v>
      </c>
      <c r="R2247" s="173"/>
      <c r="S2247" s="173" t="s">
        <v>178</v>
      </c>
      <c r="T2247" s="174" t="s">
        <v>178</v>
      </c>
      <c r="U2247" s="158">
        <v>0.315</v>
      </c>
      <c r="V2247" s="158">
        <f>ROUND(E2247*U2247,2)</f>
        <v>6.87</v>
      </c>
      <c r="W2247" s="158"/>
      <c r="X2247" s="158" t="s">
        <v>188</v>
      </c>
      <c r="Y2247" s="158" t="s">
        <v>180</v>
      </c>
      <c r="Z2247" s="147"/>
      <c r="AA2247" s="147"/>
      <c r="AB2247" s="147"/>
      <c r="AC2247" s="147"/>
      <c r="AD2247" s="147"/>
      <c r="AE2247" s="147"/>
      <c r="AF2247" s="147"/>
      <c r="AG2247" s="147" t="s">
        <v>189</v>
      </c>
      <c r="AH2247" s="147"/>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2" x14ac:dyDescent="0.2">
      <c r="A2248" s="154"/>
      <c r="B2248" s="155"/>
      <c r="C2248" s="193" t="s">
        <v>211</v>
      </c>
      <c r="D2248" s="188"/>
      <c r="E2248" s="189"/>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7"/>
      <c r="AA2248" s="147"/>
      <c r="AB2248" s="147"/>
      <c r="AC2248" s="147"/>
      <c r="AD2248" s="147"/>
      <c r="AE2248" s="147"/>
      <c r="AF2248" s="147"/>
      <c r="AG2248" s="147" t="s">
        <v>212</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3" x14ac:dyDescent="0.2">
      <c r="A2249" s="154"/>
      <c r="B2249" s="155"/>
      <c r="C2249" s="193" t="s">
        <v>1565</v>
      </c>
      <c r="D2249" s="188"/>
      <c r="E2249" s="189">
        <v>21.82</v>
      </c>
      <c r="F2249" s="158"/>
      <c r="G2249" s="158"/>
      <c r="H2249" s="158"/>
      <c r="I2249" s="158"/>
      <c r="J2249" s="158"/>
      <c r="K2249" s="158"/>
      <c r="L2249" s="158"/>
      <c r="M2249" s="158"/>
      <c r="N2249" s="157"/>
      <c r="O2249" s="157"/>
      <c r="P2249" s="157"/>
      <c r="Q2249" s="157"/>
      <c r="R2249" s="158"/>
      <c r="S2249" s="158"/>
      <c r="T2249" s="158"/>
      <c r="U2249" s="158"/>
      <c r="V2249" s="158"/>
      <c r="W2249" s="158"/>
      <c r="X2249" s="158"/>
      <c r="Y2249" s="158"/>
      <c r="Z2249" s="147"/>
      <c r="AA2249" s="147"/>
      <c r="AB2249" s="147"/>
      <c r="AC2249" s="147"/>
      <c r="AD2249" s="147"/>
      <c r="AE2249" s="147"/>
      <c r="AF2249" s="147"/>
      <c r="AG2249" s="147" t="s">
        <v>212</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
      <c r="A2250" s="168">
        <v>347</v>
      </c>
      <c r="B2250" s="169" t="s">
        <v>1566</v>
      </c>
      <c r="C2250" s="184" t="s">
        <v>1567</v>
      </c>
      <c r="D2250" s="170" t="s">
        <v>253</v>
      </c>
      <c r="E2250" s="171">
        <v>20.85</v>
      </c>
      <c r="F2250" s="172"/>
      <c r="G2250" s="173">
        <f>ROUND(E2250*F2250,2)</f>
        <v>0</v>
      </c>
      <c r="H2250" s="172"/>
      <c r="I2250" s="173">
        <f>ROUND(E2250*H2250,2)</f>
        <v>0</v>
      </c>
      <c r="J2250" s="172"/>
      <c r="K2250" s="173">
        <f>ROUND(E2250*J2250,2)</f>
        <v>0</v>
      </c>
      <c r="L2250" s="173">
        <v>21</v>
      </c>
      <c r="M2250" s="173">
        <f>G2250*(1+L2250/100)</f>
        <v>0</v>
      </c>
      <c r="N2250" s="171">
        <v>1.25E-3</v>
      </c>
      <c r="O2250" s="171">
        <f>ROUND(E2250*N2250,2)</f>
        <v>0.03</v>
      </c>
      <c r="P2250" s="171">
        <v>0</v>
      </c>
      <c r="Q2250" s="171">
        <f>ROUND(E2250*P2250,2)</f>
        <v>0</v>
      </c>
      <c r="R2250" s="173"/>
      <c r="S2250" s="173" t="s">
        <v>178</v>
      </c>
      <c r="T2250" s="174" t="s">
        <v>178</v>
      </c>
      <c r="U2250" s="158">
        <v>0.2722</v>
      </c>
      <c r="V2250" s="158">
        <f>ROUND(E2250*U2250,2)</f>
        <v>5.68</v>
      </c>
      <c r="W2250" s="158"/>
      <c r="X2250" s="158" t="s">
        <v>188</v>
      </c>
      <c r="Y2250" s="158" t="s">
        <v>180</v>
      </c>
      <c r="Z2250" s="147"/>
      <c r="AA2250" s="147"/>
      <c r="AB2250" s="147"/>
      <c r="AC2250" s="147"/>
      <c r="AD2250" s="147"/>
      <c r="AE2250" s="147"/>
      <c r="AF2250" s="147"/>
      <c r="AG2250" s="147" t="s">
        <v>189</v>
      </c>
      <c r="AH2250" s="147"/>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2" x14ac:dyDescent="0.2">
      <c r="A2251" s="154"/>
      <c r="B2251" s="155"/>
      <c r="C2251" s="193" t="s">
        <v>211</v>
      </c>
      <c r="D2251" s="188"/>
      <c r="E2251" s="189"/>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7"/>
      <c r="AA2251" s="147"/>
      <c r="AB2251" s="147"/>
      <c r="AC2251" s="147"/>
      <c r="AD2251" s="147"/>
      <c r="AE2251" s="147"/>
      <c r="AF2251" s="147"/>
      <c r="AG2251" s="147" t="s">
        <v>212</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3" x14ac:dyDescent="0.2">
      <c r="A2252" s="154"/>
      <c r="B2252" s="155"/>
      <c r="C2252" s="193" t="s">
        <v>634</v>
      </c>
      <c r="D2252" s="188"/>
      <c r="E2252" s="189">
        <v>13.1</v>
      </c>
      <c r="F2252" s="158"/>
      <c r="G2252" s="158"/>
      <c r="H2252" s="158"/>
      <c r="I2252" s="158"/>
      <c r="J2252" s="158"/>
      <c r="K2252" s="158"/>
      <c r="L2252" s="158"/>
      <c r="M2252" s="158"/>
      <c r="N2252" s="157"/>
      <c r="O2252" s="157"/>
      <c r="P2252" s="157"/>
      <c r="Q2252" s="157"/>
      <c r="R2252" s="158"/>
      <c r="S2252" s="158"/>
      <c r="T2252" s="158"/>
      <c r="U2252" s="158"/>
      <c r="V2252" s="158"/>
      <c r="W2252" s="158"/>
      <c r="X2252" s="158"/>
      <c r="Y2252" s="158"/>
      <c r="Z2252" s="147"/>
      <c r="AA2252" s="147"/>
      <c r="AB2252" s="147"/>
      <c r="AC2252" s="147"/>
      <c r="AD2252" s="147"/>
      <c r="AE2252" s="147"/>
      <c r="AF2252" s="147"/>
      <c r="AG2252" s="147" t="s">
        <v>212</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3" x14ac:dyDescent="0.2">
      <c r="A2253" s="154"/>
      <c r="B2253" s="155"/>
      <c r="C2253" s="193" t="s">
        <v>258</v>
      </c>
      <c r="D2253" s="188"/>
      <c r="E2253" s="189"/>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7"/>
      <c r="AA2253" s="147"/>
      <c r="AB2253" s="147"/>
      <c r="AC2253" s="147"/>
      <c r="AD2253" s="147"/>
      <c r="AE2253" s="147"/>
      <c r="AF2253" s="147"/>
      <c r="AG2253" s="147" t="s">
        <v>212</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3" x14ac:dyDescent="0.2">
      <c r="A2254" s="154"/>
      <c r="B2254" s="155"/>
      <c r="C2254" s="193" t="s">
        <v>1568</v>
      </c>
      <c r="D2254" s="188"/>
      <c r="E2254" s="189">
        <v>7.75</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7"/>
      <c r="AA2254" s="147"/>
      <c r="AB2254" s="147"/>
      <c r="AC2254" s="147"/>
      <c r="AD2254" s="147"/>
      <c r="AE2254" s="147"/>
      <c r="AF2254" s="147"/>
      <c r="AG2254" s="147" t="s">
        <v>212</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
      <c r="A2255" s="168">
        <v>348</v>
      </c>
      <c r="B2255" s="169" t="s">
        <v>1569</v>
      </c>
      <c r="C2255" s="184" t="s">
        <v>1570</v>
      </c>
      <c r="D2255" s="170" t="s">
        <v>253</v>
      </c>
      <c r="E2255" s="171">
        <v>392.6</v>
      </c>
      <c r="F2255" s="172"/>
      <c r="G2255" s="173">
        <f>ROUND(E2255*F2255,2)</f>
        <v>0</v>
      </c>
      <c r="H2255" s="172"/>
      <c r="I2255" s="173">
        <f>ROUND(E2255*H2255,2)</f>
        <v>0</v>
      </c>
      <c r="J2255" s="172"/>
      <c r="K2255" s="173">
        <f>ROUND(E2255*J2255,2)</f>
        <v>0</v>
      </c>
      <c r="L2255" s="173">
        <v>21</v>
      </c>
      <c r="M2255" s="173">
        <f>G2255*(1+L2255/100)</f>
        <v>0</v>
      </c>
      <c r="N2255" s="171">
        <v>1.1100000000000001E-3</v>
      </c>
      <c r="O2255" s="171">
        <f>ROUND(E2255*N2255,2)</f>
        <v>0.44</v>
      </c>
      <c r="P2255" s="171">
        <v>0</v>
      </c>
      <c r="Q2255" s="171">
        <f>ROUND(E2255*P2255,2)</f>
        <v>0</v>
      </c>
      <c r="R2255" s="173"/>
      <c r="S2255" s="173" t="s">
        <v>178</v>
      </c>
      <c r="T2255" s="174" t="s">
        <v>178</v>
      </c>
      <c r="U2255" s="158">
        <v>0.21049999999999999</v>
      </c>
      <c r="V2255" s="158">
        <f>ROUND(E2255*U2255,2)</f>
        <v>82.64</v>
      </c>
      <c r="W2255" s="158"/>
      <c r="X2255" s="158" t="s">
        <v>188</v>
      </c>
      <c r="Y2255" s="158" t="s">
        <v>180</v>
      </c>
      <c r="Z2255" s="147"/>
      <c r="AA2255" s="147"/>
      <c r="AB2255" s="147"/>
      <c r="AC2255" s="147"/>
      <c r="AD2255" s="147"/>
      <c r="AE2255" s="147"/>
      <c r="AF2255" s="147"/>
      <c r="AG2255" s="147" t="s">
        <v>189</v>
      </c>
      <c r="AH2255" s="147"/>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2" x14ac:dyDescent="0.2">
      <c r="A2256" s="154"/>
      <c r="B2256" s="155"/>
      <c r="C2256" s="193" t="s">
        <v>211</v>
      </c>
      <c r="D2256" s="188"/>
      <c r="E2256" s="189"/>
      <c r="F2256" s="158"/>
      <c r="G2256" s="158"/>
      <c r="H2256" s="158"/>
      <c r="I2256" s="158"/>
      <c r="J2256" s="158"/>
      <c r="K2256" s="158"/>
      <c r="L2256" s="158"/>
      <c r="M2256" s="158"/>
      <c r="N2256" s="157"/>
      <c r="O2256" s="157"/>
      <c r="P2256" s="157"/>
      <c r="Q2256" s="157"/>
      <c r="R2256" s="158"/>
      <c r="S2256" s="158"/>
      <c r="T2256" s="158"/>
      <c r="U2256" s="158"/>
      <c r="V2256" s="158"/>
      <c r="W2256" s="158"/>
      <c r="X2256" s="158"/>
      <c r="Y2256" s="158"/>
      <c r="Z2256" s="147"/>
      <c r="AA2256" s="147"/>
      <c r="AB2256" s="147"/>
      <c r="AC2256" s="147"/>
      <c r="AD2256" s="147"/>
      <c r="AE2256" s="147"/>
      <c r="AF2256" s="147"/>
      <c r="AG2256" s="147" t="s">
        <v>212</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3" x14ac:dyDescent="0.2">
      <c r="A2257" s="154"/>
      <c r="B2257" s="155"/>
      <c r="C2257" s="193" t="s">
        <v>1571</v>
      </c>
      <c r="D2257" s="188"/>
      <c r="E2257" s="189">
        <v>197.27500000000001</v>
      </c>
      <c r="F2257" s="158"/>
      <c r="G2257" s="158"/>
      <c r="H2257" s="158"/>
      <c r="I2257" s="158"/>
      <c r="J2257" s="158"/>
      <c r="K2257" s="158"/>
      <c r="L2257" s="158"/>
      <c r="M2257" s="158"/>
      <c r="N2257" s="157"/>
      <c r="O2257" s="157"/>
      <c r="P2257" s="157"/>
      <c r="Q2257" s="157"/>
      <c r="R2257" s="158"/>
      <c r="S2257" s="158"/>
      <c r="T2257" s="158"/>
      <c r="U2257" s="158"/>
      <c r="V2257" s="158"/>
      <c r="W2257" s="158"/>
      <c r="X2257" s="158"/>
      <c r="Y2257" s="158"/>
      <c r="Z2257" s="147"/>
      <c r="AA2257" s="147"/>
      <c r="AB2257" s="147"/>
      <c r="AC2257" s="147"/>
      <c r="AD2257" s="147"/>
      <c r="AE2257" s="147"/>
      <c r="AF2257" s="147"/>
      <c r="AG2257" s="147" t="s">
        <v>212</v>
      </c>
      <c r="AH2257" s="147">
        <v>0</v>
      </c>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3" x14ac:dyDescent="0.2">
      <c r="A2258" s="154"/>
      <c r="B2258" s="155"/>
      <c r="C2258" s="193" t="s">
        <v>1572</v>
      </c>
      <c r="D2258" s="188"/>
      <c r="E2258" s="189"/>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7"/>
      <c r="AA2258" s="147"/>
      <c r="AB2258" s="147"/>
      <c r="AC2258" s="147"/>
      <c r="AD2258" s="147"/>
      <c r="AE2258" s="147"/>
      <c r="AF2258" s="147"/>
      <c r="AG2258" s="147" t="s">
        <v>212</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3" x14ac:dyDescent="0.2">
      <c r="A2259" s="154"/>
      <c r="B2259" s="155"/>
      <c r="C2259" s="193" t="s">
        <v>1573</v>
      </c>
      <c r="D2259" s="188"/>
      <c r="E2259" s="189">
        <v>158.33000000000001</v>
      </c>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7"/>
      <c r="AA2259" s="147"/>
      <c r="AB2259" s="147"/>
      <c r="AC2259" s="147"/>
      <c r="AD2259" s="147"/>
      <c r="AE2259" s="147"/>
      <c r="AF2259" s="147"/>
      <c r="AG2259" s="147" t="s">
        <v>212</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3" x14ac:dyDescent="0.2">
      <c r="A2260" s="154"/>
      <c r="B2260" s="155"/>
      <c r="C2260" s="193" t="s">
        <v>1574</v>
      </c>
      <c r="D2260" s="188"/>
      <c r="E2260" s="189">
        <v>36.994999999999997</v>
      </c>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7"/>
      <c r="AA2260" s="147"/>
      <c r="AB2260" s="147"/>
      <c r="AC2260" s="147"/>
      <c r="AD2260" s="147"/>
      <c r="AE2260" s="147"/>
      <c r="AF2260" s="147"/>
      <c r="AG2260" s="147" t="s">
        <v>212</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
      <c r="A2261" s="175">
        <v>349</v>
      </c>
      <c r="B2261" s="176" t="s">
        <v>1575</v>
      </c>
      <c r="C2261" s="183" t="s">
        <v>1576</v>
      </c>
      <c r="D2261" s="177" t="s">
        <v>248</v>
      </c>
      <c r="E2261" s="178">
        <v>46</v>
      </c>
      <c r="F2261" s="179"/>
      <c r="G2261" s="180">
        <f>ROUND(E2261*F2261,2)</f>
        <v>0</v>
      </c>
      <c r="H2261" s="179"/>
      <c r="I2261" s="180">
        <f>ROUND(E2261*H2261,2)</f>
        <v>0</v>
      </c>
      <c r="J2261" s="179"/>
      <c r="K2261" s="180">
        <f>ROUND(E2261*J2261,2)</f>
        <v>0</v>
      </c>
      <c r="L2261" s="180">
        <v>21</v>
      </c>
      <c r="M2261" s="180">
        <f>G2261*(1+L2261/100)</f>
        <v>0</v>
      </c>
      <c r="N2261" s="178">
        <v>0</v>
      </c>
      <c r="O2261" s="178">
        <f>ROUND(E2261*N2261,2)</f>
        <v>0</v>
      </c>
      <c r="P2261" s="178">
        <v>0</v>
      </c>
      <c r="Q2261" s="178">
        <f>ROUND(E2261*P2261,2)</f>
        <v>0</v>
      </c>
      <c r="R2261" s="180"/>
      <c r="S2261" s="180" t="s">
        <v>187</v>
      </c>
      <c r="T2261" s="181" t="s">
        <v>179</v>
      </c>
      <c r="U2261" s="158">
        <v>0</v>
      </c>
      <c r="V2261" s="158">
        <f>ROUND(E2261*U2261,2)</f>
        <v>0</v>
      </c>
      <c r="W2261" s="158"/>
      <c r="X2261" s="158" t="s">
        <v>188</v>
      </c>
      <c r="Y2261" s="158" t="s">
        <v>180</v>
      </c>
      <c r="Z2261" s="147"/>
      <c r="AA2261" s="147"/>
      <c r="AB2261" s="147"/>
      <c r="AC2261" s="147"/>
      <c r="AD2261" s="147"/>
      <c r="AE2261" s="147"/>
      <c r="AF2261" s="147"/>
      <c r="AG2261" s="147" t="s">
        <v>189</v>
      </c>
      <c r="AH2261" s="147"/>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
      <c r="A2262" s="175">
        <v>350</v>
      </c>
      <c r="B2262" s="176" t="s">
        <v>1577</v>
      </c>
      <c r="C2262" s="183" t="s">
        <v>1578</v>
      </c>
      <c r="D2262" s="177" t="s">
        <v>248</v>
      </c>
      <c r="E2262" s="178">
        <v>4</v>
      </c>
      <c r="F2262" s="179"/>
      <c r="G2262" s="180">
        <f>ROUND(E2262*F2262,2)</f>
        <v>0</v>
      </c>
      <c r="H2262" s="179"/>
      <c r="I2262" s="180">
        <f>ROUND(E2262*H2262,2)</f>
        <v>0</v>
      </c>
      <c r="J2262" s="179"/>
      <c r="K2262" s="180">
        <f>ROUND(E2262*J2262,2)</f>
        <v>0</v>
      </c>
      <c r="L2262" s="180">
        <v>21</v>
      </c>
      <c r="M2262" s="180">
        <f>G2262*(1+L2262/100)</f>
        <v>0</v>
      </c>
      <c r="N2262" s="178">
        <v>0</v>
      </c>
      <c r="O2262" s="178">
        <f>ROUND(E2262*N2262,2)</f>
        <v>0</v>
      </c>
      <c r="P2262" s="178">
        <v>0</v>
      </c>
      <c r="Q2262" s="178">
        <f>ROUND(E2262*P2262,2)</f>
        <v>0</v>
      </c>
      <c r="R2262" s="180"/>
      <c r="S2262" s="180" t="s">
        <v>187</v>
      </c>
      <c r="T2262" s="181" t="s">
        <v>179</v>
      </c>
      <c r="U2262" s="158">
        <v>0</v>
      </c>
      <c r="V2262" s="158">
        <f>ROUND(E2262*U2262,2)</f>
        <v>0</v>
      </c>
      <c r="W2262" s="158"/>
      <c r="X2262" s="158" t="s">
        <v>188</v>
      </c>
      <c r="Y2262" s="158" t="s">
        <v>180</v>
      </c>
      <c r="Z2262" s="147"/>
      <c r="AA2262" s="147"/>
      <c r="AB2262" s="147"/>
      <c r="AC2262" s="147"/>
      <c r="AD2262" s="147"/>
      <c r="AE2262" s="147"/>
      <c r="AF2262" s="147"/>
      <c r="AG2262" s="147" t="s">
        <v>189</v>
      </c>
      <c r="AH2262" s="147"/>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x14ac:dyDescent="0.2">
      <c r="A2263" s="161" t="s">
        <v>173</v>
      </c>
      <c r="B2263" s="162" t="s">
        <v>130</v>
      </c>
      <c r="C2263" s="182" t="s">
        <v>131</v>
      </c>
      <c r="D2263" s="163"/>
      <c r="E2263" s="164"/>
      <c r="F2263" s="165"/>
      <c r="G2263" s="165">
        <f>SUMIF(AG2264:AG2288,"&lt;&gt;NOR",G2264:G2288)</f>
        <v>0</v>
      </c>
      <c r="H2263" s="165"/>
      <c r="I2263" s="165">
        <f>SUM(I2264:I2288)</f>
        <v>0</v>
      </c>
      <c r="J2263" s="165"/>
      <c r="K2263" s="165">
        <f>SUM(K2264:K2288)</f>
        <v>0</v>
      </c>
      <c r="L2263" s="165"/>
      <c r="M2263" s="165">
        <f>SUM(M2264:M2288)</f>
        <v>0</v>
      </c>
      <c r="N2263" s="164"/>
      <c r="O2263" s="164">
        <f>SUM(O2264:O2288)</f>
        <v>2.42</v>
      </c>
      <c r="P2263" s="164"/>
      <c r="Q2263" s="164">
        <f>SUM(Q2264:Q2288)</f>
        <v>0</v>
      </c>
      <c r="R2263" s="165"/>
      <c r="S2263" s="165"/>
      <c r="T2263" s="166"/>
      <c r="U2263" s="160"/>
      <c r="V2263" s="160">
        <f>SUM(V2264:V2288)</f>
        <v>1453.35</v>
      </c>
      <c r="W2263" s="160"/>
      <c r="X2263" s="160"/>
      <c r="Y2263" s="160"/>
      <c r="AG2263" t="s">
        <v>174</v>
      </c>
    </row>
    <row r="2264" spans="1:60" outlineLevel="1" x14ac:dyDescent="0.2">
      <c r="A2264" s="175">
        <v>351</v>
      </c>
      <c r="B2264" s="176" t="s">
        <v>1579</v>
      </c>
      <c r="C2264" s="183" t="s">
        <v>1580</v>
      </c>
      <c r="D2264" s="177" t="s">
        <v>253</v>
      </c>
      <c r="E2264" s="178">
        <v>4992.1625000000004</v>
      </c>
      <c r="F2264" s="179"/>
      <c r="G2264" s="180">
        <f>ROUND(E2264*F2264,2)</f>
        <v>0</v>
      </c>
      <c r="H2264" s="179"/>
      <c r="I2264" s="180">
        <f>ROUND(E2264*H2264,2)</f>
        <v>0</v>
      </c>
      <c r="J2264" s="179"/>
      <c r="K2264" s="180">
        <f>ROUND(E2264*J2264,2)</f>
        <v>0</v>
      </c>
      <c r="L2264" s="180">
        <v>21</v>
      </c>
      <c r="M2264" s="180">
        <f>G2264*(1+L2264/100)</f>
        <v>0</v>
      </c>
      <c r="N2264" s="178">
        <v>0</v>
      </c>
      <c r="O2264" s="178">
        <f>ROUND(E2264*N2264,2)</f>
        <v>0</v>
      </c>
      <c r="P2264" s="178">
        <v>0</v>
      </c>
      <c r="Q2264" s="178">
        <f>ROUND(E2264*P2264,2)</f>
        <v>0</v>
      </c>
      <c r="R2264" s="180"/>
      <c r="S2264" s="180" t="s">
        <v>178</v>
      </c>
      <c r="T2264" s="181" t="s">
        <v>178</v>
      </c>
      <c r="U2264" s="158">
        <v>7.0000000000000007E-2</v>
      </c>
      <c r="V2264" s="158">
        <f>ROUND(E2264*U2264,2)</f>
        <v>349.45</v>
      </c>
      <c r="W2264" s="158"/>
      <c r="X2264" s="158" t="s">
        <v>188</v>
      </c>
      <c r="Y2264" s="158" t="s">
        <v>180</v>
      </c>
      <c r="Z2264" s="147"/>
      <c r="AA2264" s="147"/>
      <c r="AB2264" s="147"/>
      <c r="AC2264" s="147"/>
      <c r="AD2264" s="147"/>
      <c r="AE2264" s="147"/>
      <c r="AF2264" s="147"/>
      <c r="AG2264" s="147" t="s">
        <v>1211</v>
      </c>
      <c r="AH2264" s="147"/>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
      <c r="A2265" s="175">
        <v>352</v>
      </c>
      <c r="B2265" s="176" t="s">
        <v>1581</v>
      </c>
      <c r="C2265" s="183" t="s">
        <v>1582</v>
      </c>
      <c r="D2265" s="177" t="s">
        <v>253</v>
      </c>
      <c r="E2265" s="178">
        <v>4992.1625000000004</v>
      </c>
      <c r="F2265" s="179"/>
      <c r="G2265" s="180">
        <f>ROUND(E2265*F2265,2)</f>
        <v>0</v>
      </c>
      <c r="H2265" s="179"/>
      <c r="I2265" s="180">
        <f>ROUND(E2265*H2265,2)</f>
        <v>0</v>
      </c>
      <c r="J2265" s="179"/>
      <c r="K2265" s="180">
        <f>ROUND(E2265*J2265,2)</f>
        <v>0</v>
      </c>
      <c r="L2265" s="180">
        <v>21</v>
      </c>
      <c r="M2265" s="180">
        <f>G2265*(1+L2265/100)</f>
        <v>0</v>
      </c>
      <c r="N2265" s="178">
        <v>0</v>
      </c>
      <c r="O2265" s="178">
        <f>ROUND(E2265*N2265,2)</f>
        <v>0</v>
      </c>
      <c r="P2265" s="178">
        <v>0</v>
      </c>
      <c r="Q2265" s="178">
        <f>ROUND(E2265*P2265,2)</f>
        <v>0</v>
      </c>
      <c r="R2265" s="180"/>
      <c r="S2265" s="180" t="s">
        <v>178</v>
      </c>
      <c r="T2265" s="181" t="s">
        <v>178</v>
      </c>
      <c r="U2265" s="158">
        <v>0.04</v>
      </c>
      <c r="V2265" s="158">
        <f>ROUND(E2265*U2265,2)</f>
        <v>199.69</v>
      </c>
      <c r="W2265" s="158"/>
      <c r="X2265" s="158" t="s">
        <v>188</v>
      </c>
      <c r="Y2265" s="158" t="s">
        <v>180</v>
      </c>
      <c r="Z2265" s="147"/>
      <c r="AA2265" s="147"/>
      <c r="AB2265" s="147"/>
      <c r="AC2265" s="147"/>
      <c r="AD2265" s="147"/>
      <c r="AE2265" s="147"/>
      <c r="AF2265" s="147"/>
      <c r="AG2265" s="147" t="s">
        <v>1211</v>
      </c>
      <c r="AH2265" s="147"/>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
      <c r="A2266" s="168">
        <v>353</v>
      </c>
      <c r="B2266" s="169" t="s">
        <v>1583</v>
      </c>
      <c r="C2266" s="184" t="s">
        <v>1584</v>
      </c>
      <c r="D2266" s="170" t="s">
        <v>253</v>
      </c>
      <c r="E2266" s="171">
        <v>6728.2370000000001</v>
      </c>
      <c r="F2266" s="172"/>
      <c r="G2266" s="173">
        <f>ROUND(E2266*F2266,2)</f>
        <v>0</v>
      </c>
      <c r="H2266" s="172"/>
      <c r="I2266" s="173">
        <f>ROUND(E2266*H2266,2)</f>
        <v>0</v>
      </c>
      <c r="J2266" s="172"/>
      <c r="K2266" s="173">
        <f>ROUND(E2266*J2266,2)</f>
        <v>0</v>
      </c>
      <c r="L2266" s="173">
        <v>21</v>
      </c>
      <c r="M2266" s="173">
        <f>G2266*(1+L2266/100)</f>
        <v>0</v>
      </c>
      <c r="N2266" s="171">
        <v>6.9999999999999994E-5</v>
      </c>
      <c r="O2266" s="171">
        <f>ROUND(E2266*N2266,2)</f>
        <v>0.47</v>
      </c>
      <c r="P2266" s="171">
        <v>0</v>
      </c>
      <c r="Q2266" s="171">
        <f>ROUND(E2266*P2266,2)</f>
        <v>0</v>
      </c>
      <c r="R2266" s="173"/>
      <c r="S2266" s="173" t="s">
        <v>178</v>
      </c>
      <c r="T2266" s="174" t="s">
        <v>178</v>
      </c>
      <c r="U2266" s="158">
        <v>3.2480000000000002E-2</v>
      </c>
      <c r="V2266" s="158">
        <f>ROUND(E2266*U2266,2)</f>
        <v>218.53</v>
      </c>
      <c r="W2266" s="158"/>
      <c r="X2266" s="158" t="s">
        <v>188</v>
      </c>
      <c r="Y2266" s="158" t="s">
        <v>180</v>
      </c>
      <c r="Z2266" s="147"/>
      <c r="AA2266" s="147"/>
      <c r="AB2266" s="147"/>
      <c r="AC2266" s="147"/>
      <c r="AD2266" s="147"/>
      <c r="AE2266" s="147"/>
      <c r="AF2266" s="147"/>
      <c r="AG2266" s="147" t="s">
        <v>189</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2" x14ac:dyDescent="0.2">
      <c r="A2267" s="154"/>
      <c r="B2267" s="155"/>
      <c r="C2267" s="193" t="s">
        <v>1585</v>
      </c>
      <c r="D2267" s="188"/>
      <c r="E2267" s="189"/>
      <c r="F2267" s="158"/>
      <c r="G2267" s="158"/>
      <c r="H2267" s="158"/>
      <c r="I2267" s="158"/>
      <c r="J2267" s="158"/>
      <c r="K2267" s="158"/>
      <c r="L2267" s="158"/>
      <c r="M2267" s="158"/>
      <c r="N2267" s="157"/>
      <c r="O2267" s="157"/>
      <c r="P2267" s="157"/>
      <c r="Q2267" s="157"/>
      <c r="R2267" s="158"/>
      <c r="S2267" s="158"/>
      <c r="T2267" s="158"/>
      <c r="U2267" s="158"/>
      <c r="V2267" s="158"/>
      <c r="W2267" s="158"/>
      <c r="X2267" s="158"/>
      <c r="Y2267" s="158"/>
      <c r="Z2267" s="147"/>
      <c r="AA2267" s="147"/>
      <c r="AB2267" s="147"/>
      <c r="AC2267" s="147"/>
      <c r="AD2267" s="147"/>
      <c r="AE2267" s="147"/>
      <c r="AF2267" s="147"/>
      <c r="AG2267" s="147" t="s">
        <v>212</v>
      </c>
      <c r="AH2267" s="147">
        <v>0</v>
      </c>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3" x14ac:dyDescent="0.2">
      <c r="A2268" s="154"/>
      <c r="B2268" s="155"/>
      <c r="C2268" s="193" t="s">
        <v>1586</v>
      </c>
      <c r="D2268" s="188"/>
      <c r="E2268" s="189">
        <v>4992.1625000000004</v>
      </c>
      <c r="F2268" s="158"/>
      <c r="G2268" s="158"/>
      <c r="H2268" s="158"/>
      <c r="I2268" s="158"/>
      <c r="J2268" s="158"/>
      <c r="K2268" s="158"/>
      <c r="L2268" s="158"/>
      <c r="M2268" s="158"/>
      <c r="N2268" s="157"/>
      <c r="O2268" s="157"/>
      <c r="P2268" s="157"/>
      <c r="Q2268" s="157"/>
      <c r="R2268" s="158"/>
      <c r="S2268" s="158"/>
      <c r="T2268" s="158"/>
      <c r="U2268" s="158"/>
      <c r="V2268" s="158"/>
      <c r="W2268" s="158"/>
      <c r="X2268" s="158"/>
      <c r="Y2268" s="158"/>
      <c r="Z2268" s="147"/>
      <c r="AA2268" s="147"/>
      <c r="AB2268" s="147"/>
      <c r="AC2268" s="147"/>
      <c r="AD2268" s="147"/>
      <c r="AE2268" s="147"/>
      <c r="AF2268" s="147"/>
      <c r="AG2268" s="147" t="s">
        <v>212</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3" x14ac:dyDescent="0.2">
      <c r="A2269" s="154"/>
      <c r="B2269" s="155"/>
      <c r="C2269" s="193" t="s">
        <v>1587</v>
      </c>
      <c r="D2269" s="188"/>
      <c r="E2269" s="189"/>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7"/>
      <c r="AA2269" s="147"/>
      <c r="AB2269" s="147"/>
      <c r="AC2269" s="147"/>
      <c r="AD2269" s="147"/>
      <c r="AE2269" s="147"/>
      <c r="AF2269" s="147"/>
      <c r="AG2269" s="147" t="s">
        <v>212</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3" x14ac:dyDescent="0.2">
      <c r="A2270" s="154"/>
      <c r="B2270" s="155"/>
      <c r="C2270" s="193" t="s">
        <v>1588</v>
      </c>
      <c r="D2270" s="188"/>
      <c r="E2270" s="189">
        <v>591.84450000000004</v>
      </c>
      <c r="F2270" s="158"/>
      <c r="G2270" s="158"/>
      <c r="H2270" s="158"/>
      <c r="I2270" s="158"/>
      <c r="J2270" s="158"/>
      <c r="K2270" s="158"/>
      <c r="L2270" s="158"/>
      <c r="M2270" s="158"/>
      <c r="N2270" s="157"/>
      <c r="O2270" s="157"/>
      <c r="P2270" s="157"/>
      <c r="Q2270" s="157"/>
      <c r="R2270" s="158"/>
      <c r="S2270" s="158"/>
      <c r="T2270" s="158"/>
      <c r="U2270" s="158"/>
      <c r="V2270" s="158"/>
      <c r="W2270" s="158"/>
      <c r="X2270" s="158"/>
      <c r="Y2270" s="158"/>
      <c r="Z2270" s="147"/>
      <c r="AA2270" s="147"/>
      <c r="AB2270" s="147"/>
      <c r="AC2270" s="147"/>
      <c r="AD2270" s="147"/>
      <c r="AE2270" s="147"/>
      <c r="AF2270" s="147"/>
      <c r="AG2270" s="147" t="s">
        <v>212</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3" x14ac:dyDescent="0.2">
      <c r="A2271" s="154"/>
      <c r="B2271" s="155"/>
      <c r="C2271" s="194" t="s">
        <v>645</v>
      </c>
      <c r="D2271" s="190"/>
      <c r="E2271" s="191">
        <v>5584.0069999999996</v>
      </c>
      <c r="F2271" s="158"/>
      <c r="G2271" s="158"/>
      <c r="H2271" s="158"/>
      <c r="I2271" s="158"/>
      <c r="J2271" s="158"/>
      <c r="K2271" s="158"/>
      <c r="L2271" s="158"/>
      <c r="M2271" s="158"/>
      <c r="N2271" s="157"/>
      <c r="O2271" s="157"/>
      <c r="P2271" s="157"/>
      <c r="Q2271" s="157"/>
      <c r="R2271" s="158"/>
      <c r="S2271" s="158"/>
      <c r="T2271" s="158"/>
      <c r="U2271" s="158"/>
      <c r="V2271" s="158"/>
      <c r="W2271" s="158"/>
      <c r="X2271" s="158"/>
      <c r="Y2271" s="158"/>
      <c r="Z2271" s="147"/>
      <c r="AA2271" s="147"/>
      <c r="AB2271" s="147"/>
      <c r="AC2271" s="147"/>
      <c r="AD2271" s="147"/>
      <c r="AE2271" s="147"/>
      <c r="AF2271" s="147"/>
      <c r="AG2271" s="147" t="s">
        <v>212</v>
      </c>
      <c r="AH2271" s="147">
        <v>1</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3" x14ac:dyDescent="0.2">
      <c r="A2272" s="154"/>
      <c r="B2272" s="155"/>
      <c r="C2272" s="193" t="s">
        <v>1589</v>
      </c>
      <c r="D2272" s="188"/>
      <c r="E2272" s="189"/>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7"/>
      <c r="AA2272" s="147"/>
      <c r="AB2272" s="147"/>
      <c r="AC2272" s="147"/>
      <c r="AD2272" s="147"/>
      <c r="AE2272" s="147"/>
      <c r="AF2272" s="147"/>
      <c r="AG2272" s="147" t="s">
        <v>212</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ht="22.5" outlineLevel="3" x14ac:dyDescent="0.2">
      <c r="A2273" s="154"/>
      <c r="B2273" s="155"/>
      <c r="C2273" s="193" t="s">
        <v>1590</v>
      </c>
      <c r="D2273" s="188"/>
      <c r="E2273" s="189">
        <v>1144.23</v>
      </c>
      <c r="F2273" s="158"/>
      <c r="G2273" s="158"/>
      <c r="H2273" s="158"/>
      <c r="I2273" s="158"/>
      <c r="J2273" s="158"/>
      <c r="K2273" s="158"/>
      <c r="L2273" s="158"/>
      <c r="M2273" s="158"/>
      <c r="N2273" s="157"/>
      <c r="O2273" s="157"/>
      <c r="P2273" s="157"/>
      <c r="Q2273" s="157"/>
      <c r="R2273" s="158"/>
      <c r="S2273" s="158"/>
      <c r="T2273" s="158"/>
      <c r="U2273" s="158"/>
      <c r="V2273" s="158"/>
      <c r="W2273" s="158"/>
      <c r="X2273" s="158"/>
      <c r="Y2273" s="158"/>
      <c r="Z2273" s="147"/>
      <c r="AA2273" s="147"/>
      <c r="AB2273" s="147"/>
      <c r="AC2273" s="147"/>
      <c r="AD2273" s="147"/>
      <c r="AE2273" s="147"/>
      <c r="AF2273" s="147"/>
      <c r="AG2273" s="147" t="s">
        <v>212</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3" x14ac:dyDescent="0.2">
      <c r="A2274" s="154"/>
      <c r="B2274" s="155"/>
      <c r="C2274" s="194" t="s">
        <v>645</v>
      </c>
      <c r="D2274" s="190"/>
      <c r="E2274" s="191">
        <v>1144.23</v>
      </c>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7"/>
      <c r="AA2274" s="147"/>
      <c r="AB2274" s="147"/>
      <c r="AC2274" s="147"/>
      <c r="AD2274" s="147"/>
      <c r="AE2274" s="147"/>
      <c r="AF2274" s="147"/>
      <c r="AG2274" s="147" t="s">
        <v>212</v>
      </c>
      <c r="AH2274" s="147">
        <v>1</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
      <c r="A2275" s="175">
        <v>354</v>
      </c>
      <c r="B2275" s="176" t="s">
        <v>1591</v>
      </c>
      <c r="C2275" s="183" t="s">
        <v>1592</v>
      </c>
      <c r="D2275" s="177" t="s">
        <v>253</v>
      </c>
      <c r="E2275" s="178">
        <v>5584.0069999999996</v>
      </c>
      <c r="F2275" s="179"/>
      <c r="G2275" s="180">
        <f>ROUND(E2275*F2275,2)</f>
        <v>0</v>
      </c>
      <c r="H2275" s="179"/>
      <c r="I2275" s="180">
        <f>ROUND(E2275*H2275,2)</f>
        <v>0</v>
      </c>
      <c r="J2275" s="179"/>
      <c r="K2275" s="180">
        <f>ROUND(E2275*J2275,2)</f>
        <v>0</v>
      </c>
      <c r="L2275" s="180">
        <v>21</v>
      </c>
      <c r="M2275" s="180">
        <f>G2275*(1+L2275/100)</f>
        <v>0</v>
      </c>
      <c r="N2275" s="178">
        <v>2.9E-4</v>
      </c>
      <c r="O2275" s="178">
        <f>ROUND(E2275*N2275,2)</f>
        <v>1.62</v>
      </c>
      <c r="P2275" s="178">
        <v>0</v>
      </c>
      <c r="Q2275" s="178">
        <f>ROUND(E2275*P2275,2)</f>
        <v>0</v>
      </c>
      <c r="R2275" s="180"/>
      <c r="S2275" s="180" t="s">
        <v>178</v>
      </c>
      <c r="T2275" s="181" t="s">
        <v>178</v>
      </c>
      <c r="U2275" s="158">
        <v>0.10191</v>
      </c>
      <c r="V2275" s="158">
        <f>ROUND(E2275*U2275,2)</f>
        <v>569.07000000000005</v>
      </c>
      <c r="W2275" s="158"/>
      <c r="X2275" s="158" t="s">
        <v>188</v>
      </c>
      <c r="Y2275" s="158" t="s">
        <v>180</v>
      </c>
      <c r="Z2275" s="147"/>
      <c r="AA2275" s="147"/>
      <c r="AB2275" s="147"/>
      <c r="AC2275" s="147"/>
      <c r="AD2275" s="147"/>
      <c r="AE2275" s="147"/>
      <c r="AF2275" s="147"/>
      <c r="AG2275" s="147" t="s">
        <v>189</v>
      </c>
      <c r="AH2275" s="147"/>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
      <c r="A2276" s="175">
        <v>355</v>
      </c>
      <c r="B2276" s="176" t="s">
        <v>1593</v>
      </c>
      <c r="C2276" s="183" t="s">
        <v>1594</v>
      </c>
      <c r="D2276" s="177" t="s">
        <v>253</v>
      </c>
      <c r="E2276" s="178">
        <v>1144.23</v>
      </c>
      <c r="F2276" s="179"/>
      <c r="G2276" s="180">
        <f>ROUND(E2276*F2276,2)</f>
        <v>0</v>
      </c>
      <c r="H2276" s="179"/>
      <c r="I2276" s="180">
        <f>ROUND(E2276*H2276,2)</f>
        <v>0</v>
      </c>
      <c r="J2276" s="179"/>
      <c r="K2276" s="180">
        <f>ROUND(E2276*J2276,2)</f>
        <v>0</v>
      </c>
      <c r="L2276" s="180">
        <v>21</v>
      </c>
      <c r="M2276" s="180">
        <f>G2276*(1+L2276/100)</f>
        <v>0</v>
      </c>
      <c r="N2276" s="178">
        <v>2.9E-4</v>
      </c>
      <c r="O2276" s="178">
        <f>ROUND(E2276*N2276,2)</f>
        <v>0.33</v>
      </c>
      <c r="P2276" s="178">
        <v>0</v>
      </c>
      <c r="Q2276" s="178">
        <f>ROUND(E2276*P2276,2)</f>
        <v>0</v>
      </c>
      <c r="R2276" s="180"/>
      <c r="S2276" s="180" t="s">
        <v>178</v>
      </c>
      <c r="T2276" s="181" t="s">
        <v>178</v>
      </c>
      <c r="U2276" s="158">
        <v>0.10191</v>
      </c>
      <c r="V2276" s="158">
        <f>ROUND(E2276*U2276,2)</f>
        <v>116.61</v>
      </c>
      <c r="W2276" s="158"/>
      <c r="X2276" s="158" t="s">
        <v>188</v>
      </c>
      <c r="Y2276" s="158" t="s">
        <v>180</v>
      </c>
      <c r="Z2276" s="147"/>
      <c r="AA2276" s="147"/>
      <c r="AB2276" s="147"/>
      <c r="AC2276" s="147"/>
      <c r="AD2276" s="147"/>
      <c r="AE2276" s="147"/>
      <c r="AF2276" s="147"/>
      <c r="AG2276" s="147" t="s">
        <v>189</v>
      </c>
      <c r="AH2276" s="147"/>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ht="22.5" outlineLevel="1" x14ac:dyDescent="0.2">
      <c r="A2277" s="168">
        <v>356</v>
      </c>
      <c r="B2277" s="169" t="s">
        <v>1595</v>
      </c>
      <c r="C2277" s="184" t="s">
        <v>1596</v>
      </c>
      <c r="D2277" s="170" t="s">
        <v>716</v>
      </c>
      <c r="E2277" s="171">
        <v>214.5</v>
      </c>
      <c r="F2277" s="172"/>
      <c r="G2277" s="173">
        <f>ROUND(E2277*F2277,2)</f>
        <v>0</v>
      </c>
      <c r="H2277" s="172"/>
      <c r="I2277" s="173">
        <f>ROUND(E2277*H2277,2)</f>
        <v>0</v>
      </c>
      <c r="J2277" s="172"/>
      <c r="K2277" s="173">
        <f>ROUND(E2277*J2277,2)</f>
        <v>0</v>
      </c>
      <c r="L2277" s="173">
        <v>21</v>
      </c>
      <c r="M2277" s="173">
        <f>G2277*(1+L2277/100)</f>
        <v>0</v>
      </c>
      <c r="N2277" s="171">
        <v>0</v>
      </c>
      <c r="O2277" s="171">
        <f>ROUND(E2277*N2277,2)</f>
        <v>0</v>
      </c>
      <c r="P2277" s="171">
        <v>0</v>
      </c>
      <c r="Q2277" s="171">
        <f>ROUND(E2277*P2277,2)</f>
        <v>0</v>
      </c>
      <c r="R2277" s="173"/>
      <c r="S2277" s="173" t="s">
        <v>187</v>
      </c>
      <c r="T2277" s="174" t="s">
        <v>179</v>
      </c>
      <c r="U2277" s="158">
        <v>0</v>
      </c>
      <c r="V2277" s="158">
        <f>ROUND(E2277*U2277,2)</f>
        <v>0</v>
      </c>
      <c r="W2277" s="158"/>
      <c r="X2277" s="158" t="s">
        <v>188</v>
      </c>
      <c r="Y2277" s="158" t="s">
        <v>180</v>
      </c>
      <c r="Z2277" s="147"/>
      <c r="AA2277" s="147"/>
      <c r="AB2277" s="147"/>
      <c r="AC2277" s="147"/>
      <c r="AD2277" s="147"/>
      <c r="AE2277" s="147"/>
      <c r="AF2277" s="147"/>
      <c r="AG2277" s="147" t="s">
        <v>189</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2" x14ac:dyDescent="0.2">
      <c r="A2278" s="154"/>
      <c r="B2278" s="155"/>
      <c r="C2278" s="193" t="s">
        <v>1597</v>
      </c>
      <c r="D2278" s="188"/>
      <c r="E2278" s="189">
        <v>214.5</v>
      </c>
      <c r="F2278" s="158"/>
      <c r="G2278" s="158"/>
      <c r="H2278" s="158"/>
      <c r="I2278" s="158"/>
      <c r="J2278" s="158"/>
      <c r="K2278" s="158"/>
      <c r="L2278" s="158"/>
      <c r="M2278" s="158"/>
      <c r="N2278" s="157"/>
      <c r="O2278" s="157"/>
      <c r="P2278" s="157"/>
      <c r="Q2278" s="157"/>
      <c r="R2278" s="158"/>
      <c r="S2278" s="158"/>
      <c r="T2278" s="158"/>
      <c r="U2278" s="158"/>
      <c r="V2278" s="158"/>
      <c r="W2278" s="158"/>
      <c r="X2278" s="158"/>
      <c r="Y2278" s="158"/>
      <c r="Z2278" s="147"/>
      <c r="AA2278" s="147"/>
      <c r="AB2278" s="147"/>
      <c r="AC2278" s="147"/>
      <c r="AD2278" s="147"/>
      <c r="AE2278" s="147"/>
      <c r="AF2278" s="147"/>
      <c r="AG2278" s="147" t="s">
        <v>212</v>
      </c>
      <c r="AH2278" s="147">
        <v>0</v>
      </c>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
      <c r="A2279" s="168">
        <v>357</v>
      </c>
      <c r="B2279" s="169" t="s">
        <v>1598</v>
      </c>
      <c r="C2279" s="184" t="s">
        <v>1599</v>
      </c>
      <c r="D2279" s="170" t="s">
        <v>716</v>
      </c>
      <c r="E2279" s="171">
        <v>348.63</v>
      </c>
      <c r="F2279" s="172"/>
      <c r="G2279" s="173">
        <f>ROUND(E2279*F2279,2)</f>
        <v>0</v>
      </c>
      <c r="H2279" s="172"/>
      <c r="I2279" s="173">
        <f>ROUND(E2279*H2279,2)</f>
        <v>0</v>
      </c>
      <c r="J2279" s="172"/>
      <c r="K2279" s="173">
        <f>ROUND(E2279*J2279,2)</f>
        <v>0</v>
      </c>
      <c r="L2279" s="173">
        <v>21</v>
      </c>
      <c r="M2279" s="173">
        <f>G2279*(1+L2279/100)</f>
        <v>0</v>
      </c>
      <c r="N2279" s="171">
        <v>0</v>
      </c>
      <c r="O2279" s="171">
        <f>ROUND(E2279*N2279,2)</f>
        <v>0</v>
      </c>
      <c r="P2279" s="171">
        <v>0</v>
      </c>
      <c r="Q2279" s="171">
        <f>ROUND(E2279*P2279,2)</f>
        <v>0</v>
      </c>
      <c r="R2279" s="173"/>
      <c r="S2279" s="173" t="s">
        <v>187</v>
      </c>
      <c r="T2279" s="174" t="s">
        <v>179</v>
      </c>
      <c r="U2279" s="158">
        <v>0</v>
      </c>
      <c r="V2279" s="158">
        <f>ROUND(E2279*U2279,2)</f>
        <v>0</v>
      </c>
      <c r="W2279" s="158"/>
      <c r="X2279" s="158" t="s">
        <v>188</v>
      </c>
      <c r="Y2279" s="158" t="s">
        <v>180</v>
      </c>
      <c r="Z2279" s="147"/>
      <c r="AA2279" s="147"/>
      <c r="AB2279" s="147"/>
      <c r="AC2279" s="147"/>
      <c r="AD2279" s="147"/>
      <c r="AE2279" s="147"/>
      <c r="AF2279" s="147"/>
      <c r="AG2279" s="147" t="s">
        <v>189</v>
      </c>
      <c r="AH2279" s="147"/>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2" x14ac:dyDescent="0.2">
      <c r="A2280" s="154"/>
      <c r="B2280" s="155"/>
      <c r="C2280" s="193" t="s">
        <v>211</v>
      </c>
      <c r="D2280" s="188"/>
      <c r="E2280" s="189"/>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7"/>
      <c r="AA2280" s="147"/>
      <c r="AB2280" s="147"/>
      <c r="AC2280" s="147"/>
      <c r="AD2280" s="147"/>
      <c r="AE2280" s="147"/>
      <c r="AF2280" s="147"/>
      <c r="AG2280" s="147" t="s">
        <v>212</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3" x14ac:dyDescent="0.2">
      <c r="A2281" s="154"/>
      <c r="B2281" s="155"/>
      <c r="C2281" s="193" t="s">
        <v>1600</v>
      </c>
      <c r="D2281" s="188"/>
      <c r="E2281" s="189">
        <v>9.3000000000000007</v>
      </c>
      <c r="F2281" s="158"/>
      <c r="G2281" s="158"/>
      <c r="H2281" s="158"/>
      <c r="I2281" s="158"/>
      <c r="J2281" s="158"/>
      <c r="K2281" s="158"/>
      <c r="L2281" s="158"/>
      <c r="M2281" s="158"/>
      <c r="N2281" s="157"/>
      <c r="O2281" s="157"/>
      <c r="P2281" s="157"/>
      <c r="Q2281" s="157"/>
      <c r="R2281" s="158"/>
      <c r="S2281" s="158"/>
      <c r="T2281" s="158"/>
      <c r="U2281" s="158"/>
      <c r="V2281" s="158"/>
      <c r="W2281" s="158"/>
      <c r="X2281" s="158"/>
      <c r="Y2281" s="158"/>
      <c r="Z2281" s="147"/>
      <c r="AA2281" s="147"/>
      <c r="AB2281" s="147"/>
      <c r="AC2281" s="147"/>
      <c r="AD2281" s="147"/>
      <c r="AE2281" s="147"/>
      <c r="AF2281" s="147"/>
      <c r="AG2281" s="147" t="s">
        <v>212</v>
      </c>
      <c r="AH2281" s="147">
        <v>0</v>
      </c>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3" x14ac:dyDescent="0.2">
      <c r="A2282" s="154"/>
      <c r="B2282" s="155"/>
      <c r="C2282" s="193" t="s">
        <v>1601</v>
      </c>
      <c r="D2282" s="188"/>
      <c r="E2282" s="189">
        <v>15.9</v>
      </c>
      <c r="F2282" s="158"/>
      <c r="G2282" s="158"/>
      <c r="H2282" s="158"/>
      <c r="I2282" s="158"/>
      <c r="J2282" s="158"/>
      <c r="K2282" s="158"/>
      <c r="L2282" s="158"/>
      <c r="M2282" s="158"/>
      <c r="N2282" s="157"/>
      <c r="O2282" s="157"/>
      <c r="P2282" s="157"/>
      <c r="Q2282" s="157"/>
      <c r="R2282" s="158"/>
      <c r="S2282" s="158"/>
      <c r="T2282" s="158"/>
      <c r="U2282" s="158"/>
      <c r="V2282" s="158"/>
      <c r="W2282" s="158"/>
      <c r="X2282" s="158"/>
      <c r="Y2282" s="158"/>
      <c r="Z2282" s="147"/>
      <c r="AA2282" s="147"/>
      <c r="AB2282" s="147"/>
      <c r="AC2282" s="147"/>
      <c r="AD2282" s="147"/>
      <c r="AE2282" s="147"/>
      <c r="AF2282" s="147"/>
      <c r="AG2282" s="147" t="s">
        <v>212</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3" x14ac:dyDescent="0.2">
      <c r="A2283" s="154"/>
      <c r="B2283" s="155"/>
      <c r="C2283" s="193" t="s">
        <v>1602</v>
      </c>
      <c r="D2283" s="188"/>
      <c r="E2283" s="189">
        <v>26.1</v>
      </c>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7"/>
      <c r="AA2283" s="147"/>
      <c r="AB2283" s="147"/>
      <c r="AC2283" s="147"/>
      <c r="AD2283" s="147"/>
      <c r="AE2283" s="147"/>
      <c r="AF2283" s="147"/>
      <c r="AG2283" s="147" t="s">
        <v>212</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3" x14ac:dyDescent="0.2">
      <c r="A2284" s="154"/>
      <c r="B2284" s="155"/>
      <c r="C2284" s="193" t="s">
        <v>1603</v>
      </c>
      <c r="D2284" s="188"/>
      <c r="E2284" s="189">
        <v>25.35</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7"/>
      <c r="AA2284" s="147"/>
      <c r="AB2284" s="147"/>
      <c r="AC2284" s="147"/>
      <c r="AD2284" s="147"/>
      <c r="AE2284" s="147"/>
      <c r="AF2284" s="147"/>
      <c r="AG2284" s="147" t="s">
        <v>212</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3" x14ac:dyDescent="0.2">
      <c r="A2285" s="154"/>
      <c r="B2285" s="155"/>
      <c r="C2285" s="193" t="s">
        <v>1604</v>
      </c>
      <c r="D2285" s="188"/>
      <c r="E2285" s="189">
        <v>93.78</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7"/>
      <c r="AA2285" s="147"/>
      <c r="AB2285" s="147"/>
      <c r="AC2285" s="147"/>
      <c r="AD2285" s="147"/>
      <c r="AE2285" s="147"/>
      <c r="AF2285" s="147"/>
      <c r="AG2285" s="147" t="s">
        <v>212</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3" x14ac:dyDescent="0.2">
      <c r="A2286" s="154"/>
      <c r="B2286" s="155"/>
      <c r="C2286" s="193" t="s">
        <v>1605</v>
      </c>
      <c r="D2286" s="188"/>
      <c r="E2286" s="189">
        <v>79.2</v>
      </c>
      <c r="F2286" s="158"/>
      <c r="G2286" s="158"/>
      <c r="H2286" s="158"/>
      <c r="I2286" s="158"/>
      <c r="J2286" s="158"/>
      <c r="K2286" s="158"/>
      <c r="L2286" s="158"/>
      <c r="M2286" s="158"/>
      <c r="N2286" s="157"/>
      <c r="O2286" s="157"/>
      <c r="P2286" s="157"/>
      <c r="Q2286" s="157"/>
      <c r="R2286" s="158"/>
      <c r="S2286" s="158"/>
      <c r="T2286" s="158"/>
      <c r="U2286" s="158"/>
      <c r="V2286" s="158"/>
      <c r="W2286" s="158"/>
      <c r="X2286" s="158"/>
      <c r="Y2286" s="158"/>
      <c r="Z2286" s="147"/>
      <c r="AA2286" s="147"/>
      <c r="AB2286" s="147"/>
      <c r="AC2286" s="147"/>
      <c r="AD2286" s="147"/>
      <c r="AE2286" s="147"/>
      <c r="AF2286" s="147"/>
      <c r="AG2286" s="147" t="s">
        <v>212</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3" x14ac:dyDescent="0.2">
      <c r="A2287" s="154"/>
      <c r="B2287" s="155"/>
      <c r="C2287" s="193" t="s">
        <v>1606</v>
      </c>
      <c r="D2287" s="188"/>
      <c r="E2287" s="189">
        <v>70.5</v>
      </c>
      <c r="F2287" s="158"/>
      <c r="G2287" s="158"/>
      <c r="H2287" s="158"/>
      <c r="I2287" s="158"/>
      <c r="J2287" s="158"/>
      <c r="K2287" s="158"/>
      <c r="L2287" s="158"/>
      <c r="M2287" s="158"/>
      <c r="N2287" s="157"/>
      <c r="O2287" s="157"/>
      <c r="P2287" s="157"/>
      <c r="Q2287" s="157"/>
      <c r="R2287" s="158"/>
      <c r="S2287" s="158"/>
      <c r="T2287" s="158"/>
      <c r="U2287" s="158"/>
      <c r="V2287" s="158"/>
      <c r="W2287" s="158"/>
      <c r="X2287" s="158"/>
      <c r="Y2287" s="158"/>
      <c r="Z2287" s="147"/>
      <c r="AA2287" s="147"/>
      <c r="AB2287" s="147"/>
      <c r="AC2287" s="147"/>
      <c r="AD2287" s="147"/>
      <c r="AE2287" s="147"/>
      <c r="AF2287" s="147"/>
      <c r="AG2287" s="147" t="s">
        <v>212</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3" x14ac:dyDescent="0.2">
      <c r="A2288" s="154"/>
      <c r="B2288" s="155"/>
      <c r="C2288" s="193" t="s">
        <v>1607</v>
      </c>
      <c r="D2288" s="188"/>
      <c r="E2288" s="189">
        <v>28.5</v>
      </c>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7"/>
      <c r="AA2288" s="147"/>
      <c r="AB2288" s="147"/>
      <c r="AC2288" s="147"/>
      <c r="AD2288" s="147"/>
      <c r="AE2288" s="147"/>
      <c r="AF2288" s="147"/>
      <c r="AG2288" s="147" t="s">
        <v>212</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x14ac:dyDescent="0.2">
      <c r="A2289" s="161" t="s">
        <v>173</v>
      </c>
      <c r="B2289" s="162" t="s">
        <v>132</v>
      </c>
      <c r="C2289" s="182" t="s">
        <v>133</v>
      </c>
      <c r="D2289" s="163"/>
      <c r="E2289" s="164"/>
      <c r="F2289" s="165"/>
      <c r="G2289" s="165">
        <f>SUMIF(AG2290:AG2299,"&lt;&gt;NOR",G2290:G2299)</f>
        <v>0</v>
      </c>
      <c r="H2289" s="165"/>
      <c r="I2289" s="165">
        <f>SUM(I2290:I2299)</f>
        <v>0</v>
      </c>
      <c r="J2289" s="165"/>
      <c r="K2289" s="165">
        <f>SUM(K2290:K2299)</f>
        <v>0</v>
      </c>
      <c r="L2289" s="165"/>
      <c r="M2289" s="165">
        <f>SUM(M2290:M2299)</f>
        <v>0</v>
      </c>
      <c r="N2289" s="164"/>
      <c r="O2289" s="164">
        <f>SUM(O2290:O2299)</f>
        <v>0</v>
      </c>
      <c r="P2289" s="164"/>
      <c r="Q2289" s="164">
        <f>SUM(Q2290:Q2299)</f>
        <v>0.32</v>
      </c>
      <c r="R2289" s="165"/>
      <c r="S2289" s="165"/>
      <c r="T2289" s="166"/>
      <c r="U2289" s="160"/>
      <c r="V2289" s="160">
        <f>SUM(V2290:V2299)</f>
        <v>5.54</v>
      </c>
      <c r="W2289" s="160"/>
      <c r="X2289" s="160"/>
      <c r="Y2289" s="160"/>
      <c r="AG2289" t="s">
        <v>174</v>
      </c>
    </row>
    <row r="2290" spans="1:60" outlineLevel="1" x14ac:dyDescent="0.2">
      <c r="A2290" s="168">
        <v>358</v>
      </c>
      <c r="B2290" s="169" t="s">
        <v>1608</v>
      </c>
      <c r="C2290" s="184" t="s">
        <v>1609</v>
      </c>
      <c r="D2290" s="170" t="s">
        <v>253</v>
      </c>
      <c r="E2290" s="171">
        <v>23.1</v>
      </c>
      <c r="F2290" s="172"/>
      <c r="G2290" s="173">
        <f>ROUND(E2290*F2290,2)</f>
        <v>0</v>
      </c>
      <c r="H2290" s="172"/>
      <c r="I2290" s="173">
        <f>ROUND(E2290*H2290,2)</f>
        <v>0</v>
      </c>
      <c r="J2290" s="172"/>
      <c r="K2290" s="173">
        <f>ROUND(E2290*J2290,2)</f>
        <v>0</v>
      </c>
      <c r="L2290" s="173">
        <v>21</v>
      </c>
      <c r="M2290" s="173">
        <f>G2290*(1+L2290/100)</f>
        <v>0</v>
      </c>
      <c r="N2290" s="171">
        <v>0</v>
      </c>
      <c r="O2290" s="171">
        <f>ROUND(E2290*N2290,2)</f>
        <v>0</v>
      </c>
      <c r="P2290" s="171">
        <v>1.4E-2</v>
      </c>
      <c r="Q2290" s="171">
        <f>ROUND(E2290*P2290,2)</f>
        <v>0.32</v>
      </c>
      <c r="R2290" s="173"/>
      <c r="S2290" s="173" t="s">
        <v>178</v>
      </c>
      <c r="T2290" s="174" t="s">
        <v>178</v>
      </c>
      <c r="U2290" s="158">
        <v>0.2</v>
      </c>
      <c r="V2290" s="158">
        <f>ROUND(E2290*U2290,2)</f>
        <v>4.62</v>
      </c>
      <c r="W2290" s="158"/>
      <c r="X2290" s="158" t="s">
        <v>188</v>
      </c>
      <c r="Y2290" s="158" t="s">
        <v>180</v>
      </c>
      <c r="Z2290" s="147"/>
      <c r="AA2290" s="147"/>
      <c r="AB2290" s="147"/>
      <c r="AC2290" s="147"/>
      <c r="AD2290" s="147"/>
      <c r="AE2290" s="147"/>
      <c r="AF2290" s="147"/>
      <c r="AG2290" s="147" t="s">
        <v>189</v>
      </c>
      <c r="AH2290" s="147"/>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2" x14ac:dyDescent="0.2">
      <c r="A2291" s="154"/>
      <c r="B2291" s="155"/>
      <c r="C2291" s="193" t="s">
        <v>1407</v>
      </c>
      <c r="D2291" s="188"/>
      <c r="E2291" s="189"/>
      <c r="F2291" s="158"/>
      <c r="G2291" s="158"/>
      <c r="H2291" s="158"/>
      <c r="I2291" s="158"/>
      <c r="J2291" s="158"/>
      <c r="K2291" s="158"/>
      <c r="L2291" s="158"/>
      <c r="M2291" s="158"/>
      <c r="N2291" s="157"/>
      <c r="O2291" s="157"/>
      <c r="P2291" s="157"/>
      <c r="Q2291" s="157"/>
      <c r="R2291" s="158"/>
      <c r="S2291" s="158"/>
      <c r="T2291" s="158"/>
      <c r="U2291" s="158"/>
      <c r="V2291" s="158"/>
      <c r="W2291" s="158"/>
      <c r="X2291" s="158"/>
      <c r="Y2291" s="158"/>
      <c r="Z2291" s="147"/>
      <c r="AA2291" s="147"/>
      <c r="AB2291" s="147"/>
      <c r="AC2291" s="147"/>
      <c r="AD2291" s="147"/>
      <c r="AE2291" s="147"/>
      <c r="AF2291" s="147"/>
      <c r="AG2291" s="147" t="s">
        <v>212</v>
      </c>
      <c r="AH2291" s="147">
        <v>0</v>
      </c>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3" x14ac:dyDescent="0.2">
      <c r="A2292" s="154"/>
      <c r="B2292" s="155"/>
      <c r="C2292" s="193" t="s">
        <v>258</v>
      </c>
      <c r="D2292" s="188"/>
      <c r="E2292" s="189"/>
      <c r="F2292" s="158"/>
      <c r="G2292" s="158"/>
      <c r="H2292" s="158"/>
      <c r="I2292" s="158"/>
      <c r="J2292" s="158"/>
      <c r="K2292" s="158"/>
      <c r="L2292" s="158"/>
      <c r="M2292" s="158"/>
      <c r="N2292" s="157"/>
      <c r="O2292" s="157"/>
      <c r="P2292" s="157"/>
      <c r="Q2292" s="157"/>
      <c r="R2292" s="158"/>
      <c r="S2292" s="158"/>
      <c r="T2292" s="158"/>
      <c r="U2292" s="158"/>
      <c r="V2292" s="158"/>
      <c r="W2292" s="158"/>
      <c r="X2292" s="158"/>
      <c r="Y2292" s="158"/>
      <c r="Z2292" s="147"/>
      <c r="AA2292" s="147"/>
      <c r="AB2292" s="147"/>
      <c r="AC2292" s="147"/>
      <c r="AD2292" s="147"/>
      <c r="AE2292" s="147"/>
      <c r="AF2292" s="147"/>
      <c r="AG2292" s="147" t="s">
        <v>212</v>
      </c>
      <c r="AH2292" s="147">
        <v>0</v>
      </c>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3" x14ac:dyDescent="0.2">
      <c r="A2293" s="154"/>
      <c r="B2293" s="155"/>
      <c r="C2293" s="193" t="s">
        <v>1408</v>
      </c>
      <c r="D2293" s="188"/>
      <c r="E2293" s="189">
        <v>23.1</v>
      </c>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7"/>
      <c r="AA2293" s="147"/>
      <c r="AB2293" s="147"/>
      <c r="AC2293" s="147"/>
      <c r="AD2293" s="147"/>
      <c r="AE2293" s="147"/>
      <c r="AF2293" s="147"/>
      <c r="AG2293" s="147" t="s">
        <v>212</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
      <c r="A2294" s="168">
        <v>359</v>
      </c>
      <c r="B2294" s="169" t="s">
        <v>1610</v>
      </c>
      <c r="C2294" s="184" t="s">
        <v>1611</v>
      </c>
      <c r="D2294" s="170" t="s">
        <v>253</v>
      </c>
      <c r="E2294" s="171">
        <v>23.1</v>
      </c>
      <c r="F2294" s="172"/>
      <c r="G2294" s="173">
        <f>ROUND(E2294*F2294,2)</f>
        <v>0</v>
      </c>
      <c r="H2294" s="172"/>
      <c r="I2294" s="173">
        <f>ROUND(E2294*H2294,2)</f>
        <v>0</v>
      </c>
      <c r="J2294" s="172"/>
      <c r="K2294" s="173">
        <f>ROUND(E2294*J2294,2)</f>
        <v>0</v>
      </c>
      <c r="L2294" s="173">
        <v>21</v>
      </c>
      <c r="M2294" s="173">
        <f>G2294*(1+L2294/100)</f>
        <v>0</v>
      </c>
      <c r="N2294" s="171">
        <v>0</v>
      </c>
      <c r="O2294" s="171">
        <f>ROUND(E2294*N2294,2)</f>
        <v>0</v>
      </c>
      <c r="P2294" s="171">
        <v>0</v>
      </c>
      <c r="Q2294" s="171">
        <f>ROUND(E2294*P2294,2)</f>
        <v>0</v>
      </c>
      <c r="R2294" s="173"/>
      <c r="S2294" s="173" t="s">
        <v>178</v>
      </c>
      <c r="T2294" s="174" t="s">
        <v>178</v>
      </c>
      <c r="U2294" s="158">
        <v>0.04</v>
      </c>
      <c r="V2294" s="158">
        <f>ROUND(E2294*U2294,2)</f>
        <v>0.92</v>
      </c>
      <c r="W2294" s="158"/>
      <c r="X2294" s="158" t="s">
        <v>188</v>
      </c>
      <c r="Y2294" s="158" t="s">
        <v>180</v>
      </c>
      <c r="Z2294" s="147"/>
      <c r="AA2294" s="147"/>
      <c r="AB2294" s="147"/>
      <c r="AC2294" s="147"/>
      <c r="AD2294" s="147"/>
      <c r="AE2294" s="147"/>
      <c r="AF2294" s="147"/>
      <c r="AG2294" s="147" t="s">
        <v>189</v>
      </c>
      <c r="AH2294" s="147"/>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2" x14ac:dyDescent="0.2">
      <c r="A2295" s="154"/>
      <c r="B2295" s="155"/>
      <c r="C2295" s="193" t="s">
        <v>1407</v>
      </c>
      <c r="D2295" s="188"/>
      <c r="E2295" s="189"/>
      <c r="F2295" s="158"/>
      <c r="G2295" s="158"/>
      <c r="H2295" s="158"/>
      <c r="I2295" s="158"/>
      <c r="J2295" s="158"/>
      <c r="K2295" s="158"/>
      <c r="L2295" s="158"/>
      <c r="M2295" s="158"/>
      <c r="N2295" s="157"/>
      <c r="O2295" s="157"/>
      <c r="P2295" s="157"/>
      <c r="Q2295" s="157"/>
      <c r="R2295" s="158"/>
      <c r="S2295" s="158"/>
      <c r="T2295" s="158"/>
      <c r="U2295" s="158"/>
      <c r="V2295" s="158"/>
      <c r="W2295" s="158"/>
      <c r="X2295" s="158"/>
      <c r="Y2295" s="158"/>
      <c r="Z2295" s="147"/>
      <c r="AA2295" s="147"/>
      <c r="AB2295" s="147"/>
      <c r="AC2295" s="147"/>
      <c r="AD2295" s="147"/>
      <c r="AE2295" s="147"/>
      <c r="AF2295" s="147"/>
      <c r="AG2295" s="147" t="s">
        <v>212</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3" x14ac:dyDescent="0.2">
      <c r="A2296" s="154"/>
      <c r="B2296" s="155"/>
      <c r="C2296" s="193" t="s">
        <v>258</v>
      </c>
      <c r="D2296" s="188"/>
      <c r="E2296" s="189"/>
      <c r="F2296" s="158"/>
      <c r="G2296" s="158"/>
      <c r="H2296" s="158"/>
      <c r="I2296" s="158"/>
      <c r="J2296" s="158"/>
      <c r="K2296" s="158"/>
      <c r="L2296" s="158"/>
      <c r="M2296" s="158"/>
      <c r="N2296" s="157"/>
      <c r="O2296" s="157"/>
      <c r="P2296" s="157"/>
      <c r="Q2296" s="157"/>
      <c r="R2296" s="158"/>
      <c r="S2296" s="158"/>
      <c r="T2296" s="158"/>
      <c r="U2296" s="158"/>
      <c r="V2296" s="158"/>
      <c r="W2296" s="158"/>
      <c r="X2296" s="158"/>
      <c r="Y2296" s="158"/>
      <c r="Z2296" s="147"/>
      <c r="AA2296" s="147"/>
      <c r="AB2296" s="147"/>
      <c r="AC2296" s="147"/>
      <c r="AD2296" s="147"/>
      <c r="AE2296" s="147"/>
      <c r="AF2296" s="147"/>
      <c r="AG2296" s="147" t="s">
        <v>212</v>
      </c>
      <c r="AH2296" s="147">
        <v>0</v>
      </c>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3" x14ac:dyDescent="0.2">
      <c r="A2297" s="154"/>
      <c r="B2297" s="155"/>
      <c r="C2297" s="193" t="s">
        <v>1408</v>
      </c>
      <c r="D2297" s="188"/>
      <c r="E2297" s="189">
        <v>23.1</v>
      </c>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7"/>
      <c r="AA2297" s="147"/>
      <c r="AB2297" s="147"/>
      <c r="AC2297" s="147"/>
      <c r="AD2297" s="147"/>
      <c r="AE2297" s="147"/>
      <c r="AF2297" s="147"/>
      <c r="AG2297" s="147" t="s">
        <v>212</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ht="22.5" outlineLevel="1" x14ac:dyDescent="0.2">
      <c r="A2298" s="168">
        <v>360</v>
      </c>
      <c r="B2298" s="169" t="s">
        <v>1612</v>
      </c>
      <c r="C2298" s="184" t="s">
        <v>1613</v>
      </c>
      <c r="D2298" s="170" t="s">
        <v>248</v>
      </c>
      <c r="E2298" s="171">
        <v>4</v>
      </c>
      <c r="F2298" s="172"/>
      <c r="G2298" s="173">
        <f>ROUND(E2298*F2298,2)</f>
        <v>0</v>
      </c>
      <c r="H2298" s="172"/>
      <c r="I2298" s="173">
        <f>ROUND(E2298*H2298,2)</f>
        <v>0</v>
      </c>
      <c r="J2298" s="172"/>
      <c r="K2298" s="173">
        <f>ROUND(E2298*J2298,2)</f>
        <v>0</v>
      </c>
      <c r="L2298" s="173">
        <v>21</v>
      </c>
      <c r="M2298" s="173">
        <f>G2298*(1+L2298/100)</f>
        <v>0</v>
      </c>
      <c r="N2298" s="171">
        <v>0</v>
      </c>
      <c r="O2298" s="171">
        <f>ROUND(E2298*N2298,2)</f>
        <v>0</v>
      </c>
      <c r="P2298" s="171">
        <v>0</v>
      </c>
      <c r="Q2298" s="171">
        <f>ROUND(E2298*P2298,2)</f>
        <v>0</v>
      </c>
      <c r="R2298" s="173"/>
      <c r="S2298" s="173" t="s">
        <v>187</v>
      </c>
      <c r="T2298" s="174" t="s">
        <v>179</v>
      </c>
      <c r="U2298" s="158">
        <v>0</v>
      </c>
      <c r="V2298" s="158">
        <f>ROUND(E2298*U2298,2)</f>
        <v>0</v>
      </c>
      <c r="W2298" s="158"/>
      <c r="X2298" s="158" t="s">
        <v>188</v>
      </c>
      <c r="Y2298" s="158" t="s">
        <v>180</v>
      </c>
      <c r="Z2298" s="147"/>
      <c r="AA2298" s="147"/>
      <c r="AB2298" s="147"/>
      <c r="AC2298" s="147"/>
      <c r="AD2298" s="147"/>
      <c r="AE2298" s="147"/>
      <c r="AF2298" s="147"/>
      <c r="AG2298" s="147" t="s">
        <v>189</v>
      </c>
      <c r="AH2298" s="147"/>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
      <c r="A2299" s="154">
        <v>361</v>
      </c>
      <c r="B2299" s="155" t="s">
        <v>1614</v>
      </c>
      <c r="C2299" s="195" t="s">
        <v>1615</v>
      </c>
      <c r="D2299" s="156" t="s">
        <v>0</v>
      </c>
      <c r="E2299" s="192"/>
      <c r="F2299" s="159"/>
      <c r="G2299" s="158">
        <f>ROUND(E2299*F2299,2)</f>
        <v>0</v>
      </c>
      <c r="H2299" s="159"/>
      <c r="I2299" s="158">
        <f>ROUND(E2299*H2299,2)</f>
        <v>0</v>
      </c>
      <c r="J2299" s="159"/>
      <c r="K2299" s="158">
        <f>ROUND(E2299*J2299,2)</f>
        <v>0</v>
      </c>
      <c r="L2299" s="158">
        <v>21</v>
      </c>
      <c r="M2299" s="158">
        <f>G2299*(1+L2299/100)</f>
        <v>0</v>
      </c>
      <c r="N2299" s="157">
        <v>0</v>
      </c>
      <c r="O2299" s="157">
        <f>ROUND(E2299*N2299,2)</f>
        <v>0</v>
      </c>
      <c r="P2299" s="157">
        <v>0</v>
      </c>
      <c r="Q2299" s="157">
        <f>ROUND(E2299*P2299,2)</f>
        <v>0</v>
      </c>
      <c r="R2299" s="158"/>
      <c r="S2299" s="158" t="s">
        <v>178</v>
      </c>
      <c r="T2299" s="158" t="s">
        <v>178</v>
      </c>
      <c r="U2299" s="158">
        <v>0</v>
      </c>
      <c r="V2299" s="158">
        <f>ROUND(E2299*U2299,2)</f>
        <v>0</v>
      </c>
      <c r="W2299" s="158"/>
      <c r="X2299" s="158" t="s">
        <v>1060</v>
      </c>
      <c r="Y2299" s="158" t="s">
        <v>180</v>
      </c>
      <c r="Z2299" s="147"/>
      <c r="AA2299" s="147"/>
      <c r="AB2299" s="147"/>
      <c r="AC2299" s="147"/>
      <c r="AD2299" s="147"/>
      <c r="AE2299" s="147"/>
      <c r="AF2299" s="147"/>
      <c r="AG2299" s="147" t="s">
        <v>1061</v>
      </c>
      <c r="AH2299" s="147"/>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x14ac:dyDescent="0.2">
      <c r="A2300" s="161" t="s">
        <v>173</v>
      </c>
      <c r="B2300" s="162" t="s">
        <v>134</v>
      </c>
      <c r="C2300" s="182" t="s">
        <v>135</v>
      </c>
      <c r="D2300" s="163"/>
      <c r="E2300" s="164"/>
      <c r="F2300" s="165"/>
      <c r="G2300" s="165">
        <f>SUMIF(AG2301:AG2302,"&lt;&gt;NOR",G2301:G2302)</f>
        <v>0</v>
      </c>
      <c r="H2300" s="165"/>
      <c r="I2300" s="165">
        <f>SUM(I2301:I2302)</f>
        <v>0</v>
      </c>
      <c r="J2300" s="165"/>
      <c r="K2300" s="165">
        <f>SUM(K2301:K2302)</f>
        <v>0</v>
      </c>
      <c r="L2300" s="165"/>
      <c r="M2300" s="165">
        <f>SUM(M2301:M2302)</f>
        <v>0</v>
      </c>
      <c r="N2300" s="164"/>
      <c r="O2300" s="164">
        <f>SUM(O2301:O2302)</f>
        <v>0</v>
      </c>
      <c r="P2300" s="164"/>
      <c r="Q2300" s="164">
        <f>SUM(Q2301:Q2302)</f>
        <v>0</v>
      </c>
      <c r="R2300" s="165"/>
      <c r="S2300" s="165"/>
      <c r="T2300" s="166"/>
      <c r="U2300" s="160"/>
      <c r="V2300" s="160">
        <f>SUM(V2301:V2302)</f>
        <v>0</v>
      </c>
      <c r="W2300" s="160"/>
      <c r="X2300" s="160"/>
      <c r="Y2300" s="160"/>
      <c r="AG2300" t="s">
        <v>174</v>
      </c>
    </row>
    <row r="2301" spans="1:60" ht="22.5" outlineLevel="1" x14ac:dyDescent="0.2">
      <c r="A2301" s="175">
        <v>362</v>
      </c>
      <c r="B2301" s="176" t="s">
        <v>1616</v>
      </c>
      <c r="C2301" s="183" t="s">
        <v>1617</v>
      </c>
      <c r="D2301" s="177" t="s">
        <v>186</v>
      </c>
      <c r="E2301" s="178">
        <v>1</v>
      </c>
      <c r="F2301" s="179">
        <f>Silnoproud!J36</f>
        <v>0</v>
      </c>
      <c r="G2301" s="180">
        <f>ROUND(E2301*F2301,2)</f>
        <v>0</v>
      </c>
      <c r="H2301" s="179"/>
      <c r="I2301" s="180">
        <f>ROUND(E2301*H2301,2)</f>
        <v>0</v>
      </c>
      <c r="J2301" s="179"/>
      <c r="K2301" s="180">
        <f>ROUND(E2301*J2301,2)</f>
        <v>0</v>
      </c>
      <c r="L2301" s="180">
        <v>21</v>
      </c>
      <c r="M2301" s="180">
        <f>G2301*(1+L2301/100)</f>
        <v>0</v>
      </c>
      <c r="N2301" s="178">
        <v>0</v>
      </c>
      <c r="O2301" s="178">
        <f>ROUND(E2301*N2301,2)</f>
        <v>0</v>
      </c>
      <c r="P2301" s="178">
        <v>0</v>
      </c>
      <c r="Q2301" s="178">
        <f>ROUND(E2301*P2301,2)</f>
        <v>0</v>
      </c>
      <c r="R2301" s="180"/>
      <c r="S2301" s="180" t="s">
        <v>187</v>
      </c>
      <c r="T2301" s="181" t="s">
        <v>179</v>
      </c>
      <c r="U2301" s="158">
        <v>0</v>
      </c>
      <c r="V2301" s="158">
        <f>ROUND(E2301*U2301,2)</f>
        <v>0</v>
      </c>
      <c r="W2301" s="158"/>
      <c r="X2301" s="158" t="s">
        <v>188</v>
      </c>
      <c r="Y2301" s="158" t="s">
        <v>180</v>
      </c>
      <c r="Z2301" s="147"/>
      <c r="AA2301" s="147"/>
      <c r="AB2301" s="147"/>
      <c r="AC2301" s="147"/>
      <c r="AD2301" s="147"/>
      <c r="AE2301" s="147"/>
      <c r="AF2301" s="147"/>
      <c r="AG2301" s="147" t="s">
        <v>1618</v>
      </c>
      <c r="AH2301" s="147"/>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
      <c r="A2302" s="175">
        <v>363</v>
      </c>
      <c r="B2302" s="176" t="s">
        <v>1619</v>
      </c>
      <c r="C2302" s="183" t="s">
        <v>1229</v>
      </c>
      <c r="D2302" s="177" t="s">
        <v>0</v>
      </c>
      <c r="E2302" s="192"/>
      <c r="F2302" s="179"/>
      <c r="G2302" s="180">
        <f>ROUND(E2302*F2302,2)</f>
        <v>0</v>
      </c>
      <c r="H2302" s="179"/>
      <c r="I2302" s="180">
        <f>ROUND(E2302*H2302,2)</f>
        <v>0</v>
      </c>
      <c r="J2302" s="179"/>
      <c r="K2302" s="180">
        <f>ROUND(E2302*J2302,2)</f>
        <v>0</v>
      </c>
      <c r="L2302" s="180">
        <v>21</v>
      </c>
      <c r="M2302" s="180">
        <f>G2302*(1+L2302/100)</f>
        <v>0</v>
      </c>
      <c r="N2302" s="178">
        <v>0</v>
      </c>
      <c r="O2302" s="178">
        <f>ROUND(E2302*N2302,2)</f>
        <v>0</v>
      </c>
      <c r="P2302" s="178">
        <v>0</v>
      </c>
      <c r="Q2302" s="178">
        <f>ROUND(E2302*P2302,2)</f>
        <v>0</v>
      </c>
      <c r="R2302" s="180"/>
      <c r="S2302" s="180" t="s">
        <v>187</v>
      </c>
      <c r="T2302" s="181" t="s">
        <v>179</v>
      </c>
      <c r="U2302" s="158">
        <v>0</v>
      </c>
      <c r="V2302" s="158">
        <f>ROUND(E2302*U2302,2)</f>
        <v>0</v>
      </c>
      <c r="W2302" s="158"/>
      <c r="X2302" s="158" t="s">
        <v>188</v>
      </c>
      <c r="Y2302" s="158" t="s">
        <v>180</v>
      </c>
      <c r="Z2302" s="147"/>
      <c r="AA2302" s="147"/>
      <c r="AB2302" s="147"/>
      <c r="AC2302" s="147"/>
      <c r="AD2302" s="147"/>
      <c r="AE2302" s="147"/>
      <c r="AF2302" s="147"/>
      <c r="AG2302" s="147" t="s">
        <v>189</v>
      </c>
      <c r="AH2302" s="147"/>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x14ac:dyDescent="0.2">
      <c r="A2303" s="161" t="s">
        <v>173</v>
      </c>
      <c r="B2303" s="162" t="s">
        <v>136</v>
      </c>
      <c r="C2303" s="182" t="s">
        <v>137</v>
      </c>
      <c r="D2303" s="163"/>
      <c r="E2303" s="164"/>
      <c r="F2303" s="165"/>
      <c r="G2303" s="165">
        <f>SUMIF(AG2304:AG2307,"&lt;&gt;NOR",G2304:G2307)</f>
        <v>0</v>
      </c>
      <c r="H2303" s="165"/>
      <c r="I2303" s="165">
        <f>SUM(I2304:I2307)</f>
        <v>0</v>
      </c>
      <c r="J2303" s="165"/>
      <c r="K2303" s="165">
        <f>SUM(K2304:K2307)</f>
        <v>0</v>
      </c>
      <c r="L2303" s="165"/>
      <c r="M2303" s="165">
        <f>SUM(M2304:M2307)</f>
        <v>0</v>
      </c>
      <c r="N2303" s="164"/>
      <c r="O2303" s="164">
        <f>SUM(O2304:O2307)</f>
        <v>0</v>
      </c>
      <c r="P2303" s="164"/>
      <c r="Q2303" s="164">
        <f>SUM(Q2304:Q2307)</f>
        <v>0</v>
      </c>
      <c r="R2303" s="165"/>
      <c r="S2303" s="165"/>
      <c r="T2303" s="166"/>
      <c r="U2303" s="160"/>
      <c r="V2303" s="160">
        <f>SUM(V2304:V2307)</f>
        <v>0</v>
      </c>
      <c r="W2303" s="160"/>
      <c r="X2303" s="160"/>
      <c r="Y2303" s="160"/>
      <c r="AG2303" t="s">
        <v>174</v>
      </c>
    </row>
    <row r="2304" spans="1:60" ht="22.5" outlineLevel="1" x14ac:dyDescent="0.2">
      <c r="A2304" s="175">
        <v>364</v>
      </c>
      <c r="B2304" s="176" t="s">
        <v>1620</v>
      </c>
      <c r="C2304" s="183" t="s">
        <v>1621</v>
      </c>
      <c r="D2304" s="177" t="s">
        <v>186</v>
      </c>
      <c r="E2304" s="178">
        <v>1</v>
      </c>
      <c r="F2304" s="179">
        <f>Říz.gastro!E18</f>
        <v>0</v>
      </c>
      <c r="G2304" s="180">
        <f>ROUND(E2304*F2304,2)</f>
        <v>0</v>
      </c>
      <c r="H2304" s="179"/>
      <c r="I2304" s="180">
        <f>ROUND(E2304*H2304,2)</f>
        <v>0</v>
      </c>
      <c r="J2304" s="179"/>
      <c r="K2304" s="180">
        <f>ROUND(E2304*J2304,2)</f>
        <v>0</v>
      </c>
      <c r="L2304" s="180">
        <v>21</v>
      </c>
      <c r="M2304" s="180">
        <f>G2304*(1+L2304/100)</f>
        <v>0</v>
      </c>
      <c r="N2304" s="178">
        <v>0</v>
      </c>
      <c r="O2304" s="178">
        <f>ROUND(E2304*N2304,2)</f>
        <v>0</v>
      </c>
      <c r="P2304" s="178">
        <v>0</v>
      </c>
      <c r="Q2304" s="178">
        <f>ROUND(E2304*P2304,2)</f>
        <v>0</v>
      </c>
      <c r="R2304" s="180"/>
      <c r="S2304" s="180" t="s">
        <v>187</v>
      </c>
      <c r="T2304" s="181" t="s">
        <v>179</v>
      </c>
      <c r="U2304" s="158">
        <v>0</v>
      </c>
      <c r="V2304" s="158">
        <f>ROUND(E2304*U2304,2)</f>
        <v>0</v>
      </c>
      <c r="W2304" s="158"/>
      <c r="X2304" s="158" t="s">
        <v>188</v>
      </c>
      <c r="Y2304" s="158" t="s">
        <v>180</v>
      </c>
      <c r="Z2304" s="147"/>
      <c r="AA2304" s="147"/>
      <c r="AB2304" s="147"/>
      <c r="AC2304" s="147"/>
      <c r="AD2304" s="147"/>
      <c r="AE2304" s="147"/>
      <c r="AF2304" s="147"/>
      <c r="AG2304" s="147" t="s">
        <v>189</v>
      </c>
      <c r="AH2304" s="147"/>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ht="22.5" outlineLevel="1" x14ac:dyDescent="0.2">
      <c r="A2305" s="175">
        <v>365</v>
      </c>
      <c r="B2305" s="176" t="s">
        <v>1622</v>
      </c>
      <c r="C2305" s="183" t="s">
        <v>1623</v>
      </c>
      <c r="D2305" s="177" t="s">
        <v>186</v>
      </c>
      <c r="E2305" s="178">
        <v>1</v>
      </c>
      <c r="F2305" s="179">
        <f>EPS!K41</f>
        <v>0</v>
      </c>
      <c r="G2305" s="180">
        <f>ROUND(E2305*F2305,2)</f>
        <v>0</v>
      </c>
      <c r="H2305" s="179"/>
      <c r="I2305" s="180">
        <f>ROUND(E2305*H2305,2)</f>
        <v>0</v>
      </c>
      <c r="J2305" s="179"/>
      <c r="K2305" s="180">
        <f>ROUND(E2305*J2305,2)</f>
        <v>0</v>
      </c>
      <c r="L2305" s="180">
        <v>21</v>
      </c>
      <c r="M2305" s="180">
        <f>G2305*(1+L2305/100)</f>
        <v>0</v>
      </c>
      <c r="N2305" s="178">
        <v>0</v>
      </c>
      <c r="O2305" s="178">
        <f>ROUND(E2305*N2305,2)</f>
        <v>0</v>
      </c>
      <c r="P2305" s="178">
        <v>0</v>
      </c>
      <c r="Q2305" s="178">
        <f>ROUND(E2305*P2305,2)</f>
        <v>0</v>
      </c>
      <c r="R2305" s="180"/>
      <c r="S2305" s="180" t="s">
        <v>187</v>
      </c>
      <c r="T2305" s="181" t="s">
        <v>179</v>
      </c>
      <c r="U2305" s="158">
        <v>0</v>
      </c>
      <c r="V2305" s="158">
        <f>ROUND(E2305*U2305,2)</f>
        <v>0</v>
      </c>
      <c r="W2305" s="158"/>
      <c r="X2305" s="158" t="s">
        <v>188</v>
      </c>
      <c r="Y2305" s="158" t="s">
        <v>180</v>
      </c>
      <c r="Z2305" s="147"/>
      <c r="AA2305" s="147"/>
      <c r="AB2305" s="147"/>
      <c r="AC2305" s="147"/>
      <c r="AD2305" s="147"/>
      <c r="AE2305" s="147"/>
      <c r="AF2305" s="147"/>
      <c r="AG2305" s="147" t="s">
        <v>189</v>
      </c>
      <c r="AH2305" s="147"/>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ht="33.75" outlineLevel="1" x14ac:dyDescent="0.2">
      <c r="A2306" s="175">
        <v>366</v>
      </c>
      <c r="B2306" s="176" t="s">
        <v>1624</v>
      </c>
      <c r="C2306" s="183" t="s">
        <v>1625</v>
      </c>
      <c r="D2306" s="177" t="s">
        <v>186</v>
      </c>
      <c r="E2306" s="178">
        <v>1</v>
      </c>
      <c r="F2306" s="179">
        <f>'kabeláž HACCP'!I16</f>
        <v>0</v>
      </c>
      <c r="G2306" s="180">
        <f>ROUND(E2306*F2306,2)</f>
        <v>0</v>
      </c>
      <c r="H2306" s="179"/>
      <c r="I2306" s="180">
        <f>ROUND(E2306*H2306,2)</f>
        <v>0</v>
      </c>
      <c r="J2306" s="179"/>
      <c r="K2306" s="180">
        <f>ROUND(E2306*J2306,2)</f>
        <v>0</v>
      </c>
      <c r="L2306" s="180">
        <v>21</v>
      </c>
      <c r="M2306" s="180">
        <f>G2306*(1+L2306/100)</f>
        <v>0</v>
      </c>
      <c r="N2306" s="178">
        <v>0</v>
      </c>
      <c r="O2306" s="178">
        <f>ROUND(E2306*N2306,2)</f>
        <v>0</v>
      </c>
      <c r="P2306" s="178">
        <v>0</v>
      </c>
      <c r="Q2306" s="178">
        <f>ROUND(E2306*P2306,2)</f>
        <v>0</v>
      </c>
      <c r="R2306" s="180"/>
      <c r="S2306" s="180" t="s">
        <v>187</v>
      </c>
      <c r="T2306" s="181" t="s">
        <v>179</v>
      </c>
      <c r="U2306" s="158">
        <v>0</v>
      </c>
      <c r="V2306" s="158">
        <f>ROUND(E2306*U2306,2)</f>
        <v>0</v>
      </c>
      <c r="W2306" s="158"/>
      <c r="X2306" s="158" t="s">
        <v>188</v>
      </c>
      <c r="Y2306" s="158" t="s">
        <v>180</v>
      </c>
      <c r="Z2306" s="147"/>
      <c r="AA2306" s="147"/>
      <c r="AB2306" s="147"/>
      <c r="AC2306" s="147"/>
      <c r="AD2306" s="147"/>
      <c r="AE2306" s="147"/>
      <c r="AF2306" s="147"/>
      <c r="AG2306" s="147" t="s">
        <v>189</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1" x14ac:dyDescent="0.2">
      <c r="A2307" s="175">
        <v>367</v>
      </c>
      <c r="B2307" s="176" t="s">
        <v>1626</v>
      </c>
      <c r="C2307" s="183" t="s">
        <v>1229</v>
      </c>
      <c r="D2307" s="177" t="s">
        <v>0</v>
      </c>
      <c r="E2307" s="192"/>
      <c r="F2307" s="179"/>
      <c r="G2307" s="180">
        <f>ROUND(E2307*F2307,2)</f>
        <v>0</v>
      </c>
      <c r="H2307" s="179"/>
      <c r="I2307" s="180">
        <f>ROUND(E2307*H2307,2)</f>
        <v>0</v>
      </c>
      <c r="J2307" s="179"/>
      <c r="K2307" s="180">
        <f>ROUND(E2307*J2307,2)</f>
        <v>0</v>
      </c>
      <c r="L2307" s="180">
        <v>21</v>
      </c>
      <c r="M2307" s="180">
        <f>G2307*(1+L2307/100)</f>
        <v>0</v>
      </c>
      <c r="N2307" s="178">
        <v>0</v>
      </c>
      <c r="O2307" s="178">
        <f>ROUND(E2307*N2307,2)</f>
        <v>0</v>
      </c>
      <c r="P2307" s="178">
        <v>0</v>
      </c>
      <c r="Q2307" s="178">
        <f>ROUND(E2307*P2307,2)</f>
        <v>0</v>
      </c>
      <c r="R2307" s="180"/>
      <c r="S2307" s="180" t="s">
        <v>187</v>
      </c>
      <c r="T2307" s="181" t="s">
        <v>179</v>
      </c>
      <c r="U2307" s="158">
        <v>0</v>
      </c>
      <c r="V2307" s="158">
        <f>ROUND(E2307*U2307,2)</f>
        <v>0</v>
      </c>
      <c r="W2307" s="158"/>
      <c r="X2307" s="158" t="s">
        <v>188</v>
      </c>
      <c r="Y2307" s="158" t="s">
        <v>180</v>
      </c>
      <c r="Z2307" s="147"/>
      <c r="AA2307" s="147"/>
      <c r="AB2307" s="147"/>
      <c r="AC2307" s="147"/>
      <c r="AD2307" s="147"/>
      <c r="AE2307" s="147"/>
      <c r="AF2307" s="147"/>
      <c r="AG2307" s="147" t="s">
        <v>189</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x14ac:dyDescent="0.2">
      <c r="A2308" s="161" t="s">
        <v>173</v>
      </c>
      <c r="B2308" s="162" t="s">
        <v>138</v>
      </c>
      <c r="C2308" s="182" t="s">
        <v>139</v>
      </c>
      <c r="D2308" s="163"/>
      <c r="E2308" s="164"/>
      <c r="F2308" s="165"/>
      <c r="G2308" s="165">
        <f>SUMIF(AG2309:AG2310,"&lt;&gt;NOR",G2309:G2310)</f>
        <v>0</v>
      </c>
      <c r="H2308" s="165"/>
      <c r="I2308" s="165">
        <f>SUM(I2309:I2310)</f>
        <v>0</v>
      </c>
      <c r="J2308" s="165"/>
      <c r="K2308" s="165">
        <f>SUM(K2309:K2310)</f>
        <v>0</v>
      </c>
      <c r="L2308" s="165"/>
      <c r="M2308" s="165">
        <f>SUM(M2309:M2310)</f>
        <v>0</v>
      </c>
      <c r="N2308" s="164"/>
      <c r="O2308" s="164">
        <f>SUM(O2309:O2310)</f>
        <v>0</v>
      </c>
      <c r="P2308" s="164"/>
      <c r="Q2308" s="164">
        <f>SUM(Q2309:Q2310)</f>
        <v>0</v>
      </c>
      <c r="R2308" s="165"/>
      <c r="S2308" s="165"/>
      <c r="T2308" s="166"/>
      <c r="U2308" s="160"/>
      <c r="V2308" s="160">
        <f>SUM(V2309:V2310)</f>
        <v>0</v>
      </c>
      <c r="W2308" s="160"/>
      <c r="X2308" s="160"/>
      <c r="Y2308" s="160"/>
      <c r="AG2308" t="s">
        <v>174</v>
      </c>
    </row>
    <row r="2309" spans="1:60" outlineLevel="1" x14ac:dyDescent="0.2">
      <c r="A2309" s="175">
        <v>368</v>
      </c>
      <c r="B2309" s="176" t="s">
        <v>1627</v>
      </c>
      <c r="C2309" s="183" t="s">
        <v>1628</v>
      </c>
      <c r="D2309" s="177" t="s">
        <v>186</v>
      </c>
      <c r="E2309" s="178">
        <v>1</v>
      </c>
      <c r="F2309" s="179">
        <f>VZT!F1051</f>
        <v>0</v>
      </c>
      <c r="G2309" s="180">
        <f>ROUND(E2309*F2309,2)</f>
        <v>0</v>
      </c>
      <c r="H2309" s="179"/>
      <c r="I2309" s="180">
        <f>ROUND(E2309*H2309,2)</f>
        <v>0</v>
      </c>
      <c r="J2309" s="179"/>
      <c r="K2309" s="180">
        <f>ROUND(E2309*J2309,2)</f>
        <v>0</v>
      </c>
      <c r="L2309" s="180">
        <v>21</v>
      </c>
      <c r="M2309" s="180">
        <f>G2309*(1+L2309/100)</f>
        <v>0</v>
      </c>
      <c r="N2309" s="178">
        <v>0</v>
      </c>
      <c r="O2309" s="178">
        <f>ROUND(E2309*N2309,2)</f>
        <v>0</v>
      </c>
      <c r="P2309" s="178">
        <v>0</v>
      </c>
      <c r="Q2309" s="178">
        <f>ROUND(E2309*P2309,2)</f>
        <v>0</v>
      </c>
      <c r="R2309" s="180"/>
      <c r="S2309" s="180" t="s">
        <v>187</v>
      </c>
      <c r="T2309" s="181" t="s">
        <v>179</v>
      </c>
      <c r="U2309" s="158">
        <v>0</v>
      </c>
      <c r="V2309" s="158">
        <f>ROUND(E2309*U2309,2)</f>
        <v>0</v>
      </c>
      <c r="W2309" s="158"/>
      <c r="X2309" s="158" t="s">
        <v>188</v>
      </c>
      <c r="Y2309" s="158" t="s">
        <v>180</v>
      </c>
      <c r="Z2309" s="147"/>
      <c r="AA2309" s="147"/>
      <c r="AB2309" s="147"/>
      <c r="AC2309" s="147"/>
      <c r="AD2309" s="147"/>
      <c r="AE2309" s="147"/>
      <c r="AF2309" s="147"/>
      <c r="AG2309" s="147" t="s">
        <v>189</v>
      </c>
      <c r="AH2309" s="147"/>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
      <c r="A2310" s="175">
        <v>369</v>
      </c>
      <c r="B2310" s="176" t="s">
        <v>1629</v>
      </c>
      <c r="C2310" s="183" t="s">
        <v>1229</v>
      </c>
      <c r="D2310" s="177" t="s">
        <v>0</v>
      </c>
      <c r="E2310" s="192"/>
      <c r="F2310" s="179"/>
      <c r="G2310" s="180">
        <f>ROUND(E2310*F2310,2)</f>
        <v>0</v>
      </c>
      <c r="H2310" s="179"/>
      <c r="I2310" s="180">
        <f>ROUND(E2310*H2310,2)</f>
        <v>0</v>
      </c>
      <c r="J2310" s="179"/>
      <c r="K2310" s="180">
        <f>ROUND(E2310*J2310,2)</f>
        <v>0</v>
      </c>
      <c r="L2310" s="180">
        <v>21</v>
      </c>
      <c r="M2310" s="180">
        <f>G2310*(1+L2310/100)</f>
        <v>0</v>
      </c>
      <c r="N2310" s="178">
        <v>0</v>
      </c>
      <c r="O2310" s="178">
        <f>ROUND(E2310*N2310,2)</f>
        <v>0</v>
      </c>
      <c r="P2310" s="178">
        <v>0</v>
      </c>
      <c r="Q2310" s="178">
        <f>ROUND(E2310*P2310,2)</f>
        <v>0</v>
      </c>
      <c r="R2310" s="180"/>
      <c r="S2310" s="180" t="s">
        <v>187</v>
      </c>
      <c r="T2310" s="181" t="s">
        <v>179</v>
      </c>
      <c r="U2310" s="158">
        <v>0</v>
      </c>
      <c r="V2310" s="158">
        <f>ROUND(E2310*U2310,2)</f>
        <v>0</v>
      </c>
      <c r="W2310" s="158"/>
      <c r="X2310" s="158" t="s">
        <v>188</v>
      </c>
      <c r="Y2310" s="158" t="s">
        <v>180</v>
      </c>
      <c r="Z2310" s="147"/>
      <c r="AA2310" s="147"/>
      <c r="AB2310" s="147"/>
      <c r="AC2310" s="147"/>
      <c r="AD2310" s="147"/>
      <c r="AE2310" s="147"/>
      <c r="AF2310" s="147"/>
      <c r="AG2310" s="147" t="s">
        <v>189</v>
      </c>
      <c r="AH2310" s="147"/>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ht="25.5" x14ac:dyDescent="0.2">
      <c r="A2311" s="161" t="s">
        <v>173</v>
      </c>
      <c r="B2311" s="162" t="s">
        <v>140</v>
      </c>
      <c r="C2311" s="182" t="s">
        <v>141</v>
      </c>
      <c r="D2311" s="163"/>
      <c r="E2311" s="164"/>
      <c r="F2311" s="165"/>
      <c r="G2311" s="165">
        <f>SUMIF(AG2312:AG2315,"&lt;&gt;NOR",G2312:G2315)</f>
        <v>0</v>
      </c>
      <c r="H2311" s="165"/>
      <c r="I2311" s="165">
        <f>SUM(I2312:I2315)</f>
        <v>0</v>
      </c>
      <c r="J2311" s="165"/>
      <c r="K2311" s="165">
        <f>SUM(K2312:K2315)</f>
        <v>0</v>
      </c>
      <c r="L2311" s="165"/>
      <c r="M2311" s="165">
        <f>SUM(M2312:M2315)</f>
        <v>0</v>
      </c>
      <c r="N2311" s="164"/>
      <c r="O2311" s="164">
        <f>SUM(O2312:O2315)</f>
        <v>0</v>
      </c>
      <c r="P2311" s="164"/>
      <c r="Q2311" s="164">
        <f>SUM(Q2312:Q2315)</f>
        <v>0</v>
      </c>
      <c r="R2311" s="165"/>
      <c r="S2311" s="165"/>
      <c r="T2311" s="166"/>
      <c r="U2311" s="160"/>
      <c r="V2311" s="160">
        <f>SUM(V2312:V2315)</f>
        <v>0</v>
      </c>
      <c r="W2311" s="160"/>
      <c r="X2311" s="160"/>
      <c r="Y2311" s="160"/>
      <c r="AG2311" t="s">
        <v>174</v>
      </c>
    </row>
    <row r="2312" spans="1:60" ht="33.75" outlineLevel="1" x14ac:dyDescent="0.2">
      <c r="A2312" s="175">
        <v>370</v>
      </c>
      <c r="B2312" s="176" t="s">
        <v>1630</v>
      </c>
      <c r="C2312" s="183" t="s">
        <v>1631</v>
      </c>
      <c r="D2312" s="177" t="s">
        <v>186</v>
      </c>
      <c r="E2312" s="178">
        <v>1</v>
      </c>
      <c r="F2312" s="179"/>
      <c r="G2312" s="180">
        <f>ROUND(E2312*F2312,2)</f>
        <v>0</v>
      </c>
      <c r="H2312" s="179"/>
      <c r="I2312" s="180">
        <f>ROUND(E2312*H2312,2)</f>
        <v>0</v>
      </c>
      <c r="J2312" s="179"/>
      <c r="K2312" s="180">
        <f>ROUND(E2312*J2312,2)</f>
        <v>0</v>
      </c>
      <c r="L2312" s="180">
        <v>21</v>
      </c>
      <c r="M2312" s="180">
        <f>G2312*(1+L2312/100)</f>
        <v>0</v>
      </c>
      <c r="N2312" s="178">
        <v>0</v>
      </c>
      <c r="O2312" s="178">
        <f>ROUND(E2312*N2312,2)</f>
        <v>0</v>
      </c>
      <c r="P2312" s="178">
        <v>0</v>
      </c>
      <c r="Q2312" s="178">
        <f>ROUND(E2312*P2312,2)</f>
        <v>0</v>
      </c>
      <c r="R2312" s="180"/>
      <c r="S2312" s="180" t="s">
        <v>187</v>
      </c>
      <c r="T2312" s="181" t="s">
        <v>179</v>
      </c>
      <c r="U2312" s="158">
        <v>0</v>
      </c>
      <c r="V2312" s="158">
        <f>ROUND(E2312*U2312,2)</f>
        <v>0</v>
      </c>
      <c r="W2312" s="158"/>
      <c r="X2312" s="158" t="s">
        <v>188</v>
      </c>
      <c r="Y2312" s="158" t="s">
        <v>180</v>
      </c>
      <c r="Z2312" s="147"/>
      <c r="AA2312" s="147"/>
      <c r="AB2312" s="147"/>
      <c r="AC2312" s="147"/>
      <c r="AD2312" s="147"/>
      <c r="AE2312" s="147"/>
      <c r="AF2312" s="147"/>
      <c r="AG2312" s="147" t="s">
        <v>189</v>
      </c>
      <c r="AH2312" s="147"/>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33.75" outlineLevel="1" x14ac:dyDescent="0.2">
      <c r="A2313" s="175">
        <v>371</v>
      </c>
      <c r="B2313" s="176" t="s">
        <v>1632</v>
      </c>
      <c r="C2313" s="183" t="s">
        <v>1633</v>
      </c>
      <c r="D2313" s="177" t="s">
        <v>186</v>
      </c>
      <c r="E2313" s="178">
        <v>1</v>
      </c>
      <c r="F2313" s="179"/>
      <c r="G2313" s="180">
        <f>ROUND(E2313*F2313,2)</f>
        <v>0</v>
      </c>
      <c r="H2313" s="179"/>
      <c r="I2313" s="180">
        <f>ROUND(E2313*H2313,2)</f>
        <v>0</v>
      </c>
      <c r="J2313" s="179"/>
      <c r="K2313" s="180">
        <f>ROUND(E2313*J2313,2)</f>
        <v>0</v>
      </c>
      <c r="L2313" s="180">
        <v>21</v>
      </c>
      <c r="M2313" s="180">
        <f>G2313*(1+L2313/100)</f>
        <v>0</v>
      </c>
      <c r="N2313" s="178">
        <v>0</v>
      </c>
      <c r="O2313" s="178">
        <f>ROUND(E2313*N2313,2)</f>
        <v>0</v>
      </c>
      <c r="P2313" s="178">
        <v>0</v>
      </c>
      <c r="Q2313" s="178">
        <f>ROUND(E2313*P2313,2)</f>
        <v>0</v>
      </c>
      <c r="R2313" s="180"/>
      <c r="S2313" s="180" t="s">
        <v>187</v>
      </c>
      <c r="T2313" s="181" t="s">
        <v>179</v>
      </c>
      <c r="U2313" s="158">
        <v>0</v>
      </c>
      <c r="V2313" s="158">
        <f>ROUND(E2313*U2313,2)</f>
        <v>0</v>
      </c>
      <c r="W2313" s="158"/>
      <c r="X2313" s="158" t="s">
        <v>188</v>
      </c>
      <c r="Y2313" s="158" t="s">
        <v>180</v>
      </c>
      <c r="Z2313" s="147"/>
      <c r="AA2313" s="147"/>
      <c r="AB2313" s="147"/>
      <c r="AC2313" s="147"/>
      <c r="AD2313" s="147"/>
      <c r="AE2313" s="147"/>
      <c r="AF2313" s="147"/>
      <c r="AG2313" s="147" t="s">
        <v>189</v>
      </c>
      <c r="AH2313" s="147"/>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ht="33.75" outlineLevel="1" x14ac:dyDescent="0.2">
      <c r="A2314" s="175">
        <v>372</v>
      </c>
      <c r="B2314" s="176" t="s">
        <v>1634</v>
      </c>
      <c r="C2314" s="183" t="s">
        <v>1635</v>
      </c>
      <c r="D2314" s="177" t="s">
        <v>186</v>
      </c>
      <c r="E2314" s="178">
        <v>1</v>
      </c>
      <c r="F2314" s="179"/>
      <c r="G2314" s="180">
        <f>ROUND(E2314*F2314,2)</f>
        <v>0</v>
      </c>
      <c r="H2314" s="179"/>
      <c r="I2314" s="180">
        <f>ROUND(E2314*H2314,2)</f>
        <v>0</v>
      </c>
      <c r="J2314" s="179"/>
      <c r="K2314" s="180">
        <f>ROUND(E2314*J2314,2)</f>
        <v>0</v>
      </c>
      <c r="L2314" s="180">
        <v>21</v>
      </c>
      <c r="M2314" s="180">
        <f>G2314*(1+L2314/100)</f>
        <v>0</v>
      </c>
      <c r="N2314" s="178">
        <v>0</v>
      </c>
      <c r="O2314" s="178">
        <f>ROUND(E2314*N2314,2)</f>
        <v>0</v>
      </c>
      <c r="P2314" s="178">
        <v>0</v>
      </c>
      <c r="Q2314" s="178">
        <f>ROUND(E2314*P2314,2)</f>
        <v>0</v>
      </c>
      <c r="R2314" s="180"/>
      <c r="S2314" s="180" t="s">
        <v>187</v>
      </c>
      <c r="T2314" s="181" t="s">
        <v>179</v>
      </c>
      <c r="U2314" s="158">
        <v>0</v>
      </c>
      <c r="V2314" s="158">
        <f>ROUND(E2314*U2314,2)</f>
        <v>0</v>
      </c>
      <c r="W2314" s="158"/>
      <c r="X2314" s="158" t="s">
        <v>188</v>
      </c>
      <c r="Y2314" s="158" t="s">
        <v>180</v>
      </c>
      <c r="Z2314" s="147"/>
      <c r="AA2314" s="147"/>
      <c r="AB2314" s="147"/>
      <c r="AC2314" s="147"/>
      <c r="AD2314" s="147"/>
      <c r="AE2314" s="147"/>
      <c r="AF2314" s="147"/>
      <c r="AG2314" s="147" t="s">
        <v>189</v>
      </c>
      <c r="AH2314" s="147"/>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
      <c r="A2315" s="175">
        <v>373</v>
      </c>
      <c r="B2315" s="176" t="s">
        <v>1636</v>
      </c>
      <c r="C2315" s="183" t="s">
        <v>1229</v>
      </c>
      <c r="D2315" s="177" t="s">
        <v>0</v>
      </c>
      <c r="E2315" s="192"/>
      <c r="F2315" s="179"/>
      <c r="G2315" s="180">
        <f>ROUND(E2315*F2315,2)</f>
        <v>0</v>
      </c>
      <c r="H2315" s="179"/>
      <c r="I2315" s="180">
        <f>ROUND(E2315*H2315,2)</f>
        <v>0</v>
      </c>
      <c r="J2315" s="179"/>
      <c r="K2315" s="180">
        <f>ROUND(E2315*J2315,2)</f>
        <v>0</v>
      </c>
      <c r="L2315" s="180">
        <v>21</v>
      </c>
      <c r="M2315" s="180">
        <f>G2315*(1+L2315/100)</f>
        <v>0</v>
      </c>
      <c r="N2315" s="178">
        <v>0</v>
      </c>
      <c r="O2315" s="178">
        <f>ROUND(E2315*N2315,2)</f>
        <v>0</v>
      </c>
      <c r="P2315" s="178">
        <v>0</v>
      </c>
      <c r="Q2315" s="178">
        <f>ROUND(E2315*P2315,2)</f>
        <v>0</v>
      </c>
      <c r="R2315" s="180"/>
      <c r="S2315" s="180" t="s">
        <v>187</v>
      </c>
      <c r="T2315" s="181" t="s">
        <v>179</v>
      </c>
      <c r="U2315" s="158">
        <v>0</v>
      </c>
      <c r="V2315" s="158">
        <f>ROUND(E2315*U2315,2)</f>
        <v>0</v>
      </c>
      <c r="W2315" s="158"/>
      <c r="X2315" s="158" t="s">
        <v>188</v>
      </c>
      <c r="Y2315" s="158" t="s">
        <v>180</v>
      </c>
      <c r="Z2315" s="147"/>
      <c r="AA2315" s="147"/>
      <c r="AB2315" s="147"/>
      <c r="AC2315" s="147"/>
      <c r="AD2315" s="147"/>
      <c r="AE2315" s="147"/>
      <c r="AF2315" s="147"/>
      <c r="AG2315" s="147" t="s">
        <v>189</v>
      </c>
      <c r="AH2315" s="147"/>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x14ac:dyDescent="0.2">
      <c r="A2316" s="161" t="s">
        <v>173</v>
      </c>
      <c r="B2316" s="162" t="s">
        <v>142</v>
      </c>
      <c r="C2316" s="182" t="s">
        <v>143</v>
      </c>
      <c r="D2316" s="163"/>
      <c r="E2316" s="164"/>
      <c r="F2316" s="165"/>
      <c r="G2316" s="165">
        <f>SUMIF(AG2317:AG2404,"&lt;&gt;NOR",G2317:G2404)</f>
        <v>0</v>
      </c>
      <c r="H2316" s="165"/>
      <c r="I2316" s="165">
        <f>SUM(I2317:I2404)</f>
        <v>0</v>
      </c>
      <c r="J2316" s="165"/>
      <c r="K2316" s="165">
        <f>SUM(K2317:K2404)</f>
        <v>0</v>
      </c>
      <c r="L2316" s="165"/>
      <c r="M2316" s="165">
        <f>SUM(M2317:M2404)</f>
        <v>0</v>
      </c>
      <c r="N2316" s="164"/>
      <c r="O2316" s="164">
        <f>SUM(O2317:O2404)</f>
        <v>0</v>
      </c>
      <c r="P2316" s="164"/>
      <c r="Q2316" s="164">
        <f>SUM(Q2317:Q2404)</f>
        <v>0</v>
      </c>
      <c r="R2316" s="165"/>
      <c r="S2316" s="165"/>
      <c r="T2316" s="166"/>
      <c r="U2316" s="160"/>
      <c r="V2316" s="160">
        <f>SUM(V2317:V2404)</f>
        <v>2400.14</v>
      </c>
      <c r="W2316" s="160"/>
      <c r="X2316" s="160"/>
      <c r="Y2316" s="160"/>
      <c r="AG2316" t="s">
        <v>174</v>
      </c>
    </row>
    <row r="2317" spans="1:60" outlineLevel="1" x14ac:dyDescent="0.2">
      <c r="A2317" s="168">
        <v>374</v>
      </c>
      <c r="B2317" s="169" t="s">
        <v>1637</v>
      </c>
      <c r="C2317" s="612" t="s">
        <v>1638</v>
      </c>
      <c r="D2317" s="170" t="s">
        <v>236</v>
      </c>
      <c r="E2317" s="613">
        <v>13.59741</v>
      </c>
      <c r="F2317" s="172"/>
      <c r="G2317" s="173">
        <f>ROUND(E2317*F2317,2)</f>
        <v>0</v>
      </c>
      <c r="H2317" s="172"/>
      <c r="I2317" s="173">
        <f>ROUND(E2317*H2317,2)</f>
        <v>0</v>
      </c>
      <c r="J2317" s="172"/>
      <c r="K2317" s="173">
        <f>ROUND(E2317*J2317,2)</f>
        <v>0</v>
      </c>
      <c r="L2317" s="173">
        <v>21</v>
      </c>
      <c r="M2317" s="173">
        <f>G2317*(1+L2317/100)</f>
        <v>0</v>
      </c>
      <c r="N2317" s="171">
        <v>0</v>
      </c>
      <c r="O2317" s="171">
        <f>ROUND(E2317*N2317,2)</f>
        <v>0</v>
      </c>
      <c r="P2317" s="171">
        <v>0</v>
      </c>
      <c r="Q2317" s="171">
        <f>ROUND(E2317*P2317,2)</f>
        <v>0</v>
      </c>
      <c r="R2317" s="173"/>
      <c r="S2317" s="173" t="s">
        <v>178</v>
      </c>
      <c r="T2317" s="174" t="s">
        <v>178</v>
      </c>
      <c r="U2317" s="158">
        <v>0</v>
      </c>
      <c r="V2317" s="158">
        <f>ROUND(E2317*U2317,2)</f>
        <v>0</v>
      </c>
      <c r="W2317" s="158"/>
      <c r="X2317" s="158" t="s">
        <v>188</v>
      </c>
      <c r="Y2317" s="158" t="s">
        <v>180</v>
      </c>
      <c r="Z2317" s="147"/>
      <c r="AA2317" s="147"/>
      <c r="AB2317" s="147"/>
      <c r="AC2317" s="147"/>
      <c r="AD2317" s="147"/>
      <c r="AE2317" s="147"/>
      <c r="AF2317" s="147"/>
      <c r="AG2317" s="147" t="s">
        <v>189</v>
      </c>
      <c r="AH2317" s="147"/>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2" x14ac:dyDescent="0.2">
      <c r="A2318" s="154"/>
      <c r="B2318" s="155"/>
      <c r="C2318" s="608" t="s">
        <v>2936</v>
      </c>
      <c r="D2318" s="609"/>
      <c r="E2318" s="610">
        <v>5.7043900000000001</v>
      </c>
      <c r="F2318" s="158"/>
      <c r="G2318" s="158"/>
      <c r="H2318" s="158"/>
      <c r="I2318" s="158"/>
      <c r="J2318" s="158"/>
      <c r="K2318" s="158"/>
      <c r="L2318" s="158"/>
      <c r="M2318" s="158"/>
      <c r="N2318" s="157"/>
      <c r="O2318" s="157"/>
      <c r="P2318" s="157"/>
      <c r="Q2318" s="157"/>
      <c r="R2318" s="158"/>
      <c r="S2318" s="158"/>
      <c r="T2318" s="158"/>
      <c r="U2318" s="158"/>
      <c r="V2318" s="158"/>
      <c r="W2318" s="158"/>
      <c r="X2318" s="158"/>
      <c r="Y2318" s="158"/>
      <c r="Z2318" s="147"/>
      <c r="AA2318" s="147"/>
      <c r="AB2318" s="147"/>
      <c r="AC2318" s="147"/>
      <c r="AD2318" s="147"/>
      <c r="AE2318" s="147"/>
      <c r="AF2318" s="147"/>
      <c r="AG2318" s="147" t="s">
        <v>212</v>
      </c>
      <c r="AH2318" s="147">
        <v>7</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3" x14ac:dyDescent="0.2">
      <c r="A2319" s="154"/>
      <c r="B2319" s="155"/>
      <c r="C2319" s="193" t="s">
        <v>1639</v>
      </c>
      <c r="D2319" s="188"/>
      <c r="E2319" s="189">
        <v>1.1976599999999999</v>
      </c>
      <c r="F2319" s="158"/>
      <c r="G2319" s="158"/>
      <c r="H2319" s="158"/>
      <c r="I2319" s="158"/>
      <c r="J2319" s="158"/>
      <c r="K2319" s="158"/>
      <c r="L2319" s="158"/>
      <c r="M2319" s="158"/>
      <c r="N2319" s="157"/>
      <c r="O2319" s="157"/>
      <c r="P2319" s="157"/>
      <c r="Q2319" s="157"/>
      <c r="R2319" s="158"/>
      <c r="S2319" s="158"/>
      <c r="T2319" s="158"/>
      <c r="U2319" s="158"/>
      <c r="V2319" s="158"/>
      <c r="W2319" s="158"/>
      <c r="X2319" s="158"/>
      <c r="Y2319" s="158"/>
      <c r="Z2319" s="147"/>
      <c r="AA2319" s="147"/>
      <c r="AB2319" s="147"/>
      <c r="AC2319" s="147"/>
      <c r="AD2319" s="147"/>
      <c r="AE2319" s="147"/>
      <c r="AF2319" s="147"/>
      <c r="AG2319" s="147" t="s">
        <v>212</v>
      </c>
      <c r="AH2319" s="147">
        <v>7</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3" x14ac:dyDescent="0.2">
      <c r="A2320" s="154"/>
      <c r="B2320" s="155"/>
      <c r="C2320" s="193" t="s">
        <v>1640</v>
      </c>
      <c r="D2320" s="188"/>
      <c r="E2320" s="189"/>
      <c r="F2320" s="158"/>
      <c r="G2320" s="158"/>
      <c r="H2320" s="158"/>
      <c r="I2320" s="158"/>
      <c r="J2320" s="158"/>
      <c r="K2320" s="158"/>
      <c r="L2320" s="158"/>
      <c r="M2320" s="158"/>
      <c r="N2320" s="157"/>
      <c r="O2320" s="157"/>
      <c r="P2320" s="157"/>
      <c r="Q2320" s="157"/>
      <c r="R2320" s="158"/>
      <c r="S2320" s="158"/>
      <c r="T2320" s="158"/>
      <c r="U2320" s="158"/>
      <c r="V2320" s="158"/>
      <c r="W2320" s="158"/>
      <c r="X2320" s="158"/>
      <c r="Y2320" s="158"/>
      <c r="Z2320" s="147"/>
      <c r="AA2320" s="147"/>
      <c r="AB2320" s="147"/>
      <c r="AC2320" s="147"/>
      <c r="AD2320" s="147"/>
      <c r="AE2320" s="147"/>
      <c r="AF2320" s="147"/>
      <c r="AG2320" s="147" t="s">
        <v>212</v>
      </c>
      <c r="AH2320" s="147">
        <v>7</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3" x14ac:dyDescent="0.2">
      <c r="A2321" s="154"/>
      <c r="B2321" s="155"/>
      <c r="C2321" s="193" t="s">
        <v>1641</v>
      </c>
      <c r="D2321" s="188"/>
      <c r="E2321" s="189">
        <v>0.76229999999999998</v>
      </c>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7"/>
      <c r="AA2321" s="147"/>
      <c r="AB2321" s="147"/>
      <c r="AC2321" s="147"/>
      <c r="AD2321" s="147"/>
      <c r="AE2321" s="147"/>
      <c r="AF2321" s="147"/>
      <c r="AG2321" s="147" t="s">
        <v>212</v>
      </c>
      <c r="AH2321" s="147">
        <v>7</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3" x14ac:dyDescent="0.2">
      <c r="A2322" s="154"/>
      <c r="B2322" s="155"/>
      <c r="C2322" s="193" t="s">
        <v>1642</v>
      </c>
      <c r="D2322" s="188"/>
      <c r="E2322" s="189">
        <v>2.8877600000000001</v>
      </c>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7"/>
      <c r="AA2322" s="147"/>
      <c r="AB2322" s="147"/>
      <c r="AC2322" s="147"/>
      <c r="AD2322" s="147"/>
      <c r="AE2322" s="147"/>
      <c r="AF2322" s="147"/>
      <c r="AG2322" s="147" t="s">
        <v>212</v>
      </c>
      <c r="AH2322" s="147">
        <v>7</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3" x14ac:dyDescent="0.2">
      <c r="A2323" s="154"/>
      <c r="B2323" s="155"/>
      <c r="C2323" s="193" t="s">
        <v>1643</v>
      </c>
      <c r="D2323" s="188"/>
      <c r="E2323" s="189">
        <v>1.4438800000000001</v>
      </c>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7"/>
      <c r="AA2323" s="147"/>
      <c r="AB2323" s="147"/>
      <c r="AC2323" s="147"/>
      <c r="AD2323" s="147"/>
      <c r="AE2323" s="147"/>
      <c r="AF2323" s="147"/>
      <c r="AG2323" s="147" t="s">
        <v>212</v>
      </c>
      <c r="AH2323" s="147">
        <v>7</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3" x14ac:dyDescent="0.2">
      <c r="A2324" s="154"/>
      <c r="B2324" s="155"/>
      <c r="C2324" s="193" t="s">
        <v>1644</v>
      </c>
      <c r="D2324" s="188"/>
      <c r="E2324" s="189">
        <v>0.27</v>
      </c>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7"/>
      <c r="AA2324" s="147"/>
      <c r="AB2324" s="147"/>
      <c r="AC2324" s="147"/>
      <c r="AD2324" s="147"/>
      <c r="AE2324" s="147"/>
      <c r="AF2324" s="147"/>
      <c r="AG2324" s="147" t="s">
        <v>212</v>
      </c>
      <c r="AH2324" s="147">
        <v>7</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3" x14ac:dyDescent="0.2">
      <c r="A2325" s="154"/>
      <c r="B2325" s="155"/>
      <c r="C2325" s="193" t="s">
        <v>1645</v>
      </c>
      <c r="D2325" s="188"/>
      <c r="E2325" s="189">
        <v>0.48187999999999998</v>
      </c>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7"/>
      <c r="AA2325" s="147"/>
      <c r="AB2325" s="147"/>
      <c r="AC2325" s="147"/>
      <c r="AD2325" s="147"/>
      <c r="AE2325" s="147"/>
      <c r="AF2325" s="147"/>
      <c r="AG2325" s="147" t="s">
        <v>212</v>
      </c>
      <c r="AH2325" s="147">
        <v>7</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3" x14ac:dyDescent="0.2">
      <c r="A2326" s="154"/>
      <c r="B2326" s="155"/>
      <c r="C2326" s="193" t="s">
        <v>1646</v>
      </c>
      <c r="D2326" s="188"/>
      <c r="E2326" s="189">
        <v>7.43E-3</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7"/>
      <c r="AA2326" s="147"/>
      <c r="AB2326" s="147"/>
      <c r="AC2326" s="147"/>
      <c r="AD2326" s="147"/>
      <c r="AE2326" s="147"/>
      <c r="AF2326" s="147"/>
      <c r="AG2326" s="147" t="s">
        <v>212</v>
      </c>
      <c r="AH2326" s="147">
        <v>7</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3" x14ac:dyDescent="0.2">
      <c r="A2327" s="154"/>
      <c r="B2327" s="155"/>
      <c r="C2327" s="193" t="s">
        <v>1647</v>
      </c>
      <c r="D2327" s="188"/>
      <c r="E2327" s="189">
        <v>0.39888000000000001</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7"/>
      <c r="AA2327" s="147"/>
      <c r="AB2327" s="147"/>
      <c r="AC2327" s="147"/>
      <c r="AD2327" s="147"/>
      <c r="AE2327" s="147"/>
      <c r="AF2327" s="147"/>
      <c r="AG2327" s="147" t="s">
        <v>212</v>
      </c>
      <c r="AH2327" s="147">
        <v>7</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3" x14ac:dyDescent="0.2">
      <c r="A2328" s="154"/>
      <c r="B2328" s="155"/>
      <c r="C2328" s="193" t="s">
        <v>1648</v>
      </c>
      <c r="D2328" s="188"/>
      <c r="E2328" s="189">
        <v>0.41599999999999998</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7"/>
      <c r="AA2328" s="147"/>
      <c r="AB2328" s="147"/>
      <c r="AC2328" s="147"/>
      <c r="AD2328" s="147"/>
      <c r="AE2328" s="147"/>
      <c r="AF2328" s="147"/>
      <c r="AG2328" s="147" t="s">
        <v>212</v>
      </c>
      <c r="AH2328" s="147">
        <v>7</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3" x14ac:dyDescent="0.2">
      <c r="A2329" s="154"/>
      <c r="B2329" s="155"/>
      <c r="C2329" s="193" t="s">
        <v>1649</v>
      </c>
      <c r="D2329" s="188"/>
      <c r="E2329" s="189">
        <v>1.8800000000000001E-2</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7"/>
      <c r="AA2329" s="147"/>
      <c r="AB2329" s="147"/>
      <c r="AC2329" s="147"/>
      <c r="AD2329" s="147"/>
      <c r="AE2329" s="147"/>
      <c r="AF2329" s="147"/>
      <c r="AG2329" s="147" t="s">
        <v>212</v>
      </c>
      <c r="AH2329" s="147">
        <v>7</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3" x14ac:dyDescent="0.2">
      <c r="A2330" s="154"/>
      <c r="B2330" s="155"/>
      <c r="C2330" s="193" t="s">
        <v>1650</v>
      </c>
      <c r="D2330" s="188"/>
      <c r="E2330" s="189">
        <v>1.56E-3</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7"/>
      <c r="AA2330" s="147"/>
      <c r="AB2330" s="147"/>
      <c r="AC2330" s="147"/>
      <c r="AD2330" s="147"/>
      <c r="AE2330" s="147"/>
      <c r="AF2330" s="147"/>
      <c r="AG2330" s="147" t="s">
        <v>212</v>
      </c>
      <c r="AH2330" s="147">
        <v>7</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3" x14ac:dyDescent="0.2">
      <c r="A2331" s="154"/>
      <c r="B2331" s="155"/>
      <c r="C2331" s="193" t="s">
        <v>1651</v>
      </c>
      <c r="D2331" s="188"/>
      <c r="E2331" s="189">
        <v>6.8799999999999998E-3</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7"/>
      <c r="AA2331" s="147"/>
      <c r="AB2331" s="147"/>
      <c r="AC2331" s="147"/>
      <c r="AD2331" s="147"/>
      <c r="AE2331" s="147"/>
      <c r="AF2331" s="147"/>
      <c r="AG2331" s="147" t="s">
        <v>212</v>
      </c>
      <c r="AH2331" s="147">
        <v>7</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ht="22.5" outlineLevel="1" x14ac:dyDescent="0.2">
      <c r="A2332" s="168">
        <v>375</v>
      </c>
      <c r="B2332" s="169" t="s">
        <v>1652</v>
      </c>
      <c r="C2332" s="184" t="s">
        <v>1653</v>
      </c>
      <c r="D2332" s="170" t="s">
        <v>236</v>
      </c>
      <c r="E2332" s="171">
        <v>217.5866</v>
      </c>
      <c r="F2332" s="172"/>
      <c r="G2332" s="173">
        <f>ROUND(E2332*F2332,2)</f>
        <v>0</v>
      </c>
      <c r="H2332" s="172"/>
      <c r="I2332" s="173">
        <f>ROUND(E2332*H2332,2)</f>
        <v>0</v>
      </c>
      <c r="J2332" s="172"/>
      <c r="K2332" s="173">
        <f>ROUND(E2332*J2332,2)</f>
        <v>0</v>
      </c>
      <c r="L2332" s="173">
        <v>21</v>
      </c>
      <c r="M2332" s="173">
        <f>G2332*(1+L2332/100)</f>
        <v>0</v>
      </c>
      <c r="N2332" s="171">
        <v>0</v>
      </c>
      <c r="O2332" s="171">
        <f>ROUND(E2332*N2332,2)</f>
        <v>0</v>
      </c>
      <c r="P2332" s="171">
        <v>0</v>
      </c>
      <c r="Q2332" s="171">
        <f>ROUND(E2332*P2332,2)</f>
        <v>0</v>
      </c>
      <c r="R2332" s="173"/>
      <c r="S2332" s="173" t="s">
        <v>1290</v>
      </c>
      <c r="T2332" s="174" t="s">
        <v>1291</v>
      </c>
      <c r="U2332" s="158">
        <v>0</v>
      </c>
      <c r="V2332" s="158">
        <f>ROUND(E2332*U2332,2)</f>
        <v>0</v>
      </c>
      <c r="W2332" s="158"/>
      <c r="X2332" s="158" t="s">
        <v>188</v>
      </c>
      <c r="Y2332" s="158" t="s">
        <v>180</v>
      </c>
      <c r="Z2332" s="147"/>
      <c r="AA2332" s="147"/>
      <c r="AB2332" s="147"/>
      <c r="AC2332" s="147"/>
      <c r="AD2332" s="147"/>
      <c r="AE2332" s="147"/>
      <c r="AF2332" s="147"/>
      <c r="AG2332" s="147" t="s">
        <v>189</v>
      </c>
      <c r="AH2332" s="147"/>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2" x14ac:dyDescent="0.2">
      <c r="A2333" s="154"/>
      <c r="B2333" s="155"/>
      <c r="C2333" s="193" t="s">
        <v>1654</v>
      </c>
      <c r="D2333" s="188"/>
      <c r="E2333" s="189">
        <v>31.707470000000001</v>
      </c>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7"/>
      <c r="AA2333" s="147"/>
      <c r="AB2333" s="147"/>
      <c r="AC2333" s="147"/>
      <c r="AD2333" s="147"/>
      <c r="AE2333" s="147"/>
      <c r="AF2333" s="147"/>
      <c r="AG2333" s="147" t="s">
        <v>212</v>
      </c>
      <c r="AH2333" s="147">
        <v>7</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3" x14ac:dyDescent="0.2">
      <c r="A2334" s="154"/>
      <c r="B2334" s="155"/>
      <c r="C2334" s="193" t="s">
        <v>1655</v>
      </c>
      <c r="D2334" s="188"/>
      <c r="E2334" s="189">
        <v>72.726740000000007</v>
      </c>
      <c r="F2334" s="158"/>
      <c r="G2334" s="158"/>
      <c r="H2334" s="158"/>
      <c r="I2334" s="158"/>
      <c r="J2334" s="158"/>
      <c r="K2334" s="158"/>
      <c r="L2334" s="158"/>
      <c r="M2334" s="158"/>
      <c r="N2334" s="157"/>
      <c r="O2334" s="157"/>
      <c r="P2334" s="157"/>
      <c r="Q2334" s="157"/>
      <c r="R2334" s="158"/>
      <c r="S2334" s="158"/>
      <c r="T2334" s="158"/>
      <c r="U2334" s="158"/>
      <c r="V2334" s="158"/>
      <c r="W2334" s="158"/>
      <c r="X2334" s="158"/>
      <c r="Y2334" s="158"/>
      <c r="Z2334" s="147"/>
      <c r="AA2334" s="147"/>
      <c r="AB2334" s="147"/>
      <c r="AC2334" s="147"/>
      <c r="AD2334" s="147"/>
      <c r="AE2334" s="147"/>
      <c r="AF2334" s="147"/>
      <c r="AG2334" s="147" t="s">
        <v>212</v>
      </c>
      <c r="AH2334" s="147">
        <v>7</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3" x14ac:dyDescent="0.2">
      <c r="A2335" s="154"/>
      <c r="B2335" s="155"/>
      <c r="C2335" s="193" t="s">
        <v>1656</v>
      </c>
      <c r="D2335" s="188"/>
      <c r="E2335" s="189">
        <v>11.735910000000001</v>
      </c>
      <c r="F2335" s="158"/>
      <c r="G2335" s="158"/>
      <c r="H2335" s="158"/>
      <c r="I2335" s="158"/>
      <c r="J2335" s="158"/>
      <c r="K2335" s="158"/>
      <c r="L2335" s="158"/>
      <c r="M2335" s="158"/>
      <c r="N2335" s="157"/>
      <c r="O2335" s="157"/>
      <c r="P2335" s="157"/>
      <c r="Q2335" s="157"/>
      <c r="R2335" s="158"/>
      <c r="S2335" s="158"/>
      <c r="T2335" s="158"/>
      <c r="U2335" s="158"/>
      <c r="V2335" s="158"/>
      <c r="W2335" s="158"/>
      <c r="X2335" s="158"/>
      <c r="Y2335" s="158"/>
      <c r="Z2335" s="147"/>
      <c r="AA2335" s="147"/>
      <c r="AB2335" s="147"/>
      <c r="AC2335" s="147"/>
      <c r="AD2335" s="147"/>
      <c r="AE2335" s="147"/>
      <c r="AF2335" s="147"/>
      <c r="AG2335" s="147" t="s">
        <v>212</v>
      </c>
      <c r="AH2335" s="147">
        <v>7</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3" x14ac:dyDescent="0.2">
      <c r="A2336" s="154"/>
      <c r="B2336" s="155"/>
      <c r="C2336" s="193" t="s">
        <v>1657</v>
      </c>
      <c r="D2336" s="188"/>
      <c r="E2336" s="189">
        <v>0.13800000000000001</v>
      </c>
      <c r="F2336" s="158"/>
      <c r="G2336" s="158"/>
      <c r="H2336" s="158"/>
      <c r="I2336" s="158"/>
      <c r="J2336" s="158"/>
      <c r="K2336" s="158"/>
      <c r="L2336" s="158"/>
      <c r="M2336" s="158"/>
      <c r="N2336" s="157"/>
      <c r="O2336" s="157"/>
      <c r="P2336" s="157"/>
      <c r="Q2336" s="157"/>
      <c r="R2336" s="158"/>
      <c r="S2336" s="158"/>
      <c r="T2336" s="158"/>
      <c r="U2336" s="158"/>
      <c r="V2336" s="158"/>
      <c r="W2336" s="158"/>
      <c r="X2336" s="158"/>
      <c r="Y2336" s="158"/>
      <c r="Z2336" s="147"/>
      <c r="AA2336" s="147"/>
      <c r="AB2336" s="147"/>
      <c r="AC2336" s="147"/>
      <c r="AD2336" s="147"/>
      <c r="AE2336" s="147"/>
      <c r="AF2336" s="147"/>
      <c r="AG2336" s="147" t="s">
        <v>212</v>
      </c>
      <c r="AH2336" s="147">
        <v>7</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3" x14ac:dyDescent="0.2">
      <c r="A2337" s="154"/>
      <c r="B2337" s="155"/>
      <c r="C2337" s="193" t="s">
        <v>1658</v>
      </c>
      <c r="D2337" s="188"/>
      <c r="E2337" s="189">
        <v>0.36359999999999998</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7"/>
      <c r="AA2337" s="147"/>
      <c r="AB2337" s="147"/>
      <c r="AC2337" s="147"/>
      <c r="AD2337" s="147"/>
      <c r="AE2337" s="147"/>
      <c r="AF2337" s="147"/>
      <c r="AG2337" s="147" t="s">
        <v>212</v>
      </c>
      <c r="AH2337" s="147">
        <v>7</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3" x14ac:dyDescent="0.2">
      <c r="A2338" s="154"/>
      <c r="B2338" s="155"/>
      <c r="C2338" s="193" t="s">
        <v>1659</v>
      </c>
      <c r="D2338" s="188"/>
      <c r="E2338" s="189">
        <v>1.5940799999999999</v>
      </c>
      <c r="F2338" s="158"/>
      <c r="G2338" s="158"/>
      <c r="H2338" s="158"/>
      <c r="I2338" s="158"/>
      <c r="J2338" s="158"/>
      <c r="K2338" s="158"/>
      <c r="L2338" s="158"/>
      <c r="M2338" s="158"/>
      <c r="N2338" s="157"/>
      <c r="O2338" s="157"/>
      <c r="P2338" s="157"/>
      <c r="Q2338" s="157"/>
      <c r="R2338" s="158"/>
      <c r="S2338" s="158"/>
      <c r="T2338" s="158"/>
      <c r="U2338" s="158"/>
      <c r="V2338" s="158"/>
      <c r="W2338" s="158"/>
      <c r="X2338" s="158"/>
      <c r="Y2338" s="158"/>
      <c r="Z2338" s="147"/>
      <c r="AA2338" s="147"/>
      <c r="AB2338" s="147"/>
      <c r="AC2338" s="147"/>
      <c r="AD2338" s="147"/>
      <c r="AE2338" s="147"/>
      <c r="AF2338" s="147"/>
      <c r="AG2338" s="147" t="s">
        <v>212</v>
      </c>
      <c r="AH2338" s="147">
        <v>7</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3" x14ac:dyDescent="0.2">
      <c r="A2339" s="154"/>
      <c r="B2339" s="155"/>
      <c r="C2339" s="193" t="s">
        <v>1660</v>
      </c>
      <c r="D2339" s="188"/>
      <c r="E2339" s="189">
        <v>2.9181599999999999</v>
      </c>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7"/>
      <c r="AA2339" s="147"/>
      <c r="AB2339" s="147"/>
      <c r="AC2339" s="147"/>
      <c r="AD2339" s="147"/>
      <c r="AE2339" s="147"/>
      <c r="AF2339" s="147"/>
      <c r="AG2339" s="147" t="s">
        <v>212</v>
      </c>
      <c r="AH2339" s="147">
        <v>7</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3" x14ac:dyDescent="0.2">
      <c r="A2340" s="154"/>
      <c r="B2340" s="155"/>
      <c r="C2340" s="193" t="s">
        <v>1661</v>
      </c>
      <c r="D2340" s="188"/>
      <c r="E2340" s="189">
        <v>7.4248000000000003</v>
      </c>
      <c r="F2340" s="158"/>
      <c r="G2340" s="158"/>
      <c r="H2340" s="158"/>
      <c r="I2340" s="158"/>
      <c r="J2340" s="158"/>
      <c r="K2340" s="158"/>
      <c r="L2340" s="158"/>
      <c r="M2340" s="158"/>
      <c r="N2340" s="157"/>
      <c r="O2340" s="157"/>
      <c r="P2340" s="157"/>
      <c r="Q2340" s="157"/>
      <c r="R2340" s="158"/>
      <c r="S2340" s="158"/>
      <c r="T2340" s="158"/>
      <c r="U2340" s="158"/>
      <c r="V2340" s="158"/>
      <c r="W2340" s="158"/>
      <c r="X2340" s="158"/>
      <c r="Y2340" s="158"/>
      <c r="Z2340" s="147"/>
      <c r="AA2340" s="147"/>
      <c r="AB2340" s="147"/>
      <c r="AC2340" s="147"/>
      <c r="AD2340" s="147"/>
      <c r="AE2340" s="147"/>
      <c r="AF2340" s="147"/>
      <c r="AG2340" s="147" t="s">
        <v>212</v>
      </c>
      <c r="AH2340" s="147">
        <v>7</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3" x14ac:dyDescent="0.2">
      <c r="A2341" s="154"/>
      <c r="B2341" s="155"/>
      <c r="C2341" s="193" t="s">
        <v>1662</v>
      </c>
      <c r="D2341" s="188"/>
      <c r="E2341" s="189">
        <v>12.543850000000001</v>
      </c>
      <c r="F2341" s="158"/>
      <c r="G2341" s="158"/>
      <c r="H2341" s="158"/>
      <c r="I2341" s="158"/>
      <c r="J2341" s="158"/>
      <c r="K2341" s="158"/>
      <c r="L2341" s="158"/>
      <c r="M2341" s="158"/>
      <c r="N2341" s="157"/>
      <c r="O2341" s="157"/>
      <c r="P2341" s="157"/>
      <c r="Q2341" s="157"/>
      <c r="R2341" s="158"/>
      <c r="S2341" s="158"/>
      <c r="T2341" s="158"/>
      <c r="U2341" s="158"/>
      <c r="V2341" s="158"/>
      <c r="W2341" s="158"/>
      <c r="X2341" s="158"/>
      <c r="Y2341" s="158"/>
      <c r="Z2341" s="147"/>
      <c r="AA2341" s="147"/>
      <c r="AB2341" s="147"/>
      <c r="AC2341" s="147"/>
      <c r="AD2341" s="147"/>
      <c r="AE2341" s="147"/>
      <c r="AF2341" s="147"/>
      <c r="AG2341" s="147" t="s">
        <v>212</v>
      </c>
      <c r="AH2341" s="147">
        <v>7</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3" x14ac:dyDescent="0.2">
      <c r="A2342" s="154"/>
      <c r="B2342" s="155"/>
      <c r="C2342" s="193" t="s">
        <v>1663</v>
      </c>
      <c r="D2342" s="188"/>
      <c r="E2342" s="189">
        <v>66.345100000000002</v>
      </c>
      <c r="F2342" s="158"/>
      <c r="G2342" s="158"/>
      <c r="H2342" s="158"/>
      <c r="I2342" s="158"/>
      <c r="J2342" s="158"/>
      <c r="K2342" s="158"/>
      <c r="L2342" s="158"/>
      <c r="M2342" s="158"/>
      <c r="N2342" s="157"/>
      <c r="O2342" s="157"/>
      <c r="P2342" s="157"/>
      <c r="Q2342" s="157"/>
      <c r="R2342" s="158"/>
      <c r="S2342" s="158"/>
      <c r="T2342" s="158"/>
      <c r="U2342" s="158"/>
      <c r="V2342" s="158"/>
      <c r="W2342" s="158"/>
      <c r="X2342" s="158"/>
      <c r="Y2342" s="158"/>
      <c r="Z2342" s="147"/>
      <c r="AA2342" s="147"/>
      <c r="AB2342" s="147"/>
      <c r="AC2342" s="147"/>
      <c r="AD2342" s="147"/>
      <c r="AE2342" s="147"/>
      <c r="AF2342" s="147"/>
      <c r="AG2342" s="147" t="s">
        <v>212</v>
      </c>
      <c r="AH2342" s="147">
        <v>7</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3" x14ac:dyDescent="0.2">
      <c r="A2343" s="154"/>
      <c r="B2343" s="155"/>
      <c r="C2343" s="193" t="s">
        <v>1664</v>
      </c>
      <c r="D2343" s="188"/>
      <c r="E2343" s="189">
        <v>2.0200000000000001E-3</v>
      </c>
      <c r="F2343" s="158"/>
      <c r="G2343" s="158"/>
      <c r="H2343" s="158"/>
      <c r="I2343" s="158"/>
      <c r="J2343" s="158"/>
      <c r="K2343" s="158"/>
      <c r="L2343" s="158"/>
      <c r="M2343" s="158"/>
      <c r="N2343" s="157"/>
      <c r="O2343" s="157"/>
      <c r="P2343" s="157"/>
      <c r="Q2343" s="157"/>
      <c r="R2343" s="158"/>
      <c r="S2343" s="158"/>
      <c r="T2343" s="158"/>
      <c r="U2343" s="158"/>
      <c r="V2343" s="158"/>
      <c r="W2343" s="158"/>
      <c r="X2343" s="158"/>
      <c r="Y2343" s="158"/>
      <c r="Z2343" s="147"/>
      <c r="AA2343" s="147"/>
      <c r="AB2343" s="147"/>
      <c r="AC2343" s="147"/>
      <c r="AD2343" s="147"/>
      <c r="AE2343" s="147"/>
      <c r="AF2343" s="147"/>
      <c r="AG2343" s="147" t="s">
        <v>212</v>
      </c>
      <c r="AH2343" s="147">
        <v>7</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3" x14ac:dyDescent="0.2">
      <c r="A2344" s="154"/>
      <c r="B2344" s="155"/>
      <c r="C2344" s="193" t="s">
        <v>1665</v>
      </c>
      <c r="D2344" s="188"/>
      <c r="E2344" s="189">
        <v>0.45989999999999998</v>
      </c>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7"/>
      <c r="AA2344" s="147"/>
      <c r="AB2344" s="147"/>
      <c r="AC2344" s="147"/>
      <c r="AD2344" s="147"/>
      <c r="AE2344" s="147"/>
      <c r="AF2344" s="147"/>
      <c r="AG2344" s="147" t="s">
        <v>212</v>
      </c>
      <c r="AH2344" s="147">
        <v>7</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3" x14ac:dyDescent="0.2">
      <c r="A2345" s="154"/>
      <c r="B2345" s="155"/>
      <c r="C2345" s="193" t="s">
        <v>1666</v>
      </c>
      <c r="D2345" s="188"/>
      <c r="E2345" s="189">
        <v>0.124</v>
      </c>
      <c r="F2345" s="158"/>
      <c r="G2345" s="158"/>
      <c r="H2345" s="158"/>
      <c r="I2345" s="158"/>
      <c r="J2345" s="158"/>
      <c r="K2345" s="158"/>
      <c r="L2345" s="158"/>
      <c r="M2345" s="158"/>
      <c r="N2345" s="157"/>
      <c r="O2345" s="157"/>
      <c r="P2345" s="157"/>
      <c r="Q2345" s="157"/>
      <c r="R2345" s="158"/>
      <c r="S2345" s="158"/>
      <c r="T2345" s="158"/>
      <c r="U2345" s="158"/>
      <c r="V2345" s="158"/>
      <c r="W2345" s="158"/>
      <c r="X2345" s="158"/>
      <c r="Y2345" s="158"/>
      <c r="Z2345" s="147"/>
      <c r="AA2345" s="147"/>
      <c r="AB2345" s="147"/>
      <c r="AC2345" s="147"/>
      <c r="AD2345" s="147"/>
      <c r="AE2345" s="147"/>
      <c r="AF2345" s="147"/>
      <c r="AG2345" s="147" t="s">
        <v>212</v>
      </c>
      <c r="AH2345" s="147">
        <v>7</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3" x14ac:dyDescent="0.2">
      <c r="A2346" s="154"/>
      <c r="B2346" s="155"/>
      <c r="C2346" s="193" t="s">
        <v>1667</v>
      </c>
      <c r="D2346" s="188"/>
      <c r="E2346" s="189">
        <v>2.2753199999999998</v>
      </c>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7"/>
      <c r="AA2346" s="147"/>
      <c r="AB2346" s="147"/>
      <c r="AC2346" s="147"/>
      <c r="AD2346" s="147"/>
      <c r="AE2346" s="147"/>
      <c r="AF2346" s="147"/>
      <c r="AG2346" s="147" t="s">
        <v>212</v>
      </c>
      <c r="AH2346" s="147">
        <v>7</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3" x14ac:dyDescent="0.2">
      <c r="A2347" s="154"/>
      <c r="B2347" s="155"/>
      <c r="C2347" s="193" t="s">
        <v>1668</v>
      </c>
      <c r="D2347" s="188"/>
      <c r="E2347" s="189">
        <v>3.2214</v>
      </c>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7"/>
      <c r="AA2347" s="147"/>
      <c r="AB2347" s="147"/>
      <c r="AC2347" s="147"/>
      <c r="AD2347" s="147"/>
      <c r="AE2347" s="147"/>
      <c r="AF2347" s="147"/>
      <c r="AG2347" s="147" t="s">
        <v>212</v>
      </c>
      <c r="AH2347" s="147">
        <v>7</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3" x14ac:dyDescent="0.2">
      <c r="A2348" s="154"/>
      <c r="B2348" s="155"/>
      <c r="C2348" s="193" t="s">
        <v>1669</v>
      </c>
      <c r="D2348" s="188"/>
      <c r="E2348" s="189">
        <v>4.0062499999999996</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7"/>
      <c r="AA2348" s="147"/>
      <c r="AB2348" s="147"/>
      <c r="AC2348" s="147"/>
      <c r="AD2348" s="147"/>
      <c r="AE2348" s="147"/>
      <c r="AF2348" s="147"/>
      <c r="AG2348" s="147" t="s">
        <v>212</v>
      </c>
      <c r="AH2348" s="147">
        <v>7</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ht="22.5" outlineLevel="1" x14ac:dyDescent="0.2">
      <c r="A2349" s="168">
        <v>376</v>
      </c>
      <c r="B2349" s="169" t="s">
        <v>1670</v>
      </c>
      <c r="C2349" s="184" t="s">
        <v>1671</v>
      </c>
      <c r="D2349" s="170" t="s">
        <v>236</v>
      </c>
      <c r="E2349" s="171">
        <v>222.01123999999999</v>
      </c>
      <c r="F2349" s="172"/>
      <c r="G2349" s="173">
        <f>ROUND(E2349*F2349,2)</f>
        <v>0</v>
      </c>
      <c r="H2349" s="172"/>
      <c r="I2349" s="173">
        <f>ROUND(E2349*H2349,2)</f>
        <v>0</v>
      </c>
      <c r="J2349" s="172"/>
      <c r="K2349" s="173">
        <f>ROUND(E2349*J2349,2)</f>
        <v>0</v>
      </c>
      <c r="L2349" s="173">
        <v>21</v>
      </c>
      <c r="M2349" s="173">
        <f>G2349*(1+L2349/100)</f>
        <v>0</v>
      </c>
      <c r="N2349" s="171">
        <v>0</v>
      </c>
      <c r="O2349" s="171">
        <f>ROUND(E2349*N2349,2)</f>
        <v>0</v>
      </c>
      <c r="P2349" s="171">
        <v>0</v>
      </c>
      <c r="Q2349" s="171">
        <f>ROUND(E2349*P2349,2)</f>
        <v>0</v>
      </c>
      <c r="R2349" s="173"/>
      <c r="S2349" s="173" t="s">
        <v>1290</v>
      </c>
      <c r="T2349" s="174" t="s">
        <v>1291</v>
      </c>
      <c r="U2349" s="158">
        <v>0</v>
      </c>
      <c r="V2349" s="158">
        <f>ROUND(E2349*U2349,2)</f>
        <v>0</v>
      </c>
      <c r="W2349" s="158"/>
      <c r="X2349" s="158" t="s">
        <v>188</v>
      </c>
      <c r="Y2349" s="158" t="s">
        <v>180</v>
      </c>
      <c r="Z2349" s="147"/>
      <c r="AA2349" s="147"/>
      <c r="AB2349" s="147"/>
      <c r="AC2349" s="147"/>
      <c r="AD2349" s="147"/>
      <c r="AE2349" s="147"/>
      <c r="AF2349" s="147"/>
      <c r="AG2349" s="147" t="s">
        <v>189</v>
      </c>
      <c r="AH2349" s="147"/>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2" x14ac:dyDescent="0.2">
      <c r="A2350" s="154"/>
      <c r="B2350" s="155"/>
      <c r="C2350" s="193" t="s">
        <v>1672</v>
      </c>
      <c r="D2350" s="188"/>
      <c r="E2350" s="189">
        <v>17.890080000000001</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7"/>
      <c r="AA2350" s="147"/>
      <c r="AB2350" s="147"/>
      <c r="AC2350" s="147"/>
      <c r="AD2350" s="147"/>
      <c r="AE2350" s="147"/>
      <c r="AF2350" s="147"/>
      <c r="AG2350" s="147" t="s">
        <v>212</v>
      </c>
      <c r="AH2350" s="147">
        <v>7</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3" x14ac:dyDescent="0.2">
      <c r="A2351" s="154"/>
      <c r="B2351" s="155"/>
      <c r="C2351" s="193" t="s">
        <v>1673</v>
      </c>
      <c r="D2351" s="188"/>
      <c r="E2351" s="189">
        <v>18.18</v>
      </c>
      <c r="F2351" s="158"/>
      <c r="G2351" s="158"/>
      <c r="H2351" s="158"/>
      <c r="I2351" s="158"/>
      <c r="J2351" s="158"/>
      <c r="K2351" s="158"/>
      <c r="L2351" s="158"/>
      <c r="M2351" s="158"/>
      <c r="N2351" s="157"/>
      <c r="O2351" s="157"/>
      <c r="P2351" s="157"/>
      <c r="Q2351" s="157"/>
      <c r="R2351" s="158"/>
      <c r="S2351" s="158"/>
      <c r="T2351" s="158"/>
      <c r="U2351" s="158"/>
      <c r="V2351" s="158"/>
      <c r="W2351" s="158"/>
      <c r="X2351" s="158"/>
      <c r="Y2351" s="158"/>
      <c r="Z2351" s="147"/>
      <c r="AA2351" s="147"/>
      <c r="AB2351" s="147"/>
      <c r="AC2351" s="147"/>
      <c r="AD2351" s="147"/>
      <c r="AE2351" s="147"/>
      <c r="AF2351" s="147"/>
      <c r="AG2351" s="147" t="s">
        <v>212</v>
      </c>
      <c r="AH2351" s="147">
        <v>7</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ht="22.5" outlineLevel="3" x14ac:dyDescent="0.2">
      <c r="A2352" s="154"/>
      <c r="B2352" s="155"/>
      <c r="C2352" s="193" t="s">
        <v>1674</v>
      </c>
      <c r="D2352" s="188"/>
      <c r="E2352" s="189">
        <v>131.58774</v>
      </c>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7"/>
      <c r="AA2352" s="147"/>
      <c r="AB2352" s="147"/>
      <c r="AC2352" s="147"/>
      <c r="AD2352" s="147"/>
      <c r="AE2352" s="147"/>
      <c r="AF2352" s="147"/>
      <c r="AG2352" s="147" t="s">
        <v>212</v>
      </c>
      <c r="AH2352" s="147">
        <v>7</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3" x14ac:dyDescent="0.2">
      <c r="A2353" s="154"/>
      <c r="B2353" s="155"/>
      <c r="C2353" s="193" t="s">
        <v>1675</v>
      </c>
      <c r="D2353" s="188"/>
      <c r="E2353" s="189">
        <v>23.823799999999999</v>
      </c>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7"/>
      <c r="AA2353" s="147"/>
      <c r="AB2353" s="147"/>
      <c r="AC2353" s="147"/>
      <c r="AD2353" s="147"/>
      <c r="AE2353" s="147"/>
      <c r="AF2353" s="147"/>
      <c r="AG2353" s="147" t="s">
        <v>212</v>
      </c>
      <c r="AH2353" s="147">
        <v>7</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3" x14ac:dyDescent="0.2">
      <c r="A2354" s="154"/>
      <c r="B2354" s="155"/>
      <c r="C2354" s="193" t="s">
        <v>1676</v>
      </c>
      <c r="D2354" s="188"/>
      <c r="E2354" s="189">
        <v>16.923279999999998</v>
      </c>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7"/>
      <c r="AA2354" s="147"/>
      <c r="AB2354" s="147"/>
      <c r="AC2354" s="147"/>
      <c r="AD2354" s="147"/>
      <c r="AE2354" s="147"/>
      <c r="AF2354" s="147"/>
      <c r="AG2354" s="147" t="s">
        <v>212</v>
      </c>
      <c r="AH2354" s="147">
        <v>7</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3" x14ac:dyDescent="0.2">
      <c r="A2355" s="154"/>
      <c r="B2355" s="155"/>
      <c r="C2355" s="193" t="s">
        <v>1677</v>
      </c>
      <c r="D2355" s="188"/>
      <c r="E2355" s="189"/>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7"/>
      <c r="AA2355" s="147"/>
      <c r="AB2355" s="147"/>
      <c r="AC2355" s="147"/>
      <c r="AD2355" s="147"/>
      <c r="AE2355" s="147"/>
      <c r="AF2355" s="147"/>
      <c r="AG2355" s="147" t="s">
        <v>212</v>
      </c>
      <c r="AH2355" s="147">
        <v>7</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3" x14ac:dyDescent="0.2">
      <c r="A2356" s="154"/>
      <c r="B2356" s="155"/>
      <c r="C2356" s="193" t="s">
        <v>1678</v>
      </c>
      <c r="D2356" s="188"/>
      <c r="E2356" s="189">
        <v>11.575369999999999</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7"/>
      <c r="AA2356" s="147"/>
      <c r="AB2356" s="147"/>
      <c r="AC2356" s="147"/>
      <c r="AD2356" s="147"/>
      <c r="AE2356" s="147"/>
      <c r="AF2356" s="147"/>
      <c r="AG2356" s="147" t="s">
        <v>212</v>
      </c>
      <c r="AH2356" s="147">
        <v>7</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3" x14ac:dyDescent="0.2">
      <c r="A2357" s="154"/>
      <c r="B2357" s="155"/>
      <c r="C2357" s="193" t="s">
        <v>1679</v>
      </c>
      <c r="D2357" s="188"/>
      <c r="E2357" s="189">
        <v>1.7579999999999998E-2</v>
      </c>
      <c r="F2357" s="158"/>
      <c r="G2357" s="158"/>
      <c r="H2357" s="158"/>
      <c r="I2357" s="158"/>
      <c r="J2357" s="158"/>
      <c r="K2357" s="158"/>
      <c r="L2357" s="158"/>
      <c r="M2357" s="158"/>
      <c r="N2357" s="157"/>
      <c r="O2357" s="157"/>
      <c r="P2357" s="157"/>
      <c r="Q2357" s="157"/>
      <c r="R2357" s="158"/>
      <c r="S2357" s="158"/>
      <c r="T2357" s="158"/>
      <c r="U2357" s="158"/>
      <c r="V2357" s="158"/>
      <c r="W2357" s="158"/>
      <c r="X2357" s="158"/>
      <c r="Y2357" s="158"/>
      <c r="Z2357" s="147"/>
      <c r="AA2357" s="147"/>
      <c r="AB2357" s="147"/>
      <c r="AC2357" s="147"/>
      <c r="AD2357" s="147"/>
      <c r="AE2357" s="147"/>
      <c r="AF2357" s="147"/>
      <c r="AG2357" s="147" t="s">
        <v>212</v>
      </c>
      <c r="AH2357" s="147">
        <v>7</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3" x14ac:dyDescent="0.2">
      <c r="A2358" s="154"/>
      <c r="B2358" s="155"/>
      <c r="C2358" s="193" t="s">
        <v>1680</v>
      </c>
      <c r="D2358" s="188"/>
      <c r="E2358" s="189">
        <v>6.762E-2</v>
      </c>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7"/>
      <c r="AA2358" s="147"/>
      <c r="AB2358" s="147"/>
      <c r="AC2358" s="147"/>
      <c r="AD2358" s="147"/>
      <c r="AE2358" s="147"/>
      <c r="AF2358" s="147"/>
      <c r="AG2358" s="147" t="s">
        <v>212</v>
      </c>
      <c r="AH2358" s="147">
        <v>7</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3" x14ac:dyDescent="0.2">
      <c r="A2359" s="154"/>
      <c r="B2359" s="155"/>
      <c r="C2359" s="193" t="s">
        <v>1681</v>
      </c>
      <c r="D2359" s="188"/>
      <c r="E2359" s="189">
        <v>6.0699999999999999E-3</v>
      </c>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7"/>
      <c r="AA2359" s="147"/>
      <c r="AB2359" s="147"/>
      <c r="AC2359" s="147"/>
      <c r="AD2359" s="147"/>
      <c r="AE2359" s="147"/>
      <c r="AF2359" s="147"/>
      <c r="AG2359" s="147" t="s">
        <v>212</v>
      </c>
      <c r="AH2359" s="147">
        <v>7</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3" x14ac:dyDescent="0.2">
      <c r="A2360" s="154"/>
      <c r="B2360" s="155"/>
      <c r="C2360" s="193" t="s">
        <v>1682</v>
      </c>
      <c r="D2360" s="188"/>
      <c r="E2360" s="189">
        <v>0.64900000000000002</v>
      </c>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7"/>
      <c r="AA2360" s="147"/>
      <c r="AB2360" s="147"/>
      <c r="AC2360" s="147"/>
      <c r="AD2360" s="147"/>
      <c r="AE2360" s="147"/>
      <c r="AF2360" s="147"/>
      <c r="AG2360" s="147" t="s">
        <v>212</v>
      </c>
      <c r="AH2360" s="147">
        <v>7</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3" x14ac:dyDescent="0.2">
      <c r="A2361" s="154"/>
      <c r="B2361" s="155"/>
      <c r="C2361" s="193" t="s">
        <v>1683</v>
      </c>
      <c r="D2361" s="188"/>
      <c r="E2361" s="189">
        <v>4.0939999999999997E-2</v>
      </c>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7"/>
      <c r="AA2361" s="147"/>
      <c r="AB2361" s="147"/>
      <c r="AC2361" s="147"/>
      <c r="AD2361" s="147"/>
      <c r="AE2361" s="147"/>
      <c r="AF2361" s="147"/>
      <c r="AG2361" s="147" t="s">
        <v>212</v>
      </c>
      <c r="AH2361" s="147">
        <v>7</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3" x14ac:dyDescent="0.2">
      <c r="A2362" s="154"/>
      <c r="B2362" s="155"/>
      <c r="C2362" s="193" t="s">
        <v>1684</v>
      </c>
      <c r="D2362" s="188"/>
      <c r="E2362" s="189">
        <v>1.2</v>
      </c>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7"/>
      <c r="AA2362" s="147"/>
      <c r="AB2362" s="147"/>
      <c r="AC2362" s="147"/>
      <c r="AD2362" s="147"/>
      <c r="AE2362" s="147"/>
      <c r="AF2362" s="147"/>
      <c r="AG2362" s="147" t="s">
        <v>212</v>
      </c>
      <c r="AH2362" s="147">
        <v>7</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3" x14ac:dyDescent="0.2">
      <c r="A2363" s="154"/>
      <c r="B2363" s="155"/>
      <c r="C2363" s="193" t="s">
        <v>1685</v>
      </c>
      <c r="D2363" s="188"/>
      <c r="E2363" s="189">
        <v>4.9759999999999999E-2</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7"/>
      <c r="AA2363" s="147"/>
      <c r="AB2363" s="147"/>
      <c r="AC2363" s="147"/>
      <c r="AD2363" s="147"/>
      <c r="AE2363" s="147"/>
      <c r="AF2363" s="147"/>
      <c r="AG2363" s="147" t="s">
        <v>212</v>
      </c>
      <c r="AH2363" s="147">
        <v>7</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ht="22.5" outlineLevel="1" x14ac:dyDescent="0.2">
      <c r="A2364" s="168">
        <v>377</v>
      </c>
      <c r="B2364" s="169" t="s">
        <v>1686</v>
      </c>
      <c r="C2364" s="184" t="s">
        <v>1687</v>
      </c>
      <c r="D2364" s="170" t="s">
        <v>236</v>
      </c>
      <c r="E2364" s="171">
        <v>0.30813000000000001</v>
      </c>
      <c r="F2364" s="172"/>
      <c r="G2364" s="173">
        <f>ROUND(E2364*F2364,2)</f>
        <v>0</v>
      </c>
      <c r="H2364" s="172"/>
      <c r="I2364" s="173">
        <f>ROUND(E2364*H2364,2)</f>
        <v>0</v>
      </c>
      <c r="J2364" s="172"/>
      <c r="K2364" s="173">
        <f>ROUND(E2364*J2364,2)</f>
        <v>0</v>
      </c>
      <c r="L2364" s="173">
        <v>21</v>
      </c>
      <c r="M2364" s="173">
        <f>G2364*(1+L2364/100)</f>
        <v>0</v>
      </c>
      <c r="N2364" s="171">
        <v>0</v>
      </c>
      <c r="O2364" s="171">
        <f>ROUND(E2364*N2364,2)</f>
        <v>0</v>
      </c>
      <c r="P2364" s="171">
        <v>0</v>
      </c>
      <c r="Q2364" s="171">
        <f>ROUND(E2364*P2364,2)</f>
        <v>0</v>
      </c>
      <c r="R2364" s="173"/>
      <c r="S2364" s="173" t="s">
        <v>178</v>
      </c>
      <c r="T2364" s="174" t="s">
        <v>178</v>
      </c>
      <c r="U2364" s="158">
        <v>0</v>
      </c>
      <c r="V2364" s="158">
        <f>ROUND(E2364*U2364,2)</f>
        <v>0</v>
      </c>
      <c r="W2364" s="158"/>
      <c r="X2364" s="158" t="s">
        <v>188</v>
      </c>
      <c r="Y2364" s="158" t="s">
        <v>180</v>
      </c>
      <c r="Z2364" s="147"/>
      <c r="AA2364" s="147"/>
      <c r="AB2364" s="147"/>
      <c r="AC2364" s="147"/>
      <c r="AD2364" s="147"/>
      <c r="AE2364" s="147"/>
      <c r="AF2364" s="147"/>
      <c r="AG2364" s="147" t="s">
        <v>189</v>
      </c>
      <c r="AH2364" s="147"/>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2" x14ac:dyDescent="0.2">
      <c r="A2365" s="154"/>
      <c r="B2365" s="155"/>
      <c r="C2365" s="193" t="s">
        <v>1688</v>
      </c>
      <c r="D2365" s="188"/>
      <c r="E2365" s="189">
        <v>0.30813000000000001</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7"/>
      <c r="AA2365" s="147"/>
      <c r="AB2365" s="147"/>
      <c r="AC2365" s="147"/>
      <c r="AD2365" s="147"/>
      <c r="AE2365" s="147"/>
      <c r="AF2365" s="147"/>
      <c r="AG2365" s="147" t="s">
        <v>212</v>
      </c>
      <c r="AH2365" s="147">
        <v>7</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ht="22.5" outlineLevel="1" x14ac:dyDescent="0.2">
      <c r="A2366" s="168">
        <v>378</v>
      </c>
      <c r="B2366" s="169" t="s">
        <v>1689</v>
      </c>
      <c r="C2366" s="184" t="s">
        <v>1690</v>
      </c>
      <c r="D2366" s="170" t="s">
        <v>236</v>
      </c>
      <c r="E2366" s="171">
        <v>74.274680000000004</v>
      </c>
      <c r="F2366" s="172"/>
      <c r="G2366" s="173">
        <f>ROUND(E2366*F2366,2)</f>
        <v>0</v>
      </c>
      <c r="H2366" s="172"/>
      <c r="I2366" s="173">
        <f>ROUND(E2366*H2366,2)</f>
        <v>0</v>
      </c>
      <c r="J2366" s="172"/>
      <c r="K2366" s="173">
        <f>ROUND(E2366*J2366,2)</f>
        <v>0</v>
      </c>
      <c r="L2366" s="173">
        <v>21</v>
      </c>
      <c r="M2366" s="173">
        <f>G2366*(1+L2366/100)</f>
        <v>0</v>
      </c>
      <c r="N2366" s="171">
        <v>0</v>
      </c>
      <c r="O2366" s="171">
        <f>ROUND(E2366*N2366,2)</f>
        <v>0</v>
      </c>
      <c r="P2366" s="171">
        <v>0</v>
      </c>
      <c r="Q2366" s="171">
        <f>ROUND(E2366*P2366,2)</f>
        <v>0</v>
      </c>
      <c r="R2366" s="173"/>
      <c r="S2366" s="173" t="s">
        <v>1290</v>
      </c>
      <c r="T2366" s="174" t="s">
        <v>1291</v>
      </c>
      <c r="U2366" s="158">
        <v>0</v>
      </c>
      <c r="V2366" s="158">
        <f>ROUND(E2366*U2366,2)</f>
        <v>0</v>
      </c>
      <c r="W2366" s="158"/>
      <c r="X2366" s="158" t="s">
        <v>188</v>
      </c>
      <c r="Y2366" s="158" t="s">
        <v>180</v>
      </c>
      <c r="Z2366" s="147"/>
      <c r="AA2366" s="147"/>
      <c r="AB2366" s="147"/>
      <c r="AC2366" s="147"/>
      <c r="AD2366" s="147"/>
      <c r="AE2366" s="147"/>
      <c r="AF2366" s="147"/>
      <c r="AG2366" s="147" t="s">
        <v>189</v>
      </c>
      <c r="AH2366" s="147"/>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2" x14ac:dyDescent="0.2">
      <c r="A2367" s="154"/>
      <c r="B2367" s="155"/>
      <c r="C2367" s="193" t="s">
        <v>1691</v>
      </c>
      <c r="D2367" s="188"/>
      <c r="E2367" s="189">
        <v>17.8492</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7"/>
      <c r="AA2367" s="147"/>
      <c r="AB2367" s="147"/>
      <c r="AC2367" s="147"/>
      <c r="AD2367" s="147"/>
      <c r="AE2367" s="147"/>
      <c r="AF2367" s="147"/>
      <c r="AG2367" s="147" t="s">
        <v>212</v>
      </c>
      <c r="AH2367" s="147">
        <v>7</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3" x14ac:dyDescent="0.2">
      <c r="A2368" s="154"/>
      <c r="B2368" s="155"/>
      <c r="C2368" s="193" t="s">
        <v>1692</v>
      </c>
      <c r="D2368" s="188"/>
      <c r="E2368" s="189">
        <v>3.1728900000000002</v>
      </c>
      <c r="F2368" s="158"/>
      <c r="G2368" s="158"/>
      <c r="H2368" s="158"/>
      <c r="I2368" s="158"/>
      <c r="J2368" s="158"/>
      <c r="K2368" s="158"/>
      <c r="L2368" s="158"/>
      <c r="M2368" s="158"/>
      <c r="N2368" s="157"/>
      <c r="O2368" s="157"/>
      <c r="P2368" s="157"/>
      <c r="Q2368" s="157"/>
      <c r="R2368" s="158"/>
      <c r="S2368" s="158"/>
      <c r="T2368" s="158"/>
      <c r="U2368" s="158"/>
      <c r="V2368" s="158"/>
      <c r="W2368" s="158"/>
      <c r="X2368" s="158"/>
      <c r="Y2368" s="158"/>
      <c r="Z2368" s="147"/>
      <c r="AA2368" s="147"/>
      <c r="AB2368" s="147"/>
      <c r="AC2368" s="147"/>
      <c r="AD2368" s="147"/>
      <c r="AE2368" s="147"/>
      <c r="AF2368" s="147"/>
      <c r="AG2368" s="147" t="s">
        <v>212</v>
      </c>
      <c r="AH2368" s="147">
        <v>7</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3" x14ac:dyDescent="0.2">
      <c r="A2369" s="154"/>
      <c r="B2369" s="155"/>
      <c r="C2369" s="193" t="s">
        <v>1693</v>
      </c>
      <c r="D2369" s="188"/>
      <c r="E2369" s="189">
        <v>53.019590000000001</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7"/>
      <c r="AA2369" s="147"/>
      <c r="AB2369" s="147"/>
      <c r="AC2369" s="147"/>
      <c r="AD2369" s="147"/>
      <c r="AE2369" s="147"/>
      <c r="AF2369" s="147"/>
      <c r="AG2369" s="147" t="s">
        <v>212</v>
      </c>
      <c r="AH2369" s="147">
        <v>7</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3" x14ac:dyDescent="0.2">
      <c r="A2370" s="154"/>
      <c r="B2370" s="155"/>
      <c r="C2370" s="193" t="s">
        <v>1694</v>
      </c>
      <c r="D2370" s="188"/>
      <c r="E2370" s="189">
        <v>7.732E-2</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7"/>
      <c r="AA2370" s="147"/>
      <c r="AB2370" s="147"/>
      <c r="AC2370" s="147"/>
      <c r="AD2370" s="147"/>
      <c r="AE2370" s="147"/>
      <c r="AF2370" s="147"/>
      <c r="AG2370" s="147" t="s">
        <v>212</v>
      </c>
      <c r="AH2370" s="147">
        <v>7</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3" x14ac:dyDescent="0.2">
      <c r="A2371" s="154"/>
      <c r="B2371" s="155"/>
      <c r="C2371" s="193" t="s">
        <v>1695</v>
      </c>
      <c r="D2371" s="188"/>
      <c r="E2371" s="189">
        <v>0.15568000000000001</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7"/>
      <c r="AA2371" s="147"/>
      <c r="AB2371" s="147"/>
      <c r="AC2371" s="147"/>
      <c r="AD2371" s="147"/>
      <c r="AE2371" s="147"/>
      <c r="AF2371" s="147"/>
      <c r="AG2371" s="147" t="s">
        <v>212</v>
      </c>
      <c r="AH2371" s="147">
        <v>7</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ht="22.5" outlineLevel="1" x14ac:dyDescent="0.2">
      <c r="A2372" s="168">
        <v>379</v>
      </c>
      <c r="B2372" s="169" t="s">
        <v>1696</v>
      </c>
      <c r="C2372" s="184" t="s">
        <v>1697</v>
      </c>
      <c r="D2372" s="170" t="s">
        <v>236</v>
      </c>
      <c r="E2372" s="171">
        <v>1.31366</v>
      </c>
      <c r="F2372" s="172"/>
      <c r="G2372" s="173">
        <f>ROUND(E2372*F2372,2)</f>
        <v>0</v>
      </c>
      <c r="H2372" s="172"/>
      <c r="I2372" s="173">
        <f>ROUND(E2372*H2372,2)</f>
        <v>0</v>
      </c>
      <c r="J2372" s="172"/>
      <c r="K2372" s="173">
        <f>ROUND(E2372*J2372,2)</f>
        <v>0</v>
      </c>
      <c r="L2372" s="173">
        <v>21</v>
      </c>
      <c r="M2372" s="173">
        <f>G2372*(1+L2372/100)</f>
        <v>0</v>
      </c>
      <c r="N2372" s="171">
        <v>0</v>
      </c>
      <c r="O2372" s="171">
        <f>ROUND(E2372*N2372,2)</f>
        <v>0</v>
      </c>
      <c r="P2372" s="171">
        <v>0</v>
      </c>
      <c r="Q2372" s="171">
        <f>ROUND(E2372*P2372,2)</f>
        <v>0</v>
      </c>
      <c r="R2372" s="173"/>
      <c r="S2372" s="173" t="s">
        <v>178</v>
      </c>
      <c r="T2372" s="174" t="s">
        <v>178</v>
      </c>
      <c r="U2372" s="158">
        <v>0</v>
      </c>
      <c r="V2372" s="158">
        <f>ROUND(E2372*U2372,2)</f>
        <v>0</v>
      </c>
      <c r="W2372" s="158"/>
      <c r="X2372" s="158" t="s">
        <v>188</v>
      </c>
      <c r="Y2372" s="158" t="s">
        <v>180</v>
      </c>
      <c r="Z2372" s="147"/>
      <c r="AA2372" s="147"/>
      <c r="AB2372" s="147"/>
      <c r="AC2372" s="147"/>
      <c r="AD2372" s="147"/>
      <c r="AE2372" s="147"/>
      <c r="AF2372" s="147"/>
      <c r="AG2372" s="147" t="s">
        <v>189</v>
      </c>
      <c r="AH2372" s="147"/>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2" x14ac:dyDescent="0.2">
      <c r="A2373" s="154"/>
      <c r="B2373" s="155"/>
      <c r="C2373" s="193" t="s">
        <v>1698</v>
      </c>
      <c r="D2373" s="188"/>
      <c r="E2373" s="189">
        <v>1.1987300000000001</v>
      </c>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7"/>
      <c r="AA2373" s="147"/>
      <c r="AB2373" s="147"/>
      <c r="AC2373" s="147"/>
      <c r="AD2373" s="147"/>
      <c r="AE2373" s="147"/>
      <c r="AF2373" s="147"/>
      <c r="AG2373" s="147" t="s">
        <v>212</v>
      </c>
      <c r="AH2373" s="147">
        <v>7</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3" x14ac:dyDescent="0.2">
      <c r="A2374" s="154"/>
      <c r="B2374" s="155"/>
      <c r="C2374" s="193" t="s">
        <v>1699</v>
      </c>
      <c r="D2374" s="188"/>
      <c r="E2374" s="189">
        <v>0.11493</v>
      </c>
      <c r="F2374" s="158"/>
      <c r="G2374" s="158"/>
      <c r="H2374" s="158"/>
      <c r="I2374" s="158"/>
      <c r="J2374" s="158"/>
      <c r="K2374" s="158"/>
      <c r="L2374" s="158"/>
      <c r="M2374" s="158"/>
      <c r="N2374" s="157"/>
      <c r="O2374" s="157"/>
      <c r="P2374" s="157"/>
      <c r="Q2374" s="157"/>
      <c r="R2374" s="158"/>
      <c r="S2374" s="158"/>
      <c r="T2374" s="158"/>
      <c r="U2374" s="158"/>
      <c r="V2374" s="158"/>
      <c r="W2374" s="158"/>
      <c r="X2374" s="158"/>
      <c r="Y2374" s="158"/>
      <c r="Z2374" s="147"/>
      <c r="AA2374" s="147"/>
      <c r="AB2374" s="147"/>
      <c r="AC2374" s="147"/>
      <c r="AD2374" s="147"/>
      <c r="AE2374" s="147"/>
      <c r="AF2374" s="147"/>
      <c r="AG2374" s="147" t="s">
        <v>212</v>
      </c>
      <c r="AH2374" s="147">
        <v>7</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ht="22.5" outlineLevel="1" x14ac:dyDescent="0.2">
      <c r="A2375" s="168">
        <v>380</v>
      </c>
      <c r="B2375" s="169" t="s">
        <v>1700</v>
      </c>
      <c r="C2375" s="184" t="s">
        <v>1701</v>
      </c>
      <c r="D2375" s="170" t="s">
        <v>236</v>
      </c>
      <c r="E2375" s="171">
        <v>0.54488999999999999</v>
      </c>
      <c r="F2375" s="172"/>
      <c r="G2375" s="173">
        <f>ROUND(E2375*F2375,2)</f>
        <v>0</v>
      </c>
      <c r="H2375" s="172"/>
      <c r="I2375" s="173">
        <f>ROUND(E2375*H2375,2)</f>
        <v>0</v>
      </c>
      <c r="J2375" s="172"/>
      <c r="K2375" s="173">
        <f>ROUND(E2375*J2375,2)</f>
        <v>0</v>
      </c>
      <c r="L2375" s="173">
        <v>21</v>
      </c>
      <c r="M2375" s="173">
        <f>G2375*(1+L2375/100)</f>
        <v>0</v>
      </c>
      <c r="N2375" s="171">
        <v>0</v>
      </c>
      <c r="O2375" s="171">
        <f>ROUND(E2375*N2375,2)</f>
        <v>0</v>
      </c>
      <c r="P2375" s="171">
        <v>0</v>
      </c>
      <c r="Q2375" s="171">
        <f>ROUND(E2375*P2375,2)</f>
        <v>0</v>
      </c>
      <c r="R2375" s="173"/>
      <c r="S2375" s="173" t="s">
        <v>178</v>
      </c>
      <c r="T2375" s="174" t="s">
        <v>178</v>
      </c>
      <c r="U2375" s="158">
        <v>0</v>
      </c>
      <c r="V2375" s="158">
        <f>ROUND(E2375*U2375,2)</f>
        <v>0</v>
      </c>
      <c r="W2375" s="158"/>
      <c r="X2375" s="158" t="s">
        <v>188</v>
      </c>
      <c r="Y2375" s="158" t="s">
        <v>180</v>
      </c>
      <c r="Z2375" s="147"/>
      <c r="AA2375" s="147"/>
      <c r="AB2375" s="147"/>
      <c r="AC2375" s="147"/>
      <c r="AD2375" s="147"/>
      <c r="AE2375" s="147"/>
      <c r="AF2375" s="147"/>
      <c r="AG2375" s="147" t="s">
        <v>189</v>
      </c>
      <c r="AH2375" s="147"/>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2" x14ac:dyDescent="0.2">
      <c r="A2376" s="154"/>
      <c r="B2376" s="155"/>
      <c r="C2376" s="193" t="s">
        <v>1702</v>
      </c>
      <c r="D2376" s="188"/>
      <c r="E2376" s="189">
        <v>0.54488999999999999</v>
      </c>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7"/>
      <c r="AA2376" s="147"/>
      <c r="AB2376" s="147"/>
      <c r="AC2376" s="147"/>
      <c r="AD2376" s="147"/>
      <c r="AE2376" s="147"/>
      <c r="AF2376" s="147"/>
      <c r="AG2376" s="147" t="s">
        <v>212</v>
      </c>
      <c r="AH2376" s="147">
        <v>7</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ht="22.5" outlineLevel="1" x14ac:dyDescent="0.2">
      <c r="A2377" s="168">
        <v>381</v>
      </c>
      <c r="B2377" s="169" t="s">
        <v>1703</v>
      </c>
      <c r="C2377" s="184" t="s">
        <v>1704</v>
      </c>
      <c r="D2377" s="170" t="s">
        <v>236</v>
      </c>
      <c r="E2377" s="171">
        <v>3.6137600000000001</v>
      </c>
      <c r="F2377" s="172"/>
      <c r="G2377" s="173">
        <f>ROUND(E2377*F2377,2)</f>
        <v>0</v>
      </c>
      <c r="H2377" s="172"/>
      <c r="I2377" s="173">
        <f>ROUND(E2377*H2377,2)</f>
        <v>0</v>
      </c>
      <c r="J2377" s="172"/>
      <c r="K2377" s="173">
        <f>ROUND(E2377*J2377,2)</f>
        <v>0</v>
      </c>
      <c r="L2377" s="173">
        <v>21</v>
      </c>
      <c r="M2377" s="173">
        <f>G2377*(1+L2377/100)</f>
        <v>0</v>
      </c>
      <c r="N2377" s="171">
        <v>0</v>
      </c>
      <c r="O2377" s="171">
        <f>ROUND(E2377*N2377,2)</f>
        <v>0</v>
      </c>
      <c r="P2377" s="171">
        <v>0</v>
      </c>
      <c r="Q2377" s="171">
        <f>ROUND(E2377*P2377,2)</f>
        <v>0</v>
      </c>
      <c r="R2377" s="173"/>
      <c r="S2377" s="173" t="s">
        <v>178</v>
      </c>
      <c r="T2377" s="174" t="s">
        <v>178</v>
      </c>
      <c r="U2377" s="158">
        <v>0</v>
      </c>
      <c r="V2377" s="158">
        <f>ROUND(E2377*U2377,2)</f>
        <v>0</v>
      </c>
      <c r="W2377" s="158"/>
      <c r="X2377" s="158" t="s">
        <v>188</v>
      </c>
      <c r="Y2377" s="158" t="s">
        <v>180</v>
      </c>
      <c r="Z2377" s="147"/>
      <c r="AA2377" s="147"/>
      <c r="AB2377" s="147"/>
      <c r="AC2377" s="147"/>
      <c r="AD2377" s="147"/>
      <c r="AE2377" s="147"/>
      <c r="AF2377" s="147"/>
      <c r="AG2377" s="147" t="s">
        <v>189</v>
      </c>
      <c r="AH2377" s="147"/>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2" x14ac:dyDescent="0.2">
      <c r="A2378" s="154"/>
      <c r="B2378" s="155"/>
      <c r="C2378" s="193" t="s">
        <v>1705</v>
      </c>
      <c r="D2378" s="188"/>
      <c r="E2378" s="189">
        <v>2.0805600000000002</v>
      </c>
      <c r="F2378" s="158"/>
      <c r="G2378" s="158"/>
      <c r="H2378" s="158"/>
      <c r="I2378" s="158"/>
      <c r="J2378" s="158"/>
      <c r="K2378" s="158"/>
      <c r="L2378" s="158"/>
      <c r="M2378" s="158"/>
      <c r="N2378" s="157"/>
      <c r="O2378" s="157"/>
      <c r="P2378" s="157"/>
      <c r="Q2378" s="157"/>
      <c r="R2378" s="158"/>
      <c r="S2378" s="158"/>
      <c r="T2378" s="158"/>
      <c r="U2378" s="158"/>
      <c r="V2378" s="158"/>
      <c r="W2378" s="158"/>
      <c r="X2378" s="158"/>
      <c r="Y2378" s="158"/>
      <c r="Z2378" s="147"/>
      <c r="AA2378" s="147"/>
      <c r="AB2378" s="147"/>
      <c r="AC2378" s="147"/>
      <c r="AD2378" s="147"/>
      <c r="AE2378" s="147"/>
      <c r="AF2378" s="147"/>
      <c r="AG2378" s="147" t="s">
        <v>212</v>
      </c>
      <c r="AH2378" s="147">
        <v>7</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3" x14ac:dyDescent="0.2">
      <c r="A2379" s="154"/>
      <c r="B2379" s="155"/>
      <c r="C2379" s="193" t="s">
        <v>1706</v>
      </c>
      <c r="D2379" s="188"/>
      <c r="E2379" s="189">
        <v>0.14404</v>
      </c>
      <c r="F2379" s="158"/>
      <c r="G2379" s="158"/>
      <c r="H2379" s="158"/>
      <c r="I2379" s="158"/>
      <c r="J2379" s="158"/>
      <c r="K2379" s="158"/>
      <c r="L2379" s="158"/>
      <c r="M2379" s="158"/>
      <c r="N2379" s="157"/>
      <c r="O2379" s="157"/>
      <c r="P2379" s="157"/>
      <c r="Q2379" s="157"/>
      <c r="R2379" s="158"/>
      <c r="S2379" s="158"/>
      <c r="T2379" s="158"/>
      <c r="U2379" s="158"/>
      <c r="V2379" s="158"/>
      <c r="W2379" s="158"/>
      <c r="X2379" s="158"/>
      <c r="Y2379" s="158"/>
      <c r="Z2379" s="147"/>
      <c r="AA2379" s="147"/>
      <c r="AB2379" s="147"/>
      <c r="AC2379" s="147"/>
      <c r="AD2379" s="147"/>
      <c r="AE2379" s="147"/>
      <c r="AF2379" s="147"/>
      <c r="AG2379" s="147" t="s">
        <v>212</v>
      </c>
      <c r="AH2379" s="147">
        <v>7</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3" x14ac:dyDescent="0.2">
      <c r="A2380" s="154"/>
      <c r="B2380" s="155"/>
      <c r="C2380" s="193" t="s">
        <v>1707</v>
      </c>
      <c r="D2380" s="188"/>
      <c r="E2380" s="189">
        <v>0.18407999999999999</v>
      </c>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7"/>
      <c r="AA2380" s="147"/>
      <c r="AB2380" s="147"/>
      <c r="AC2380" s="147"/>
      <c r="AD2380" s="147"/>
      <c r="AE2380" s="147"/>
      <c r="AF2380" s="147"/>
      <c r="AG2380" s="147" t="s">
        <v>212</v>
      </c>
      <c r="AH2380" s="147">
        <v>7</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3" x14ac:dyDescent="0.2">
      <c r="A2381" s="154"/>
      <c r="B2381" s="155"/>
      <c r="C2381" s="193" t="s">
        <v>1708</v>
      </c>
      <c r="D2381" s="188"/>
      <c r="E2381" s="189">
        <v>1.2050799999999999</v>
      </c>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7"/>
      <c r="AA2381" s="147"/>
      <c r="AB2381" s="147"/>
      <c r="AC2381" s="147"/>
      <c r="AD2381" s="147"/>
      <c r="AE2381" s="147"/>
      <c r="AF2381" s="147"/>
      <c r="AG2381" s="147" t="s">
        <v>212</v>
      </c>
      <c r="AH2381" s="147">
        <v>7</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1" x14ac:dyDescent="0.2">
      <c r="A2382" s="168">
        <v>382</v>
      </c>
      <c r="B2382" s="169" t="s">
        <v>1709</v>
      </c>
      <c r="C2382" s="184" t="s">
        <v>1710</v>
      </c>
      <c r="D2382" s="170" t="s">
        <v>236</v>
      </c>
      <c r="E2382" s="171">
        <v>1.7430000000000001</v>
      </c>
      <c r="F2382" s="172"/>
      <c r="G2382" s="173">
        <f>ROUND(E2382*F2382,2)</f>
        <v>0</v>
      </c>
      <c r="H2382" s="172"/>
      <c r="I2382" s="173">
        <f>ROUND(E2382*H2382,2)</f>
        <v>0</v>
      </c>
      <c r="J2382" s="172"/>
      <c r="K2382" s="173">
        <f>ROUND(E2382*J2382,2)</f>
        <v>0</v>
      </c>
      <c r="L2382" s="173">
        <v>21</v>
      </c>
      <c r="M2382" s="173">
        <f>G2382*(1+L2382/100)</f>
        <v>0</v>
      </c>
      <c r="N2382" s="171">
        <v>0</v>
      </c>
      <c r="O2382" s="171">
        <f>ROUND(E2382*N2382,2)</f>
        <v>0</v>
      </c>
      <c r="P2382" s="171">
        <v>0</v>
      </c>
      <c r="Q2382" s="171">
        <f>ROUND(E2382*P2382,2)</f>
        <v>0</v>
      </c>
      <c r="R2382" s="173"/>
      <c r="S2382" s="173" t="s">
        <v>178</v>
      </c>
      <c r="T2382" s="174" t="s">
        <v>178</v>
      </c>
      <c r="U2382" s="158">
        <v>0</v>
      </c>
      <c r="V2382" s="158">
        <f>ROUND(E2382*U2382,2)</f>
        <v>0</v>
      </c>
      <c r="W2382" s="158"/>
      <c r="X2382" s="158" t="s">
        <v>188</v>
      </c>
      <c r="Y2382" s="158" t="s">
        <v>180</v>
      </c>
      <c r="Z2382" s="147"/>
      <c r="AA2382" s="147"/>
      <c r="AB2382" s="147"/>
      <c r="AC2382" s="147"/>
      <c r="AD2382" s="147"/>
      <c r="AE2382" s="147"/>
      <c r="AF2382" s="147"/>
      <c r="AG2382" s="147" t="s">
        <v>189</v>
      </c>
      <c r="AH2382" s="147"/>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2" x14ac:dyDescent="0.2">
      <c r="A2383" s="154"/>
      <c r="B2383" s="155"/>
      <c r="C2383" s="193" t="s">
        <v>1711</v>
      </c>
      <c r="D2383" s="188"/>
      <c r="E2383" s="189">
        <v>1.3</v>
      </c>
      <c r="F2383" s="158"/>
      <c r="G2383" s="158"/>
      <c r="H2383" s="158"/>
      <c r="I2383" s="158"/>
      <c r="J2383" s="158"/>
      <c r="K2383" s="158"/>
      <c r="L2383" s="158"/>
      <c r="M2383" s="158"/>
      <c r="N2383" s="157"/>
      <c r="O2383" s="157"/>
      <c r="P2383" s="157"/>
      <c r="Q2383" s="157"/>
      <c r="R2383" s="158"/>
      <c r="S2383" s="158"/>
      <c r="T2383" s="158"/>
      <c r="U2383" s="158"/>
      <c r="V2383" s="158"/>
      <c r="W2383" s="158"/>
      <c r="X2383" s="158"/>
      <c r="Y2383" s="158"/>
      <c r="Z2383" s="147"/>
      <c r="AA2383" s="147"/>
      <c r="AB2383" s="147"/>
      <c r="AC2383" s="147"/>
      <c r="AD2383" s="147"/>
      <c r="AE2383" s="147"/>
      <c r="AF2383" s="147"/>
      <c r="AG2383" s="147" t="s">
        <v>212</v>
      </c>
      <c r="AH2383" s="147">
        <v>7</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3" x14ac:dyDescent="0.2">
      <c r="A2384" s="154"/>
      <c r="B2384" s="155"/>
      <c r="C2384" s="193" t="s">
        <v>1712</v>
      </c>
      <c r="D2384" s="188"/>
      <c r="E2384" s="189">
        <v>0.443</v>
      </c>
      <c r="F2384" s="158"/>
      <c r="G2384" s="158"/>
      <c r="H2384" s="158"/>
      <c r="I2384" s="158"/>
      <c r="J2384" s="158"/>
      <c r="K2384" s="158"/>
      <c r="L2384" s="158"/>
      <c r="M2384" s="158"/>
      <c r="N2384" s="157"/>
      <c r="O2384" s="157"/>
      <c r="P2384" s="157"/>
      <c r="Q2384" s="157"/>
      <c r="R2384" s="158"/>
      <c r="S2384" s="158"/>
      <c r="T2384" s="158"/>
      <c r="U2384" s="158"/>
      <c r="V2384" s="158"/>
      <c r="W2384" s="158"/>
      <c r="X2384" s="158"/>
      <c r="Y2384" s="158"/>
      <c r="Z2384" s="147"/>
      <c r="AA2384" s="147"/>
      <c r="AB2384" s="147"/>
      <c r="AC2384" s="147"/>
      <c r="AD2384" s="147"/>
      <c r="AE2384" s="147"/>
      <c r="AF2384" s="147"/>
      <c r="AG2384" s="147" t="s">
        <v>212</v>
      </c>
      <c r="AH2384" s="147">
        <v>7</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ht="22.5" outlineLevel="1" x14ac:dyDescent="0.2">
      <c r="A2385" s="168">
        <v>383</v>
      </c>
      <c r="B2385" s="169" t="s">
        <v>1713</v>
      </c>
      <c r="C2385" s="184" t="s">
        <v>1714</v>
      </c>
      <c r="D2385" s="170" t="s">
        <v>236</v>
      </c>
      <c r="E2385" s="171">
        <v>1.5172399999999999</v>
      </c>
      <c r="F2385" s="172"/>
      <c r="G2385" s="173">
        <f>ROUND(E2385*F2385,2)</f>
        <v>0</v>
      </c>
      <c r="H2385" s="172"/>
      <c r="I2385" s="173">
        <f>ROUND(E2385*H2385,2)</f>
        <v>0</v>
      </c>
      <c r="J2385" s="172"/>
      <c r="K2385" s="173">
        <f>ROUND(E2385*J2385,2)</f>
        <v>0</v>
      </c>
      <c r="L2385" s="173">
        <v>21</v>
      </c>
      <c r="M2385" s="173">
        <f>G2385*(1+L2385/100)</f>
        <v>0</v>
      </c>
      <c r="N2385" s="171">
        <v>0</v>
      </c>
      <c r="O2385" s="171">
        <f>ROUND(E2385*N2385,2)</f>
        <v>0</v>
      </c>
      <c r="P2385" s="171">
        <v>0</v>
      </c>
      <c r="Q2385" s="171">
        <f>ROUND(E2385*P2385,2)</f>
        <v>0</v>
      </c>
      <c r="R2385" s="173"/>
      <c r="S2385" s="173" t="s">
        <v>178</v>
      </c>
      <c r="T2385" s="174" t="s">
        <v>178</v>
      </c>
      <c r="U2385" s="158">
        <v>0</v>
      </c>
      <c r="V2385" s="158">
        <f>ROUND(E2385*U2385,2)</f>
        <v>0</v>
      </c>
      <c r="W2385" s="158"/>
      <c r="X2385" s="158" t="s">
        <v>188</v>
      </c>
      <c r="Y2385" s="158" t="s">
        <v>180</v>
      </c>
      <c r="Z2385" s="147"/>
      <c r="AA2385" s="147"/>
      <c r="AB2385" s="147"/>
      <c r="AC2385" s="147"/>
      <c r="AD2385" s="147"/>
      <c r="AE2385" s="147"/>
      <c r="AF2385" s="147"/>
      <c r="AG2385" s="147" t="s">
        <v>189</v>
      </c>
      <c r="AH2385" s="147"/>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2" x14ac:dyDescent="0.2">
      <c r="A2386" s="154"/>
      <c r="B2386" s="155"/>
      <c r="C2386" s="193" t="s">
        <v>1715</v>
      </c>
      <c r="D2386" s="188"/>
      <c r="E2386" s="189">
        <v>8.6999999999999994E-3</v>
      </c>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7"/>
      <c r="AA2386" s="147"/>
      <c r="AB2386" s="147"/>
      <c r="AC2386" s="147"/>
      <c r="AD2386" s="147"/>
      <c r="AE2386" s="147"/>
      <c r="AF2386" s="147"/>
      <c r="AG2386" s="147" t="s">
        <v>212</v>
      </c>
      <c r="AH2386" s="147">
        <v>7</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3" x14ac:dyDescent="0.2">
      <c r="A2387" s="154"/>
      <c r="B2387" s="155"/>
      <c r="C2387" s="193" t="s">
        <v>1716</v>
      </c>
      <c r="D2387" s="188"/>
      <c r="E2387" s="189">
        <v>0.16320000000000001</v>
      </c>
      <c r="F2387" s="158"/>
      <c r="G2387" s="158"/>
      <c r="H2387" s="158"/>
      <c r="I2387" s="158"/>
      <c r="J2387" s="158"/>
      <c r="K2387" s="158"/>
      <c r="L2387" s="158"/>
      <c r="M2387" s="158"/>
      <c r="N2387" s="157"/>
      <c r="O2387" s="157"/>
      <c r="P2387" s="157"/>
      <c r="Q2387" s="157"/>
      <c r="R2387" s="158"/>
      <c r="S2387" s="158"/>
      <c r="T2387" s="158"/>
      <c r="U2387" s="158"/>
      <c r="V2387" s="158"/>
      <c r="W2387" s="158"/>
      <c r="X2387" s="158"/>
      <c r="Y2387" s="158"/>
      <c r="Z2387" s="147"/>
      <c r="AA2387" s="147"/>
      <c r="AB2387" s="147"/>
      <c r="AC2387" s="147"/>
      <c r="AD2387" s="147"/>
      <c r="AE2387" s="147"/>
      <c r="AF2387" s="147"/>
      <c r="AG2387" s="147" t="s">
        <v>212</v>
      </c>
      <c r="AH2387" s="147">
        <v>7</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3" x14ac:dyDescent="0.2">
      <c r="A2388" s="154"/>
      <c r="B2388" s="155"/>
      <c r="C2388" s="193" t="s">
        <v>1717</v>
      </c>
      <c r="D2388" s="188"/>
      <c r="E2388" s="189">
        <v>0.81015000000000004</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7"/>
      <c r="AA2388" s="147"/>
      <c r="AB2388" s="147"/>
      <c r="AC2388" s="147"/>
      <c r="AD2388" s="147"/>
      <c r="AE2388" s="147"/>
      <c r="AF2388" s="147"/>
      <c r="AG2388" s="147" t="s">
        <v>212</v>
      </c>
      <c r="AH2388" s="147">
        <v>7</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3" x14ac:dyDescent="0.2">
      <c r="A2389" s="154"/>
      <c r="B2389" s="155"/>
      <c r="C2389" s="193" t="s">
        <v>1718</v>
      </c>
      <c r="D2389" s="188"/>
      <c r="E2389" s="189">
        <v>0.53519000000000005</v>
      </c>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7"/>
      <c r="AA2389" s="147"/>
      <c r="AB2389" s="147"/>
      <c r="AC2389" s="147"/>
      <c r="AD2389" s="147"/>
      <c r="AE2389" s="147"/>
      <c r="AF2389" s="147"/>
      <c r="AG2389" s="147" t="s">
        <v>212</v>
      </c>
      <c r="AH2389" s="147">
        <v>7</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ht="22.5" outlineLevel="1" x14ac:dyDescent="0.2">
      <c r="A2390" s="168">
        <v>384</v>
      </c>
      <c r="B2390" s="169" t="s">
        <v>1719</v>
      </c>
      <c r="C2390" s="184" t="s">
        <v>1720</v>
      </c>
      <c r="D2390" s="170" t="s">
        <v>236</v>
      </c>
      <c r="E2390" s="171">
        <v>8.2073999999999998</v>
      </c>
      <c r="F2390" s="172"/>
      <c r="G2390" s="173">
        <f>ROUND(E2390*F2390,2)</f>
        <v>0</v>
      </c>
      <c r="H2390" s="172"/>
      <c r="I2390" s="173">
        <f>ROUND(E2390*H2390,2)</f>
        <v>0</v>
      </c>
      <c r="J2390" s="172"/>
      <c r="K2390" s="173">
        <f>ROUND(E2390*J2390,2)</f>
        <v>0</v>
      </c>
      <c r="L2390" s="173">
        <v>21</v>
      </c>
      <c r="M2390" s="173">
        <f>G2390*(1+L2390/100)</f>
        <v>0</v>
      </c>
      <c r="N2390" s="171">
        <v>0</v>
      </c>
      <c r="O2390" s="171">
        <f>ROUND(E2390*N2390,2)</f>
        <v>0</v>
      </c>
      <c r="P2390" s="171">
        <v>0</v>
      </c>
      <c r="Q2390" s="171">
        <f>ROUND(E2390*P2390,2)</f>
        <v>0</v>
      </c>
      <c r="R2390" s="173"/>
      <c r="S2390" s="173" t="s">
        <v>178</v>
      </c>
      <c r="T2390" s="174" t="s">
        <v>178</v>
      </c>
      <c r="U2390" s="158">
        <v>0</v>
      </c>
      <c r="V2390" s="158">
        <f>ROUND(E2390*U2390,2)</f>
        <v>0</v>
      </c>
      <c r="W2390" s="158"/>
      <c r="X2390" s="158" t="s">
        <v>188</v>
      </c>
      <c r="Y2390" s="158" t="s">
        <v>180</v>
      </c>
      <c r="Z2390" s="147"/>
      <c r="AA2390" s="147"/>
      <c r="AB2390" s="147"/>
      <c r="AC2390" s="147"/>
      <c r="AD2390" s="147"/>
      <c r="AE2390" s="147"/>
      <c r="AF2390" s="147"/>
      <c r="AG2390" s="147" t="s">
        <v>189</v>
      </c>
      <c r="AH2390" s="147"/>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2" x14ac:dyDescent="0.2">
      <c r="A2391" s="154"/>
      <c r="B2391" s="155"/>
      <c r="C2391" s="193" t="s">
        <v>1721</v>
      </c>
      <c r="D2391" s="188"/>
      <c r="E2391" s="189">
        <v>0.32340000000000002</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7"/>
      <c r="AA2391" s="147"/>
      <c r="AB2391" s="147"/>
      <c r="AC2391" s="147"/>
      <c r="AD2391" s="147"/>
      <c r="AE2391" s="147"/>
      <c r="AF2391" s="147"/>
      <c r="AG2391" s="147" t="s">
        <v>212</v>
      </c>
      <c r="AH2391" s="147">
        <v>7</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3" x14ac:dyDescent="0.2">
      <c r="A2392" s="154"/>
      <c r="B2392" s="155"/>
      <c r="C2392" s="193" t="s">
        <v>1722</v>
      </c>
      <c r="D2392" s="188"/>
      <c r="E2392" s="189">
        <v>7.8840000000000003</v>
      </c>
      <c r="F2392" s="158"/>
      <c r="G2392" s="158"/>
      <c r="H2392" s="158"/>
      <c r="I2392" s="158"/>
      <c r="J2392" s="158"/>
      <c r="K2392" s="158"/>
      <c r="L2392" s="158"/>
      <c r="M2392" s="158"/>
      <c r="N2392" s="157"/>
      <c r="O2392" s="157"/>
      <c r="P2392" s="157"/>
      <c r="Q2392" s="157"/>
      <c r="R2392" s="158"/>
      <c r="S2392" s="158"/>
      <c r="T2392" s="158"/>
      <c r="U2392" s="158"/>
      <c r="V2392" s="158"/>
      <c r="W2392" s="158"/>
      <c r="X2392" s="158"/>
      <c r="Y2392" s="158"/>
      <c r="Z2392" s="147"/>
      <c r="AA2392" s="147"/>
      <c r="AB2392" s="147"/>
      <c r="AC2392" s="147"/>
      <c r="AD2392" s="147"/>
      <c r="AE2392" s="147"/>
      <c r="AF2392" s="147"/>
      <c r="AG2392" s="147" t="s">
        <v>212</v>
      </c>
      <c r="AH2392" s="147">
        <v>7</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ht="22.5" outlineLevel="1" x14ac:dyDescent="0.2">
      <c r="A2393" s="168">
        <v>385</v>
      </c>
      <c r="B2393" s="169" t="s">
        <v>1723</v>
      </c>
      <c r="C2393" s="184" t="s">
        <v>1724</v>
      </c>
      <c r="D2393" s="170" t="s">
        <v>236</v>
      </c>
      <c r="E2393" s="171">
        <v>0.76954999999999996</v>
      </c>
      <c r="F2393" s="172"/>
      <c r="G2393" s="173">
        <f>ROUND(E2393*F2393,2)</f>
        <v>0</v>
      </c>
      <c r="H2393" s="172"/>
      <c r="I2393" s="173">
        <f>ROUND(E2393*H2393,2)</f>
        <v>0</v>
      </c>
      <c r="J2393" s="172"/>
      <c r="K2393" s="173">
        <f>ROUND(E2393*J2393,2)</f>
        <v>0</v>
      </c>
      <c r="L2393" s="173">
        <v>21</v>
      </c>
      <c r="M2393" s="173">
        <f>G2393*(1+L2393/100)</f>
        <v>0</v>
      </c>
      <c r="N2393" s="171">
        <v>0</v>
      </c>
      <c r="O2393" s="171">
        <f>ROUND(E2393*N2393,2)</f>
        <v>0</v>
      </c>
      <c r="P2393" s="171">
        <v>0</v>
      </c>
      <c r="Q2393" s="171">
        <f>ROUND(E2393*P2393,2)</f>
        <v>0</v>
      </c>
      <c r="R2393" s="173"/>
      <c r="S2393" s="173" t="s">
        <v>178</v>
      </c>
      <c r="T2393" s="174" t="s">
        <v>178</v>
      </c>
      <c r="U2393" s="158">
        <v>0</v>
      </c>
      <c r="V2393" s="158">
        <f>ROUND(E2393*U2393,2)</f>
        <v>0</v>
      </c>
      <c r="W2393" s="158"/>
      <c r="X2393" s="158" t="s">
        <v>188</v>
      </c>
      <c r="Y2393" s="158" t="s">
        <v>180</v>
      </c>
      <c r="Z2393" s="147"/>
      <c r="AA2393" s="147"/>
      <c r="AB2393" s="147"/>
      <c r="AC2393" s="147"/>
      <c r="AD2393" s="147"/>
      <c r="AE2393" s="147"/>
      <c r="AF2393" s="147"/>
      <c r="AG2393" s="147" t="s">
        <v>189</v>
      </c>
      <c r="AH2393" s="147"/>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2" x14ac:dyDescent="0.2">
      <c r="A2394" s="154"/>
      <c r="B2394" s="155"/>
      <c r="C2394" s="193" t="s">
        <v>1725</v>
      </c>
      <c r="D2394" s="188"/>
      <c r="E2394" s="189">
        <v>8.5500000000000003E-3</v>
      </c>
      <c r="F2394" s="158"/>
      <c r="G2394" s="158"/>
      <c r="H2394" s="158"/>
      <c r="I2394" s="158"/>
      <c r="J2394" s="158"/>
      <c r="K2394" s="158"/>
      <c r="L2394" s="158"/>
      <c r="M2394" s="158"/>
      <c r="N2394" s="157"/>
      <c r="O2394" s="157"/>
      <c r="P2394" s="157"/>
      <c r="Q2394" s="157"/>
      <c r="R2394" s="158"/>
      <c r="S2394" s="158"/>
      <c r="T2394" s="158"/>
      <c r="U2394" s="158"/>
      <c r="V2394" s="158"/>
      <c r="W2394" s="158"/>
      <c r="X2394" s="158"/>
      <c r="Y2394" s="158"/>
      <c r="Z2394" s="147"/>
      <c r="AA2394" s="147"/>
      <c r="AB2394" s="147"/>
      <c r="AC2394" s="147"/>
      <c r="AD2394" s="147"/>
      <c r="AE2394" s="147"/>
      <c r="AF2394" s="147"/>
      <c r="AG2394" s="147" t="s">
        <v>212</v>
      </c>
      <c r="AH2394" s="147">
        <v>7</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3" x14ac:dyDescent="0.2">
      <c r="A2395" s="154"/>
      <c r="B2395" s="155"/>
      <c r="C2395" s="193" t="s">
        <v>1726</v>
      </c>
      <c r="D2395" s="188"/>
      <c r="E2395" s="189">
        <v>5.6919999999999998E-2</v>
      </c>
      <c r="F2395" s="158"/>
      <c r="G2395" s="158"/>
      <c r="H2395" s="158"/>
      <c r="I2395" s="158"/>
      <c r="J2395" s="158"/>
      <c r="K2395" s="158"/>
      <c r="L2395" s="158"/>
      <c r="M2395" s="158"/>
      <c r="N2395" s="157"/>
      <c r="O2395" s="157"/>
      <c r="P2395" s="157"/>
      <c r="Q2395" s="157"/>
      <c r="R2395" s="158"/>
      <c r="S2395" s="158"/>
      <c r="T2395" s="158"/>
      <c r="U2395" s="158"/>
      <c r="V2395" s="158"/>
      <c r="W2395" s="158"/>
      <c r="X2395" s="158"/>
      <c r="Y2395" s="158"/>
      <c r="Z2395" s="147"/>
      <c r="AA2395" s="147"/>
      <c r="AB2395" s="147"/>
      <c r="AC2395" s="147"/>
      <c r="AD2395" s="147"/>
      <c r="AE2395" s="147"/>
      <c r="AF2395" s="147"/>
      <c r="AG2395" s="147" t="s">
        <v>212</v>
      </c>
      <c r="AH2395" s="147">
        <v>7</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3" x14ac:dyDescent="0.2">
      <c r="A2396" s="154"/>
      <c r="B2396" s="155"/>
      <c r="C2396" s="193" t="s">
        <v>1727</v>
      </c>
      <c r="D2396" s="188"/>
      <c r="E2396" s="189">
        <v>0.70408000000000004</v>
      </c>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7"/>
      <c r="AA2396" s="147"/>
      <c r="AB2396" s="147"/>
      <c r="AC2396" s="147"/>
      <c r="AD2396" s="147"/>
      <c r="AE2396" s="147"/>
      <c r="AF2396" s="147"/>
      <c r="AG2396" s="147" t="s">
        <v>212</v>
      </c>
      <c r="AH2396" s="147">
        <v>7</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
      <c r="A2397" s="175">
        <v>386</v>
      </c>
      <c r="B2397" s="176" t="s">
        <v>1728</v>
      </c>
      <c r="C2397" s="183" t="s">
        <v>1729</v>
      </c>
      <c r="D2397" s="177" t="s">
        <v>236</v>
      </c>
      <c r="E2397" s="616">
        <v>545.48756000000003</v>
      </c>
      <c r="F2397" s="179"/>
      <c r="G2397" s="180">
        <f t="shared" ref="G2397:G2404" si="35">ROUND(E2397*F2397,2)</f>
        <v>0</v>
      </c>
      <c r="H2397" s="179"/>
      <c r="I2397" s="180">
        <f t="shared" ref="I2397:I2404" si="36">ROUND(E2397*H2397,2)</f>
        <v>0</v>
      </c>
      <c r="J2397" s="179"/>
      <c r="K2397" s="180">
        <f t="shared" ref="K2397:K2404" si="37">ROUND(E2397*J2397,2)</f>
        <v>0</v>
      </c>
      <c r="L2397" s="180">
        <v>21</v>
      </c>
      <c r="M2397" s="180">
        <f t="shared" ref="M2397:M2404" si="38">G2397*(1+L2397/100)</f>
        <v>0</v>
      </c>
      <c r="N2397" s="178">
        <v>0</v>
      </c>
      <c r="O2397" s="178">
        <f t="shared" ref="O2397:O2404" si="39">ROUND(E2397*N2397,2)</f>
        <v>0</v>
      </c>
      <c r="P2397" s="178">
        <v>0</v>
      </c>
      <c r="Q2397" s="178">
        <f t="shared" ref="Q2397:Q2404" si="40">ROUND(E2397*P2397,2)</f>
        <v>0</v>
      </c>
      <c r="R2397" s="180"/>
      <c r="S2397" s="180" t="s">
        <v>178</v>
      </c>
      <c r="T2397" s="181" t="s">
        <v>178</v>
      </c>
      <c r="U2397" s="158">
        <v>0.95599999999999996</v>
      </c>
      <c r="V2397" s="158">
        <f t="shared" ref="V2397:V2404" si="41">ROUND(E2397*U2397,2)</f>
        <v>521.49</v>
      </c>
      <c r="W2397" s="158"/>
      <c r="X2397" s="158" t="s">
        <v>1730</v>
      </c>
      <c r="Y2397" s="158" t="s">
        <v>180</v>
      </c>
      <c r="Z2397" s="147"/>
      <c r="AA2397" s="147"/>
      <c r="AB2397" s="147"/>
      <c r="AC2397" s="147"/>
      <c r="AD2397" s="147"/>
      <c r="AE2397" s="147"/>
      <c r="AF2397" s="147"/>
      <c r="AG2397" s="147" t="s">
        <v>1731</v>
      </c>
      <c r="AH2397" s="147"/>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
      <c r="A2398" s="175">
        <v>387</v>
      </c>
      <c r="B2398" s="176" t="s">
        <v>1732</v>
      </c>
      <c r="C2398" s="183" t="s">
        <v>1733</v>
      </c>
      <c r="D2398" s="177" t="s">
        <v>236</v>
      </c>
      <c r="E2398" s="616">
        <v>545.48756000000003</v>
      </c>
      <c r="F2398" s="179"/>
      <c r="G2398" s="180">
        <f t="shared" si="35"/>
        <v>0</v>
      </c>
      <c r="H2398" s="179"/>
      <c r="I2398" s="180">
        <f t="shared" si="36"/>
        <v>0</v>
      </c>
      <c r="J2398" s="179"/>
      <c r="K2398" s="180">
        <f t="shared" si="37"/>
        <v>0</v>
      </c>
      <c r="L2398" s="180">
        <v>21</v>
      </c>
      <c r="M2398" s="180">
        <f t="shared" si="38"/>
        <v>0</v>
      </c>
      <c r="N2398" s="178">
        <v>0</v>
      </c>
      <c r="O2398" s="178">
        <f t="shared" si="39"/>
        <v>0</v>
      </c>
      <c r="P2398" s="178">
        <v>0</v>
      </c>
      <c r="Q2398" s="178">
        <f t="shared" si="40"/>
        <v>0</v>
      </c>
      <c r="R2398" s="180"/>
      <c r="S2398" s="180" t="s">
        <v>178</v>
      </c>
      <c r="T2398" s="181" t="s">
        <v>178</v>
      </c>
      <c r="U2398" s="158">
        <v>0.93300000000000005</v>
      </c>
      <c r="V2398" s="158">
        <f t="shared" si="41"/>
        <v>508.94</v>
      </c>
      <c r="W2398" s="158"/>
      <c r="X2398" s="158" t="s">
        <v>1730</v>
      </c>
      <c r="Y2398" s="158" t="s">
        <v>180</v>
      </c>
      <c r="Z2398" s="147"/>
      <c r="AA2398" s="147"/>
      <c r="AB2398" s="147"/>
      <c r="AC2398" s="147"/>
      <c r="AD2398" s="147"/>
      <c r="AE2398" s="147"/>
      <c r="AF2398" s="147"/>
      <c r="AG2398" s="147" t="s">
        <v>1731</v>
      </c>
      <c r="AH2398" s="147"/>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75">
        <v>388</v>
      </c>
      <c r="B2399" s="176" t="s">
        <v>1734</v>
      </c>
      <c r="C2399" s="183" t="s">
        <v>1735</v>
      </c>
      <c r="D2399" s="177" t="s">
        <v>236</v>
      </c>
      <c r="E2399" s="616">
        <v>545.48756000000003</v>
      </c>
      <c r="F2399" s="179"/>
      <c r="G2399" s="180">
        <f t="shared" si="35"/>
        <v>0</v>
      </c>
      <c r="H2399" s="179"/>
      <c r="I2399" s="180">
        <f t="shared" si="36"/>
        <v>0</v>
      </c>
      <c r="J2399" s="179"/>
      <c r="K2399" s="180">
        <f t="shared" si="37"/>
        <v>0</v>
      </c>
      <c r="L2399" s="180">
        <v>21</v>
      </c>
      <c r="M2399" s="180">
        <f t="shared" si="38"/>
        <v>0</v>
      </c>
      <c r="N2399" s="178">
        <v>0</v>
      </c>
      <c r="O2399" s="178">
        <f t="shared" si="39"/>
        <v>0</v>
      </c>
      <c r="P2399" s="178">
        <v>0</v>
      </c>
      <c r="Q2399" s="178">
        <f t="shared" si="40"/>
        <v>0</v>
      </c>
      <c r="R2399" s="180"/>
      <c r="S2399" s="180" t="s">
        <v>178</v>
      </c>
      <c r="T2399" s="181" t="s">
        <v>178</v>
      </c>
      <c r="U2399" s="158">
        <v>0.65300000000000002</v>
      </c>
      <c r="V2399" s="158">
        <f t="shared" si="41"/>
        <v>356.2</v>
      </c>
      <c r="W2399" s="158"/>
      <c r="X2399" s="158" t="s">
        <v>1730</v>
      </c>
      <c r="Y2399" s="158" t="s">
        <v>180</v>
      </c>
      <c r="Z2399" s="147"/>
      <c r="AA2399" s="147"/>
      <c r="AB2399" s="147"/>
      <c r="AC2399" s="147"/>
      <c r="AD2399" s="147"/>
      <c r="AE2399" s="147"/>
      <c r="AF2399" s="147"/>
      <c r="AG2399" s="147" t="s">
        <v>1731</v>
      </c>
      <c r="AH2399" s="147"/>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75">
        <v>389</v>
      </c>
      <c r="B2400" s="176" t="s">
        <v>1736</v>
      </c>
      <c r="C2400" s="183" t="s">
        <v>1737</v>
      </c>
      <c r="D2400" s="177" t="s">
        <v>236</v>
      </c>
      <c r="E2400" s="616">
        <v>545.48756000000003</v>
      </c>
      <c r="F2400" s="179"/>
      <c r="G2400" s="180">
        <f t="shared" si="35"/>
        <v>0</v>
      </c>
      <c r="H2400" s="179"/>
      <c r="I2400" s="180">
        <f t="shared" si="36"/>
        <v>0</v>
      </c>
      <c r="J2400" s="179"/>
      <c r="K2400" s="180">
        <f t="shared" si="37"/>
        <v>0</v>
      </c>
      <c r="L2400" s="180">
        <v>21</v>
      </c>
      <c r="M2400" s="180">
        <f t="shared" si="38"/>
        <v>0</v>
      </c>
      <c r="N2400" s="178">
        <v>0</v>
      </c>
      <c r="O2400" s="178">
        <f t="shared" si="39"/>
        <v>0</v>
      </c>
      <c r="P2400" s="178">
        <v>0</v>
      </c>
      <c r="Q2400" s="178">
        <f t="shared" si="40"/>
        <v>0</v>
      </c>
      <c r="R2400" s="180"/>
      <c r="S2400" s="180" t="s">
        <v>178</v>
      </c>
      <c r="T2400" s="181" t="s">
        <v>178</v>
      </c>
      <c r="U2400" s="158">
        <v>0.49</v>
      </c>
      <c r="V2400" s="158">
        <f t="shared" si="41"/>
        <v>267.29000000000002</v>
      </c>
      <c r="W2400" s="158"/>
      <c r="X2400" s="158" t="s">
        <v>1730</v>
      </c>
      <c r="Y2400" s="158" t="s">
        <v>180</v>
      </c>
      <c r="Z2400" s="147"/>
      <c r="AA2400" s="147"/>
      <c r="AB2400" s="147"/>
      <c r="AC2400" s="147"/>
      <c r="AD2400" s="147"/>
      <c r="AE2400" s="147"/>
      <c r="AF2400" s="147"/>
      <c r="AG2400" s="147" t="s">
        <v>1731</v>
      </c>
      <c r="AH2400" s="147"/>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75">
        <v>390</v>
      </c>
      <c r="B2401" s="176" t="s">
        <v>1738</v>
      </c>
      <c r="C2401" s="183" t="s">
        <v>1739</v>
      </c>
      <c r="D2401" s="177" t="s">
        <v>236</v>
      </c>
      <c r="E2401" s="616">
        <v>10364.263709999999</v>
      </c>
      <c r="F2401" s="179"/>
      <c r="G2401" s="180">
        <f t="shared" si="35"/>
        <v>0</v>
      </c>
      <c r="H2401" s="179"/>
      <c r="I2401" s="180">
        <f t="shared" si="36"/>
        <v>0</v>
      </c>
      <c r="J2401" s="179"/>
      <c r="K2401" s="180">
        <f t="shared" si="37"/>
        <v>0</v>
      </c>
      <c r="L2401" s="180">
        <v>21</v>
      </c>
      <c r="M2401" s="180">
        <f t="shared" si="38"/>
        <v>0</v>
      </c>
      <c r="N2401" s="178">
        <v>0</v>
      </c>
      <c r="O2401" s="178">
        <f t="shared" si="39"/>
        <v>0</v>
      </c>
      <c r="P2401" s="178">
        <v>0</v>
      </c>
      <c r="Q2401" s="178">
        <f t="shared" si="40"/>
        <v>0</v>
      </c>
      <c r="R2401" s="180"/>
      <c r="S2401" s="180" t="s">
        <v>178</v>
      </c>
      <c r="T2401" s="181" t="s">
        <v>178</v>
      </c>
      <c r="U2401" s="158">
        <v>0</v>
      </c>
      <c r="V2401" s="158">
        <f t="shared" si="41"/>
        <v>0</v>
      </c>
      <c r="W2401" s="158"/>
      <c r="X2401" s="158" t="s">
        <v>1730</v>
      </c>
      <c r="Y2401" s="158" t="s">
        <v>180</v>
      </c>
      <c r="Z2401" s="147"/>
      <c r="AA2401" s="147"/>
      <c r="AB2401" s="147"/>
      <c r="AC2401" s="147"/>
      <c r="AD2401" s="147"/>
      <c r="AE2401" s="147"/>
      <c r="AF2401" s="147"/>
      <c r="AG2401" s="147" t="s">
        <v>1731</v>
      </c>
      <c r="AH2401" s="147"/>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75">
        <v>391</v>
      </c>
      <c r="B2402" s="176" t="s">
        <v>1740</v>
      </c>
      <c r="C2402" s="183" t="s">
        <v>1741</v>
      </c>
      <c r="D2402" s="177" t="s">
        <v>236</v>
      </c>
      <c r="E2402" s="616">
        <v>545.48756000000003</v>
      </c>
      <c r="F2402" s="179"/>
      <c r="G2402" s="180">
        <f t="shared" si="35"/>
        <v>0</v>
      </c>
      <c r="H2402" s="179"/>
      <c r="I2402" s="180">
        <f t="shared" si="36"/>
        <v>0</v>
      </c>
      <c r="J2402" s="179"/>
      <c r="K2402" s="180">
        <f t="shared" si="37"/>
        <v>0</v>
      </c>
      <c r="L2402" s="180">
        <v>21</v>
      </c>
      <c r="M2402" s="180">
        <f t="shared" si="38"/>
        <v>0</v>
      </c>
      <c r="N2402" s="178">
        <v>0</v>
      </c>
      <c r="O2402" s="178">
        <f t="shared" si="39"/>
        <v>0</v>
      </c>
      <c r="P2402" s="178">
        <v>0</v>
      </c>
      <c r="Q2402" s="178">
        <f t="shared" si="40"/>
        <v>0</v>
      </c>
      <c r="R2402" s="180"/>
      <c r="S2402" s="180" t="s">
        <v>178</v>
      </c>
      <c r="T2402" s="181" t="s">
        <v>178</v>
      </c>
      <c r="U2402" s="158">
        <v>0.94199999999999995</v>
      </c>
      <c r="V2402" s="158">
        <f t="shared" si="41"/>
        <v>513.85</v>
      </c>
      <c r="W2402" s="158"/>
      <c r="X2402" s="158" t="s">
        <v>1730</v>
      </c>
      <c r="Y2402" s="158" t="s">
        <v>180</v>
      </c>
      <c r="Z2402" s="147"/>
      <c r="AA2402" s="147"/>
      <c r="AB2402" s="147"/>
      <c r="AC2402" s="147"/>
      <c r="AD2402" s="147"/>
      <c r="AE2402" s="147"/>
      <c r="AF2402" s="147"/>
      <c r="AG2402" s="147" t="s">
        <v>1731</v>
      </c>
      <c r="AH2402" s="147"/>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75">
        <v>392</v>
      </c>
      <c r="B2403" s="176" t="s">
        <v>1742</v>
      </c>
      <c r="C2403" s="183" t="s">
        <v>1743</v>
      </c>
      <c r="D2403" s="177" t="s">
        <v>236</v>
      </c>
      <c r="E2403" s="616">
        <v>2181.9502600000001</v>
      </c>
      <c r="F2403" s="179"/>
      <c r="G2403" s="180">
        <f t="shared" si="35"/>
        <v>0</v>
      </c>
      <c r="H2403" s="179"/>
      <c r="I2403" s="180">
        <f t="shared" si="36"/>
        <v>0</v>
      </c>
      <c r="J2403" s="179"/>
      <c r="K2403" s="180">
        <f t="shared" si="37"/>
        <v>0</v>
      </c>
      <c r="L2403" s="180">
        <v>21</v>
      </c>
      <c r="M2403" s="180">
        <f t="shared" si="38"/>
        <v>0</v>
      </c>
      <c r="N2403" s="178">
        <v>0</v>
      </c>
      <c r="O2403" s="178">
        <f t="shared" si="39"/>
        <v>0</v>
      </c>
      <c r="P2403" s="178">
        <v>0</v>
      </c>
      <c r="Q2403" s="178">
        <f t="shared" si="40"/>
        <v>0</v>
      </c>
      <c r="R2403" s="180"/>
      <c r="S2403" s="180" t="s">
        <v>178</v>
      </c>
      <c r="T2403" s="181" t="s">
        <v>178</v>
      </c>
      <c r="U2403" s="158">
        <v>0.105</v>
      </c>
      <c r="V2403" s="158">
        <f t="shared" si="41"/>
        <v>229.1</v>
      </c>
      <c r="W2403" s="158"/>
      <c r="X2403" s="158" t="s">
        <v>1730</v>
      </c>
      <c r="Y2403" s="158" t="s">
        <v>180</v>
      </c>
      <c r="Z2403" s="147"/>
      <c r="AA2403" s="147"/>
      <c r="AB2403" s="147"/>
      <c r="AC2403" s="147"/>
      <c r="AD2403" s="147"/>
      <c r="AE2403" s="147"/>
      <c r="AF2403" s="147"/>
      <c r="AG2403" s="147" t="s">
        <v>1731</v>
      </c>
      <c r="AH2403" s="147"/>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68">
        <v>393</v>
      </c>
      <c r="B2404" s="169" t="s">
        <v>1744</v>
      </c>
      <c r="C2404" s="184" t="s">
        <v>1745</v>
      </c>
      <c r="D2404" s="170" t="s">
        <v>236</v>
      </c>
      <c r="E2404" s="613">
        <v>545.48756000000003</v>
      </c>
      <c r="F2404" s="172"/>
      <c r="G2404" s="173">
        <f t="shared" si="35"/>
        <v>0</v>
      </c>
      <c r="H2404" s="172"/>
      <c r="I2404" s="173">
        <f t="shared" si="36"/>
        <v>0</v>
      </c>
      <c r="J2404" s="172"/>
      <c r="K2404" s="173">
        <f t="shared" si="37"/>
        <v>0</v>
      </c>
      <c r="L2404" s="173">
        <v>21</v>
      </c>
      <c r="M2404" s="173">
        <f t="shared" si="38"/>
        <v>0</v>
      </c>
      <c r="N2404" s="171">
        <v>0</v>
      </c>
      <c r="O2404" s="171">
        <f t="shared" si="39"/>
        <v>0</v>
      </c>
      <c r="P2404" s="171">
        <v>0</v>
      </c>
      <c r="Q2404" s="171">
        <f t="shared" si="40"/>
        <v>0</v>
      </c>
      <c r="R2404" s="173"/>
      <c r="S2404" s="173" t="s">
        <v>178</v>
      </c>
      <c r="T2404" s="174" t="s">
        <v>178</v>
      </c>
      <c r="U2404" s="158">
        <v>6.0000000000000001E-3</v>
      </c>
      <c r="V2404" s="158">
        <f t="shared" si="41"/>
        <v>3.27</v>
      </c>
      <c r="W2404" s="158"/>
      <c r="X2404" s="158" t="s">
        <v>1730</v>
      </c>
      <c r="Y2404" s="158" t="s">
        <v>180</v>
      </c>
      <c r="Z2404" s="147"/>
      <c r="AA2404" s="147"/>
      <c r="AB2404" s="147"/>
      <c r="AC2404" s="147"/>
      <c r="AD2404" s="147"/>
      <c r="AE2404" s="147"/>
      <c r="AF2404" s="147"/>
      <c r="AG2404" s="147" t="s">
        <v>1731</v>
      </c>
      <c r="AH2404" s="147"/>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x14ac:dyDescent="0.2">
      <c r="A2405" s="3"/>
      <c r="B2405" s="4"/>
      <c r="C2405" s="185"/>
      <c r="D2405" s="6"/>
      <c r="E2405" s="3"/>
      <c r="F2405" s="3"/>
      <c r="G2405" s="3"/>
      <c r="H2405" s="3"/>
      <c r="I2405" s="3"/>
      <c r="J2405" s="3"/>
      <c r="K2405" s="3"/>
      <c r="L2405" s="3"/>
      <c r="M2405" s="3"/>
      <c r="N2405" s="3"/>
      <c r="O2405" s="3"/>
      <c r="P2405" s="3"/>
      <c r="Q2405" s="3"/>
      <c r="R2405" s="3"/>
      <c r="S2405" s="3"/>
      <c r="T2405" s="3"/>
      <c r="U2405" s="3"/>
      <c r="V2405" s="3"/>
      <c r="W2405" s="3"/>
      <c r="X2405" s="3"/>
      <c r="Y2405" s="3"/>
      <c r="AE2405">
        <v>12</v>
      </c>
      <c r="AF2405">
        <v>21</v>
      </c>
      <c r="AG2405" t="s">
        <v>159</v>
      </c>
    </row>
    <row r="2406" spans="1:60" x14ac:dyDescent="0.2">
      <c r="A2406" s="150"/>
      <c r="B2406" s="151" t="s">
        <v>31</v>
      </c>
      <c r="C2406" s="186"/>
      <c r="D2406" s="152"/>
      <c r="E2406" s="153"/>
      <c r="F2406" s="153"/>
      <c r="G2406" s="167">
        <f>G8+G33+G137+G158+G166+G202+G364+G373+G500+G635+G650+G662+G696+G701+G1182+G1184+G1402+G1438+G1556+G1567+G1584+G1600+G1603+G1609+G1617+G1650+G1886+G1944+G2108+G2161+G2166+G2237+G2263+G2289+G2300+G2303+G2308+G2311+G2316</f>
        <v>0</v>
      </c>
      <c r="H2406" s="3"/>
      <c r="I2406" s="3"/>
      <c r="J2406" s="3"/>
      <c r="K2406" s="3"/>
      <c r="L2406" s="3"/>
      <c r="M2406" s="3"/>
      <c r="N2406" s="3"/>
      <c r="O2406" s="3"/>
      <c r="P2406" s="3"/>
      <c r="Q2406" s="3"/>
      <c r="R2406" s="3"/>
      <c r="S2406" s="3"/>
      <c r="T2406" s="3"/>
      <c r="U2406" s="3"/>
      <c r="V2406" s="3"/>
      <c r="W2406" s="3"/>
      <c r="X2406" s="3"/>
      <c r="Y2406" s="3"/>
      <c r="AE2406">
        <f>SUMIF(L7:L2404,AE2405,G7:G2404)</f>
        <v>0</v>
      </c>
      <c r="AF2406">
        <f>SUMIF(L7:L2404,AF2405,G7:G2404)</f>
        <v>0</v>
      </c>
      <c r="AG2406" t="s">
        <v>204</v>
      </c>
    </row>
    <row r="2407" spans="1:60" x14ac:dyDescent="0.2">
      <c r="A2407" s="3"/>
      <c r="B2407" s="4"/>
      <c r="C2407" s="185"/>
      <c r="D2407" s="6"/>
      <c r="E2407" s="3"/>
      <c r="F2407" s="3"/>
      <c r="G2407" s="3"/>
      <c r="H2407" s="3"/>
      <c r="I2407" s="3"/>
      <c r="J2407" s="3"/>
      <c r="K2407" s="3"/>
      <c r="L2407" s="3"/>
      <c r="M2407" s="3"/>
      <c r="N2407" s="3"/>
      <c r="O2407" s="3"/>
      <c r="P2407" s="3"/>
      <c r="Q2407" s="3"/>
      <c r="R2407" s="3"/>
      <c r="S2407" s="3"/>
      <c r="T2407" s="3"/>
      <c r="U2407" s="3"/>
      <c r="V2407" s="3"/>
      <c r="W2407" s="3"/>
      <c r="X2407" s="3"/>
      <c r="Y2407" s="3"/>
    </row>
    <row r="2408" spans="1:60" x14ac:dyDescent="0.2">
      <c r="A2408" s="3"/>
      <c r="B2408" s="4"/>
      <c r="C2408" s="185"/>
      <c r="D2408" s="6"/>
      <c r="E2408" s="3"/>
      <c r="F2408" s="3"/>
      <c r="G2408" s="3"/>
      <c r="H2408" s="3"/>
      <c r="I2408" s="3"/>
      <c r="J2408" s="3"/>
      <c r="K2408" s="3"/>
      <c r="L2408" s="3"/>
      <c r="M2408" s="3"/>
      <c r="N2408" s="3"/>
      <c r="O2408" s="3"/>
      <c r="P2408" s="3"/>
      <c r="Q2408" s="3"/>
      <c r="R2408" s="3"/>
      <c r="S2408" s="3"/>
      <c r="T2408" s="3"/>
      <c r="U2408" s="3"/>
      <c r="V2408" s="3"/>
      <c r="W2408" s="3"/>
      <c r="X2408" s="3"/>
      <c r="Y2408" s="3"/>
    </row>
    <row r="2409" spans="1:60" x14ac:dyDescent="0.2">
      <c r="A2409" s="691" t="s">
        <v>205</v>
      </c>
      <c r="B2409" s="691"/>
      <c r="C2409" s="692"/>
      <c r="D2409" s="6"/>
      <c r="E2409" s="3"/>
      <c r="F2409" s="3"/>
      <c r="G2409" s="3"/>
      <c r="H2409" s="3"/>
      <c r="I2409" s="3"/>
      <c r="J2409" s="3"/>
      <c r="K2409" s="3"/>
      <c r="L2409" s="3"/>
      <c r="M2409" s="3"/>
      <c r="N2409" s="3"/>
      <c r="O2409" s="3"/>
      <c r="P2409" s="3"/>
      <c r="Q2409" s="3"/>
      <c r="R2409" s="3"/>
      <c r="S2409" s="3"/>
      <c r="T2409" s="3"/>
      <c r="U2409" s="3"/>
      <c r="V2409" s="3"/>
      <c r="W2409" s="3"/>
      <c r="X2409" s="3"/>
      <c r="Y2409" s="3"/>
    </row>
    <row r="2410" spans="1:60" x14ac:dyDescent="0.2">
      <c r="A2410" s="672"/>
      <c r="B2410" s="673"/>
      <c r="C2410" s="674"/>
      <c r="D2410" s="673"/>
      <c r="E2410" s="673"/>
      <c r="F2410" s="673"/>
      <c r="G2410" s="675"/>
      <c r="H2410" s="3"/>
      <c r="I2410" s="3"/>
      <c r="J2410" s="3"/>
      <c r="K2410" s="3"/>
      <c r="L2410" s="3"/>
      <c r="M2410" s="3"/>
      <c r="N2410" s="3"/>
      <c r="O2410" s="3"/>
      <c r="P2410" s="3"/>
      <c r="Q2410" s="3"/>
      <c r="R2410" s="3"/>
      <c r="S2410" s="3"/>
      <c r="T2410" s="3"/>
      <c r="U2410" s="3"/>
      <c r="V2410" s="3"/>
      <c r="W2410" s="3"/>
      <c r="X2410" s="3"/>
      <c r="Y2410" s="3"/>
      <c r="AG2410" t="s">
        <v>206</v>
      </c>
    </row>
    <row r="2411" spans="1:60" x14ac:dyDescent="0.2">
      <c r="A2411" s="676"/>
      <c r="B2411" s="677"/>
      <c r="C2411" s="678"/>
      <c r="D2411" s="677"/>
      <c r="E2411" s="677"/>
      <c r="F2411" s="677"/>
      <c r="G2411" s="679"/>
      <c r="H2411" s="3"/>
      <c r="I2411" s="3"/>
      <c r="J2411" s="3"/>
      <c r="K2411" s="3"/>
      <c r="L2411" s="3"/>
      <c r="M2411" s="3"/>
      <c r="N2411" s="3"/>
      <c r="O2411" s="3"/>
      <c r="P2411" s="3"/>
      <c r="Q2411" s="3"/>
      <c r="R2411" s="3"/>
      <c r="S2411" s="3"/>
      <c r="T2411" s="3"/>
      <c r="U2411" s="3"/>
      <c r="V2411" s="3"/>
      <c r="W2411" s="3"/>
      <c r="X2411" s="3"/>
      <c r="Y2411" s="3"/>
    </row>
    <row r="2412" spans="1:60" x14ac:dyDescent="0.2">
      <c r="A2412" s="676"/>
      <c r="B2412" s="677"/>
      <c r="C2412" s="678"/>
      <c r="D2412" s="677"/>
      <c r="E2412" s="677"/>
      <c r="F2412" s="677"/>
      <c r="G2412" s="679"/>
      <c r="H2412" s="3"/>
      <c r="I2412" s="3"/>
      <c r="J2412" s="3"/>
      <c r="K2412" s="3"/>
      <c r="L2412" s="3"/>
      <c r="M2412" s="3"/>
      <c r="N2412" s="3"/>
      <c r="O2412" s="3"/>
      <c r="P2412" s="3"/>
      <c r="Q2412" s="3"/>
      <c r="R2412" s="3"/>
      <c r="S2412" s="3"/>
      <c r="T2412" s="3"/>
      <c r="U2412" s="3"/>
      <c r="V2412" s="3"/>
      <c r="W2412" s="3"/>
      <c r="X2412" s="3"/>
      <c r="Y2412" s="3"/>
    </row>
    <row r="2413" spans="1:60" x14ac:dyDescent="0.2">
      <c r="A2413" s="676"/>
      <c r="B2413" s="677"/>
      <c r="C2413" s="678"/>
      <c r="D2413" s="677"/>
      <c r="E2413" s="677"/>
      <c r="F2413" s="677"/>
      <c r="G2413" s="679"/>
      <c r="H2413" s="3"/>
      <c r="I2413" s="3"/>
      <c r="J2413" s="3"/>
      <c r="K2413" s="3"/>
      <c r="L2413" s="3"/>
      <c r="M2413" s="3"/>
      <c r="N2413" s="3"/>
      <c r="O2413" s="3"/>
      <c r="P2413" s="3"/>
      <c r="Q2413" s="3"/>
      <c r="R2413" s="3"/>
      <c r="S2413" s="3"/>
      <c r="T2413" s="3"/>
      <c r="U2413" s="3"/>
      <c r="V2413" s="3"/>
      <c r="W2413" s="3"/>
      <c r="X2413" s="3"/>
      <c r="Y2413" s="3"/>
    </row>
    <row r="2414" spans="1:60" x14ac:dyDescent="0.2">
      <c r="A2414" s="680"/>
      <c r="B2414" s="681"/>
      <c r="C2414" s="682"/>
      <c r="D2414" s="681"/>
      <c r="E2414" s="681"/>
      <c r="F2414" s="681"/>
      <c r="G2414" s="683"/>
      <c r="H2414" s="3"/>
      <c r="I2414" s="3"/>
      <c r="J2414" s="3"/>
      <c r="K2414" s="3"/>
      <c r="L2414" s="3"/>
      <c r="M2414" s="3"/>
      <c r="N2414" s="3"/>
      <c r="O2414" s="3"/>
      <c r="P2414" s="3"/>
      <c r="Q2414" s="3"/>
      <c r="R2414" s="3"/>
      <c r="S2414" s="3"/>
      <c r="T2414" s="3"/>
      <c r="U2414" s="3"/>
      <c r="V2414" s="3"/>
      <c r="W2414" s="3"/>
      <c r="X2414" s="3"/>
      <c r="Y2414" s="3"/>
    </row>
    <row r="2415" spans="1:60" x14ac:dyDescent="0.2">
      <c r="A2415" s="3"/>
      <c r="B2415" s="4"/>
      <c r="C2415" s="185"/>
      <c r="D2415" s="6"/>
      <c r="E2415" s="3"/>
      <c r="F2415" s="3"/>
      <c r="G2415" s="3"/>
      <c r="H2415" s="3"/>
      <c r="I2415" s="3"/>
      <c r="J2415" s="3"/>
      <c r="K2415" s="3"/>
      <c r="L2415" s="3"/>
      <c r="M2415" s="3"/>
      <c r="N2415" s="3"/>
      <c r="O2415" s="3"/>
      <c r="P2415" s="3"/>
      <c r="Q2415" s="3"/>
      <c r="R2415" s="3"/>
      <c r="S2415" s="3"/>
      <c r="T2415" s="3"/>
      <c r="U2415" s="3"/>
      <c r="V2415" s="3"/>
      <c r="W2415" s="3"/>
      <c r="X2415" s="3"/>
      <c r="Y2415" s="3"/>
    </row>
    <row r="2416" spans="1:60" x14ac:dyDescent="0.2">
      <c r="C2416" s="187"/>
      <c r="D2416" s="10"/>
      <c r="AG2416" t="s">
        <v>207</v>
      </c>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lVTUtV2Ew3i2ZY2MlSi/ZSm8pUx+9izJMDI6hA+x1XwuGOfJeukxugl1mfHFsKOqbliucSJ5NvuMMjwUfLt89g==" saltValue="WSNBYNGZoKkeMkKLsswNIQ==" spinCount="100000" sheet="1" formatRows="0"/>
  <mergeCells count="6">
    <mergeCell ref="A2410:G2414"/>
    <mergeCell ref="A1:G1"/>
    <mergeCell ref="C2:G2"/>
    <mergeCell ref="C3:G3"/>
    <mergeCell ref="C4:G4"/>
    <mergeCell ref="A2409:C2409"/>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41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2001-B1FD-4CF9-95E0-90527C145AD0}">
  <dimension ref="A1:W286"/>
  <sheetViews>
    <sheetView view="pageBreakPreview" zoomScaleNormal="100" zoomScaleSheetLayoutView="100" workbookViewId="0">
      <pane ySplit="5" topLeftCell="A173" activePane="bottomLeft" state="frozen"/>
      <selection activeCell="G191" sqref="G191"/>
      <selection pane="bottomLeft" activeCell="F8" sqref="F8:F197"/>
    </sheetView>
  </sheetViews>
  <sheetFormatPr defaultColWidth="9.140625" defaultRowHeight="12.75" x14ac:dyDescent="0.2"/>
  <cols>
    <col min="1" max="1" width="5.42578125" style="549" customWidth="1"/>
    <col min="2" max="2" width="12.7109375" style="526" customWidth="1"/>
    <col min="3" max="3" width="63" style="525" customWidth="1"/>
    <col min="4" max="4" width="4" style="525" customWidth="1"/>
    <col min="5" max="5" width="9.140625" style="591" customWidth="1"/>
    <col min="6" max="6" width="9.7109375" style="536" customWidth="1"/>
    <col min="7" max="7" width="12.5703125" style="536" customWidth="1"/>
    <col min="8" max="8" width="9.7109375" style="606" customWidth="1"/>
    <col min="9" max="9" width="12.85546875" style="606" customWidth="1"/>
    <col min="10" max="10" width="12.5703125" style="524" customWidth="1"/>
    <col min="11" max="11" width="13.5703125" style="525" customWidth="1"/>
    <col min="12" max="14" width="9.140625" style="525"/>
    <col min="15" max="15" width="7.5703125" style="525" customWidth="1"/>
    <col min="16" max="18" width="8.28515625" style="525" customWidth="1"/>
    <col min="19" max="21" width="9.140625" style="525" customWidth="1"/>
    <col min="22" max="22" width="10.28515625" style="525" bestFit="1" customWidth="1"/>
    <col min="23" max="16384" width="9.140625" style="525"/>
  </cols>
  <sheetData>
    <row r="1" spans="1:23" ht="12.75" customHeight="1" x14ac:dyDescent="0.2">
      <c r="A1" s="519"/>
      <c r="B1" s="520" t="s">
        <v>1746</v>
      </c>
      <c r="C1" s="521" t="s">
        <v>1747</v>
      </c>
      <c r="D1" s="522"/>
      <c r="E1" s="523"/>
      <c r="F1" s="693" t="s">
        <v>1748</v>
      </c>
      <c r="G1" s="695" t="s">
        <v>1749</v>
      </c>
      <c r="H1" s="695"/>
      <c r="I1" s="696"/>
      <c r="P1" s="526"/>
      <c r="Q1" s="526"/>
      <c r="R1" s="526"/>
      <c r="S1" s="526"/>
      <c r="T1" s="527"/>
      <c r="U1" s="528"/>
      <c r="V1" s="527"/>
      <c r="W1" s="528"/>
    </row>
    <row r="2" spans="1:23" ht="12.75" customHeight="1" x14ac:dyDescent="0.2">
      <c r="A2" s="529"/>
      <c r="B2" s="530"/>
      <c r="C2" s="531" t="s">
        <v>1750</v>
      </c>
      <c r="E2" s="532"/>
      <c r="F2" s="694"/>
      <c r="G2" s="697"/>
      <c r="H2" s="697"/>
      <c r="I2" s="698"/>
      <c r="P2" s="526"/>
      <c r="Q2" s="526"/>
      <c r="R2" s="526"/>
      <c r="S2" s="526"/>
      <c r="T2" s="527"/>
      <c r="U2" s="528"/>
      <c r="V2" s="527"/>
      <c r="W2" s="528"/>
    </row>
    <row r="3" spans="1:23" ht="12.75" customHeight="1" x14ac:dyDescent="0.2">
      <c r="A3" s="529"/>
      <c r="B3" s="530"/>
      <c r="C3" s="533" t="s">
        <v>1751</v>
      </c>
      <c r="D3" s="534"/>
      <c r="E3" s="535"/>
      <c r="F3" s="536" t="s">
        <v>1752</v>
      </c>
      <c r="G3" s="537">
        <v>45343</v>
      </c>
      <c r="H3" s="538" t="s">
        <v>1753</v>
      </c>
      <c r="I3" s="539" t="s">
        <v>1754</v>
      </c>
      <c r="T3" s="527"/>
      <c r="U3" s="528"/>
      <c r="V3" s="527"/>
      <c r="W3" s="528"/>
    </row>
    <row r="4" spans="1:23" ht="12.75" customHeight="1" x14ac:dyDescent="0.2">
      <c r="A4" s="519" t="s">
        <v>1755</v>
      </c>
      <c r="B4" s="520" t="s">
        <v>18</v>
      </c>
      <c r="C4" s="699" t="s">
        <v>1756</v>
      </c>
      <c r="D4" s="699" t="s">
        <v>1757</v>
      </c>
      <c r="E4" s="701" t="s">
        <v>1758</v>
      </c>
      <c r="F4" s="703" t="s">
        <v>1759</v>
      </c>
      <c r="G4" s="704"/>
      <c r="H4" s="705" t="s">
        <v>1760</v>
      </c>
      <c r="I4" s="706"/>
      <c r="T4" s="527"/>
      <c r="U4" s="528"/>
      <c r="V4" s="527"/>
      <c r="W4" s="528"/>
    </row>
    <row r="5" spans="1:23" ht="12.75" customHeight="1" x14ac:dyDescent="0.2">
      <c r="A5" s="540" t="s">
        <v>1761</v>
      </c>
      <c r="B5" s="541" t="s">
        <v>1762</v>
      </c>
      <c r="C5" s="700"/>
      <c r="D5" s="700"/>
      <c r="E5" s="702"/>
      <c r="F5" s="542" t="s">
        <v>1763</v>
      </c>
      <c r="G5" s="543" t="s">
        <v>1764</v>
      </c>
      <c r="H5" s="544" t="s">
        <v>1765</v>
      </c>
      <c r="I5" s="545" t="s">
        <v>1764</v>
      </c>
      <c r="J5" s="196" t="s">
        <v>166</v>
      </c>
      <c r="K5" s="196" t="s">
        <v>167</v>
      </c>
      <c r="P5" s="546"/>
      <c r="R5" s="547"/>
      <c r="T5" s="548"/>
      <c r="U5" s="528"/>
      <c r="V5" s="527"/>
      <c r="W5" s="528"/>
    </row>
    <row r="6" spans="1:23" ht="15.75" x14ac:dyDescent="0.2">
      <c r="B6" s="550" t="s">
        <v>1766</v>
      </c>
      <c r="C6" s="551" t="s">
        <v>1767</v>
      </c>
      <c r="D6" s="552"/>
      <c r="E6" s="553"/>
      <c r="F6" s="554"/>
      <c r="G6" s="555">
        <f>SUM(G7:G50)</f>
        <v>0</v>
      </c>
      <c r="H6" s="556"/>
      <c r="I6" s="557">
        <v>1.0935179999999995</v>
      </c>
      <c r="J6" s="149"/>
      <c r="K6" s="149"/>
    </row>
    <row r="7" spans="1:23" ht="12.75" customHeight="1" x14ac:dyDescent="0.2">
      <c r="A7" s="549">
        <v>1</v>
      </c>
      <c r="B7" s="558"/>
      <c r="C7" s="549" t="s">
        <v>1768</v>
      </c>
      <c r="D7" s="549"/>
      <c r="E7" s="559"/>
      <c r="F7" s="560"/>
      <c r="G7" s="561"/>
      <c r="H7" s="562"/>
      <c r="I7" s="563"/>
      <c r="J7" s="197"/>
      <c r="K7" s="198"/>
      <c r="L7" s="564"/>
      <c r="M7" s="549"/>
      <c r="N7" s="549"/>
      <c r="O7" s="549"/>
      <c r="P7" s="560"/>
      <c r="Q7" s="549"/>
      <c r="R7" s="549"/>
    </row>
    <row r="8" spans="1:23" ht="12.75" customHeight="1" x14ac:dyDescent="0.2">
      <c r="A8" s="549">
        <v>2</v>
      </c>
      <c r="B8" s="558"/>
      <c r="C8" s="549" t="s">
        <v>1769</v>
      </c>
      <c r="D8" s="549" t="s">
        <v>577</v>
      </c>
      <c r="E8" s="559">
        <v>2</v>
      </c>
      <c r="F8" s="199"/>
      <c r="G8" s="561">
        <f>E8*F8</f>
        <v>0</v>
      </c>
      <c r="H8" s="562">
        <v>1.3679999999999999E-2</v>
      </c>
      <c r="I8" s="563">
        <v>2.7359999999999999E-2</v>
      </c>
      <c r="J8" s="180" t="s">
        <v>187</v>
      </c>
      <c r="K8" s="181" t="s">
        <v>179</v>
      </c>
      <c r="L8" s="564"/>
      <c r="M8" s="565"/>
      <c r="N8" s="549"/>
      <c r="O8" s="566"/>
      <c r="P8" s="528"/>
      <c r="Q8" s="528"/>
      <c r="R8" s="528"/>
      <c r="T8" s="567"/>
      <c r="V8" s="567"/>
    </row>
    <row r="9" spans="1:23" ht="12.75" customHeight="1" x14ac:dyDescent="0.2">
      <c r="A9" s="549">
        <v>3</v>
      </c>
      <c r="B9" s="558"/>
      <c r="C9" s="549" t="s">
        <v>1770</v>
      </c>
      <c r="D9" s="549" t="s">
        <v>577</v>
      </c>
      <c r="E9" s="559">
        <v>6</v>
      </c>
      <c r="F9" s="199"/>
      <c r="G9" s="561">
        <f t="shared" ref="G9:G50" si="0">E9*F9</f>
        <v>0</v>
      </c>
      <c r="H9" s="562">
        <v>1.644E-2</v>
      </c>
      <c r="I9" s="563">
        <v>9.8640000000000005E-2</v>
      </c>
      <c r="J9" s="180" t="s">
        <v>187</v>
      </c>
      <c r="K9" s="181" t="s">
        <v>179</v>
      </c>
      <c r="L9" s="564"/>
      <c r="M9" s="549"/>
      <c r="N9" s="549"/>
      <c r="O9" s="566"/>
      <c r="P9" s="528"/>
      <c r="Q9" s="528"/>
      <c r="R9" s="528"/>
      <c r="T9" s="567"/>
      <c r="V9" s="567"/>
    </row>
    <row r="10" spans="1:23" ht="12.75" customHeight="1" x14ac:dyDescent="0.2">
      <c r="A10" s="549">
        <v>4</v>
      </c>
      <c r="B10" s="558"/>
      <c r="C10" s="549" t="s">
        <v>1771</v>
      </c>
      <c r="D10" s="549" t="s">
        <v>577</v>
      </c>
      <c r="E10" s="559">
        <v>2</v>
      </c>
      <c r="F10" s="199"/>
      <c r="G10" s="561">
        <f t="shared" si="0"/>
        <v>0</v>
      </c>
      <c r="H10" s="562">
        <v>3.9759999999999997E-2</v>
      </c>
      <c r="I10" s="563">
        <v>7.9519999999999993E-2</v>
      </c>
      <c r="J10" s="180" t="s">
        <v>187</v>
      </c>
      <c r="K10" s="181" t="s">
        <v>179</v>
      </c>
      <c r="L10" s="564"/>
      <c r="M10" s="549"/>
      <c r="N10" s="549"/>
      <c r="O10" s="566"/>
      <c r="P10" s="528"/>
      <c r="Q10" s="528"/>
      <c r="R10" s="528"/>
      <c r="T10" s="567"/>
      <c r="V10" s="567"/>
    </row>
    <row r="11" spans="1:23" ht="12.75" customHeight="1" x14ac:dyDescent="0.2">
      <c r="A11" s="549">
        <v>5</v>
      </c>
      <c r="B11" s="558"/>
      <c r="C11" s="549" t="s">
        <v>1772</v>
      </c>
      <c r="D11" s="549" t="s">
        <v>577</v>
      </c>
      <c r="E11" s="559">
        <v>2</v>
      </c>
      <c r="F11" s="199"/>
      <c r="G11" s="561">
        <f t="shared" si="0"/>
        <v>0</v>
      </c>
      <c r="H11" s="562">
        <v>3.8800000000000002E-3</v>
      </c>
      <c r="I11" s="563">
        <v>7.7600000000000004E-3</v>
      </c>
      <c r="J11" s="180" t="s">
        <v>187</v>
      </c>
      <c r="K11" s="181" t="s">
        <v>179</v>
      </c>
      <c r="L11" s="564"/>
      <c r="M11" s="549"/>
      <c r="N11" s="549"/>
      <c r="O11" s="566"/>
      <c r="P11" s="528"/>
      <c r="Q11" s="528"/>
      <c r="R11" s="528"/>
    </row>
    <row r="12" spans="1:23" ht="12.75" customHeight="1" x14ac:dyDescent="0.2">
      <c r="A12" s="549">
        <v>6</v>
      </c>
      <c r="B12" s="558"/>
      <c r="C12" s="549" t="s">
        <v>1773</v>
      </c>
      <c r="D12" s="549" t="s">
        <v>577</v>
      </c>
      <c r="E12" s="559">
        <v>6</v>
      </c>
      <c r="F12" s="199"/>
      <c r="G12" s="561">
        <f t="shared" si="0"/>
        <v>0</v>
      </c>
      <c r="H12" s="562">
        <v>2.4399999999999999E-3</v>
      </c>
      <c r="I12" s="563">
        <v>1.464E-2</v>
      </c>
      <c r="J12" s="180" t="s">
        <v>187</v>
      </c>
      <c r="K12" s="181" t="s">
        <v>179</v>
      </c>
      <c r="L12" s="564"/>
      <c r="M12" s="549"/>
      <c r="N12" s="549"/>
      <c r="O12" s="566"/>
      <c r="P12" s="528"/>
      <c r="Q12" s="528"/>
      <c r="R12" s="528"/>
    </row>
    <row r="13" spans="1:23" ht="12.75" customHeight="1" x14ac:dyDescent="0.2">
      <c r="A13" s="549">
        <v>7</v>
      </c>
      <c r="B13" s="558"/>
      <c r="C13" s="549" t="s">
        <v>1774</v>
      </c>
      <c r="D13" s="549" t="s">
        <v>577</v>
      </c>
      <c r="E13" s="559">
        <v>2</v>
      </c>
      <c r="F13" s="199"/>
      <c r="G13" s="561">
        <f t="shared" si="0"/>
        <v>0</v>
      </c>
      <c r="H13" s="562">
        <v>5.94E-3</v>
      </c>
      <c r="I13" s="563">
        <v>1.188E-2</v>
      </c>
      <c r="J13" s="180" t="s">
        <v>187</v>
      </c>
      <c r="K13" s="181" t="s">
        <v>179</v>
      </c>
      <c r="L13" s="564"/>
      <c r="M13" s="549"/>
      <c r="N13" s="549"/>
      <c r="O13" s="566"/>
      <c r="P13" s="528"/>
      <c r="Q13" s="528"/>
      <c r="R13" s="528"/>
    </row>
    <row r="14" spans="1:23" ht="12.75" customHeight="1" x14ac:dyDescent="0.2">
      <c r="A14" s="549">
        <v>8</v>
      </c>
      <c r="B14" s="558"/>
      <c r="C14" s="549" t="s">
        <v>1775</v>
      </c>
      <c r="D14" s="549" t="s">
        <v>577</v>
      </c>
      <c r="E14" s="559">
        <v>10</v>
      </c>
      <c r="F14" s="199"/>
      <c r="G14" s="561">
        <f t="shared" si="0"/>
        <v>0</v>
      </c>
      <c r="H14" s="562">
        <v>4.2610000000000002E-2</v>
      </c>
      <c r="I14" s="563">
        <v>0.42610000000000003</v>
      </c>
      <c r="J14" s="180" t="s">
        <v>187</v>
      </c>
      <c r="K14" s="181" t="s">
        <v>179</v>
      </c>
      <c r="L14" s="564"/>
      <c r="M14" s="549"/>
      <c r="N14" s="549"/>
      <c r="O14" s="566"/>
      <c r="P14" s="528"/>
      <c r="Q14" s="528"/>
      <c r="R14" s="528"/>
    </row>
    <row r="15" spans="1:23" ht="38.25" x14ac:dyDescent="0.2">
      <c r="A15" s="549">
        <v>9</v>
      </c>
      <c r="B15" s="558"/>
      <c r="C15" s="568" t="s">
        <v>1776</v>
      </c>
      <c r="D15" s="549"/>
      <c r="E15" s="559"/>
      <c r="F15" s="199"/>
      <c r="G15" s="561">
        <f t="shared" si="0"/>
        <v>0</v>
      </c>
      <c r="H15" s="562"/>
      <c r="I15" s="563"/>
      <c r="J15" s="180" t="s">
        <v>187</v>
      </c>
      <c r="K15" s="181" t="s">
        <v>179</v>
      </c>
      <c r="L15" s="549"/>
      <c r="M15" s="565"/>
      <c r="N15" s="549"/>
      <c r="O15" s="549"/>
      <c r="P15" s="560"/>
      <c r="Q15" s="549"/>
      <c r="R15" s="549"/>
    </row>
    <row r="16" spans="1:23" ht="12.75" customHeight="1" x14ac:dyDescent="0.2">
      <c r="A16" s="549">
        <v>10</v>
      </c>
      <c r="B16" s="558"/>
      <c r="C16" s="549" t="s">
        <v>1777</v>
      </c>
      <c r="D16" s="549" t="s">
        <v>577</v>
      </c>
      <c r="E16" s="559">
        <v>2</v>
      </c>
      <c r="F16" s="199"/>
      <c r="G16" s="561">
        <f t="shared" si="0"/>
        <v>0</v>
      </c>
      <c r="H16" s="562">
        <v>1.9100000000000001E-4</v>
      </c>
      <c r="I16" s="563">
        <v>3.8200000000000002E-4</v>
      </c>
      <c r="J16" s="180" t="s">
        <v>187</v>
      </c>
      <c r="K16" s="181" t="s">
        <v>179</v>
      </c>
      <c r="L16" s="549"/>
      <c r="M16" s="549"/>
      <c r="N16" s="549"/>
      <c r="O16" s="569"/>
      <c r="P16" s="528"/>
      <c r="Q16" s="528"/>
      <c r="R16" s="528"/>
    </row>
    <row r="17" spans="1:21" ht="12.75" customHeight="1" x14ac:dyDescent="0.2">
      <c r="A17" s="549">
        <v>11</v>
      </c>
      <c r="B17" s="558"/>
      <c r="C17" s="549" t="s">
        <v>1778</v>
      </c>
      <c r="D17" s="549" t="s">
        <v>577</v>
      </c>
      <c r="E17" s="559">
        <v>21</v>
      </c>
      <c r="F17" s="199"/>
      <c r="G17" s="561">
        <f t="shared" si="0"/>
        <v>0</v>
      </c>
      <c r="H17" s="562">
        <v>2.41E-4</v>
      </c>
      <c r="I17" s="563">
        <v>5.0610000000000004E-3</v>
      </c>
      <c r="J17" s="180" t="s">
        <v>187</v>
      </c>
      <c r="K17" s="181" t="s">
        <v>179</v>
      </c>
      <c r="L17" s="549"/>
      <c r="M17" s="549"/>
      <c r="N17" s="549"/>
      <c r="O17" s="569"/>
      <c r="P17" s="528"/>
      <c r="Q17" s="528"/>
      <c r="R17" s="528"/>
      <c r="U17" s="570"/>
    </row>
    <row r="18" spans="1:21" ht="12.75" customHeight="1" x14ac:dyDescent="0.2">
      <c r="A18" s="549">
        <v>12</v>
      </c>
      <c r="B18" s="558"/>
      <c r="C18" s="549" t="s">
        <v>1779</v>
      </c>
      <c r="D18" s="549" t="s">
        <v>577</v>
      </c>
      <c r="E18" s="559">
        <v>60</v>
      </c>
      <c r="F18" s="199"/>
      <c r="G18" s="561">
        <f t="shared" si="0"/>
        <v>0</v>
      </c>
      <c r="H18" s="562">
        <v>3.1E-4</v>
      </c>
      <c r="I18" s="563">
        <v>1.8599999999999998E-2</v>
      </c>
      <c r="J18" s="180" t="s">
        <v>187</v>
      </c>
      <c r="K18" s="181" t="s">
        <v>179</v>
      </c>
      <c r="L18" s="549"/>
      <c r="M18" s="549"/>
      <c r="N18" s="549"/>
      <c r="O18" s="569"/>
      <c r="P18" s="528"/>
      <c r="Q18" s="528"/>
      <c r="R18" s="528"/>
      <c r="U18" s="570"/>
    </row>
    <row r="19" spans="1:21" ht="12.75" customHeight="1" x14ac:dyDescent="0.2">
      <c r="A19" s="549">
        <v>13</v>
      </c>
      <c r="B19" s="558"/>
      <c r="C19" s="549" t="s">
        <v>1780</v>
      </c>
      <c r="D19" s="549" t="s">
        <v>577</v>
      </c>
      <c r="E19" s="559">
        <v>74</v>
      </c>
      <c r="F19" s="199"/>
      <c r="G19" s="561">
        <f t="shared" si="0"/>
        <v>0</v>
      </c>
      <c r="H19" s="562">
        <v>4.84E-4</v>
      </c>
      <c r="I19" s="563">
        <v>3.5816000000000001E-2</v>
      </c>
      <c r="J19" s="180" t="s">
        <v>187</v>
      </c>
      <c r="K19" s="181" t="s">
        <v>179</v>
      </c>
      <c r="L19" s="549"/>
      <c r="M19" s="549"/>
      <c r="N19" s="549"/>
      <c r="O19" s="569"/>
      <c r="P19" s="528"/>
      <c r="Q19" s="528"/>
      <c r="R19" s="528"/>
      <c r="U19" s="570"/>
    </row>
    <row r="20" spans="1:21" ht="12.75" customHeight="1" x14ac:dyDescent="0.2">
      <c r="A20" s="549">
        <v>14</v>
      </c>
      <c r="B20" s="558"/>
      <c r="C20" s="549" t="s">
        <v>1781</v>
      </c>
      <c r="D20" s="549" t="s">
        <v>577</v>
      </c>
      <c r="E20" s="559">
        <v>150</v>
      </c>
      <c r="F20" s="199"/>
      <c r="G20" s="561">
        <f t="shared" si="0"/>
        <v>0</v>
      </c>
      <c r="H20" s="562">
        <v>9.7799999999999992E-4</v>
      </c>
      <c r="I20" s="563">
        <v>0.1467</v>
      </c>
      <c r="J20" s="180" t="s">
        <v>187</v>
      </c>
      <c r="K20" s="181" t="s">
        <v>179</v>
      </c>
      <c r="L20" s="549"/>
      <c r="M20" s="549"/>
      <c r="N20" s="549"/>
      <c r="O20" s="569"/>
      <c r="P20" s="528"/>
      <c r="Q20" s="528"/>
      <c r="R20" s="528"/>
      <c r="U20" s="570"/>
    </row>
    <row r="21" spans="1:21" ht="12.75" customHeight="1" x14ac:dyDescent="0.2">
      <c r="A21" s="549">
        <v>15</v>
      </c>
      <c r="B21" s="558"/>
      <c r="C21" s="549" t="s">
        <v>1770</v>
      </c>
      <c r="D21" s="549" t="s">
        <v>577</v>
      </c>
      <c r="E21" s="559">
        <v>39</v>
      </c>
      <c r="F21" s="199"/>
      <c r="G21" s="561">
        <f t="shared" si="0"/>
        <v>0</v>
      </c>
      <c r="H21" s="562">
        <v>1.2470000000000001E-3</v>
      </c>
      <c r="I21" s="563">
        <v>4.8633000000000003E-2</v>
      </c>
      <c r="J21" s="180" t="s">
        <v>187</v>
      </c>
      <c r="K21" s="181" t="s">
        <v>179</v>
      </c>
      <c r="L21" s="549"/>
      <c r="M21" s="549"/>
      <c r="N21" s="549"/>
      <c r="O21" s="569"/>
      <c r="P21" s="528"/>
      <c r="Q21" s="528"/>
      <c r="R21" s="528"/>
      <c r="U21" s="570"/>
    </row>
    <row r="22" spans="1:21" ht="12.75" customHeight="1" x14ac:dyDescent="0.2">
      <c r="A22" s="549">
        <v>16</v>
      </c>
      <c r="B22" s="558"/>
      <c r="C22" s="549" t="s">
        <v>1782</v>
      </c>
      <c r="D22" s="549" t="s">
        <v>577</v>
      </c>
      <c r="E22" s="559">
        <v>13</v>
      </c>
      <c r="F22" s="199"/>
      <c r="G22" s="561">
        <f t="shared" si="0"/>
        <v>0</v>
      </c>
      <c r="H22" s="562">
        <v>2.0479999999999999E-3</v>
      </c>
      <c r="I22" s="563">
        <v>2.6623999999999998E-2</v>
      </c>
      <c r="J22" s="180" t="s">
        <v>187</v>
      </c>
      <c r="K22" s="181" t="s">
        <v>179</v>
      </c>
      <c r="L22" s="549"/>
      <c r="M22" s="549"/>
      <c r="N22" s="549"/>
      <c r="O22" s="569"/>
      <c r="P22" s="528"/>
      <c r="Q22" s="528"/>
      <c r="R22" s="528"/>
      <c r="U22" s="570"/>
    </row>
    <row r="23" spans="1:21" ht="25.5" x14ac:dyDescent="0.2">
      <c r="A23" s="549">
        <v>17</v>
      </c>
      <c r="B23" s="558"/>
      <c r="C23" s="568" t="s">
        <v>1783</v>
      </c>
      <c r="D23" s="549"/>
      <c r="E23" s="559"/>
      <c r="F23" s="199"/>
      <c r="G23" s="561">
        <f t="shared" si="0"/>
        <v>0</v>
      </c>
      <c r="H23" s="562"/>
      <c r="I23" s="563"/>
      <c r="J23" s="180" t="s">
        <v>187</v>
      </c>
      <c r="K23" s="181" t="s">
        <v>179</v>
      </c>
      <c r="M23" s="565"/>
      <c r="N23" s="549"/>
      <c r="O23" s="569"/>
      <c r="P23" s="560"/>
      <c r="Q23" s="549"/>
      <c r="R23" s="549"/>
      <c r="U23" s="570"/>
    </row>
    <row r="24" spans="1:21" ht="12.75" customHeight="1" x14ac:dyDescent="0.2">
      <c r="A24" s="549">
        <v>18</v>
      </c>
      <c r="B24" s="558"/>
      <c r="C24" s="549" t="s">
        <v>1784</v>
      </c>
      <c r="D24" s="549" t="s">
        <v>1785</v>
      </c>
      <c r="E24" s="559">
        <v>2</v>
      </c>
      <c r="F24" s="199"/>
      <c r="G24" s="561">
        <f t="shared" si="0"/>
        <v>0</v>
      </c>
      <c r="H24" s="562">
        <v>2.1000000000000001E-4</v>
      </c>
      <c r="I24" s="563">
        <v>4.2000000000000002E-4</v>
      </c>
      <c r="J24" s="180" t="s">
        <v>187</v>
      </c>
      <c r="K24" s="181" t="s">
        <v>179</v>
      </c>
      <c r="L24" s="549"/>
      <c r="M24" s="549"/>
      <c r="N24" s="549"/>
      <c r="O24" s="569"/>
      <c r="P24" s="528"/>
      <c r="Q24" s="528"/>
      <c r="R24" s="528"/>
      <c r="U24" s="570"/>
    </row>
    <row r="25" spans="1:21" ht="12.75" customHeight="1" x14ac:dyDescent="0.2">
      <c r="A25" s="549">
        <v>19</v>
      </c>
      <c r="B25" s="558"/>
      <c r="C25" s="549" t="s">
        <v>1781</v>
      </c>
      <c r="D25" s="549" t="s">
        <v>1785</v>
      </c>
      <c r="E25" s="559">
        <v>32</v>
      </c>
      <c r="F25" s="199"/>
      <c r="G25" s="561">
        <f t="shared" si="0"/>
        <v>0</v>
      </c>
      <c r="H25" s="562">
        <v>3.3E-4</v>
      </c>
      <c r="I25" s="563">
        <v>1.056E-2</v>
      </c>
      <c r="J25" s="180" t="s">
        <v>187</v>
      </c>
      <c r="K25" s="181" t="s">
        <v>179</v>
      </c>
      <c r="M25" s="565"/>
      <c r="N25" s="549"/>
      <c r="O25" s="569"/>
      <c r="P25" s="528"/>
      <c r="Q25" s="528"/>
      <c r="R25" s="528"/>
      <c r="U25" s="570"/>
    </row>
    <row r="26" spans="1:21" ht="57.75" customHeight="1" x14ac:dyDescent="0.2">
      <c r="A26" s="549">
        <v>20</v>
      </c>
      <c r="B26" s="558"/>
      <c r="C26" s="568" t="s">
        <v>1786</v>
      </c>
      <c r="D26" s="549"/>
      <c r="E26" s="559"/>
      <c r="F26" s="199"/>
      <c r="G26" s="561">
        <f t="shared" si="0"/>
        <v>0</v>
      </c>
      <c r="H26" s="562"/>
      <c r="I26" s="563"/>
      <c r="J26" s="180" t="s">
        <v>187</v>
      </c>
      <c r="K26" s="181" t="s">
        <v>179</v>
      </c>
      <c r="L26" s="549"/>
      <c r="M26" s="549"/>
      <c r="N26" s="549"/>
      <c r="O26" s="549"/>
      <c r="P26" s="560"/>
      <c r="Q26" s="549"/>
      <c r="R26" s="549"/>
      <c r="U26" s="536"/>
    </row>
    <row r="27" spans="1:21" ht="12.75" customHeight="1" x14ac:dyDescent="0.2">
      <c r="A27" s="549">
        <v>21</v>
      </c>
      <c r="B27" s="558"/>
      <c r="C27" s="549" t="s">
        <v>1781</v>
      </c>
      <c r="D27" s="549" t="s">
        <v>577</v>
      </c>
      <c r="E27" s="559">
        <v>43</v>
      </c>
      <c r="F27" s="199"/>
      <c r="G27" s="561">
        <f t="shared" si="0"/>
        <v>0</v>
      </c>
      <c r="H27" s="562">
        <v>1.1230000000000001E-3</v>
      </c>
      <c r="I27" s="563">
        <v>4.8289000000000006E-2</v>
      </c>
      <c r="J27" s="180" t="s">
        <v>187</v>
      </c>
      <c r="K27" s="181" t="s">
        <v>179</v>
      </c>
      <c r="L27" s="549"/>
      <c r="M27" s="549"/>
      <c r="N27" s="549"/>
      <c r="O27" s="569"/>
      <c r="P27" s="528"/>
      <c r="Q27" s="528"/>
      <c r="R27" s="528"/>
      <c r="U27" s="570"/>
    </row>
    <row r="28" spans="1:21" ht="12.75" customHeight="1" x14ac:dyDescent="0.2">
      <c r="A28" s="549">
        <v>22</v>
      </c>
      <c r="B28" s="558"/>
      <c r="C28" s="549" t="s">
        <v>1770</v>
      </c>
      <c r="D28" s="549" t="s">
        <v>577</v>
      </c>
      <c r="E28" s="559">
        <v>33</v>
      </c>
      <c r="F28" s="199"/>
      <c r="G28" s="561">
        <f t="shared" si="0"/>
        <v>0</v>
      </c>
      <c r="H28" s="562">
        <v>1.361E-3</v>
      </c>
      <c r="I28" s="563">
        <v>4.4913000000000002E-2</v>
      </c>
      <c r="J28" s="180" t="s">
        <v>187</v>
      </c>
      <c r="K28" s="181" t="s">
        <v>179</v>
      </c>
      <c r="L28" s="549"/>
      <c r="M28" s="549"/>
      <c r="N28" s="549"/>
      <c r="O28" s="569"/>
      <c r="P28" s="528"/>
      <c r="Q28" s="528"/>
      <c r="R28" s="528"/>
      <c r="U28" s="570"/>
    </row>
    <row r="29" spans="1:21" ht="12.75" customHeight="1" x14ac:dyDescent="0.2">
      <c r="A29" s="549">
        <v>23</v>
      </c>
      <c r="B29" s="558"/>
      <c r="C29" s="549" t="s">
        <v>1787</v>
      </c>
      <c r="D29" s="549"/>
      <c r="E29" s="559"/>
      <c r="F29" s="199"/>
      <c r="G29" s="561">
        <f t="shared" si="0"/>
        <v>0</v>
      </c>
      <c r="H29" s="562"/>
      <c r="I29" s="563"/>
      <c r="J29" s="180" t="s">
        <v>187</v>
      </c>
      <c r="K29" s="181" t="s">
        <v>179</v>
      </c>
      <c r="L29" s="549"/>
      <c r="M29" s="549"/>
      <c r="N29" s="549"/>
      <c r="O29" s="549"/>
      <c r="P29" s="560"/>
      <c r="Q29" s="549"/>
      <c r="R29" s="549"/>
    </row>
    <row r="30" spans="1:21" ht="12.75" customHeight="1" x14ac:dyDescent="0.2">
      <c r="A30" s="549">
        <v>24</v>
      </c>
      <c r="B30" s="558"/>
      <c r="C30" s="549" t="s">
        <v>1788</v>
      </c>
      <c r="D30" s="549" t="s">
        <v>577</v>
      </c>
      <c r="E30" s="559">
        <v>83</v>
      </c>
      <c r="F30" s="199"/>
      <c r="G30" s="561">
        <f t="shared" si="0"/>
        <v>0</v>
      </c>
      <c r="H30" s="563">
        <v>0</v>
      </c>
      <c r="I30" s="563">
        <v>0</v>
      </c>
      <c r="J30" s="180" t="s">
        <v>187</v>
      </c>
      <c r="K30" s="181" t="s">
        <v>179</v>
      </c>
      <c r="L30" s="549"/>
      <c r="M30" s="549"/>
      <c r="N30" s="549"/>
      <c r="O30" s="569"/>
      <c r="P30" s="528"/>
      <c r="Q30" s="528"/>
      <c r="R30" s="528"/>
    </row>
    <row r="31" spans="1:21" ht="12.75" customHeight="1" x14ac:dyDescent="0.2">
      <c r="A31" s="549">
        <v>25</v>
      </c>
      <c r="B31" s="558"/>
      <c r="C31" s="549" t="s">
        <v>1780</v>
      </c>
      <c r="D31" s="549" t="s">
        <v>577</v>
      </c>
      <c r="E31" s="559">
        <v>76</v>
      </c>
      <c r="F31" s="199"/>
      <c r="G31" s="561">
        <f t="shared" si="0"/>
        <v>0</v>
      </c>
      <c r="H31" s="563">
        <v>0</v>
      </c>
      <c r="I31" s="563">
        <v>0</v>
      </c>
      <c r="J31" s="180" t="s">
        <v>187</v>
      </c>
      <c r="K31" s="181" t="s">
        <v>179</v>
      </c>
      <c r="L31" s="549"/>
      <c r="M31" s="549"/>
      <c r="N31" s="549"/>
      <c r="O31" s="569"/>
      <c r="P31" s="528"/>
      <c r="Q31" s="528"/>
      <c r="R31" s="528"/>
    </row>
    <row r="32" spans="1:21" ht="12.75" customHeight="1" x14ac:dyDescent="0.2">
      <c r="A32" s="549">
        <v>26</v>
      </c>
      <c r="B32" s="558"/>
      <c r="C32" s="549" t="s">
        <v>1781</v>
      </c>
      <c r="D32" s="549" t="s">
        <v>577</v>
      </c>
      <c r="E32" s="559">
        <v>225</v>
      </c>
      <c r="F32" s="199"/>
      <c r="G32" s="561">
        <f t="shared" si="0"/>
        <v>0</v>
      </c>
      <c r="H32" s="563">
        <v>0</v>
      </c>
      <c r="I32" s="563">
        <v>0</v>
      </c>
      <c r="J32" s="180" t="s">
        <v>187</v>
      </c>
      <c r="K32" s="181" t="s">
        <v>179</v>
      </c>
      <c r="L32" s="549"/>
      <c r="M32" s="549"/>
      <c r="N32" s="549"/>
      <c r="O32" s="569"/>
      <c r="P32" s="528"/>
      <c r="Q32" s="528"/>
      <c r="R32" s="528"/>
    </row>
    <row r="33" spans="1:21" ht="12.75" customHeight="1" x14ac:dyDescent="0.2">
      <c r="A33" s="549">
        <v>27</v>
      </c>
      <c r="B33" s="558"/>
      <c r="C33" s="549" t="s">
        <v>1770</v>
      </c>
      <c r="D33" s="549" t="s">
        <v>577</v>
      </c>
      <c r="E33" s="559">
        <v>72</v>
      </c>
      <c r="F33" s="199"/>
      <c r="G33" s="561">
        <f t="shared" si="0"/>
        <v>0</v>
      </c>
      <c r="H33" s="563">
        <v>0</v>
      </c>
      <c r="I33" s="563">
        <v>0</v>
      </c>
      <c r="J33" s="180" t="s">
        <v>187</v>
      </c>
      <c r="K33" s="181" t="s">
        <v>179</v>
      </c>
      <c r="L33" s="549"/>
      <c r="M33" s="549"/>
      <c r="N33" s="549"/>
      <c r="O33" s="569"/>
      <c r="P33" s="528"/>
      <c r="Q33" s="528"/>
      <c r="R33" s="528"/>
    </row>
    <row r="34" spans="1:21" ht="12.75" customHeight="1" x14ac:dyDescent="0.2">
      <c r="A34" s="549">
        <v>28</v>
      </c>
      <c r="B34" s="558"/>
      <c r="C34" s="549" t="s">
        <v>1782</v>
      </c>
      <c r="D34" s="549" t="s">
        <v>577</v>
      </c>
      <c r="E34" s="559">
        <v>13</v>
      </c>
      <c r="F34" s="199"/>
      <c r="G34" s="561">
        <f t="shared" si="0"/>
        <v>0</v>
      </c>
      <c r="H34" s="563">
        <v>0</v>
      </c>
      <c r="I34" s="563">
        <v>0</v>
      </c>
      <c r="J34" s="180" t="s">
        <v>187</v>
      </c>
      <c r="K34" s="181" t="s">
        <v>179</v>
      </c>
      <c r="L34" s="549"/>
      <c r="M34" s="549"/>
      <c r="N34" s="549"/>
      <c r="O34" s="569"/>
      <c r="P34" s="528"/>
      <c r="Q34" s="528"/>
      <c r="R34" s="528"/>
    </row>
    <row r="35" spans="1:21" ht="12.75" customHeight="1" x14ac:dyDescent="0.2">
      <c r="A35" s="549">
        <v>29</v>
      </c>
      <c r="B35" s="558"/>
      <c r="C35" s="549" t="s">
        <v>1789</v>
      </c>
      <c r="D35" s="549" t="s">
        <v>248</v>
      </c>
      <c r="E35" s="559">
        <v>32</v>
      </c>
      <c r="F35" s="199"/>
      <c r="G35" s="561">
        <f t="shared" si="0"/>
        <v>0</v>
      </c>
      <c r="H35" s="562">
        <v>0</v>
      </c>
      <c r="I35" s="563">
        <v>0</v>
      </c>
      <c r="J35" s="180" t="s">
        <v>187</v>
      </c>
      <c r="K35" s="181" t="s">
        <v>179</v>
      </c>
      <c r="L35" s="549"/>
      <c r="M35" s="549"/>
      <c r="N35" s="549"/>
      <c r="O35" s="560"/>
      <c r="P35" s="528"/>
      <c r="Q35" s="528"/>
      <c r="R35" s="528"/>
    </row>
    <row r="36" spans="1:21" ht="12.75" customHeight="1" x14ac:dyDescent="0.2">
      <c r="A36" s="549">
        <v>30</v>
      </c>
      <c r="B36" s="558"/>
      <c r="C36" s="549" t="s">
        <v>1790</v>
      </c>
      <c r="D36" s="549" t="s">
        <v>248</v>
      </c>
      <c r="E36" s="559">
        <v>3</v>
      </c>
      <c r="F36" s="199"/>
      <c r="G36" s="561">
        <f t="shared" si="0"/>
        <v>0</v>
      </c>
      <c r="H36" s="562">
        <v>0</v>
      </c>
      <c r="I36" s="563">
        <v>0</v>
      </c>
      <c r="J36" s="180" t="s">
        <v>187</v>
      </c>
      <c r="K36" s="181" t="s">
        <v>179</v>
      </c>
      <c r="L36" s="549"/>
      <c r="M36" s="549"/>
      <c r="N36" s="549"/>
      <c r="O36" s="560"/>
      <c r="P36" s="528"/>
      <c r="Q36" s="528"/>
      <c r="R36" s="528"/>
    </row>
    <row r="37" spans="1:21" ht="12.75" customHeight="1" x14ac:dyDescent="0.2">
      <c r="A37" s="549">
        <v>31</v>
      </c>
      <c r="B37" s="558"/>
      <c r="C37" s="549" t="s">
        <v>1791</v>
      </c>
      <c r="D37" s="549" t="s">
        <v>248</v>
      </c>
      <c r="E37" s="559">
        <v>25</v>
      </c>
      <c r="F37" s="199"/>
      <c r="G37" s="561">
        <f t="shared" si="0"/>
        <v>0</v>
      </c>
      <c r="H37" s="562">
        <v>8.9999999999999998E-4</v>
      </c>
      <c r="I37" s="563">
        <v>2.2499999999999999E-2</v>
      </c>
      <c r="J37" s="180" t="s">
        <v>187</v>
      </c>
      <c r="K37" s="181" t="s">
        <v>179</v>
      </c>
      <c r="L37" s="549"/>
      <c r="M37" s="549"/>
      <c r="N37" s="549"/>
      <c r="O37" s="569"/>
      <c r="P37" s="528"/>
      <c r="Q37" s="528"/>
      <c r="R37" s="528"/>
      <c r="U37" s="571"/>
    </row>
    <row r="38" spans="1:21" s="549" customFormat="1" ht="25.5" x14ac:dyDescent="0.2">
      <c r="A38" s="549">
        <v>32</v>
      </c>
      <c r="B38" s="558"/>
      <c r="C38" s="568" t="s">
        <v>1792</v>
      </c>
      <c r="D38" s="549" t="s">
        <v>1210</v>
      </c>
      <c r="E38" s="559">
        <v>2</v>
      </c>
      <c r="F38" s="199"/>
      <c r="G38" s="561">
        <f t="shared" si="0"/>
        <v>0</v>
      </c>
      <c r="H38" s="562">
        <v>4.47E-3</v>
      </c>
      <c r="I38" s="563">
        <v>8.94E-3</v>
      </c>
      <c r="J38" s="180" t="s">
        <v>187</v>
      </c>
      <c r="K38" s="181" t="s">
        <v>179</v>
      </c>
      <c r="M38" s="565"/>
      <c r="O38" s="569"/>
      <c r="P38" s="528"/>
      <c r="Q38" s="566"/>
      <c r="R38" s="528"/>
      <c r="U38" s="572"/>
    </row>
    <row r="39" spans="1:21" s="549" customFormat="1" ht="25.5" x14ac:dyDescent="0.2">
      <c r="A39" s="549">
        <v>33</v>
      </c>
      <c r="B39" s="558"/>
      <c r="C39" s="568" t="s">
        <v>1793</v>
      </c>
      <c r="D39" s="549" t="s">
        <v>1210</v>
      </c>
      <c r="E39" s="559">
        <v>1</v>
      </c>
      <c r="F39" s="199"/>
      <c r="G39" s="561">
        <f t="shared" si="0"/>
        <v>0</v>
      </c>
      <c r="H39" s="562">
        <v>5.1399999999999996E-3</v>
      </c>
      <c r="I39" s="563">
        <v>5.1399999999999996E-3</v>
      </c>
      <c r="J39" s="180" t="s">
        <v>187</v>
      </c>
      <c r="K39" s="181" t="s">
        <v>179</v>
      </c>
      <c r="M39" s="565"/>
      <c r="O39" s="569"/>
      <c r="P39" s="528"/>
      <c r="Q39" s="566"/>
      <c r="R39" s="528"/>
      <c r="U39" s="572"/>
    </row>
    <row r="40" spans="1:21" s="549" customFormat="1" x14ac:dyDescent="0.2">
      <c r="A40" s="549">
        <v>34</v>
      </c>
      <c r="B40" s="558"/>
      <c r="C40" s="568" t="s">
        <v>1794</v>
      </c>
      <c r="D40" s="549" t="s">
        <v>1210</v>
      </c>
      <c r="E40" s="559">
        <v>2</v>
      </c>
      <c r="F40" s="199"/>
      <c r="G40" s="561">
        <f t="shared" si="0"/>
        <v>0</v>
      </c>
      <c r="H40" s="562">
        <v>7.5000000000000002E-4</v>
      </c>
      <c r="I40" s="563">
        <v>1.5E-3</v>
      </c>
      <c r="J40" s="180" t="s">
        <v>187</v>
      </c>
      <c r="K40" s="181" t="s">
        <v>179</v>
      </c>
      <c r="M40" s="565"/>
      <c r="O40" s="569"/>
      <c r="P40" s="528"/>
      <c r="Q40" s="566"/>
      <c r="R40" s="528"/>
      <c r="U40" s="572"/>
    </row>
    <row r="41" spans="1:21" s="549" customFormat="1" x14ac:dyDescent="0.2">
      <c r="A41" s="549">
        <v>35</v>
      </c>
      <c r="B41" s="558"/>
      <c r="C41" s="568" t="s">
        <v>1795</v>
      </c>
      <c r="D41" s="549" t="s">
        <v>1210</v>
      </c>
      <c r="E41" s="559">
        <v>1</v>
      </c>
      <c r="F41" s="199"/>
      <c r="G41" s="561">
        <f t="shared" si="0"/>
        <v>0</v>
      </c>
      <c r="H41" s="562">
        <v>9.3000000000000005E-4</v>
      </c>
      <c r="I41" s="563">
        <v>9.3000000000000005E-4</v>
      </c>
      <c r="J41" s="180" t="s">
        <v>187</v>
      </c>
      <c r="K41" s="181" t="s">
        <v>179</v>
      </c>
      <c r="M41" s="565"/>
      <c r="O41" s="569"/>
      <c r="P41" s="528"/>
      <c r="Q41" s="566"/>
      <c r="R41" s="528"/>
      <c r="U41" s="572"/>
    </row>
    <row r="42" spans="1:21" ht="27" customHeight="1" x14ac:dyDescent="0.2">
      <c r="A42" s="549">
        <v>36</v>
      </c>
      <c r="B42" s="558"/>
      <c r="C42" s="568" t="s">
        <v>1796</v>
      </c>
      <c r="D42" s="549" t="s">
        <v>1210</v>
      </c>
      <c r="E42" s="559">
        <v>1</v>
      </c>
      <c r="F42" s="199"/>
      <c r="G42" s="561">
        <f t="shared" si="0"/>
        <v>0</v>
      </c>
      <c r="H42" s="562">
        <v>2.3000000000000001E-4</v>
      </c>
      <c r="I42" s="563">
        <v>2.3000000000000001E-4</v>
      </c>
      <c r="J42" s="180" t="s">
        <v>187</v>
      </c>
      <c r="K42" s="181" t="s">
        <v>179</v>
      </c>
      <c r="L42" s="549"/>
      <c r="M42" s="549"/>
      <c r="N42" s="549"/>
      <c r="O42" s="569"/>
      <c r="P42" s="528"/>
      <c r="Q42" s="528"/>
      <c r="R42" s="528"/>
      <c r="U42" s="571"/>
    </row>
    <row r="43" spans="1:21" ht="38.25" x14ac:dyDescent="0.2">
      <c r="A43" s="549">
        <v>37</v>
      </c>
      <c r="B43" s="558"/>
      <c r="C43" s="568" t="s">
        <v>1797</v>
      </c>
      <c r="D43" s="549" t="s">
        <v>1210</v>
      </c>
      <c r="E43" s="559">
        <v>2</v>
      </c>
      <c r="F43" s="199"/>
      <c r="G43" s="561">
        <f t="shared" si="0"/>
        <v>0</v>
      </c>
      <c r="H43" s="562">
        <v>2.7999999999999998E-4</v>
      </c>
      <c r="I43" s="563">
        <v>5.5999999999999995E-4</v>
      </c>
      <c r="J43" s="180" t="s">
        <v>187</v>
      </c>
      <c r="K43" s="181" t="s">
        <v>179</v>
      </c>
      <c r="L43" s="549"/>
      <c r="M43" s="549"/>
      <c r="N43" s="549"/>
      <c r="O43" s="569"/>
      <c r="P43" s="528"/>
      <c r="Q43" s="528"/>
      <c r="R43" s="528"/>
      <c r="U43" s="571"/>
    </row>
    <row r="44" spans="1:21" ht="27.75" customHeight="1" x14ac:dyDescent="0.2">
      <c r="A44" s="549">
        <v>38</v>
      </c>
      <c r="B44" s="558"/>
      <c r="C44" s="568" t="s">
        <v>1798</v>
      </c>
      <c r="D44" s="549" t="s">
        <v>1210</v>
      </c>
      <c r="E44" s="559">
        <v>1</v>
      </c>
      <c r="F44" s="199"/>
      <c r="G44" s="561">
        <f t="shared" si="0"/>
        <v>0</v>
      </c>
      <c r="H44" s="562">
        <v>6.9999999999999999E-4</v>
      </c>
      <c r="I44" s="563">
        <v>6.9999999999999999E-4</v>
      </c>
      <c r="J44" s="180" t="s">
        <v>187</v>
      </c>
      <c r="K44" s="181" t="s">
        <v>179</v>
      </c>
      <c r="L44" s="549"/>
      <c r="M44" s="549"/>
      <c r="N44" s="549"/>
      <c r="O44" s="569"/>
      <c r="P44" s="528"/>
      <c r="Q44" s="528"/>
      <c r="R44" s="528"/>
      <c r="U44" s="571"/>
    </row>
    <row r="45" spans="1:21" x14ac:dyDescent="0.2">
      <c r="A45" s="549">
        <v>39</v>
      </c>
      <c r="B45" s="558"/>
      <c r="C45" s="549" t="s">
        <v>1799</v>
      </c>
      <c r="D45" s="549" t="s">
        <v>1210</v>
      </c>
      <c r="E45" s="559">
        <v>1</v>
      </c>
      <c r="F45" s="199"/>
      <c r="G45" s="561">
        <f t="shared" si="0"/>
        <v>0</v>
      </c>
      <c r="H45" s="562">
        <v>2.4000000000000001E-4</v>
      </c>
      <c r="I45" s="563">
        <v>2.4000000000000001E-4</v>
      </c>
      <c r="J45" s="180" t="s">
        <v>187</v>
      </c>
      <c r="K45" s="181" t="s">
        <v>179</v>
      </c>
      <c r="L45" s="549"/>
      <c r="M45" s="549"/>
      <c r="N45" s="549"/>
      <c r="O45" s="569"/>
      <c r="P45" s="528"/>
      <c r="Q45" s="528"/>
      <c r="R45" s="528"/>
      <c r="U45" s="571"/>
    </row>
    <row r="46" spans="1:21" ht="25.5" x14ac:dyDescent="0.2">
      <c r="A46" s="549">
        <v>40</v>
      </c>
      <c r="B46" s="558"/>
      <c r="C46" s="568" t="s">
        <v>1800</v>
      </c>
      <c r="D46" s="549" t="s">
        <v>1210</v>
      </c>
      <c r="E46" s="559">
        <v>1</v>
      </c>
      <c r="F46" s="199"/>
      <c r="G46" s="561">
        <f t="shared" si="0"/>
        <v>0</v>
      </c>
      <c r="H46" s="562">
        <v>3.5E-4</v>
      </c>
      <c r="I46" s="563">
        <v>3.5E-4</v>
      </c>
      <c r="J46" s="180" t="s">
        <v>187</v>
      </c>
      <c r="K46" s="181" t="s">
        <v>179</v>
      </c>
      <c r="L46" s="549"/>
      <c r="M46" s="549"/>
      <c r="N46" s="549"/>
      <c r="O46" s="569"/>
      <c r="P46" s="528"/>
      <c r="Q46" s="528"/>
      <c r="R46" s="528"/>
      <c r="U46" s="571"/>
    </row>
    <row r="47" spans="1:21" ht="12.75" customHeight="1" x14ac:dyDescent="0.2">
      <c r="A47" s="549">
        <v>41</v>
      </c>
      <c r="B47" s="558"/>
      <c r="C47" s="549" t="s">
        <v>1801</v>
      </c>
      <c r="D47" s="549" t="s">
        <v>1210</v>
      </c>
      <c r="E47" s="559">
        <v>2</v>
      </c>
      <c r="F47" s="199"/>
      <c r="G47" s="561">
        <f t="shared" si="0"/>
        <v>0</v>
      </c>
      <c r="H47" s="562">
        <v>2.6499999999999999E-4</v>
      </c>
      <c r="I47" s="563">
        <v>5.2999999999999998E-4</v>
      </c>
      <c r="J47" s="180" t="s">
        <v>187</v>
      </c>
      <c r="K47" s="181" t="s">
        <v>179</v>
      </c>
      <c r="L47" s="549"/>
      <c r="M47" s="549"/>
      <c r="N47" s="549"/>
      <c r="O47" s="569"/>
      <c r="P47" s="528"/>
      <c r="Q47" s="566"/>
      <c r="R47" s="528"/>
      <c r="U47" s="571"/>
    </row>
    <row r="48" spans="1:21" ht="12.75" customHeight="1" x14ac:dyDescent="0.2">
      <c r="A48" s="549">
        <v>42</v>
      </c>
      <c r="B48" s="558"/>
      <c r="C48" s="549" t="s">
        <v>1802</v>
      </c>
      <c r="D48" s="549" t="s">
        <v>577</v>
      </c>
      <c r="E48" s="559">
        <v>436</v>
      </c>
      <c r="F48" s="199"/>
      <c r="G48" s="561">
        <f t="shared" si="0"/>
        <v>0</v>
      </c>
      <c r="H48" s="563">
        <v>0</v>
      </c>
      <c r="I48" s="563">
        <v>0</v>
      </c>
      <c r="J48" s="180" t="s">
        <v>187</v>
      </c>
      <c r="K48" s="181" t="s">
        <v>179</v>
      </c>
      <c r="L48" s="549"/>
      <c r="M48" s="549"/>
      <c r="N48" s="549"/>
      <c r="O48" s="528"/>
      <c r="P48" s="528"/>
      <c r="Q48" s="528"/>
      <c r="R48" s="528"/>
    </row>
    <row r="49" spans="1:21" ht="12.75" customHeight="1" x14ac:dyDescent="0.2">
      <c r="A49" s="549">
        <v>43</v>
      </c>
      <c r="B49" s="558"/>
      <c r="C49" s="549" t="s">
        <v>1803</v>
      </c>
      <c r="D49" s="549" t="s">
        <v>577</v>
      </c>
      <c r="E49" s="559">
        <v>111</v>
      </c>
      <c r="F49" s="199"/>
      <c r="G49" s="561">
        <f t="shared" si="0"/>
        <v>0</v>
      </c>
      <c r="H49" s="563">
        <v>0</v>
      </c>
      <c r="I49" s="563">
        <v>0</v>
      </c>
      <c r="J49" s="180" t="s">
        <v>187</v>
      </c>
      <c r="K49" s="181" t="s">
        <v>179</v>
      </c>
      <c r="L49" s="549"/>
      <c r="M49" s="549"/>
      <c r="N49" s="549"/>
      <c r="O49" s="528"/>
      <c r="P49" s="528"/>
      <c r="Q49" s="528"/>
      <c r="R49" s="528"/>
    </row>
    <row r="50" spans="1:21" ht="12.75" customHeight="1" x14ac:dyDescent="0.2">
      <c r="A50" s="549">
        <v>44</v>
      </c>
      <c r="B50" s="558"/>
      <c r="C50" s="549" t="s">
        <v>1804</v>
      </c>
      <c r="D50" s="549" t="s">
        <v>236</v>
      </c>
      <c r="E50" s="573">
        <v>1.0935179999999995</v>
      </c>
      <c r="F50" s="199"/>
      <c r="G50" s="561">
        <f t="shared" si="0"/>
        <v>0</v>
      </c>
      <c r="H50" s="563">
        <v>0</v>
      </c>
      <c r="I50" s="563">
        <v>0</v>
      </c>
      <c r="J50" s="180" t="s">
        <v>187</v>
      </c>
      <c r="K50" s="181" t="s">
        <v>179</v>
      </c>
      <c r="L50" s="549"/>
      <c r="M50" s="549"/>
      <c r="N50" s="549"/>
      <c r="O50" s="560"/>
      <c r="P50" s="528"/>
      <c r="Q50" s="528"/>
      <c r="R50" s="528"/>
    </row>
    <row r="51" spans="1:21" ht="15.75" x14ac:dyDescent="0.2">
      <c r="A51" s="549">
        <v>45</v>
      </c>
      <c r="B51" s="574" t="s">
        <v>1766</v>
      </c>
      <c r="C51" s="575" t="s">
        <v>1805</v>
      </c>
      <c r="D51" s="576"/>
      <c r="E51" s="577"/>
      <c r="F51" s="201"/>
      <c r="G51" s="555">
        <f>SUM(G52:G109)</f>
        <v>0</v>
      </c>
      <c r="H51" s="579"/>
      <c r="I51" s="557">
        <v>1.6696279999999994</v>
      </c>
      <c r="J51" s="180" t="s">
        <v>187</v>
      </c>
      <c r="K51" s="181" t="s">
        <v>179</v>
      </c>
      <c r="L51" s="549"/>
      <c r="M51" s="549"/>
      <c r="N51" s="549"/>
      <c r="O51" s="549"/>
      <c r="P51" s="549"/>
      <c r="Q51" s="549"/>
      <c r="R51" s="549"/>
    </row>
    <row r="52" spans="1:21" ht="12.75" customHeight="1" x14ac:dyDescent="0.2">
      <c r="A52" s="549">
        <v>46</v>
      </c>
      <c r="B52" s="558"/>
      <c r="C52" s="549" t="s">
        <v>1806</v>
      </c>
      <c r="D52" s="549"/>
      <c r="E52" s="559"/>
      <c r="F52" s="199"/>
      <c r="G52" s="561"/>
      <c r="H52" s="562"/>
      <c r="I52" s="563"/>
      <c r="J52" s="180" t="s">
        <v>187</v>
      </c>
      <c r="K52" s="181" t="s">
        <v>179</v>
      </c>
      <c r="L52" s="549"/>
      <c r="M52" s="549"/>
      <c r="N52" s="549"/>
      <c r="O52" s="549"/>
      <c r="P52" s="549"/>
      <c r="Q52" s="549"/>
      <c r="R52" s="549"/>
    </row>
    <row r="53" spans="1:21" ht="12.75" customHeight="1" x14ac:dyDescent="0.2">
      <c r="A53" s="549">
        <v>47</v>
      </c>
      <c r="B53" s="558"/>
      <c r="C53" s="549" t="s">
        <v>1807</v>
      </c>
      <c r="D53" s="549" t="s">
        <v>577</v>
      </c>
      <c r="E53" s="559">
        <v>1</v>
      </c>
      <c r="F53" s="199"/>
      <c r="G53" s="561">
        <f t="shared" ref="G53:G116" si="1">E53*F53</f>
        <v>0</v>
      </c>
      <c r="H53" s="562">
        <v>1.5679999999999999E-2</v>
      </c>
      <c r="I53" s="563">
        <v>1.5679999999999999E-2</v>
      </c>
      <c r="J53" s="180" t="s">
        <v>187</v>
      </c>
      <c r="K53" s="181" t="s">
        <v>179</v>
      </c>
      <c r="L53" s="549"/>
      <c r="M53" s="549"/>
      <c r="N53" s="549"/>
      <c r="O53" s="560"/>
      <c r="P53" s="528"/>
      <c r="Q53" s="528"/>
      <c r="R53" s="528"/>
    </row>
    <row r="54" spans="1:21" ht="12.75" customHeight="1" x14ac:dyDescent="0.2">
      <c r="A54" s="549">
        <v>48</v>
      </c>
      <c r="B54" s="558"/>
      <c r="C54" s="549" t="s">
        <v>1777</v>
      </c>
      <c r="D54" s="549" t="s">
        <v>577</v>
      </c>
      <c r="E54" s="559">
        <v>17</v>
      </c>
      <c r="F54" s="199"/>
      <c r="G54" s="561">
        <f t="shared" si="1"/>
        <v>0</v>
      </c>
      <c r="H54" s="562">
        <v>1.371E-2</v>
      </c>
      <c r="I54" s="563">
        <v>0.23307</v>
      </c>
      <c r="J54" s="180" t="s">
        <v>187</v>
      </c>
      <c r="K54" s="181" t="s">
        <v>179</v>
      </c>
      <c r="L54" s="549"/>
      <c r="M54" s="549"/>
      <c r="N54" s="549"/>
      <c r="O54" s="560"/>
      <c r="P54" s="528"/>
      <c r="Q54" s="528"/>
      <c r="R54" s="528"/>
    </row>
    <row r="55" spans="1:21" ht="12.75" customHeight="1" x14ac:dyDescent="0.2">
      <c r="A55" s="549">
        <v>49</v>
      </c>
      <c r="B55" s="558"/>
      <c r="C55" s="549" t="s">
        <v>1808</v>
      </c>
      <c r="D55" s="549"/>
      <c r="E55" s="559"/>
      <c r="F55" s="199"/>
      <c r="G55" s="561">
        <f t="shared" si="1"/>
        <v>0</v>
      </c>
      <c r="H55" s="562"/>
      <c r="I55" s="563"/>
      <c r="J55" s="180" t="s">
        <v>187</v>
      </c>
      <c r="K55" s="181" t="s">
        <v>179</v>
      </c>
      <c r="L55" s="549"/>
      <c r="M55" s="565"/>
      <c r="N55" s="549"/>
      <c r="O55" s="549"/>
      <c r="P55" s="549"/>
      <c r="Q55" s="549"/>
      <c r="R55" s="549"/>
    </row>
    <row r="56" spans="1:21" ht="12.75" customHeight="1" x14ac:dyDescent="0.2">
      <c r="A56" s="549">
        <v>50</v>
      </c>
      <c r="B56" s="558"/>
      <c r="C56" s="549" t="s">
        <v>1809</v>
      </c>
      <c r="D56" s="549" t="s">
        <v>577</v>
      </c>
      <c r="E56" s="559">
        <v>470</v>
      </c>
      <c r="F56" s="199"/>
      <c r="G56" s="561">
        <f t="shared" si="1"/>
        <v>0</v>
      </c>
      <c r="H56" s="562">
        <v>1.45E-4</v>
      </c>
      <c r="I56" s="563">
        <v>6.8150000000000002E-2</v>
      </c>
      <c r="J56" s="180" t="s">
        <v>187</v>
      </c>
      <c r="K56" s="181" t="s">
        <v>179</v>
      </c>
      <c r="L56" s="549"/>
      <c r="M56" s="549"/>
      <c r="N56" s="549"/>
      <c r="O56" s="580"/>
      <c r="P56" s="528"/>
      <c r="Q56" s="528"/>
      <c r="R56" s="528"/>
      <c r="U56" s="571"/>
    </row>
    <row r="57" spans="1:21" ht="12.75" customHeight="1" x14ac:dyDescent="0.2">
      <c r="A57" s="549">
        <v>51</v>
      </c>
      <c r="B57" s="558"/>
      <c r="C57" s="549" t="s">
        <v>1810</v>
      </c>
      <c r="D57" s="549" t="s">
        <v>577</v>
      </c>
      <c r="E57" s="559">
        <v>219</v>
      </c>
      <c r="F57" s="199"/>
      <c r="G57" s="561">
        <f t="shared" si="1"/>
        <v>0</v>
      </c>
      <c r="H57" s="562">
        <v>2.2699999999999999E-4</v>
      </c>
      <c r="I57" s="563">
        <v>4.9713E-2</v>
      </c>
      <c r="J57" s="180" t="s">
        <v>187</v>
      </c>
      <c r="K57" s="181" t="s">
        <v>179</v>
      </c>
      <c r="L57" s="549"/>
      <c r="M57" s="549"/>
      <c r="N57" s="549"/>
      <c r="O57" s="580"/>
      <c r="P57" s="528"/>
      <c r="Q57" s="528"/>
      <c r="R57" s="528"/>
      <c r="U57" s="571"/>
    </row>
    <row r="58" spans="1:21" ht="12.75" customHeight="1" x14ac:dyDescent="0.2">
      <c r="A58" s="549">
        <v>52</v>
      </c>
      <c r="B58" s="558"/>
      <c r="C58" s="549" t="s">
        <v>1811</v>
      </c>
      <c r="D58" s="549" t="s">
        <v>577</v>
      </c>
      <c r="E58" s="559">
        <v>113</v>
      </c>
      <c r="F58" s="199"/>
      <c r="G58" s="561">
        <f t="shared" si="1"/>
        <v>0</v>
      </c>
      <c r="H58" s="562">
        <v>3.6699999999999998E-4</v>
      </c>
      <c r="I58" s="563">
        <v>4.1470999999999994E-2</v>
      </c>
      <c r="J58" s="180" t="s">
        <v>187</v>
      </c>
      <c r="K58" s="181" t="s">
        <v>179</v>
      </c>
      <c r="L58" s="549"/>
      <c r="M58" s="549"/>
      <c r="N58" s="549"/>
      <c r="O58" s="580"/>
      <c r="P58" s="528"/>
      <c r="Q58" s="528"/>
      <c r="R58" s="528"/>
      <c r="U58" s="571"/>
    </row>
    <row r="59" spans="1:21" ht="12.75" customHeight="1" x14ac:dyDescent="0.2">
      <c r="A59" s="549">
        <v>53</v>
      </c>
      <c r="B59" s="558"/>
      <c r="C59" s="549" t="s">
        <v>1812</v>
      </c>
      <c r="D59" s="549" t="s">
        <v>577</v>
      </c>
      <c r="E59" s="559">
        <v>95</v>
      </c>
      <c r="F59" s="199"/>
      <c r="G59" s="561">
        <f t="shared" si="1"/>
        <v>0</v>
      </c>
      <c r="H59" s="562">
        <v>5.6599999999999999E-4</v>
      </c>
      <c r="I59" s="563">
        <v>5.3769999999999998E-2</v>
      </c>
      <c r="J59" s="180" t="s">
        <v>187</v>
      </c>
      <c r="K59" s="181" t="s">
        <v>179</v>
      </c>
      <c r="L59" s="549"/>
      <c r="M59" s="549"/>
      <c r="N59" s="549"/>
      <c r="O59" s="580"/>
      <c r="P59" s="528"/>
      <c r="Q59" s="528"/>
      <c r="R59" s="528"/>
      <c r="U59" s="571"/>
    </row>
    <row r="60" spans="1:21" ht="12.75" customHeight="1" x14ac:dyDescent="0.2">
      <c r="A60" s="549">
        <v>54</v>
      </c>
      <c r="B60" s="558"/>
      <c r="C60" s="549" t="s">
        <v>1813</v>
      </c>
      <c r="D60" s="549" t="s">
        <v>577</v>
      </c>
      <c r="E60" s="559">
        <v>139</v>
      </c>
      <c r="F60" s="199"/>
      <c r="G60" s="561">
        <f t="shared" si="1"/>
        <v>0</v>
      </c>
      <c r="H60" s="562">
        <v>8.8599999999999996E-4</v>
      </c>
      <c r="I60" s="563">
        <v>0.123154</v>
      </c>
      <c r="J60" s="180" t="s">
        <v>187</v>
      </c>
      <c r="K60" s="181" t="s">
        <v>179</v>
      </c>
      <c r="L60" s="549"/>
      <c r="M60" s="549"/>
      <c r="N60" s="549"/>
      <c r="O60" s="580"/>
      <c r="P60" s="528"/>
      <c r="Q60" s="528"/>
      <c r="R60" s="528"/>
      <c r="U60" s="571"/>
    </row>
    <row r="61" spans="1:21" ht="12.75" customHeight="1" x14ac:dyDescent="0.2">
      <c r="A61" s="549">
        <v>55</v>
      </c>
      <c r="B61" s="558"/>
      <c r="C61" s="549" t="s">
        <v>1814</v>
      </c>
      <c r="D61" s="549" t="s">
        <v>577</v>
      </c>
      <c r="E61" s="559">
        <v>66</v>
      </c>
      <c r="F61" s="199"/>
      <c r="G61" s="561">
        <f t="shared" si="1"/>
        <v>0</v>
      </c>
      <c r="H61" s="562">
        <v>1.387E-3</v>
      </c>
      <c r="I61" s="563">
        <v>9.1541999999999998E-2</v>
      </c>
      <c r="J61" s="180" t="s">
        <v>187</v>
      </c>
      <c r="K61" s="181" t="s">
        <v>179</v>
      </c>
      <c r="L61" s="549"/>
      <c r="M61" s="549"/>
      <c r="N61" s="549"/>
      <c r="O61" s="580"/>
      <c r="P61" s="528"/>
      <c r="Q61" s="528"/>
      <c r="R61" s="528"/>
      <c r="U61" s="571"/>
    </row>
    <row r="62" spans="1:21" ht="12.75" customHeight="1" x14ac:dyDescent="0.2">
      <c r="A62" s="549">
        <v>56</v>
      </c>
      <c r="B62" s="558"/>
      <c r="C62" s="549" t="s">
        <v>1815</v>
      </c>
      <c r="D62" s="549" t="s">
        <v>1785</v>
      </c>
      <c r="E62" s="559">
        <v>20</v>
      </c>
      <c r="F62" s="199"/>
      <c r="G62" s="561">
        <f t="shared" si="1"/>
        <v>0</v>
      </c>
      <c r="H62" s="562">
        <v>1.27E-4</v>
      </c>
      <c r="I62" s="563">
        <v>2.5399999999999997E-3</v>
      </c>
      <c r="J62" s="180" t="s">
        <v>187</v>
      </c>
      <c r="K62" s="181" t="s">
        <v>179</v>
      </c>
      <c r="L62" s="549"/>
      <c r="M62" s="565"/>
      <c r="N62" s="549"/>
      <c r="O62" s="580"/>
      <c r="P62" s="528"/>
      <c r="Q62" s="528"/>
      <c r="R62" s="528"/>
      <c r="U62" s="571"/>
    </row>
    <row r="63" spans="1:21" ht="12.75" customHeight="1" x14ac:dyDescent="0.2">
      <c r="A63" s="549">
        <v>57</v>
      </c>
      <c r="B63" s="558"/>
      <c r="C63" s="549" t="s">
        <v>1816</v>
      </c>
      <c r="D63" s="549" t="s">
        <v>1785</v>
      </c>
      <c r="E63" s="559">
        <v>14</v>
      </c>
      <c r="F63" s="199"/>
      <c r="G63" s="561">
        <f t="shared" si="1"/>
        <v>0</v>
      </c>
      <c r="H63" s="562">
        <v>1.9900000000000001E-4</v>
      </c>
      <c r="I63" s="563">
        <v>2.7860000000000003E-3</v>
      </c>
      <c r="J63" s="180" t="s">
        <v>187</v>
      </c>
      <c r="K63" s="181" t="s">
        <v>179</v>
      </c>
      <c r="L63" s="549"/>
      <c r="M63" s="549"/>
      <c r="N63" s="549"/>
      <c r="O63" s="580"/>
      <c r="P63" s="528"/>
      <c r="Q63" s="528"/>
      <c r="R63" s="528"/>
      <c r="U63" s="571"/>
    </row>
    <row r="64" spans="1:21" ht="12.75" customHeight="1" x14ac:dyDescent="0.2">
      <c r="A64" s="549">
        <v>58</v>
      </c>
      <c r="B64" s="558"/>
      <c r="C64" s="549" t="s">
        <v>1817</v>
      </c>
      <c r="D64" s="549" t="s">
        <v>1785</v>
      </c>
      <c r="E64" s="559">
        <v>24</v>
      </c>
      <c r="F64" s="199"/>
      <c r="G64" s="561">
        <f t="shared" si="1"/>
        <v>0</v>
      </c>
      <c r="H64" s="562">
        <v>2.61E-4</v>
      </c>
      <c r="I64" s="563">
        <v>6.2640000000000005E-3</v>
      </c>
      <c r="J64" s="180" t="s">
        <v>187</v>
      </c>
      <c r="K64" s="181" t="s">
        <v>179</v>
      </c>
      <c r="L64" s="549"/>
      <c r="M64" s="549"/>
      <c r="N64" s="549"/>
      <c r="O64" s="580"/>
      <c r="P64" s="528"/>
      <c r="Q64" s="528"/>
      <c r="R64" s="528"/>
      <c r="U64" s="571"/>
    </row>
    <row r="65" spans="1:21" ht="12.75" customHeight="1" x14ac:dyDescent="0.2">
      <c r="A65" s="549">
        <v>59</v>
      </c>
      <c r="B65" s="558"/>
      <c r="C65" s="549" t="s">
        <v>1818</v>
      </c>
      <c r="D65" s="549" t="s">
        <v>1785</v>
      </c>
      <c r="E65" s="559">
        <v>12</v>
      </c>
      <c r="F65" s="199"/>
      <c r="G65" s="561">
        <f t="shared" si="1"/>
        <v>0</v>
      </c>
      <c r="H65" s="562">
        <v>3.6999999999999999E-4</v>
      </c>
      <c r="I65" s="563">
        <v>4.4399999999999995E-3</v>
      </c>
      <c r="J65" s="180" t="s">
        <v>187</v>
      </c>
      <c r="K65" s="181" t="s">
        <v>179</v>
      </c>
      <c r="L65" s="549"/>
      <c r="M65" s="549"/>
      <c r="N65" s="549"/>
      <c r="O65" s="580"/>
      <c r="P65" s="528"/>
      <c r="Q65" s="528"/>
      <c r="R65" s="528"/>
      <c r="U65" s="571"/>
    </row>
    <row r="66" spans="1:21" ht="12.75" customHeight="1" x14ac:dyDescent="0.2">
      <c r="A66" s="549">
        <v>60</v>
      </c>
      <c r="B66" s="558"/>
      <c r="C66" s="549" t="s">
        <v>1819</v>
      </c>
      <c r="D66" s="549" t="s">
        <v>1785</v>
      </c>
      <c r="E66" s="559">
        <v>6</v>
      </c>
      <c r="F66" s="199"/>
      <c r="G66" s="561">
        <f t="shared" si="1"/>
        <v>0</v>
      </c>
      <c r="H66" s="562">
        <v>5.1199999999999998E-4</v>
      </c>
      <c r="I66" s="563">
        <v>3.0720000000000001E-3</v>
      </c>
      <c r="J66" s="180" t="s">
        <v>187</v>
      </c>
      <c r="K66" s="181" t="s">
        <v>179</v>
      </c>
      <c r="L66" s="549"/>
      <c r="M66" s="549"/>
      <c r="N66" s="549"/>
      <c r="O66" s="580"/>
      <c r="P66" s="528"/>
      <c r="Q66" s="528"/>
      <c r="R66" s="528"/>
      <c r="U66" s="571"/>
    </row>
    <row r="67" spans="1:21" ht="12.75" customHeight="1" x14ac:dyDescent="0.2">
      <c r="A67" s="549">
        <v>61</v>
      </c>
      <c r="B67" s="558"/>
      <c r="C67" s="549" t="s">
        <v>1820</v>
      </c>
      <c r="D67" s="549" t="s">
        <v>1785</v>
      </c>
      <c r="E67" s="559">
        <v>10</v>
      </c>
      <c r="F67" s="199"/>
      <c r="G67" s="561">
        <f t="shared" si="1"/>
        <v>0</v>
      </c>
      <c r="H67" s="562">
        <v>7.0200000000000004E-4</v>
      </c>
      <c r="I67" s="563">
        <v>7.0200000000000002E-3</v>
      </c>
      <c r="J67" s="180" t="s">
        <v>187</v>
      </c>
      <c r="K67" s="181" t="s">
        <v>179</v>
      </c>
      <c r="L67" s="549"/>
      <c r="M67" s="549"/>
      <c r="N67" s="549"/>
      <c r="O67" s="580"/>
      <c r="P67" s="528"/>
      <c r="Q67" s="528"/>
      <c r="R67" s="528"/>
      <c r="U67" s="571"/>
    </row>
    <row r="68" spans="1:21" ht="12.75" customHeight="1" x14ac:dyDescent="0.2">
      <c r="A68" s="549">
        <v>62</v>
      </c>
      <c r="B68" s="558"/>
      <c r="C68" s="549" t="s">
        <v>1821</v>
      </c>
      <c r="D68" s="549" t="s">
        <v>577</v>
      </c>
      <c r="E68" s="559">
        <v>470</v>
      </c>
      <c r="F68" s="199"/>
      <c r="G68" s="561">
        <f t="shared" si="1"/>
        <v>0</v>
      </c>
      <c r="H68" s="562">
        <v>2.9E-4</v>
      </c>
      <c r="I68" s="563">
        <v>0.1363</v>
      </c>
      <c r="J68" s="180" t="s">
        <v>187</v>
      </c>
      <c r="K68" s="181" t="s">
        <v>179</v>
      </c>
      <c r="L68" s="549"/>
      <c r="M68" s="549"/>
      <c r="N68" s="549"/>
      <c r="O68" s="528"/>
      <c r="P68" s="528"/>
      <c r="Q68" s="528"/>
      <c r="R68" s="528"/>
    </row>
    <row r="69" spans="1:21" ht="12.75" customHeight="1" x14ac:dyDescent="0.2">
      <c r="A69" s="549">
        <v>63</v>
      </c>
      <c r="B69" s="558"/>
      <c r="C69" s="549" t="s">
        <v>1822</v>
      </c>
      <c r="D69" s="549" t="s">
        <v>577</v>
      </c>
      <c r="E69" s="559">
        <v>219</v>
      </c>
      <c r="F69" s="199"/>
      <c r="G69" s="561">
        <f t="shared" si="1"/>
        <v>0</v>
      </c>
      <c r="H69" s="562">
        <v>2.9E-4</v>
      </c>
      <c r="I69" s="563">
        <v>6.3509999999999997E-2</v>
      </c>
      <c r="J69" s="180" t="s">
        <v>187</v>
      </c>
      <c r="K69" s="181" t="s">
        <v>179</v>
      </c>
      <c r="L69" s="549"/>
      <c r="M69" s="549"/>
      <c r="N69" s="549"/>
      <c r="O69" s="528"/>
      <c r="P69" s="528"/>
      <c r="Q69" s="528"/>
      <c r="R69" s="528"/>
    </row>
    <row r="70" spans="1:21" ht="12.75" customHeight="1" x14ac:dyDescent="0.2">
      <c r="A70" s="549">
        <v>64</v>
      </c>
      <c r="B70" s="558"/>
      <c r="C70" s="549" t="s">
        <v>1823</v>
      </c>
      <c r="D70" s="549" t="s">
        <v>577</v>
      </c>
      <c r="E70" s="559">
        <v>113</v>
      </c>
      <c r="F70" s="199"/>
      <c r="G70" s="561">
        <f t="shared" si="1"/>
        <v>0</v>
      </c>
      <c r="H70" s="562">
        <v>2.9E-4</v>
      </c>
      <c r="I70" s="563">
        <v>3.2770000000000001E-2</v>
      </c>
      <c r="J70" s="180" t="s">
        <v>187</v>
      </c>
      <c r="K70" s="181" t="s">
        <v>179</v>
      </c>
      <c r="L70" s="549"/>
      <c r="M70" s="549"/>
      <c r="N70" s="549"/>
      <c r="O70" s="528"/>
      <c r="P70" s="528"/>
      <c r="Q70" s="528"/>
      <c r="R70" s="528"/>
    </row>
    <row r="71" spans="1:21" ht="12.75" customHeight="1" x14ac:dyDescent="0.2">
      <c r="A71" s="549">
        <v>65</v>
      </c>
      <c r="B71" s="558"/>
      <c r="C71" s="549" t="s">
        <v>1824</v>
      </c>
      <c r="D71" s="549" t="s">
        <v>577</v>
      </c>
      <c r="E71" s="559">
        <v>95</v>
      </c>
      <c r="F71" s="199"/>
      <c r="G71" s="561">
        <f t="shared" si="1"/>
        <v>0</v>
      </c>
      <c r="H71" s="562">
        <v>2.9999999999999997E-4</v>
      </c>
      <c r="I71" s="563">
        <v>2.8499999999999998E-2</v>
      </c>
      <c r="J71" s="180" t="s">
        <v>187</v>
      </c>
      <c r="K71" s="181" t="s">
        <v>179</v>
      </c>
      <c r="L71" s="549"/>
      <c r="M71" s="549"/>
      <c r="N71" s="549"/>
      <c r="O71" s="528"/>
      <c r="P71" s="528"/>
      <c r="Q71" s="528"/>
      <c r="R71" s="528"/>
    </row>
    <row r="72" spans="1:21" ht="12.75" customHeight="1" x14ac:dyDescent="0.2">
      <c r="A72" s="549">
        <v>66</v>
      </c>
      <c r="B72" s="558"/>
      <c r="C72" s="549" t="s">
        <v>1825</v>
      </c>
      <c r="D72" s="549" t="s">
        <v>577</v>
      </c>
      <c r="E72" s="559">
        <v>139</v>
      </c>
      <c r="F72" s="199"/>
      <c r="G72" s="561">
        <f t="shared" si="1"/>
        <v>0</v>
      </c>
      <c r="H72" s="562">
        <v>2.9999999999999997E-4</v>
      </c>
      <c r="I72" s="563">
        <v>4.1699999999999994E-2</v>
      </c>
      <c r="J72" s="180" t="s">
        <v>187</v>
      </c>
      <c r="K72" s="181" t="s">
        <v>179</v>
      </c>
      <c r="L72" s="549"/>
      <c r="M72" s="549"/>
      <c r="N72" s="549"/>
      <c r="O72" s="528"/>
      <c r="P72" s="528"/>
      <c r="Q72" s="528"/>
      <c r="R72" s="528"/>
    </row>
    <row r="73" spans="1:21" ht="12.75" customHeight="1" x14ac:dyDescent="0.2">
      <c r="A73" s="549">
        <v>67</v>
      </c>
      <c r="B73" s="558"/>
      <c r="C73" s="549" t="s">
        <v>1826</v>
      </c>
      <c r="D73" s="549" t="s">
        <v>577</v>
      </c>
      <c r="E73" s="559">
        <v>66</v>
      </c>
      <c r="F73" s="199"/>
      <c r="G73" s="561">
        <f t="shared" si="1"/>
        <v>0</v>
      </c>
      <c r="H73" s="562">
        <v>2.9999999999999997E-4</v>
      </c>
      <c r="I73" s="563">
        <v>1.9799999999999998E-2</v>
      </c>
      <c r="J73" s="180" t="s">
        <v>187</v>
      </c>
      <c r="K73" s="181" t="s">
        <v>179</v>
      </c>
      <c r="L73" s="549"/>
      <c r="M73" s="549"/>
      <c r="N73" s="549"/>
      <c r="O73" s="528"/>
      <c r="P73" s="528"/>
      <c r="Q73" s="528"/>
      <c r="R73" s="528"/>
    </row>
    <row r="74" spans="1:21" ht="12.75" customHeight="1" x14ac:dyDescent="0.2">
      <c r="A74" s="549">
        <v>68</v>
      </c>
      <c r="B74" s="558"/>
      <c r="C74" s="549" t="s">
        <v>1827</v>
      </c>
      <c r="D74" s="549" t="s">
        <v>1210</v>
      </c>
      <c r="E74" s="559">
        <v>882.2</v>
      </c>
      <c r="F74" s="199"/>
      <c r="G74" s="561">
        <f t="shared" si="1"/>
        <v>0</v>
      </c>
      <c r="H74" s="562">
        <v>2.3000000000000001E-4</v>
      </c>
      <c r="I74" s="563">
        <v>0.202906</v>
      </c>
      <c r="J74" s="180" t="s">
        <v>187</v>
      </c>
      <c r="K74" s="181" t="s">
        <v>179</v>
      </c>
      <c r="L74" s="549"/>
      <c r="M74" s="581"/>
      <c r="N74" s="549"/>
      <c r="O74" s="569"/>
      <c r="P74" s="528"/>
      <c r="Q74" s="528"/>
      <c r="R74" s="528"/>
    </row>
    <row r="75" spans="1:21" ht="12.75" customHeight="1" x14ac:dyDescent="0.2">
      <c r="A75" s="549">
        <v>69</v>
      </c>
      <c r="B75" s="558"/>
      <c r="C75" s="549" t="s">
        <v>1828</v>
      </c>
      <c r="D75" s="549" t="s">
        <v>1210</v>
      </c>
      <c r="E75" s="559">
        <v>330</v>
      </c>
      <c r="F75" s="199"/>
      <c r="G75" s="561">
        <f t="shared" si="1"/>
        <v>0</v>
      </c>
      <c r="H75" s="562">
        <v>2.3000000000000001E-4</v>
      </c>
      <c r="I75" s="563">
        <v>7.5900000000000009E-2</v>
      </c>
      <c r="J75" s="180" t="s">
        <v>187</v>
      </c>
      <c r="K75" s="181" t="s">
        <v>179</v>
      </c>
      <c r="L75" s="549"/>
      <c r="M75" s="549"/>
      <c r="N75" s="549"/>
      <c r="O75" s="569"/>
      <c r="P75" s="528"/>
      <c r="Q75" s="528"/>
      <c r="R75" s="528"/>
    </row>
    <row r="76" spans="1:21" ht="12.75" customHeight="1" x14ac:dyDescent="0.2">
      <c r="A76" s="549">
        <v>70</v>
      </c>
      <c r="B76" s="558"/>
      <c r="C76" s="549" t="s">
        <v>1829</v>
      </c>
      <c r="D76" s="549" t="s">
        <v>577</v>
      </c>
      <c r="E76" s="559">
        <v>470</v>
      </c>
      <c r="F76" s="199"/>
      <c r="G76" s="561">
        <f t="shared" si="1"/>
        <v>0</v>
      </c>
      <c r="H76" s="562">
        <v>4.0000000000000003E-5</v>
      </c>
      <c r="I76" s="563">
        <v>1.8800000000000001E-2</v>
      </c>
      <c r="J76" s="180" t="s">
        <v>187</v>
      </c>
      <c r="K76" s="181" t="s">
        <v>179</v>
      </c>
      <c r="L76" s="564"/>
      <c r="M76" s="549"/>
      <c r="N76" s="549"/>
      <c r="O76" s="560"/>
      <c r="P76" s="528"/>
      <c r="Q76" s="528"/>
      <c r="R76" s="528"/>
    </row>
    <row r="77" spans="1:21" ht="12.75" customHeight="1" x14ac:dyDescent="0.2">
      <c r="A77" s="549">
        <v>71</v>
      </c>
      <c r="B77" s="558"/>
      <c r="C77" s="549" t="s">
        <v>1830</v>
      </c>
      <c r="D77" s="549" t="s">
        <v>577</v>
      </c>
      <c r="E77" s="559">
        <v>219</v>
      </c>
      <c r="F77" s="199"/>
      <c r="G77" s="561">
        <f t="shared" si="1"/>
        <v>0</v>
      </c>
      <c r="H77" s="562">
        <v>5.0000000000000002E-5</v>
      </c>
      <c r="I77" s="563">
        <v>1.095E-2</v>
      </c>
      <c r="J77" s="180" t="s">
        <v>187</v>
      </c>
      <c r="K77" s="181" t="s">
        <v>179</v>
      </c>
      <c r="L77" s="564"/>
      <c r="M77" s="549"/>
      <c r="N77" s="549"/>
      <c r="O77" s="560"/>
      <c r="P77" s="528"/>
      <c r="Q77" s="528"/>
      <c r="R77" s="528"/>
    </row>
    <row r="78" spans="1:21" ht="12.75" customHeight="1" x14ac:dyDescent="0.2">
      <c r="A78" s="549">
        <v>72</v>
      </c>
      <c r="B78" s="558"/>
      <c r="C78" s="549" t="s">
        <v>1831</v>
      </c>
      <c r="D78" s="549" t="s">
        <v>577</v>
      </c>
      <c r="E78" s="559">
        <v>114</v>
      </c>
      <c r="F78" s="199"/>
      <c r="G78" s="561">
        <f t="shared" si="1"/>
        <v>0</v>
      </c>
      <c r="H78" s="562">
        <v>5.0000000000000002E-5</v>
      </c>
      <c r="I78" s="563">
        <v>5.7000000000000002E-3</v>
      </c>
      <c r="J78" s="180" t="s">
        <v>187</v>
      </c>
      <c r="K78" s="181" t="s">
        <v>179</v>
      </c>
      <c r="L78" s="564"/>
      <c r="M78" s="549"/>
      <c r="N78" s="549"/>
      <c r="O78" s="560"/>
      <c r="P78" s="528"/>
      <c r="Q78" s="528"/>
      <c r="R78" s="528"/>
    </row>
    <row r="79" spans="1:21" ht="12.75" customHeight="1" x14ac:dyDescent="0.2">
      <c r="A79" s="549">
        <v>73</v>
      </c>
      <c r="B79" s="558"/>
      <c r="C79" s="549" t="s">
        <v>1832</v>
      </c>
      <c r="D79" s="549" t="s">
        <v>577</v>
      </c>
      <c r="E79" s="559">
        <v>112</v>
      </c>
      <c r="F79" s="199"/>
      <c r="G79" s="561">
        <f t="shared" si="1"/>
        <v>0</v>
      </c>
      <c r="H79" s="562">
        <v>9.0000000000000006E-5</v>
      </c>
      <c r="I79" s="563">
        <v>1.008E-2</v>
      </c>
      <c r="J79" s="180" t="s">
        <v>187</v>
      </c>
      <c r="K79" s="181" t="s">
        <v>179</v>
      </c>
      <c r="L79" s="564"/>
      <c r="M79" s="549"/>
      <c r="N79" s="549"/>
      <c r="O79" s="560"/>
      <c r="P79" s="528"/>
      <c r="Q79" s="528"/>
      <c r="R79" s="528"/>
    </row>
    <row r="80" spans="1:21" ht="12.75" customHeight="1" x14ac:dyDescent="0.2">
      <c r="A80" s="549">
        <v>74</v>
      </c>
      <c r="B80" s="558"/>
      <c r="C80" s="549" t="s">
        <v>1833</v>
      </c>
      <c r="D80" s="549" t="s">
        <v>577</v>
      </c>
      <c r="E80" s="559">
        <v>139</v>
      </c>
      <c r="F80" s="199"/>
      <c r="G80" s="561">
        <f t="shared" si="1"/>
        <v>0</v>
      </c>
      <c r="H80" s="562">
        <v>9.0000000000000006E-5</v>
      </c>
      <c r="I80" s="563">
        <v>1.251E-2</v>
      </c>
      <c r="J80" s="180" t="s">
        <v>187</v>
      </c>
      <c r="K80" s="181" t="s">
        <v>179</v>
      </c>
      <c r="L80" s="564"/>
      <c r="M80" s="549"/>
      <c r="N80" s="549"/>
      <c r="O80" s="560"/>
      <c r="P80" s="528"/>
      <c r="Q80" s="528"/>
      <c r="R80" s="528"/>
    </row>
    <row r="81" spans="1:21" ht="12.75" customHeight="1" x14ac:dyDescent="0.2">
      <c r="A81" s="549">
        <v>75</v>
      </c>
      <c r="B81" s="558"/>
      <c r="C81" s="549" t="s">
        <v>1834</v>
      </c>
      <c r="D81" s="549" t="s">
        <v>577</v>
      </c>
      <c r="E81" s="559">
        <v>66</v>
      </c>
      <c r="F81" s="199"/>
      <c r="G81" s="561">
        <f t="shared" si="1"/>
        <v>0</v>
      </c>
      <c r="H81" s="562">
        <v>1.2E-4</v>
      </c>
      <c r="I81" s="563">
        <v>7.92E-3</v>
      </c>
      <c r="J81" s="180" t="s">
        <v>187</v>
      </c>
      <c r="K81" s="181" t="s">
        <v>179</v>
      </c>
      <c r="L81" s="564"/>
      <c r="M81" s="549"/>
      <c r="N81" s="549"/>
      <c r="O81" s="560"/>
      <c r="P81" s="528"/>
      <c r="Q81" s="528"/>
      <c r="R81" s="528"/>
    </row>
    <row r="82" spans="1:21" ht="12.75" customHeight="1" x14ac:dyDescent="0.2">
      <c r="A82" s="549">
        <v>76</v>
      </c>
      <c r="B82" s="558"/>
      <c r="C82" s="549" t="s">
        <v>1835</v>
      </c>
      <c r="D82" s="549" t="s">
        <v>248</v>
      </c>
      <c r="E82" s="559">
        <v>67</v>
      </c>
      <c r="F82" s="199"/>
      <c r="G82" s="561">
        <f t="shared" si="1"/>
        <v>0</v>
      </c>
      <c r="H82" s="562">
        <v>0</v>
      </c>
      <c r="I82" s="563">
        <v>0</v>
      </c>
      <c r="J82" s="180" t="s">
        <v>187</v>
      </c>
      <c r="K82" s="181" t="s">
        <v>179</v>
      </c>
      <c r="L82" s="564"/>
      <c r="M82" s="549"/>
      <c r="N82" s="549"/>
      <c r="O82" s="560"/>
      <c r="P82" s="528"/>
      <c r="Q82" s="528"/>
      <c r="R82" s="528"/>
    </row>
    <row r="83" spans="1:21" ht="12.75" customHeight="1" x14ac:dyDescent="0.2">
      <c r="A83" s="549">
        <v>77</v>
      </c>
      <c r="B83" s="558"/>
      <c r="C83" s="549" t="s">
        <v>1836</v>
      </c>
      <c r="D83" s="549" t="s">
        <v>248</v>
      </c>
      <c r="E83" s="559">
        <v>1</v>
      </c>
      <c r="F83" s="199"/>
      <c r="G83" s="561">
        <f t="shared" si="1"/>
        <v>0</v>
      </c>
      <c r="H83" s="562">
        <v>0</v>
      </c>
      <c r="I83" s="563">
        <v>0</v>
      </c>
      <c r="J83" s="180" t="s">
        <v>187</v>
      </c>
      <c r="K83" s="181" t="s">
        <v>179</v>
      </c>
      <c r="L83" s="564"/>
      <c r="M83" s="549"/>
      <c r="N83" s="549"/>
      <c r="O83" s="560"/>
      <c r="P83" s="528"/>
      <c r="Q83" s="528"/>
      <c r="R83" s="528"/>
    </row>
    <row r="84" spans="1:21" ht="25.5" x14ac:dyDescent="0.2">
      <c r="A84" s="549">
        <v>78</v>
      </c>
      <c r="B84" s="558"/>
      <c r="C84" s="568" t="s">
        <v>1837</v>
      </c>
      <c r="D84" s="549"/>
      <c r="E84" s="559"/>
      <c r="F84" s="199"/>
      <c r="G84" s="561">
        <f t="shared" si="1"/>
        <v>0</v>
      </c>
      <c r="H84" s="562"/>
      <c r="I84" s="563"/>
      <c r="J84" s="180" t="s">
        <v>187</v>
      </c>
      <c r="K84" s="181" t="s">
        <v>179</v>
      </c>
      <c r="L84" s="549"/>
      <c r="M84" s="565"/>
      <c r="N84" s="549"/>
      <c r="O84" s="549"/>
      <c r="P84" s="549"/>
      <c r="Q84" s="549"/>
      <c r="R84" s="549"/>
    </row>
    <row r="85" spans="1:21" ht="12.75" customHeight="1" x14ac:dyDescent="0.2">
      <c r="A85" s="549">
        <v>79</v>
      </c>
      <c r="B85" s="558"/>
      <c r="C85" s="549" t="s">
        <v>1838</v>
      </c>
      <c r="D85" s="549" t="s">
        <v>248</v>
      </c>
      <c r="E85" s="559">
        <v>1</v>
      </c>
      <c r="F85" s="199"/>
      <c r="G85" s="561">
        <f t="shared" si="1"/>
        <v>0</v>
      </c>
      <c r="H85" s="562">
        <v>1.8460000000000001E-2</v>
      </c>
      <c r="I85" s="563">
        <v>1.8460000000000001E-2</v>
      </c>
      <c r="J85" s="180" t="s">
        <v>187</v>
      </c>
      <c r="K85" s="181" t="s">
        <v>179</v>
      </c>
      <c r="L85" s="564"/>
      <c r="M85" s="549"/>
      <c r="N85" s="549"/>
      <c r="O85" s="569"/>
      <c r="P85" s="528"/>
      <c r="Q85" s="560"/>
      <c r="R85" s="528"/>
    </row>
    <row r="86" spans="1:21" x14ac:dyDescent="0.2">
      <c r="A86" s="549">
        <v>80</v>
      </c>
      <c r="B86" s="558"/>
      <c r="C86" s="568" t="s">
        <v>1839</v>
      </c>
      <c r="D86" s="549"/>
      <c r="E86" s="560"/>
      <c r="F86" s="199"/>
      <c r="G86" s="561">
        <f t="shared" si="1"/>
        <v>0</v>
      </c>
      <c r="H86" s="562"/>
      <c r="I86" s="563"/>
      <c r="J86" s="180" t="s">
        <v>187</v>
      </c>
      <c r="K86" s="181" t="s">
        <v>179</v>
      </c>
      <c r="L86" s="549"/>
      <c r="M86" s="582"/>
      <c r="N86" s="565"/>
      <c r="O86" s="549"/>
      <c r="P86" s="549"/>
      <c r="Q86" s="549"/>
      <c r="R86" s="549"/>
    </row>
    <row r="87" spans="1:21" ht="12.75" customHeight="1" x14ac:dyDescent="0.2">
      <c r="A87" s="549">
        <v>81</v>
      </c>
      <c r="B87" s="558"/>
      <c r="C87" s="549" t="s">
        <v>1840</v>
      </c>
      <c r="D87" s="549" t="s">
        <v>248</v>
      </c>
      <c r="E87" s="559">
        <v>3</v>
      </c>
      <c r="F87" s="199"/>
      <c r="G87" s="561">
        <f t="shared" si="1"/>
        <v>0</v>
      </c>
      <c r="H87" s="562">
        <v>2.1000000000000001E-4</v>
      </c>
      <c r="I87" s="563">
        <v>6.3000000000000003E-4</v>
      </c>
      <c r="J87" s="180" t="s">
        <v>187</v>
      </c>
      <c r="K87" s="181" t="s">
        <v>179</v>
      </c>
      <c r="L87" s="549"/>
      <c r="M87" s="549"/>
      <c r="N87" s="549"/>
      <c r="O87" s="583"/>
      <c r="P87" s="528"/>
      <c r="Q87" s="566"/>
      <c r="R87" s="528"/>
      <c r="U87" s="571"/>
    </row>
    <row r="88" spans="1:21" ht="12.75" customHeight="1" x14ac:dyDescent="0.2">
      <c r="A88" s="549">
        <v>82</v>
      </c>
      <c r="B88" s="558"/>
      <c r="C88" s="549" t="s">
        <v>1841</v>
      </c>
      <c r="D88" s="549" t="s">
        <v>248</v>
      </c>
      <c r="E88" s="559">
        <v>1</v>
      </c>
      <c r="F88" s="199"/>
      <c r="G88" s="561">
        <f t="shared" si="1"/>
        <v>0</v>
      </c>
      <c r="H88" s="562">
        <v>5.0000000000000001E-4</v>
      </c>
      <c r="I88" s="563">
        <v>5.0000000000000001E-4</v>
      </c>
      <c r="J88" s="180" t="s">
        <v>187</v>
      </c>
      <c r="K88" s="181" t="s">
        <v>179</v>
      </c>
      <c r="L88" s="549"/>
      <c r="M88" s="549"/>
      <c r="N88" s="549"/>
      <c r="O88" s="583"/>
      <c r="P88" s="528"/>
      <c r="Q88" s="566"/>
      <c r="R88" s="528"/>
      <c r="U88" s="571"/>
    </row>
    <row r="89" spans="1:21" ht="12.75" customHeight="1" x14ac:dyDescent="0.2">
      <c r="A89" s="549">
        <v>83</v>
      </c>
      <c r="B89" s="558"/>
      <c r="C89" s="549" t="s">
        <v>1838</v>
      </c>
      <c r="D89" s="549" t="s">
        <v>248</v>
      </c>
      <c r="E89" s="559">
        <v>2</v>
      </c>
      <c r="F89" s="199"/>
      <c r="G89" s="561">
        <f t="shared" si="1"/>
        <v>0</v>
      </c>
      <c r="H89" s="562">
        <v>7.1000000000000002E-4</v>
      </c>
      <c r="I89" s="563">
        <v>1.42E-3</v>
      </c>
      <c r="J89" s="180" t="s">
        <v>187</v>
      </c>
      <c r="K89" s="181" t="s">
        <v>179</v>
      </c>
      <c r="L89" s="549"/>
      <c r="M89" s="549"/>
      <c r="N89" s="549"/>
      <c r="O89" s="583"/>
      <c r="P89" s="528"/>
      <c r="Q89" s="566"/>
      <c r="R89" s="528"/>
      <c r="U89" s="571"/>
    </row>
    <row r="90" spans="1:21" ht="12.75" customHeight="1" x14ac:dyDescent="0.2">
      <c r="A90" s="549">
        <v>84</v>
      </c>
      <c r="B90" s="558"/>
      <c r="C90" s="549" t="s">
        <v>1842</v>
      </c>
      <c r="D90" s="549" t="s">
        <v>248</v>
      </c>
      <c r="E90" s="559">
        <v>1</v>
      </c>
      <c r="F90" s="199"/>
      <c r="G90" s="561">
        <f t="shared" si="1"/>
        <v>0</v>
      </c>
      <c r="H90" s="562">
        <v>1.6800000000000001E-3</v>
      </c>
      <c r="I90" s="563">
        <v>1.6800000000000001E-3</v>
      </c>
      <c r="J90" s="180" t="s">
        <v>187</v>
      </c>
      <c r="K90" s="181" t="s">
        <v>179</v>
      </c>
      <c r="L90" s="549"/>
      <c r="M90" s="549"/>
      <c r="N90" s="549"/>
      <c r="O90" s="584"/>
      <c r="P90" s="528"/>
      <c r="Q90" s="566"/>
      <c r="R90" s="528"/>
      <c r="U90" s="571"/>
    </row>
    <row r="91" spans="1:21" ht="25.5" x14ac:dyDescent="0.2">
      <c r="A91" s="549">
        <v>85</v>
      </c>
      <c r="B91" s="558"/>
      <c r="C91" s="568" t="s">
        <v>1843</v>
      </c>
      <c r="D91" s="549"/>
      <c r="E91" s="559"/>
      <c r="F91" s="199"/>
      <c r="G91" s="561">
        <f t="shared" si="1"/>
        <v>0</v>
      </c>
      <c r="H91" s="562"/>
      <c r="I91" s="563"/>
      <c r="J91" s="180" t="s">
        <v>187</v>
      </c>
      <c r="K91" s="181" t="s">
        <v>179</v>
      </c>
      <c r="L91" s="549"/>
      <c r="M91" s="565"/>
      <c r="N91" s="565"/>
      <c r="O91" s="549"/>
      <c r="P91" s="549"/>
      <c r="Q91" s="549"/>
      <c r="R91" s="549"/>
    </row>
    <row r="92" spans="1:21" ht="12.75" customHeight="1" x14ac:dyDescent="0.2">
      <c r="A92" s="549">
        <v>86</v>
      </c>
      <c r="B92" s="558"/>
      <c r="C92" s="549" t="s">
        <v>1844</v>
      </c>
      <c r="D92" s="549" t="s">
        <v>248</v>
      </c>
      <c r="E92" s="559">
        <v>3</v>
      </c>
      <c r="F92" s="199"/>
      <c r="G92" s="561">
        <f t="shared" si="1"/>
        <v>0</v>
      </c>
      <c r="H92" s="562">
        <v>2.7E-4</v>
      </c>
      <c r="I92" s="563">
        <v>8.0999999999999996E-4</v>
      </c>
      <c r="J92" s="180" t="s">
        <v>187</v>
      </c>
      <c r="K92" s="181" t="s">
        <v>179</v>
      </c>
      <c r="L92" s="549"/>
      <c r="M92" s="549"/>
      <c r="N92" s="549"/>
      <c r="O92" s="583"/>
      <c r="P92" s="528"/>
      <c r="Q92" s="566"/>
      <c r="R92" s="528"/>
      <c r="U92" s="571"/>
    </row>
    <row r="93" spans="1:21" ht="12.75" customHeight="1" x14ac:dyDescent="0.2">
      <c r="A93" s="549">
        <v>87</v>
      </c>
      <c r="B93" s="558"/>
      <c r="C93" s="549" t="s">
        <v>1845</v>
      </c>
      <c r="D93" s="549" t="s">
        <v>248</v>
      </c>
      <c r="E93" s="559">
        <v>7</v>
      </c>
      <c r="F93" s="199"/>
      <c r="G93" s="561">
        <f t="shared" si="1"/>
        <v>0</v>
      </c>
      <c r="H93" s="562">
        <v>4.0000000000000002E-4</v>
      </c>
      <c r="I93" s="563">
        <v>2.8E-3</v>
      </c>
      <c r="J93" s="180" t="s">
        <v>187</v>
      </c>
      <c r="K93" s="181" t="s">
        <v>179</v>
      </c>
      <c r="L93" s="549"/>
      <c r="M93" s="549"/>
      <c r="N93" s="549"/>
      <c r="O93" s="583"/>
      <c r="P93" s="528"/>
      <c r="Q93" s="566"/>
      <c r="R93" s="528"/>
      <c r="U93" s="571"/>
    </row>
    <row r="94" spans="1:21" ht="12.75" customHeight="1" x14ac:dyDescent="0.2">
      <c r="A94" s="549">
        <v>88</v>
      </c>
      <c r="B94" s="558"/>
      <c r="C94" s="549" t="s">
        <v>1841</v>
      </c>
      <c r="D94" s="549" t="s">
        <v>248</v>
      </c>
      <c r="E94" s="559">
        <v>11</v>
      </c>
      <c r="F94" s="199"/>
      <c r="G94" s="561">
        <f t="shared" si="1"/>
        <v>0</v>
      </c>
      <c r="H94" s="562">
        <v>5.6999999999999998E-4</v>
      </c>
      <c r="I94" s="563">
        <v>6.2699999999999995E-3</v>
      </c>
      <c r="J94" s="180" t="s">
        <v>187</v>
      </c>
      <c r="K94" s="181" t="s">
        <v>179</v>
      </c>
      <c r="L94" s="549"/>
      <c r="M94" s="549"/>
      <c r="N94" s="549"/>
      <c r="O94" s="583"/>
      <c r="P94" s="528"/>
      <c r="Q94" s="566"/>
      <c r="R94" s="528"/>
      <c r="U94" s="571"/>
    </row>
    <row r="95" spans="1:21" ht="12.75" customHeight="1" x14ac:dyDescent="0.2">
      <c r="A95" s="549">
        <v>89</v>
      </c>
      <c r="B95" s="558"/>
      <c r="C95" s="549" t="s">
        <v>1838</v>
      </c>
      <c r="D95" s="549" t="s">
        <v>248</v>
      </c>
      <c r="E95" s="559">
        <v>3</v>
      </c>
      <c r="F95" s="199"/>
      <c r="G95" s="561">
        <f t="shared" si="1"/>
        <v>0</v>
      </c>
      <c r="H95" s="562">
        <v>8.0000000000000004E-4</v>
      </c>
      <c r="I95" s="563">
        <v>2.4000000000000002E-3</v>
      </c>
      <c r="J95" s="180" t="s">
        <v>187</v>
      </c>
      <c r="K95" s="181" t="s">
        <v>179</v>
      </c>
      <c r="L95" s="549"/>
      <c r="M95" s="549"/>
      <c r="N95" s="549"/>
      <c r="O95" s="583"/>
      <c r="P95" s="528"/>
      <c r="Q95" s="566"/>
      <c r="R95" s="528"/>
      <c r="U95" s="571"/>
    </row>
    <row r="96" spans="1:21" ht="12.75" customHeight="1" x14ac:dyDescent="0.2">
      <c r="A96" s="549">
        <v>90</v>
      </c>
      <c r="B96" s="558"/>
      <c r="C96" s="549" t="s">
        <v>1846</v>
      </c>
      <c r="D96" s="549" t="s">
        <v>248</v>
      </c>
      <c r="E96" s="559">
        <v>3</v>
      </c>
      <c r="F96" s="199"/>
      <c r="G96" s="561">
        <f t="shared" si="1"/>
        <v>0</v>
      </c>
      <c r="H96" s="562">
        <v>1.1999999999999999E-3</v>
      </c>
      <c r="I96" s="563">
        <v>3.5999999999999999E-3</v>
      </c>
      <c r="J96" s="180" t="s">
        <v>187</v>
      </c>
      <c r="K96" s="181" t="s">
        <v>179</v>
      </c>
      <c r="L96" s="549"/>
      <c r="M96" s="549"/>
      <c r="N96" s="549"/>
      <c r="O96" s="584"/>
      <c r="P96" s="528"/>
      <c r="Q96" s="566"/>
      <c r="R96" s="528"/>
      <c r="U96" s="571"/>
    </row>
    <row r="97" spans="1:21" ht="12.75" customHeight="1" x14ac:dyDescent="0.2">
      <c r="A97" s="549">
        <v>91</v>
      </c>
      <c r="B97" s="558"/>
      <c r="C97" s="549" t="s">
        <v>1842</v>
      </c>
      <c r="D97" s="549" t="s">
        <v>248</v>
      </c>
      <c r="E97" s="559">
        <v>4</v>
      </c>
      <c r="F97" s="199"/>
      <c r="G97" s="561">
        <f t="shared" si="1"/>
        <v>0</v>
      </c>
      <c r="H97" s="562">
        <v>1.82E-3</v>
      </c>
      <c r="I97" s="563">
        <v>7.28E-3</v>
      </c>
      <c r="J97" s="180" t="s">
        <v>187</v>
      </c>
      <c r="K97" s="181" t="s">
        <v>179</v>
      </c>
      <c r="L97" s="549"/>
      <c r="M97" s="549"/>
      <c r="N97" s="549"/>
      <c r="O97" s="584"/>
      <c r="P97" s="528"/>
      <c r="Q97" s="566"/>
      <c r="R97" s="528"/>
      <c r="U97" s="571"/>
    </row>
    <row r="98" spans="1:21" x14ac:dyDescent="0.2">
      <c r="A98" s="549">
        <v>92</v>
      </c>
      <c r="B98" s="558"/>
      <c r="C98" s="549" t="s">
        <v>1847</v>
      </c>
      <c r="D98" s="549" t="s">
        <v>1210</v>
      </c>
      <c r="E98" s="559">
        <v>4</v>
      </c>
      <c r="F98" s="199"/>
      <c r="G98" s="561">
        <f t="shared" si="1"/>
        <v>0</v>
      </c>
      <c r="H98" s="562">
        <v>2.5200000000000001E-3</v>
      </c>
      <c r="I98" s="563">
        <v>1.008E-2</v>
      </c>
      <c r="J98" s="180" t="s">
        <v>187</v>
      </c>
      <c r="K98" s="181" t="s">
        <v>179</v>
      </c>
      <c r="L98" s="549"/>
      <c r="M98" s="549"/>
      <c r="N98" s="549"/>
      <c r="O98" s="569"/>
      <c r="P98" s="528"/>
      <c r="Q98" s="566"/>
      <c r="R98" s="528"/>
    </row>
    <row r="99" spans="1:21" ht="12.75" customHeight="1" x14ac:dyDescent="0.2">
      <c r="A99" s="549">
        <v>93</v>
      </c>
      <c r="B99" s="558"/>
      <c r="C99" s="549" t="s">
        <v>1848</v>
      </c>
      <c r="D99" s="549" t="s">
        <v>248</v>
      </c>
      <c r="E99" s="559">
        <v>10</v>
      </c>
      <c r="F99" s="199"/>
      <c r="G99" s="561">
        <f t="shared" si="1"/>
        <v>0</v>
      </c>
      <c r="H99" s="562">
        <v>2.0000000000000002E-5</v>
      </c>
      <c r="I99" s="563">
        <v>2.0000000000000001E-4</v>
      </c>
      <c r="J99" s="180" t="s">
        <v>187</v>
      </c>
      <c r="K99" s="181" t="s">
        <v>179</v>
      </c>
      <c r="L99" s="564"/>
      <c r="M99" s="549"/>
      <c r="N99" s="549"/>
      <c r="O99" s="560"/>
      <c r="P99" s="528"/>
      <c r="Q99" s="566"/>
      <c r="R99" s="528"/>
    </row>
    <row r="100" spans="1:21" ht="12.75" customHeight="1" x14ac:dyDescent="0.2">
      <c r="A100" s="549">
        <v>94</v>
      </c>
      <c r="B100" s="558"/>
      <c r="C100" s="549" t="s">
        <v>1849</v>
      </c>
      <c r="D100" s="549" t="s">
        <v>248</v>
      </c>
      <c r="E100" s="559">
        <v>7</v>
      </c>
      <c r="F100" s="199"/>
      <c r="G100" s="561">
        <f t="shared" si="1"/>
        <v>0</v>
      </c>
      <c r="H100" s="562">
        <v>2.0000000000000002E-5</v>
      </c>
      <c r="I100" s="563">
        <v>1.4000000000000001E-4</v>
      </c>
      <c r="J100" s="180" t="s">
        <v>187</v>
      </c>
      <c r="K100" s="181" t="s">
        <v>179</v>
      </c>
      <c r="L100" s="564"/>
      <c r="M100" s="549"/>
      <c r="N100" s="549"/>
      <c r="O100" s="560"/>
      <c r="P100" s="528"/>
      <c r="Q100" s="566"/>
      <c r="R100" s="528"/>
    </row>
    <row r="101" spans="1:21" ht="12.75" customHeight="1" x14ac:dyDescent="0.2">
      <c r="A101" s="549">
        <v>95</v>
      </c>
      <c r="B101" s="558"/>
      <c r="C101" s="549" t="s">
        <v>1850</v>
      </c>
      <c r="D101" s="549" t="s">
        <v>248</v>
      </c>
      <c r="E101" s="559">
        <v>12</v>
      </c>
      <c r="F101" s="199"/>
      <c r="G101" s="561">
        <f t="shared" si="1"/>
        <v>0</v>
      </c>
      <c r="H101" s="562">
        <v>2.0000000000000002E-5</v>
      </c>
      <c r="I101" s="563">
        <v>2.4000000000000003E-4</v>
      </c>
      <c r="J101" s="180" t="s">
        <v>187</v>
      </c>
      <c r="K101" s="181" t="s">
        <v>179</v>
      </c>
      <c r="L101" s="564"/>
      <c r="M101" s="549"/>
      <c r="N101" s="549"/>
      <c r="O101" s="560"/>
      <c r="P101" s="528"/>
      <c r="Q101" s="566"/>
      <c r="R101" s="528"/>
    </row>
    <row r="102" spans="1:21" ht="12.75" customHeight="1" x14ac:dyDescent="0.2">
      <c r="A102" s="549">
        <v>96</v>
      </c>
      <c r="B102" s="558"/>
      <c r="C102" s="549" t="s">
        <v>1851</v>
      </c>
      <c r="D102" s="549" t="s">
        <v>248</v>
      </c>
      <c r="E102" s="559">
        <v>6</v>
      </c>
      <c r="F102" s="199"/>
      <c r="G102" s="561">
        <f t="shared" si="1"/>
        <v>0</v>
      </c>
      <c r="H102" s="562">
        <v>2.0000000000000002E-5</v>
      </c>
      <c r="I102" s="563">
        <v>1.2000000000000002E-4</v>
      </c>
      <c r="J102" s="180" t="s">
        <v>187</v>
      </c>
      <c r="K102" s="181" t="s">
        <v>179</v>
      </c>
      <c r="L102" s="564"/>
      <c r="M102" s="549"/>
      <c r="N102" s="549"/>
      <c r="O102" s="560"/>
      <c r="P102" s="528"/>
      <c r="Q102" s="566"/>
      <c r="R102" s="528"/>
    </row>
    <row r="103" spans="1:21" ht="12.75" customHeight="1" x14ac:dyDescent="0.2">
      <c r="A103" s="549">
        <v>97</v>
      </c>
      <c r="B103" s="558"/>
      <c r="C103" s="549" t="s">
        <v>1852</v>
      </c>
      <c r="D103" s="549" t="s">
        <v>248</v>
      </c>
      <c r="E103" s="559">
        <v>3</v>
      </c>
      <c r="F103" s="199"/>
      <c r="G103" s="561">
        <f t="shared" si="1"/>
        <v>0</v>
      </c>
      <c r="H103" s="562">
        <v>2.0000000000000002E-5</v>
      </c>
      <c r="I103" s="563">
        <v>6.0000000000000008E-5</v>
      </c>
      <c r="J103" s="180" t="s">
        <v>187</v>
      </c>
      <c r="K103" s="181" t="s">
        <v>179</v>
      </c>
      <c r="L103" s="564"/>
      <c r="M103" s="549"/>
      <c r="N103" s="549"/>
      <c r="O103" s="560"/>
      <c r="P103" s="528"/>
      <c r="Q103" s="566"/>
      <c r="R103" s="528"/>
    </row>
    <row r="104" spans="1:21" ht="12.75" customHeight="1" x14ac:dyDescent="0.2">
      <c r="A104" s="549">
        <v>98</v>
      </c>
      <c r="B104" s="558"/>
      <c r="C104" s="549" t="s">
        <v>1853</v>
      </c>
      <c r="D104" s="549" t="s">
        <v>248</v>
      </c>
      <c r="E104" s="559">
        <v>5</v>
      </c>
      <c r="F104" s="199"/>
      <c r="G104" s="561">
        <f t="shared" si="1"/>
        <v>0</v>
      </c>
      <c r="H104" s="562">
        <v>2.0000000000000002E-5</v>
      </c>
      <c r="I104" s="563">
        <v>1E-4</v>
      </c>
      <c r="J104" s="180" t="s">
        <v>187</v>
      </c>
      <c r="K104" s="181" t="s">
        <v>179</v>
      </c>
      <c r="L104" s="564"/>
      <c r="M104" s="549"/>
      <c r="N104" s="549"/>
      <c r="O104" s="560"/>
      <c r="P104" s="528"/>
      <c r="Q104" s="566"/>
      <c r="R104" s="528"/>
    </row>
    <row r="105" spans="1:21" ht="12.75" customHeight="1" x14ac:dyDescent="0.2">
      <c r="A105" s="549">
        <v>99</v>
      </c>
      <c r="B105" s="558"/>
      <c r="C105" s="549" t="s">
        <v>1854</v>
      </c>
      <c r="D105" s="549" t="s">
        <v>1210</v>
      </c>
      <c r="E105" s="559">
        <v>1</v>
      </c>
      <c r="F105" s="199"/>
      <c r="G105" s="561">
        <f t="shared" si="1"/>
        <v>0</v>
      </c>
      <c r="H105" s="562">
        <v>0.03</v>
      </c>
      <c r="I105" s="563">
        <v>0.03</v>
      </c>
      <c r="J105" s="180" t="s">
        <v>187</v>
      </c>
      <c r="K105" s="181" t="s">
        <v>179</v>
      </c>
      <c r="L105" s="549"/>
      <c r="M105" s="549"/>
      <c r="N105" s="549"/>
      <c r="O105" s="569"/>
      <c r="P105" s="528"/>
      <c r="Q105" s="566"/>
      <c r="R105" s="528"/>
      <c r="U105" s="571"/>
    </row>
    <row r="106" spans="1:21" ht="12.75" customHeight="1" x14ac:dyDescent="0.2">
      <c r="A106" s="549">
        <v>100</v>
      </c>
      <c r="B106" s="558"/>
      <c r="C106" s="549" t="s">
        <v>1855</v>
      </c>
      <c r="D106" s="549" t="s">
        <v>248</v>
      </c>
      <c r="E106" s="559">
        <v>1</v>
      </c>
      <c r="F106" s="199"/>
      <c r="G106" s="561">
        <f t="shared" si="1"/>
        <v>0</v>
      </c>
      <c r="H106" s="562">
        <v>2.0000000000000002E-5</v>
      </c>
      <c r="I106" s="563">
        <v>2.0000000000000002E-5</v>
      </c>
      <c r="J106" s="180" t="s">
        <v>187</v>
      </c>
      <c r="K106" s="181" t="s">
        <v>179</v>
      </c>
      <c r="L106" s="549"/>
      <c r="M106" s="549"/>
      <c r="N106" s="549"/>
      <c r="O106" s="569"/>
      <c r="P106" s="528"/>
      <c r="Q106" s="566"/>
      <c r="R106" s="528"/>
      <c r="U106" s="571"/>
    </row>
    <row r="107" spans="1:21" ht="12.75" customHeight="1" x14ac:dyDescent="0.2">
      <c r="A107" s="549">
        <v>101</v>
      </c>
      <c r="B107" s="558"/>
      <c r="C107" s="549" t="s">
        <v>1856</v>
      </c>
      <c r="D107" s="549" t="s">
        <v>577</v>
      </c>
      <c r="E107" s="559">
        <v>1120</v>
      </c>
      <c r="F107" s="199"/>
      <c r="G107" s="561">
        <f t="shared" si="1"/>
        <v>0</v>
      </c>
      <c r="H107" s="562">
        <v>1.8000000000000001E-4</v>
      </c>
      <c r="I107" s="563">
        <v>0.2016</v>
      </c>
      <c r="J107" s="180" t="s">
        <v>187</v>
      </c>
      <c r="K107" s="181" t="s">
        <v>179</v>
      </c>
      <c r="L107" s="564"/>
      <c r="M107" s="549"/>
      <c r="N107" s="549"/>
      <c r="O107" s="560"/>
      <c r="P107" s="528"/>
      <c r="Q107" s="566"/>
      <c r="R107" s="528"/>
    </row>
    <row r="108" spans="1:21" ht="12.75" customHeight="1" x14ac:dyDescent="0.2">
      <c r="A108" s="549">
        <v>102</v>
      </c>
      <c r="B108" s="558"/>
      <c r="C108" s="549" t="s">
        <v>1857</v>
      </c>
      <c r="D108" s="549" t="s">
        <v>577</v>
      </c>
      <c r="E108" s="559">
        <v>1120</v>
      </c>
      <c r="F108" s="199"/>
      <c r="G108" s="561">
        <f t="shared" si="1"/>
        <v>0</v>
      </c>
      <c r="H108" s="562">
        <v>1.0000000000000001E-5</v>
      </c>
      <c r="I108" s="563">
        <v>1.1200000000000002E-2</v>
      </c>
      <c r="J108" s="180" t="s">
        <v>187</v>
      </c>
      <c r="K108" s="181" t="s">
        <v>179</v>
      </c>
      <c r="L108" s="564"/>
      <c r="M108" s="549"/>
      <c r="N108" s="549"/>
      <c r="O108" s="560"/>
      <c r="P108" s="528"/>
      <c r="Q108" s="566"/>
      <c r="R108" s="528"/>
    </row>
    <row r="109" spans="1:21" ht="12.75" customHeight="1" x14ac:dyDescent="0.2">
      <c r="A109" s="549">
        <v>103</v>
      </c>
      <c r="B109" s="558"/>
      <c r="C109" s="549" t="s">
        <v>1858</v>
      </c>
      <c r="D109" s="549" t="s">
        <v>236</v>
      </c>
      <c r="E109" s="573">
        <v>1.6696279999999994</v>
      </c>
      <c r="F109" s="199"/>
      <c r="G109" s="561">
        <f t="shared" si="1"/>
        <v>0</v>
      </c>
      <c r="H109" s="563">
        <v>0</v>
      </c>
      <c r="I109" s="563">
        <v>0</v>
      </c>
      <c r="J109" s="180" t="s">
        <v>187</v>
      </c>
      <c r="K109" s="181" t="s">
        <v>179</v>
      </c>
      <c r="L109" s="564"/>
      <c r="M109" s="549"/>
      <c r="N109" s="549"/>
      <c r="O109" s="560"/>
      <c r="P109" s="528"/>
      <c r="Q109" s="566"/>
      <c r="R109" s="528"/>
    </row>
    <row r="110" spans="1:21" ht="15" x14ac:dyDescent="0.2">
      <c r="A110" s="549">
        <v>104</v>
      </c>
      <c r="B110" s="585" t="s">
        <v>1766</v>
      </c>
      <c r="C110" s="586" t="s">
        <v>1859</v>
      </c>
      <c r="D110" s="576"/>
      <c r="E110" s="577"/>
      <c r="F110" s="200"/>
      <c r="G110" s="555">
        <f>SUM(G111:G136)</f>
        <v>0</v>
      </c>
      <c r="H110" s="579"/>
      <c r="I110" s="557">
        <v>0.54501999999999995</v>
      </c>
      <c r="J110" s="180" t="s">
        <v>187</v>
      </c>
      <c r="K110" s="181" t="s">
        <v>179</v>
      </c>
      <c r="L110" s="549"/>
      <c r="M110" s="549"/>
      <c r="N110" s="549"/>
      <c r="O110" s="549"/>
      <c r="P110" s="549"/>
      <c r="Q110" s="549"/>
      <c r="R110" s="549"/>
    </row>
    <row r="111" spans="1:21" ht="38.25" x14ac:dyDescent="0.2">
      <c r="A111" s="549">
        <v>105</v>
      </c>
      <c r="B111" s="558"/>
      <c r="C111" s="568" t="s">
        <v>1860</v>
      </c>
      <c r="D111" s="549" t="s">
        <v>1210</v>
      </c>
      <c r="E111" s="559">
        <v>3</v>
      </c>
      <c r="F111" s="199"/>
      <c r="G111" s="561">
        <f t="shared" si="1"/>
        <v>0</v>
      </c>
      <c r="H111" s="562">
        <v>1.84E-2</v>
      </c>
      <c r="I111" s="563">
        <v>5.5199999999999999E-2</v>
      </c>
      <c r="J111" s="180" t="s">
        <v>187</v>
      </c>
      <c r="K111" s="181" t="s">
        <v>179</v>
      </c>
      <c r="L111" s="587"/>
      <c r="M111" s="565"/>
      <c r="N111" s="549"/>
      <c r="O111" s="569"/>
      <c r="P111" s="528"/>
      <c r="Q111" s="566"/>
      <c r="R111" s="528"/>
      <c r="U111" s="571"/>
    </row>
    <row r="112" spans="1:21" ht="12.75" customHeight="1" x14ac:dyDescent="0.2">
      <c r="A112" s="549">
        <v>106</v>
      </c>
      <c r="B112" s="558"/>
      <c r="C112" s="549" t="s">
        <v>1861</v>
      </c>
      <c r="D112" s="549" t="s">
        <v>1210</v>
      </c>
      <c r="E112" s="559">
        <v>3</v>
      </c>
      <c r="F112" s="199"/>
      <c r="G112" s="561">
        <f t="shared" si="1"/>
        <v>0</v>
      </c>
      <c r="H112" s="562">
        <v>2.8E-3</v>
      </c>
      <c r="I112" s="563">
        <v>8.3999999999999995E-3</v>
      </c>
      <c r="J112" s="180" t="s">
        <v>187</v>
      </c>
      <c r="K112" s="181" t="s">
        <v>179</v>
      </c>
      <c r="L112" s="549"/>
      <c r="M112" s="549"/>
      <c r="N112" s="549"/>
      <c r="O112" s="569"/>
      <c r="P112" s="528"/>
      <c r="Q112" s="566"/>
      <c r="R112" s="528"/>
      <c r="U112" s="571"/>
    </row>
    <row r="113" spans="1:21" ht="12.75" customHeight="1" x14ac:dyDescent="0.2">
      <c r="A113" s="549">
        <v>107</v>
      </c>
      <c r="B113" s="558"/>
      <c r="C113" s="549" t="s">
        <v>1862</v>
      </c>
      <c r="D113" s="549" t="s">
        <v>1210</v>
      </c>
      <c r="E113" s="559">
        <v>3</v>
      </c>
      <c r="F113" s="199"/>
      <c r="G113" s="561">
        <f t="shared" si="1"/>
        <v>0</v>
      </c>
      <c r="H113" s="562">
        <v>1.3999999999999999E-4</v>
      </c>
      <c r="I113" s="563">
        <v>4.1999999999999996E-4</v>
      </c>
      <c r="J113" s="180" t="s">
        <v>187</v>
      </c>
      <c r="K113" s="181" t="s">
        <v>179</v>
      </c>
      <c r="L113" s="549"/>
      <c r="M113" s="565"/>
      <c r="N113" s="549"/>
      <c r="O113" s="569"/>
      <c r="P113" s="528"/>
      <c r="Q113" s="566"/>
      <c r="R113" s="528"/>
      <c r="U113" s="571"/>
    </row>
    <row r="114" spans="1:21" ht="25.5" x14ac:dyDescent="0.2">
      <c r="A114" s="549">
        <v>108</v>
      </c>
      <c r="B114" s="558"/>
      <c r="C114" s="568" t="s">
        <v>1863</v>
      </c>
      <c r="D114" s="549" t="s">
        <v>1210</v>
      </c>
      <c r="E114" s="559">
        <v>3</v>
      </c>
      <c r="F114" s="199"/>
      <c r="G114" s="561">
        <f t="shared" si="1"/>
        <v>0</v>
      </c>
      <c r="H114" s="562">
        <v>1.4E-3</v>
      </c>
      <c r="I114" s="563">
        <v>4.1999999999999997E-3</v>
      </c>
      <c r="J114" s="180" t="s">
        <v>187</v>
      </c>
      <c r="K114" s="181" t="s">
        <v>179</v>
      </c>
      <c r="L114" s="549"/>
      <c r="M114" s="549"/>
      <c r="N114" s="549"/>
      <c r="O114" s="569"/>
      <c r="P114" s="528"/>
      <c r="Q114" s="566"/>
      <c r="R114" s="528"/>
      <c r="U114" s="571"/>
    </row>
    <row r="115" spans="1:21" s="583" customFormat="1" ht="12.75" customHeight="1" x14ac:dyDescent="0.2">
      <c r="A115" s="549">
        <v>109</v>
      </c>
      <c r="B115" s="558"/>
      <c r="C115" s="549" t="s">
        <v>1864</v>
      </c>
      <c r="D115" s="549" t="s">
        <v>1210</v>
      </c>
      <c r="E115" s="559">
        <v>8</v>
      </c>
      <c r="F115" s="199"/>
      <c r="G115" s="561">
        <f t="shared" si="1"/>
        <v>0</v>
      </c>
      <c r="H115" s="562">
        <v>1.0030000000000001E-2</v>
      </c>
      <c r="I115" s="563">
        <v>8.0240000000000006E-2</v>
      </c>
      <c r="J115" s="180" t="s">
        <v>187</v>
      </c>
      <c r="K115" s="181" t="s">
        <v>179</v>
      </c>
      <c r="L115" s="588"/>
      <c r="M115" s="549"/>
      <c r="N115" s="549"/>
      <c r="O115" s="569"/>
      <c r="P115" s="528"/>
      <c r="Q115" s="566"/>
      <c r="R115" s="528"/>
    </row>
    <row r="116" spans="1:21" x14ac:dyDescent="0.2">
      <c r="A116" s="549">
        <v>110</v>
      </c>
      <c r="B116" s="589"/>
      <c r="C116" s="549" t="s">
        <v>1865</v>
      </c>
      <c r="D116" s="549" t="s">
        <v>1210</v>
      </c>
      <c r="E116" s="559">
        <v>16</v>
      </c>
      <c r="F116" s="199"/>
      <c r="G116" s="561">
        <f t="shared" si="1"/>
        <v>0</v>
      </c>
      <c r="H116" s="562">
        <v>1.8400000000000001E-3</v>
      </c>
      <c r="I116" s="563">
        <v>2.9440000000000001E-2</v>
      </c>
      <c r="J116" s="180" t="s">
        <v>187</v>
      </c>
      <c r="K116" s="181" t="s">
        <v>179</v>
      </c>
      <c r="L116" s="590"/>
      <c r="M116" s="565"/>
      <c r="N116" s="549"/>
      <c r="O116" s="569"/>
      <c r="P116" s="528"/>
      <c r="Q116" s="566"/>
      <c r="R116" s="528"/>
      <c r="U116" s="571"/>
    </row>
    <row r="117" spans="1:21" ht="12.75" customHeight="1" x14ac:dyDescent="0.2">
      <c r="A117" s="549">
        <v>111</v>
      </c>
      <c r="B117" s="558"/>
      <c r="C117" s="549" t="s">
        <v>1866</v>
      </c>
      <c r="D117" s="549" t="s">
        <v>1210</v>
      </c>
      <c r="E117" s="559">
        <v>3</v>
      </c>
      <c r="F117" s="199"/>
      <c r="G117" s="561">
        <f t="shared" ref="G117:G136" si="2">E117*F117</f>
        <v>0</v>
      </c>
      <c r="H117" s="562">
        <v>3.2559999999999999E-2</v>
      </c>
      <c r="I117" s="563">
        <v>9.7679999999999989E-2</v>
      </c>
      <c r="J117" s="180" t="s">
        <v>187</v>
      </c>
      <c r="K117" s="181" t="s">
        <v>179</v>
      </c>
      <c r="L117" s="588"/>
      <c r="M117" s="581"/>
      <c r="N117" s="549"/>
      <c r="O117" s="569"/>
      <c r="P117" s="528"/>
      <c r="Q117" s="566"/>
      <c r="R117" s="528"/>
      <c r="U117" s="591"/>
    </row>
    <row r="118" spans="1:21" ht="12.75" customHeight="1" x14ac:dyDescent="0.2">
      <c r="A118" s="549">
        <v>112</v>
      </c>
      <c r="B118" s="558"/>
      <c r="C118" s="549" t="s">
        <v>1867</v>
      </c>
      <c r="D118" s="549" t="s">
        <v>1210</v>
      </c>
      <c r="E118" s="559">
        <v>3</v>
      </c>
      <c r="F118" s="199"/>
      <c r="G118" s="561">
        <f t="shared" si="2"/>
        <v>0</v>
      </c>
      <c r="H118" s="562">
        <v>2.5600000000000002E-3</v>
      </c>
      <c r="I118" s="563">
        <v>7.6800000000000011E-3</v>
      </c>
      <c r="J118" s="180" t="s">
        <v>187</v>
      </c>
      <c r="K118" s="181" t="s">
        <v>179</v>
      </c>
      <c r="L118" s="588"/>
      <c r="M118" s="549"/>
      <c r="N118" s="549"/>
      <c r="O118" s="569"/>
      <c r="P118" s="528"/>
      <c r="Q118" s="566"/>
      <c r="R118" s="528"/>
      <c r="U118" s="591"/>
    </row>
    <row r="119" spans="1:21" x14ac:dyDescent="0.2">
      <c r="A119" s="549">
        <v>113</v>
      </c>
      <c r="B119" s="558"/>
      <c r="C119" s="549" t="s">
        <v>1868</v>
      </c>
      <c r="D119" s="549" t="s">
        <v>1210</v>
      </c>
      <c r="E119" s="559">
        <v>1</v>
      </c>
      <c r="F119" s="199"/>
      <c r="G119" s="561">
        <f t="shared" si="2"/>
        <v>0</v>
      </c>
      <c r="H119" s="562">
        <v>2.8300000000000001E-3</v>
      </c>
      <c r="I119" s="563">
        <v>2.8300000000000001E-3</v>
      </c>
      <c r="J119" s="180" t="s">
        <v>187</v>
      </c>
      <c r="K119" s="181" t="s">
        <v>179</v>
      </c>
      <c r="L119" s="588"/>
      <c r="M119" s="565"/>
      <c r="N119" s="549"/>
      <c r="O119" s="569"/>
      <c r="P119" s="528"/>
      <c r="Q119" s="566"/>
      <c r="R119" s="528"/>
      <c r="U119" s="571"/>
    </row>
    <row r="120" spans="1:21" x14ac:dyDescent="0.2">
      <c r="A120" s="549">
        <v>114</v>
      </c>
      <c r="B120" s="589"/>
      <c r="C120" s="568" t="s">
        <v>1869</v>
      </c>
      <c r="D120" s="549" t="s">
        <v>1210</v>
      </c>
      <c r="E120" s="559">
        <v>2</v>
      </c>
      <c r="F120" s="199"/>
      <c r="G120" s="561">
        <f t="shared" si="2"/>
        <v>0</v>
      </c>
      <c r="H120" s="562">
        <v>1.8500000000000001E-3</v>
      </c>
      <c r="I120" s="563">
        <v>3.7000000000000002E-3</v>
      </c>
      <c r="J120" s="180" t="s">
        <v>187</v>
      </c>
      <c r="K120" s="181" t="s">
        <v>179</v>
      </c>
      <c r="L120" s="588"/>
      <c r="M120" s="565"/>
      <c r="N120" s="549"/>
      <c r="O120" s="569"/>
      <c r="P120" s="528"/>
      <c r="Q120" s="566"/>
      <c r="R120" s="528"/>
      <c r="U120" s="571"/>
    </row>
    <row r="121" spans="1:21" ht="12.75" customHeight="1" x14ac:dyDescent="0.2">
      <c r="A121" s="549">
        <v>115</v>
      </c>
      <c r="B121" s="558"/>
      <c r="C121" s="549" t="s">
        <v>1870</v>
      </c>
      <c r="D121" s="549" t="s">
        <v>1210</v>
      </c>
      <c r="E121" s="559">
        <v>4</v>
      </c>
      <c r="F121" s="199"/>
      <c r="G121" s="561">
        <f t="shared" si="2"/>
        <v>0</v>
      </c>
      <c r="H121" s="562">
        <v>1.2999999999999999E-4</v>
      </c>
      <c r="I121" s="563">
        <v>5.1999999999999995E-4</v>
      </c>
      <c r="J121" s="180" t="s">
        <v>187</v>
      </c>
      <c r="K121" s="181" t="s">
        <v>179</v>
      </c>
      <c r="L121" s="588"/>
      <c r="M121" s="549"/>
      <c r="N121" s="549"/>
      <c r="O121" s="560"/>
      <c r="P121" s="528"/>
      <c r="Q121" s="566"/>
      <c r="R121" s="528"/>
      <c r="U121" s="591"/>
    </row>
    <row r="122" spans="1:21" ht="12.75" customHeight="1" x14ac:dyDescent="0.2">
      <c r="A122" s="549">
        <v>116</v>
      </c>
      <c r="B122" s="558"/>
      <c r="C122" s="549" t="s">
        <v>1871</v>
      </c>
      <c r="D122" s="549" t="s">
        <v>1210</v>
      </c>
      <c r="E122" s="559">
        <v>3</v>
      </c>
      <c r="F122" s="199"/>
      <c r="G122" s="561">
        <f t="shared" si="2"/>
        <v>0</v>
      </c>
      <c r="H122" s="562">
        <v>2.3900000000000002E-3</v>
      </c>
      <c r="I122" s="563">
        <v>7.170000000000001E-3</v>
      </c>
      <c r="J122" s="180" t="s">
        <v>187</v>
      </c>
      <c r="K122" s="181" t="s">
        <v>179</v>
      </c>
      <c r="L122" s="588"/>
      <c r="M122" s="549"/>
      <c r="N122" s="549"/>
      <c r="O122" s="560"/>
      <c r="P122" s="528"/>
      <c r="Q122" s="566"/>
      <c r="R122" s="528"/>
      <c r="U122" s="591"/>
    </row>
    <row r="123" spans="1:21" ht="12.75" customHeight="1" x14ac:dyDescent="0.2">
      <c r="A123" s="549">
        <v>117</v>
      </c>
      <c r="B123" s="558"/>
      <c r="C123" s="549" t="s">
        <v>1872</v>
      </c>
      <c r="D123" s="549" t="s">
        <v>1210</v>
      </c>
      <c r="E123" s="559">
        <v>16</v>
      </c>
      <c r="F123" s="199"/>
      <c r="G123" s="561">
        <f t="shared" si="2"/>
        <v>0</v>
      </c>
      <c r="H123" s="562">
        <v>2.97E-3</v>
      </c>
      <c r="I123" s="563">
        <v>4.752E-2</v>
      </c>
      <c r="J123" s="180" t="s">
        <v>187</v>
      </c>
      <c r="K123" s="181" t="s">
        <v>179</v>
      </c>
      <c r="L123" s="588"/>
      <c r="M123" s="549"/>
      <c r="N123" s="549"/>
      <c r="O123" s="560"/>
      <c r="P123" s="528"/>
      <c r="Q123" s="566"/>
      <c r="R123" s="528"/>
      <c r="U123" s="591"/>
    </row>
    <row r="124" spans="1:21" ht="12.75" customHeight="1" x14ac:dyDescent="0.2">
      <c r="A124" s="549">
        <v>118</v>
      </c>
      <c r="B124" s="558"/>
      <c r="C124" s="549" t="s">
        <v>1873</v>
      </c>
      <c r="D124" s="549" t="s">
        <v>1210</v>
      </c>
      <c r="E124" s="559">
        <v>16</v>
      </c>
      <c r="F124" s="199"/>
      <c r="G124" s="561">
        <f t="shared" si="2"/>
        <v>0</v>
      </c>
      <c r="H124" s="562">
        <v>3.2599999999999999E-3</v>
      </c>
      <c r="I124" s="563">
        <v>5.2159999999999998E-2</v>
      </c>
      <c r="J124" s="180" t="s">
        <v>187</v>
      </c>
      <c r="K124" s="181" t="s">
        <v>179</v>
      </c>
      <c r="L124" s="588"/>
      <c r="M124" s="549"/>
      <c r="N124" s="549"/>
      <c r="O124" s="569"/>
      <c r="P124" s="528"/>
      <c r="Q124" s="528"/>
      <c r="R124" s="528"/>
      <c r="U124" s="571"/>
    </row>
    <row r="125" spans="1:21" ht="12.75" customHeight="1" x14ac:dyDescent="0.2">
      <c r="A125" s="549">
        <v>119</v>
      </c>
      <c r="B125" s="558"/>
      <c r="C125" s="549" t="s">
        <v>1874</v>
      </c>
      <c r="D125" s="549" t="s">
        <v>1210</v>
      </c>
      <c r="E125" s="559">
        <v>16</v>
      </c>
      <c r="F125" s="199"/>
      <c r="G125" s="561">
        <f t="shared" si="2"/>
        <v>0</v>
      </c>
      <c r="H125" s="562">
        <v>2.2499999999999998E-3</v>
      </c>
      <c r="I125" s="563">
        <v>3.5999999999999997E-2</v>
      </c>
      <c r="J125" s="180" t="s">
        <v>187</v>
      </c>
      <c r="K125" s="181" t="s">
        <v>179</v>
      </c>
      <c r="L125" s="549"/>
      <c r="M125" s="549"/>
      <c r="N125" s="549"/>
      <c r="O125" s="569"/>
      <c r="P125" s="528"/>
      <c r="Q125" s="528"/>
      <c r="R125" s="528"/>
      <c r="U125" s="571"/>
    </row>
    <row r="126" spans="1:21" ht="12.75" customHeight="1" x14ac:dyDescent="0.2">
      <c r="A126" s="549">
        <v>120</v>
      </c>
      <c r="B126" s="558"/>
      <c r="C126" s="549" t="s">
        <v>1875</v>
      </c>
      <c r="D126" s="549" t="s">
        <v>1210</v>
      </c>
      <c r="E126" s="559">
        <v>31</v>
      </c>
      <c r="F126" s="199"/>
      <c r="G126" s="561">
        <f t="shared" si="2"/>
        <v>0</v>
      </c>
      <c r="H126" s="562">
        <v>3.6999999999999999E-4</v>
      </c>
      <c r="I126" s="563">
        <v>1.1469999999999999E-2</v>
      </c>
      <c r="J126" s="180" t="s">
        <v>187</v>
      </c>
      <c r="K126" s="181" t="s">
        <v>179</v>
      </c>
      <c r="L126" s="549"/>
      <c r="M126" s="565"/>
      <c r="N126" s="549"/>
      <c r="O126" s="569"/>
      <c r="P126" s="528"/>
      <c r="Q126" s="566"/>
      <c r="R126" s="528"/>
      <c r="U126" s="571"/>
    </row>
    <row r="127" spans="1:21" ht="12.75" customHeight="1" x14ac:dyDescent="0.2">
      <c r="A127" s="549">
        <v>121</v>
      </c>
      <c r="B127" s="558"/>
      <c r="C127" s="549" t="s">
        <v>1876</v>
      </c>
      <c r="D127" s="549" t="s">
        <v>1210</v>
      </c>
      <c r="E127" s="559">
        <v>101</v>
      </c>
      <c r="F127" s="199"/>
      <c r="G127" s="561">
        <f t="shared" si="2"/>
        <v>0</v>
      </c>
      <c r="H127" s="562">
        <v>1.1E-4</v>
      </c>
      <c r="I127" s="563">
        <v>1.111E-2</v>
      </c>
      <c r="J127" s="180" t="s">
        <v>187</v>
      </c>
      <c r="K127" s="181" t="s">
        <v>179</v>
      </c>
      <c r="L127" s="588"/>
      <c r="M127" s="565"/>
      <c r="N127" s="549"/>
      <c r="O127" s="569"/>
      <c r="P127" s="528"/>
      <c r="Q127" s="566"/>
      <c r="R127" s="528"/>
      <c r="U127" s="571"/>
    </row>
    <row r="128" spans="1:21" ht="12.75" customHeight="1" x14ac:dyDescent="0.2">
      <c r="A128" s="549">
        <v>122</v>
      </c>
      <c r="B128" s="558"/>
      <c r="C128" s="549" t="s">
        <v>1877</v>
      </c>
      <c r="D128" s="549" t="s">
        <v>1210</v>
      </c>
      <c r="E128" s="559">
        <v>6</v>
      </c>
      <c r="F128" s="199"/>
      <c r="G128" s="561">
        <f t="shared" si="2"/>
        <v>0</v>
      </c>
      <c r="H128" s="562">
        <v>3.8999999999999999E-4</v>
      </c>
      <c r="I128" s="563">
        <v>2.3400000000000001E-3</v>
      </c>
      <c r="J128" s="180" t="s">
        <v>187</v>
      </c>
      <c r="K128" s="181" t="s">
        <v>179</v>
      </c>
      <c r="L128" s="588"/>
      <c r="M128" s="565"/>
      <c r="N128" s="549"/>
      <c r="O128" s="569"/>
      <c r="P128" s="528"/>
      <c r="Q128" s="566"/>
      <c r="R128" s="528"/>
      <c r="U128" s="571"/>
    </row>
    <row r="129" spans="1:21" ht="12.75" customHeight="1" x14ac:dyDescent="0.2">
      <c r="A129" s="549">
        <v>123</v>
      </c>
      <c r="B129" s="558"/>
      <c r="C129" s="549" t="s">
        <v>1878</v>
      </c>
      <c r="D129" s="549" t="s">
        <v>1210</v>
      </c>
      <c r="E129" s="559">
        <v>138</v>
      </c>
      <c r="F129" s="199"/>
      <c r="G129" s="561">
        <f t="shared" si="2"/>
        <v>0</v>
      </c>
      <c r="H129" s="562">
        <v>9.0000000000000006E-5</v>
      </c>
      <c r="I129" s="563">
        <v>1.242E-2</v>
      </c>
      <c r="J129" s="180" t="s">
        <v>187</v>
      </c>
      <c r="K129" s="181" t="s">
        <v>179</v>
      </c>
      <c r="L129" s="588"/>
      <c r="M129" s="565"/>
      <c r="N129" s="549"/>
      <c r="O129" s="560"/>
      <c r="P129" s="528"/>
      <c r="Q129" s="566"/>
      <c r="R129" s="528"/>
    </row>
    <row r="130" spans="1:21" ht="12.75" customHeight="1" x14ac:dyDescent="0.2">
      <c r="A130" s="549">
        <v>124</v>
      </c>
      <c r="B130" s="558"/>
      <c r="C130" s="549" t="s">
        <v>1879</v>
      </c>
      <c r="D130" s="549" t="s">
        <v>1210</v>
      </c>
      <c r="E130" s="559">
        <v>34</v>
      </c>
      <c r="F130" s="199"/>
      <c r="G130" s="561">
        <f t="shared" si="2"/>
        <v>0</v>
      </c>
      <c r="H130" s="562">
        <v>4.0000000000000003E-5</v>
      </c>
      <c r="I130" s="563">
        <v>1.3600000000000001E-3</v>
      </c>
      <c r="J130" s="180" t="s">
        <v>187</v>
      </c>
      <c r="K130" s="181" t="s">
        <v>179</v>
      </c>
      <c r="L130" s="588"/>
      <c r="M130" s="549"/>
      <c r="N130" s="549"/>
      <c r="O130" s="560"/>
      <c r="P130" s="528"/>
      <c r="Q130" s="566"/>
      <c r="R130" s="528"/>
    </row>
    <row r="131" spans="1:21" ht="12.75" customHeight="1" x14ac:dyDescent="0.2">
      <c r="A131" s="549">
        <v>125</v>
      </c>
      <c r="B131" s="592"/>
      <c r="C131" s="549" t="s">
        <v>1880</v>
      </c>
      <c r="D131" s="549" t="s">
        <v>1210</v>
      </c>
      <c r="E131" s="559">
        <v>16</v>
      </c>
      <c r="F131" s="199"/>
      <c r="G131" s="561">
        <f t="shared" si="2"/>
        <v>0</v>
      </c>
      <c r="H131" s="562">
        <v>1.8400000000000001E-3</v>
      </c>
      <c r="I131" s="563">
        <v>2.9440000000000001E-2</v>
      </c>
      <c r="J131" s="180" t="s">
        <v>187</v>
      </c>
      <c r="K131" s="181" t="s">
        <v>179</v>
      </c>
      <c r="L131" s="588"/>
      <c r="N131" s="581"/>
      <c r="O131" s="569"/>
      <c r="P131" s="528"/>
      <c r="Q131" s="566"/>
      <c r="R131" s="528"/>
      <c r="U131" s="571"/>
    </row>
    <row r="132" spans="1:21" ht="12.75" customHeight="1" x14ac:dyDescent="0.2">
      <c r="A132" s="549">
        <v>126</v>
      </c>
      <c r="B132" s="558"/>
      <c r="C132" s="549" t="s">
        <v>1881</v>
      </c>
      <c r="D132" s="549" t="s">
        <v>1210</v>
      </c>
      <c r="E132" s="559">
        <v>16</v>
      </c>
      <c r="F132" s="199"/>
      <c r="G132" s="561">
        <f t="shared" si="2"/>
        <v>0</v>
      </c>
      <c r="H132" s="562">
        <v>1.8400000000000001E-3</v>
      </c>
      <c r="I132" s="563">
        <v>2.9440000000000001E-2</v>
      </c>
      <c r="J132" s="180" t="s">
        <v>187</v>
      </c>
      <c r="K132" s="181" t="s">
        <v>179</v>
      </c>
      <c r="L132" s="588"/>
      <c r="M132" s="549"/>
      <c r="N132" s="581"/>
      <c r="O132" s="569"/>
      <c r="P132" s="528"/>
      <c r="Q132" s="566"/>
      <c r="R132" s="528"/>
      <c r="U132" s="571"/>
    </row>
    <row r="133" spans="1:21" ht="12.75" customHeight="1" x14ac:dyDescent="0.2">
      <c r="A133" s="549">
        <v>127</v>
      </c>
      <c r="B133" s="558"/>
      <c r="C133" s="568" t="s">
        <v>1882</v>
      </c>
      <c r="D133" s="549" t="s">
        <v>1210</v>
      </c>
      <c r="E133" s="559">
        <v>3</v>
      </c>
      <c r="F133" s="199"/>
      <c r="G133" s="561">
        <f t="shared" si="2"/>
        <v>0</v>
      </c>
      <c r="H133" s="562">
        <v>1.8400000000000001E-3</v>
      </c>
      <c r="I133" s="563">
        <v>5.5200000000000006E-3</v>
      </c>
      <c r="J133" s="180" t="s">
        <v>187</v>
      </c>
      <c r="K133" s="181" t="s">
        <v>179</v>
      </c>
      <c r="L133" s="588"/>
      <c r="M133" s="549"/>
      <c r="N133" s="549"/>
      <c r="O133" s="569"/>
      <c r="P133" s="528"/>
      <c r="Q133" s="566"/>
      <c r="R133" s="528"/>
      <c r="U133" s="571"/>
    </row>
    <row r="134" spans="1:21" ht="12.75" customHeight="1" x14ac:dyDescent="0.2">
      <c r="A134" s="549">
        <v>128</v>
      </c>
      <c r="B134" s="592"/>
      <c r="C134" s="549" t="s">
        <v>1883</v>
      </c>
      <c r="D134" s="549" t="s">
        <v>1210</v>
      </c>
      <c r="E134" s="559">
        <v>3</v>
      </c>
      <c r="F134" s="199"/>
      <c r="G134" s="561">
        <f t="shared" si="2"/>
        <v>0</v>
      </c>
      <c r="H134" s="562">
        <v>1.8400000000000001E-3</v>
      </c>
      <c r="I134" s="563">
        <v>5.5200000000000006E-3</v>
      </c>
      <c r="J134" s="180" t="s">
        <v>187</v>
      </c>
      <c r="K134" s="181" t="s">
        <v>179</v>
      </c>
      <c r="L134" s="588"/>
      <c r="M134" s="581"/>
      <c r="N134" s="549"/>
      <c r="O134" s="569"/>
      <c r="P134" s="528"/>
      <c r="Q134" s="566"/>
      <c r="R134" s="528"/>
      <c r="U134" s="571"/>
    </row>
    <row r="135" spans="1:21" ht="12.75" customHeight="1" x14ac:dyDescent="0.2">
      <c r="A135" s="549">
        <v>129</v>
      </c>
      <c r="B135" s="558"/>
      <c r="C135" s="549" t="s">
        <v>1884</v>
      </c>
      <c r="D135" s="549" t="s">
        <v>1210</v>
      </c>
      <c r="E135" s="559">
        <v>12</v>
      </c>
      <c r="F135" s="199"/>
      <c r="G135" s="561">
        <f t="shared" si="2"/>
        <v>0</v>
      </c>
      <c r="H135" s="562">
        <v>2.7E-4</v>
      </c>
      <c r="I135" s="563">
        <v>3.2399999999999998E-3</v>
      </c>
      <c r="J135" s="180" t="s">
        <v>187</v>
      </c>
      <c r="K135" s="181" t="s">
        <v>179</v>
      </c>
      <c r="L135" s="588"/>
      <c r="M135" s="565"/>
      <c r="N135" s="549"/>
      <c r="O135" s="569"/>
      <c r="P135" s="528"/>
      <c r="Q135" s="566"/>
      <c r="R135" s="528"/>
      <c r="U135" s="571"/>
    </row>
    <row r="136" spans="1:21" ht="12.75" customHeight="1" x14ac:dyDescent="0.2">
      <c r="A136" s="549">
        <v>130</v>
      </c>
      <c r="B136" s="558"/>
      <c r="C136" s="549" t="s">
        <v>1885</v>
      </c>
      <c r="D136" s="549" t="s">
        <v>236</v>
      </c>
      <c r="E136" s="573">
        <v>0.54501999999999995</v>
      </c>
      <c r="F136" s="199"/>
      <c r="G136" s="561">
        <f t="shared" si="2"/>
        <v>0</v>
      </c>
      <c r="H136" s="563">
        <v>0</v>
      </c>
      <c r="I136" s="563">
        <v>0</v>
      </c>
      <c r="J136" s="180" t="s">
        <v>187</v>
      </c>
      <c r="K136" s="181" t="s">
        <v>179</v>
      </c>
      <c r="L136" s="588"/>
      <c r="M136" s="549"/>
      <c r="N136" s="549"/>
      <c r="O136" s="560"/>
      <c r="P136" s="528"/>
      <c r="Q136" s="566"/>
      <c r="R136" s="528"/>
    </row>
    <row r="137" spans="1:21" ht="15.75" x14ac:dyDescent="0.2">
      <c r="A137" s="549">
        <v>131</v>
      </c>
      <c r="B137" s="574" t="s">
        <v>1766</v>
      </c>
      <c r="C137" s="575" t="s">
        <v>1886</v>
      </c>
      <c r="D137" s="576"/>
      <c r="E137" s="577"/>
      <c r="F137" s="200"/>
      <c r="G137" s="555">
        <f>SUM(G138:G142)</f>
        <v>0</v>
      </c>
      <c r="H137" s="579"/>
      <c r="I137" s="557">
        <v>8.9289999999999994E-2</v>
      </c>
      <c r="J137" s="180" t="s">
        <v>187</v>
      </c>
      <c r="K137" s="181" t="s">
        <v>179</v>
      </c>
      <c r="L137" s="549"/>
      <c r="M137" s="549"/>
      <c r="N137" s="549"/>
      <c r="O137" s="549"/>
      <c r="P137" s="549"/>
      <c r="Q137" s="549"/>
      <c r="R137" s="549"/>
    </row>
    <row r="138" spans="1:21" ht="12.75" customHeight="1" x14ac:dyDescent="0.2">
      <c r="A138" s="549">
        <v>132</v>
      </c>
      <c r="B138" s="558"/>
      <c r="C138" s="549" t="s">
        <v>1887</v>
      </c>
      <c r="D138" s="549"/>
      <c r="E138" s="559"/>
      <c r="F138" s="199"/>
      <c r="G138" s="561"/>
      <c r="H138" s="562"/>
      <c r="I138" s="563"/>
      <c r="J138" s="180" t="s">
        <v>187</v>
      </c>
      <c r="K138" s="181" t="s">
        <v>179</v>
      </c>
      <c r="L138" s="588"/>
      <c r="M138" s="549"/>
      <c r="N138" s="549"/>
      <c r="O138" s="549"/>
      <c r="P138" s="549"/>
      <c r="Q138" s="549"/>
      <c r="R138" s="549"/>
    </row>
    <row r="139" spans="1:21" ht="12.75" customHeight="1" x14ac:dyDescent="0.2">
      <c r="A139" s="549">
        <v>133</v>
      </c>
      <c r="B139" s="558"/>
      <c r="C139" s="549" t="s">
        <v>1769</v>
      </c>
      <c r="D139" s="549" t="s">
        <v>577</v>
      </c>
      <c r="E139" s="559">
        <v>4</v>
      </c>
      <c r="F139" s="199"/>
      <c r="G139" s="561">
        <f t="shared" ref="G139:G142" si="3">E139*F139</f>
        <v>0</v>
      </c>
      <c r="H139" s="562">
        <v>1.4919999999999999E-2</v>
      </c>
      <c r="I139" s="563">
        <v>5.9679999999999997E-2</v>
      </c>
      <c r="J139" s="180" t="s">
        <v>187</v>
      </c>
      <c r="K139" s="181" t="s">
        <v>179</v>
      </c>
      <c r="L139" s="588"/>
      <c r="M139" s="549"/>
      <c r="N139" s="549"/>
      <c r="O139" s="528"/>
      <c r="P139" s="528"/>
      <c r="Q139" s="528"/>
      <c r="R139" s="528"/>
    </row>
    <row r="140" spans="1:21" ht="12.75" customHeight="1" x14ac:dyDescent="0.2">
      <c r="A140" s="549">
        <v>134</v>
      </c>
      <c r="B140" s="558"/>
      <c r="C140" s="549" t="s">
        <v>1888</v>
      </c>
      <c r="D140" s="549"/>
      <c r="E140" s="559"/>
      <c r="F140" s="199"/>
      <c r="G140" s="561">
        <f t="shared" si="3"/>
        <v>0</v>
      </c>
      <c r="H140" s="562"/>
      <c r="I140" s="563"/>
      <c r="J140" s="180" t="s">
        <v>187</v>
      </c>
      <c r="K140" s="181" t="s">
        <v>179</v>
      </c>
      <c r="L140" s="588"/>
      <c r="M140" s="549"/>
      <c r="N140" s="549"/>
      <c r="O140" s="549"/>
      <c r="P140" s="549"/>
      <c r="Q140" s="549"/>
      <c r="R140" s="549"/>
    </row>
    <row r="141" spans="1:21" ht="12.75" customHeight="1" x14ac:dyDescent="0.2">
      <c r="A141" s="549">
        <v>135</v>
      </c>
      <c r="B141" s="558"/>
      <c r="C141" s="549" t="s">
        <v>1769</v>
      </c>
      <c r="D141" s="549" t="s">
        <v>248</v>
      </c>
      <c r="E141" s="559">
        <v>1</v>
      </c>
      <c r="F141" s="199"/>
      <c r="G141" s="561">
        <f t="shared" si="3"/>
        <v>0</v>
      </c>
      <c r="H141" s="562">
        <v>2.9610000000000001E-2</v>
      </c>
      <c r="I141" s="563">
        <v>2.9610000000000001E-2</v>
      </c>
      <c r="J141" s="180" t="s">
        <v>187</v>
      </c>
      <c r="K141" s="181" t="s">
        <v>179</v>
      </c>
      <c r="L141" s="588"/>
      <c r="M141" s="549"/>
      <c r="N141" s="549"/>
      <c r="O141" s="528"/>
      <c r="P141" s="528"/>
      <c r="Q141" s="528"/>
      <c r="R141" s="528"/>
    </row>
    <row r="142" spans="1:21" ht="12.75" customHeight="1" x14ac:dyDescent="0.2">
      <c r="A142" s="549">
        <v>136</v>
      </c>
      <c r="B142" s="558"/>
      <c r="C142" s="549" t="s">
        <v>1889</v>
      </c>
      <c r="D142" s="549" t="s">
        <v>236</v>
      </c>
      <c r="E142" s="573">
        <v>8.9289999999999994E-2</v>
      </c>
      <c r="F142" s="199"/>
      <c r="G142" s="561">
        <f t="shared" si="3"/>
        <v>0</v>
      </c>
      <c r="H142" s="563">
        <v>0</v>
      </c>
      <c r="I142" s="563">
        <v>0</v>
      </c>
      <c r="J142" s="180" t="s">
        <v>187</v>
      </c>
      <c r="K142" s="181" t="s">
        <v>179</v>
      </c>
      <c r="L142" s="588"/>
      <c r="M142" s="549"/>
      <c r="N142" s="549"/>
      <c r="O142" s="566"/>
      <c r="P142" s="528"/>
      <c r="Q142" s="528"/>
      <c r="R142" s="528"/>
    </row>
    <row r="143" spans="1:21" ht="15.75" x14ac:dyDescent="0.2">
      <c r="A143" s="549">
        <v>137</v>
      </c>
      <c r="B143" s="574" t="s">
        <v>1890</v>
      </c>
      <c r="C143" s="575" t="s">
        <v>1891</v>
      </c>
      <c r="D143" s="576"/>
      <c r="E143" s="577"/>
      <c r="F143" s="200"/>
      <c r="G143" s="555">
        <f>SUM(G144:G150)</f>
        <v>0</v>
      </c>
      <c r="H143" s="579"/>
      <c r="I143" s="557">
        <v>1.2503299999999999</v>
      </c>
      <c r="J143" s="180" t="s">
        <v>187</v>
      </c>
      <c r="K143" s="181" t="s">
        <v>179</v>
      </c>
      <c r="L143" s="549"/>
      <c r="M143" s="549"/>
      <c r="N143" s="549"/>
      <c r="O143" s="549"/>
      <c r="P143" s="549"/>
      <c r="Q143" s="549"/>
      <c r="R143" s="549"/>
    </row>
    <row r="144" spans="1:21" ht="12.75" customHeight="1" x14ac:dyDescent="0.2">
      <c r="A144" s="549">
        <v>138</v>
      </c>
      <c r="B144" s="558"/>
      <c r="C144" s="549" t="s">
        <v>1892</v>
      </c>
      <c r="D144" s="549"/>
      <c r="E144" s="559"/>
      <c r="F144" s="199"/>
      <c r="G144" s="561"/>
      <c r="H144" s="562"/>
      <c r="I144" s="563"/>
      <c r="J144" s="180" t="s">
        <v>187</v>
      </c>
      <c r="K144" s="181" t="s">
        <v>179</v>
      </c>
      <c r="L144" s="588"/>
      <c r="M144" s="549"/>
      <c r="N144" s="549"/>
      <c r="O144" s="528"/>
      <c r="P144" s="549"/>
      <c r="Q144" s="549"/>
      <c r="R144" s="549"/>
    </row>
    <row r="145" spans="1:18" ht="12.75" customHeight="1" x14ac:dyDescent="0.2">
      <c r="A145" s="549">
        <v>139</v>
      </c>
      <c r="B145" s="558"/>
      <c r="C145" s="549" t="s">
        <v>1893</v>
      </c>
      <c r="D145" s="549" t="s">
        <v>577</v>
      </c>
      <c r="E145" s="559">
        <v>88</v>
      </c>
      <c r="F145" s="199"/>
      <c r="G145" s="561">
        <f t="shared" ref="G145:G150" si="4">E145*F145</f>
        <v>0</v>
      </c>
      <c r="H145" s="562">
        <v>2.1299999999999999E-3</v>
      </c>
      <c r="I145" s="563">
        <v>0.18744</v>
      </c>
      <c r="J145" s="180" t="s">
        <v>187</v>
      </c>
      <c r="K145" s="181" t="s">
        <v>179</v>
      </c>
      <c r="L145" s="588"/>
      <c r="M145" s="549"/>
      <c r="N145" s="549"/>
      <c r="O145" s="528"/>
      <c r="P145" s="528"/>
      <c r="Q145" s="528"/>
      <c r="R145" s="528"/>
    </row>
    <row r="146" spans="1:18" ht="12.75" customHeight="1" x14ac:dyDescent="0.2">
      <c r="A146" s="549">
        <v>140</v>
      </c>
      <c r="B146" s="558"/>
      <c r="C146" s="549" t="s">
        <v>1894</v>
      </c>
      <c r="D146" s="549" t="s">
        <v>577</v>
      </c>
      <c r="E146" s="559">
        <v>75</v>
      </c>
      <c r="F146" s="199"/>
      <c r="G146" s="561">
        <f t="shared" si="4"/>
        <v>0</v>
      </c>
      <c r="H146" s="562">
        <v>6.7000000000000002E-3</v>
      </c>
      <c r="I146" s="563">
        <v>0.50250000000000006</v>
      </c>
      <c r="J146" s="180" t="s">
        <v>187</v>
      </c>
      <c r="K146" s="181" t="s">
        <v>179</v>
      </c>
      <c r="L146" s="588"/>
      <c r="M146" s="549"/>
      <c r="N146" s="549"/>
      <c r="O146" s="528"/>
      <c r="P146" s="528"/>
      <c r="Q146" s="528"/>
      <c r="R146" s="528"/>
    </row>
    <row r="147" spans="1:18" ht="12.75" customHeight="1" x14ac:dyDescent="0.2">
      <c r="A147" s="549">
        <v>141</v>
      </c>
      <c r="B147" s="558"/>
      <c r="C147" s="549" t="s">
        <v>1895</v>
      </c>
      <c r="D147" s="549" t="s">
        <v>577</v>
      </c>
      <c r="E147" s="559">
        <v>45</v>
      </c>
      <c r="F147" s="199"/>
      <c r="G147" s="561">
        <f t="shared" si="4"/>
        <v>0</v>
      </c>
      <c r="H147" s="562">
        <v>1.102E-2</v>
      </c>
      <c r="I147" s="563">
        <v>0.49590000000000001</v>
      </c>
      <c r="J147" s="180" t="s">
        <v>187</v>
      </c>
      <c r="K147" s="181" t="s">
        <v>179</v>
      </c>
      <c r="L147" s="588"/>
      <c r="M147" s="549"/>
      <c r="N147" s="549"/>
      <c r="O147" s="528"/>
      <c r="P147" s="528"/>
      <c r="Q147" s="528"/>
      <c r="R147" s="528"/>
    </row>
    <row r="148" spans="1:18" ht="12.75" customHeight="1" x14ac:dyDescent="0.2">
      <c r="A148" s="549">
        <v>142</v>
      </c>
      <c r="B148" s="558"/>
      <c r="C148" s="549" t="s">
        <v>1896</v>
      </c>
      <c r="D148" s="549" t="s">
        <v>577</v>
      </c>
      <c r="E148" s="559">
        <v>163</v>
      </c>
      <c r="F148" s="199"/>
      <c r="G148" s="561">
        <f t="shared" si="4"/>
        <v>0</v>
      </c>
      <c r="H148" s="562">
        <v>2.3000000000000001E-4</v>
      </c>
      <c r="I148" s="563">
        <v>3.7490000000000002E-2</v>
      </c>
      <c r="J148" s="180" t="s">
        <v>187</v>
      </c>
      <c r="K148" s="181" t="s">
        <v>179</v>
      </c>
      <c r="L148" s="588"/>
      <c r="M148" s="549"/>
      <c r="N148" s="549"/>
      <c r="O148" s="528"/>
      <c r="P148" s="528"/>
      <c r="Q148" s="528"/>
      <c r="R148" s="528"/>
    </row>
    <row r="149" spans="1:18" ht="12.75" customHeight="1" x14ac:dyDescent="0.2">
      <c r="A149" s="549">
        <v>143</v>
      </c>
      <c r="B149" s="558"/>
      <c r="C149" s="549" t="s">
        <v>1897</v>
      </c>
      <c r="D149" s="549" t="s">
        <v>577</v>
      </c>
      <c r="E149" s="559">
        <v>45</v>
      </c>
      <c r="F149" s="199"/>
      <c r="G149" s="561">
        <f t="shared" si="4"/>
        <v>0</v>
      </c>
      <c r="H149" s="562">
        <v>5.9999999999999995E-4</v>
      </c>
      <c r="I149" s="563">
        <v>2.6999999999999996E-2</v>
      </c>
      <c r="J149" s="180" t="s">
        <v>187</v>
      </c>
      <c r="K149" s="181" t="s">
        <v>179</v>
      </c>
      <c r="L149" s="588"/>
      <c r="M149" s="549"/>
      <c r="N149" s="549"/>
      <c r="O149" s="528"/>
      <c r="P149" s="528"/>
      <c r="Q149" s="528"/>
      <c r="R149" s="528"/>
    </row>
    <row r="150" spans="1:18" ht="12.75" customHeight="1" x14ac:dyDescent="0.2">
      <c r="A150" s="549">
        <v>144</v>
      </c>
      <c r="B150" s="558"/>
      <c r="C150" s="549" t="s">
        <v>1898</v>
      </c>
      <c r="D150" s="549" t="s">
        <v>236</v>
      </c>
      <c r="E150" s="573">
        <v>1.2503299999999999</v>
      </c>
      <c r="F150" s="199"/>
      <c r="G150" s="561">
        <f t="shared" si="4"/>
        <v>0</v>
      </c>
      <c r="H150" s="563">
        <v>0</v>
      </c>
      <c r="I150" s="563">
        <v>0</v>
      </c>
      <c r="J150" s="180" t="s">
        <v>187</v>
      </c>
      <c r="K150" s="181" t="s">
        <v>179</v>
      </c>
      <c r="L150" s="588"/>
      <c r="M150" s="549"/>
      <c r="N150" s="549"/>
      <c r="O150" s="566"/>
      <c r="P150" s="528"/>
      <c r="Q150" s="528"/>
      <c r="R150" s="528"/>
    </row>
    <row r="151" spans="1:18" ht="15.75" x14ac:dyDescent="0.2">
      <c r="A151" s="549">
        <v>145</v>
      </c>
      <c r="B151" s="574" t="s">
        <v>1766</v>
      </c>
      <c r="C151" s="575" t="s">
        <v>1899</v>
      </c>
      <c r="D151" s="576"/>
      <c r="E151" s="577"/>
      <c r="F151" s="200"/>
      <c r="G151" s="555">
        <f>SUM(G152:G162)</f>
        <v>0</v>
      </c>
      <c r="H151" s="579"/>
      <c r="I151" s="557">
        <v>0.48898999999999998</v>
      </c>
      <c r="J151" s="180" t="s">
        <v>187</v>
      </c>
      <c r="K151" s="181" t="s">
        <v>179</v>
      </c>
      <c r="L151" s="549"/>
      <c r="M151" s="549"/>
      <c r="N151" s="549"/>
      <c r="O151" s="528"/>
      <c r="P151" s="549"/>
      <c r="Q151" s="549"/>
      <c r="R151" s="549"/>
    </row>
    <row r="152" spans="1:18" ht="12.75" customHeight="1" x14ac:dyDescent="0.2">
      <c r="A152" s="549">
        <v>146</v>
      </c>
      <c r="B152" s="558"/>
      <c r="C152" s="549" t="s">
        <v>1900</v>
      </c>
      <c r="D152" s="549" t="s">
        <v>248</v>
      </c>
      <c r="E152" s="559">
        <v>1</v>
      </c>
      <c r="F152" s="199"/>
      <c r="G152" s="561">
        <f t="shared" ref="G152:G162" si="5">E152*F152</f>
        <v>0</v>
      </c>
      <c r="H152" s="562">
        <v>1.2019999999999999E-2</v>
      </c>
      <c r="I152" s="563">
        <v>1.2019999999999999E-2</v>
      </c>
      <c r="J152" s="180" t="s">
        <v>187</v>
      </c>
      <c r="K152" s="181" t="s">
        <v>179</v>
      </c>
      <c r="L152" s="588"/>
      <c r="M152" s="549"/>
      <c r="N152" s="549"/>
      <c r="O152" s="566"/>
      <c r="P152" s="528"/>
      <c r="Q152" s="528"/>
      <c r="R152" s="528"/>
    </row>
    <row r="153" spans="1:18" ht="12.75" customHeight="1" x14ac:dyDescent="0.2">
      <c r="A153" s="549">
        <v>147</v>
      </c>
      <c r="B153" s="558"/>
      <c r="C153" s="549" t="s">
        <v>1901</v>
      </c>
      <c r="D153" s="549" t="s">
        <v>248</v>
      </c>
      <c r="E153" s="559">
        <v>1</v>
      </c>
      <c r="F153" s="199"/>
      <c r="G153" s="561">
        <f t="shared" si="5"/>
        <v>0</v>
      </c>
      <c r="H153" s="562">
        <v>1.502E-2</v>
      </c>
      <c r="I153" s="563">
        <v>1.502E-2</v>
      </c>
      <c r="J153" s="180" t="s">
        <v>187</v>
      </c>
      <c r="K153" s="181" t="s">
        <v>179</v>
      </c>
      <c r="L153" s="588"/>
      <c r="M153" s="549"/>
      <c r="N153" s="549"/>
      <c r="O153" s="566"/>
      <c r="P153" s="528"/>
      <c r="Q153" s="528"/>
      <c r="R153" s="528"/>
    </row>
    <row r="154" spans="1:18" ht="12.75" customHeight="1" x14ac:dyDescent="0.2">
      <c r="A154" s="549">
        <v>148</v>
      </c>
      <c r="B154" s="558"/>
      <c r="C154" s="549" t="s">
        <v>1902</v>
      </c>
      <c r="D154" s="549" t="s">
        <v>248</v>
      </c>
      <c r="E154" s="559">
        <v>2</v>
      </c>
      <c r="F154" s="199"/>
      <c r="G154" s="561">
        <f t="shared" si="5"/>
        <v>0</v>
      </c>
      <c r="H154" s="562">
        <v>2.0029999999999999E-2</v>
      </c>
      <c r="I154" s="563">
        <v>4.0059999999999998E-2</v>
      </c>
      <c r="J154" s="180" t="s">
        <v>187</v>
      </c>
      <c r="K154" s="181" t="s">
        <v>179</v>
      </c>
      <c r="L154" s="588"/>
      <c r="M154" s="549"/>
      <c r="N154" s="549"/>
      <c r="O154" s="566"/>
      <c r="P154" s="528"/>
      <c r="Q154" s="528"/>
      <c r="R154" s="528"/>
    </row>
    <row r="155" spans="1:18" ht="12.75" customHeight="1" x14ac:dyDescent="0.2">
      <c r="A155" s="549">
        <v>149</v>
      </c>
      <c r="B155" s="558"/>
      <c r="C155" s="549" t="s">
        <v>1903</v>
      </c>
      <c r="D155" s="549" t="s">
        <v>248</v>
      </c>
      <c r="E155" s="559">
        <v>1</v>
      </c>
      <c r="F155" s="199"/>
      <c r="G155" s="561">
        <f t="shared" si="5"/>
        <v>0</v>
      </c>
      <c r="H155" s="562">
        <v>2.903E-2</v>
      </c>
      <c r="I155" s="563">
        <v>2.903E-2</v>
      </c>
      <c r="J155" s="180" t="s">
        <v>187</v>
      </c>
      <c r="K155" s="181" t="s">
        <v>179</v>
      </c>
      <c r="L155" s="588"/>
      <c r="M155" s="549"/>
      <c r="N155" s="549"/>
      <c r="O155" s="566"/>
      <c r="P155" s="528"/>
      <c r="Q155" s="528"/>
      <c r="R155" s="528"/>
    </row>
    <row r="156" spans="1:18" ht="12.75" customHeight="1" x14ac:dyDescent="0.2">
      <c r="A156" s="549">
        <v>150</v>
      </c>
      <c r="B156" s="558"/>
      <c r="C156" s="549" t="s">
        <v>1904</v>
      </c>
      <c r="D156" s="549" t="s">
        <v>248</v>
      </c>
      <c r="E156" s="559">
        <v>5</v>
      </c>
      <c r="F156" s="199"/>
      <c r="G156" s="561">
        <f t="shared" si="5"/>
        <v>0</v>
      </c>
      <c r="H156" s="562">
        <v>7.5480000000000005E-2</v>
      </c>
      <c r="I156" s="563">
        <v>0.37740000000000001</v>
      </c>
      <c r="J156" s="180" t="s">
        <v>187</v>
      </c>
      <c r="K156" s="181" t="s">
        <v>179</v>
      </c>
      <c r="L156" s="588"/>
      <c r="M156" s="549"/>
      <c r="N156" s="549"/>
      <c r="O156" s="566"/>
      <c r="P156" s="528"/>
      <c r="Q156" s="528"/>
      <c r="R156" s="528"/>
    </row>
    <row r="157" spans="1:18" ht="12.75" customHeight="1" x14ac:dyDescent="0.2">
      <c r="A157" s="549">
        <v>151</v>
      </c>
      <c r="B157" s="558"/>
      <c r="C157" s="549" t="s">
        <v>1905</v>
      </c>
      <c r="D157" s="549" t="s">
        <v>248</v>
      </c>
      <c r="E157" s="559">
        <v>2</v>
      </c>
      <c r="F157" s="199"/>
      <c r="G157" s="561">
        <f t="shared" si="5"/>
        <v>0</v>
      </c>
      <c r="H157" s="562">
        <v>7.7299999999999999E-3</v>
      </c>
      <c r="I157" s="563">
        <v>1.546E-2</v>
      </c>
      <c r="J157" s="180" t="s">
        <v>187</v>
      </c>
      <c r="K157" s="181" t="s">
        <v>179</v>
      </c>
      <c r="L157" s="588"/>
      <c r="M157" s="549"/>
      <c r="N157" s="549"/>
      <c r="O157" s="528"/>
      <c r="P157" s="528"/>
      <c r="Q157" s="528"/>
      <c r="R157" s="528"/>
    </row>
    <row r="158" spans="1:18" ht="12.75" customHeight="1" x14ac:dyDescent="0.2">
      <c r="A158" s="549">
        <v>152</v>
      </c>
      <c r="B158" s="558"/>
      <c r="C158" s="549" t="s">
        <v>1906</v>
      </c>
      <c r="D158" s="549" t="s">
        <v>248</v>
      </c>
      <c r="E158" s="559">
        <v>9</v>
      </c>
      <c r="F158" s="199"/>
      <c r="G158" s="561">
        <f t="shared" si="5"/>
        <v>0</v>
      </c>
      <c r="H158" s="562">
        <v>0</v>
      </c>
      <c r="I158" s="563">
        <v>0</v>
      </c>
      <c r="J158" s="180" t="s">
        <v>187</v>
      </c>
      <c r="K158" s="181" t="s">
        <v>179</v>
      </c>
      <c r="L158" s="588"/>
      <c r="M158" s="549"/>
      <c r="N158" s="549"/>
      <c r="O158" s="528"/>
      <c r="P158" s="528"/>
      <c r="Q158" s="528"/>
      <c r="R158" s="528"/>
    </row>
    <row r="159" spans="1:18" ht="12.75" customHeight="1" x14ac:dyDescent="0.2">
      <c r="A159" s="549">
        <v>153</v>
      </c>
      <c r="B159" s="558"/>
      <c r="C159" s="549" t="s">
        <v>1907</v>
      </c>
      <c r="D159" s="549" t="s">
        <v>248</v>
      </c>
      <c r="E159" s="559">
        <v>4</v>
      </c>
      <c r="F159" s="199"/>
      <c r="G159" s="561">
        <f t="shared" si="5"/>
        <v>0</v>
      </c>
      <c r="H159" s="562">
        <v>0</v>
      </c>
      <c r="I159" s="563">
        <v>0</v>
      </c>
      <c r="J159" s="180" t="s">
        <v>187</v>
      </c>
      <c r="K159" s="181" t="s">
        <v>179</v>
      </c>
      <c r="L159" s="588"/>
      <c r="M159" s="549"/>
      <c r="N159" s="549"/>
      <c r="O159" s="528"/>
      <c r="P159" s="528"/>
      <c r="Q159" s="528"/>
      <c r="R159" s="528"/>
    </row>
    <row r="160" spans="1:18" ht="12.75" customHeight="1" x14ac:dyDescent="0.2">
      <c r="A160" s="549">
        <v>154</v>
      </c>
      <c r="B160" s="558"/>
      <c r="C160" s="549" t="s">
        <v>1908</v>
      </c>
      <c r="D160" s="549" t="s">
        <v>248</v>
      </c>
      <c r="E160" s="559">
        <v>3</v>
      </c>
      <c r="F160" s="199"/>
      <c r="G160" s="561">
        <f t="shared" si="5"/>
        <v>0</v>
      </c>
      <c r="H160" s="562">
        <v>0</v>
      </c>
      <c r="I160" s="563">
        <v>0</v>
      </c>
      <c r="J160" s="180" t="s">
        <v>187</v>
      </c>
      <c r="K160" s="181" t="s">
        <v>179</v>
      </c>
      <c r="L160" s="588"/>
      <c r="M160" s="549"/>
      <c r="N160" s="549"/>
      <c r="O160" s="528"/>
      <c r="P160" s="528"/>
      <c r="Q160" s="528"/>
      <c r="R160" s="528"/>
    </row>
    <row r="161" spans="1:18" ht="12.75" customHeight="1" x14ac:dyDescent="0.2">
      <c r="A161" s="549">
        <v>155</v>
      </c>
      <c r="B161" s="558"/>
      <c r="C161" s="549" t="s">
        <v>1909</v>
      </c>
      <c r="D161" s="549" t="s">
        <v>248</v>
      </c>
      <c r="E161" s="559">
        <v>2</v>
      </c>
      <c r="F161" s="199"/>
      <c r="G161" s="561">
        <f t="shared" si="5"/>
        <v>0</v>
      </c>
      <c r="H161" s="562">
        <v>0</v>
      </c>
      <c r="I161" s="563">
        <v>0</v>
      </c>
      <c r="J161" s="180" t="s">
        <v>187</v>
      </c>
      <c r="K161" s="181" t="s">
        <v>179</v>
      </c>
      <c r="L161" s="588"/>
      <c r="M161" s="549"/>
      <c r="N161" s="549"/>
      <c r="O161" s="528"/>
      <c r="P161" s="528"/>
      <c r="Q161" s="528"/>
      <c r="R161" s="528"/>
    </row>
    <row r="162" spans="1:18" ht="12.75" customHeight="1" x14ac:dyDescent="0.2">
      <c r="A162" s="549">
        <v>156</v>
      </c>
      <c r="B162" s="558"/>
      <c r="C162" s="549" t="s">
        <v>1889</v>
      </c>
      <c r="D162" s="549" t="s">
        <v>236</v>
      </c>
      <c r="E162" s="573">
        <v>0.48898999999999998</v>
      </c>
      <c r="F162" s="199"/>
      <c r="G162" s="561">
        <f t="shared" si="5"/>
        <v>0</v>
      </c>
      <c r="H162" s="563">
        <v>0</v>
      </c>
      <c r="I162" s="563">
        <v>0</v>
      </c>
      <c r="J162" s="180" t="s">
        <v>187</v>
      </c>
      <c r="K162" s="181" t="s">
        <v>179</v>
      </c>
      <c r="L162" s="588"/>
      <c r="M162" s="549"/>
      <c r="N162" s="549"/>
      <c r="O162" s="566"/>
      <c r="P162" s="528"/>
      <c r="Q162" s="528"/>
      <c r="R162" s="528"/>
    </row>
    <row r="163" spans="1:18" ht="15.75" x14ac:dyDescent="0.2">
      <c r="A163" s="549">
        <v>157</v>
      </c>
      <c r="B163" s="574" t="s">
        <v>1910</v>
      </c>
      <c r="C163" s="575" t="s">
        <v>1911</v>
      </c>
      <c r="D163" s="576"/>
      <c r="E163" s="577"/>
      <c r="F163" s="200"/>
      <c r="G163" s="555">
        <f>SUM(G164:G170)</f>
        <v>0</v>
      </c>
      <c r="H163" s="579"/>
      <c r="I163" s="557">
        <v>0.21142</v>
      </c>
      <c r="J163" s="180" t="s">
        <v>187</v>
      </c>
      <c r="K163" s="181" t="s">
        <v>179</v>
      </c>
      <c r="L163" s="549"/>
      <c r="M163" s="549"/>
      <c r="N163" s="549"/>
      <c r="O163" s="549"/>
      <c r="P163" s="549"/>
      <c r="Q163" s="549"/>
      <c r="R163" s="549"/>
    </row>
    <row r="164" spans="1:18" ht="12.75" customHeight="1" x14ac:dyDescent="0.2">
      <c r="A164" s="549">
        <v>158</v>
      </c>
      <c r="B164" s="558"/>
      <c r="C164" s="549" t="s">
        <v>1912</v>
      </c>
      <c r="D164" s="549" t="s">
        <v>1210</v>
      </c>
      <c r="E164" s="559">
        <v>8</v>
      </c>
      <c r="F164" s="199"/>
      <c r="G164" s="561">
        <f t="shared" ref="G164:G170" si="6">E164*F164</f>
        <v>0</v>
      </c>
      <c r="H164" s="562">
        <v>1.0189999999999999E-2</v>
      </c>
      <c r="I164" s="563">
        <v>8.1519999999999995E-2</v>
      </c>
      <c r="J164" s="180" t="s">
        <v>187</v>
      </c>
      <c r="K164" s="181" t="s">
        <v>179</v>
      </c>
      <c r="L164" s="588"/>
      <c r="M164" s="549"/>
      <c r="N164" s="549"/>
      <c r="O164" s="528"/>
      <c r="P164" s="528"/>
      <c r="Q164" s="528"/>
      <c r="R164" s="528"/>
    </row>
    <row r="165" spans="1:18" ht="12.75" customHeight="1" x14ac:dyDescent="0.2">
      <c r="A165" s="549">
        <v>159</v>
      </c>
      <c r="B165" s="558"/>
      <c r="C165" s="549" t="s">
        <v>1913</v>
      </c>
      <c r="D165" s="549" t="s">
        <v>1210</v>
      </c>
      <c r="E165" s="559">
        <v>6</v>
      </c>
      <c r="F165" s="199"/>
      <c r="G165" s="561">
        <f t="shared" si="6"/>
        <v>0</v>
      </c>
      <c r="H165" s="562">
        <v>4.8999999999999998E-3</v>
      </c>
      <c r="I165" s="563">
        <v>2.9399999999999999E-2</v>
      </c>
      <c r="J165" s="180" t="s">
        <v>187</v>
      </c>
      <c r="K165" s="181" t="s">
        <v>179</v>
      </c>
      <c r="L165" s="588"/>
      <c r="M165" s="549"/>
      <c r="N165" s="549"/>
      <c r="O165" s="528"/>
      <c r="P165" s="528"/>
      <c r="Q165" s="528"/>
      <c r="R165" s="528"/>
    </row>
    <row r="166" spans="1:18" ht="12.75" customHeight="1" x14ac:dyDescent="0.2">
      <c r="A166" s="549">
        <v>160</v>
      </c>
      <c r="B166" s="558"/>
      <c r="C166" s="549" t="s">
        <v>1914</v>
      </c>
      <c r="D166" s="549" t="s">
        <v>1210</v>
      </c>
      <c r="E166" s="559">
        <v>2</v>
      </c>
      <c r="F166" s="199"/>
      <c r="G166" s="561">
        <f t="shared" si="6"/>
        <v>0</v>
      </c>
      <c r="H166" s="562">
        <v>1.23E-2</v>
      </c>
      <c r="I166" s="563">
        <v>2.46E-2</v>
      </c>
      <c r="J166" s="180" t="s">
        <v>187</v>
      </c>
      <c r="K166" s="181" t="s">
        <v>179</v>
      </c>
      <c r="L166" s="588"/>
      <c r="M166" s="549"/>
      <c r="N166" s="549"/>
      <c r="O166" s="566"/>
      <c r="P166" s="528"/>
      <c r="Q166" s="528"/>
      <c r="R166" s="528"/>
    </row>
    <row r="167" spans="1:18" ht="12.75" customHeight="1" x14ac:dyDescent="0.2">
      <c r="A167" s="549">
        <v>161</v>
      </c>
      <c r="B167" s="558"/>
      <c r="C167" s="549" t="s">
        <v>1915</v>
      </c>
      <c r="D167" s="549" t="s">
        <v>1210</v>
      </c>
      <c r="E167" s="559">
        <v>2</v>
      </c>
      <c r="F167" s="199"/>
      <c r="G167" s="561">
        <f t="shared" si="6"/>
        <v>0</v>
      </c>
      <c r="H167" s="562">
        <v>1.512E-2</v>
      </c>
      <c r="I167" s="563">
        <v>3.024E-2</v>
      </c>
      <c r="J167" s="180" t="s">
        <v>187</v>
      </c>
      <c r="K167" s="181" t="s">
        <v>179</v>
      </c>
      <c r="L167" s="588"/>
      <c r="M167" s="549"/>
      <c r="N167" s="549"/>
      <c r="O167" s="566"/>
      <c r="P167" s="528"/>
      <c r="Q167" s="528"/>
      <c r="R167" s="528"/>
    </row>
    <row r="168" spans="1:18" ht="12.75" customHeight="1" x14ac:dyDescent="0.2">
      <c r="A168" s="549">
        <v>162</v>
      </c>
      <c r="B168" s="558"/>
      <c r="C168" s="549" t="s">
        <v>1916</v>
      </c>
      <c r="D168" s="549" t="s">
        <v>1210</v>
      </c>
      <c r="E168" s="559">
        <v>2</v>
      </c>
      <c r="F168" s="199"/>
      <c r="G168" s="561">
        <f t="shared" si="6"/>
        <v>0</v>
      </c>
      <c r="H168" s="562">
        <v>2.283E-2</v>
      </c>
      <c r="I168" s="563">
        <v>4.5659999999999999E-2</v>
      </c>
      <c r="J168" s="180" t="s">
        <v>187</v>
      </c>
      <c r="K168" s="181" t="s">
        <v>179</v>
      </c>
      <c r="L168" s="588"/>
      <c r="M168" s="549"/>
      <c r="N168" s="549"/>
      <c r="O168" s="566"/>
      <c r="P168" s="528"/>
      <c r="Q168" s="528"/>
      <c r="R168" s="528"/>
    </row>
    <row r="169" spans="1:18" s="549" customFormat="1" ht="25.5" x14ac:dyDescent="0.2">
      <c r="A169" s="549">
        <v>163</v>
      </c>
      <c r="B169" s="558"/>
      <c r="C169" s="593" t="s">
        <v>1917</v>
      </c>
      <c r="D169" s="528" t="s">
        <v>248</v>
      </c>
      <c r="E169" s="559">
        <v>18</v>
      </c>
      <c r="F169" s="199"/>
      <c r="G169" s="561">
        <f t="shared" si="6"/>
        <v>0</v>
      </c>
      <c r="H169" s="562">
        <v>0</v>
      </c>
      <c r="I169" s="563">
        <v>0</v>
      </c>
      <c r="J169" s="180" t="s">
        <v>187</v>
      </c>
      <c r="K169" s="181" t="s">
        <v>179</v>
      </c>
      <c r="L169" s="528"/>
      <c r="M169" s="528"/>
      <c r="N169" s="528"/>
      <c r="O169" s="528"/>
      <c r="P169" s="528"/>
      <c r="Q169" s="528"/>
      <c r="R169" s="528"/>
    </row>
    <row r="170" spans="1:18" ht="12.75" customHeight="1" x14ac:dyDescent="0.2">
      <c r="A170" s="549">
        <v>164</v>
      </c>
      <c r="B170" s="558"/>
      <c r="C170" s="549" t="s">
        <v>1898</v>
      </c>
      <c r="D170" s="549" t="s">
        <v>236</v>
      </c>
      <c r="E170" s="573">
        <v>0.21142</v>
      </c>
      <c r="F170" s="199"/>
      <c r="G170" s="561">
        <f t="shared" si="6"/>
        <v>0</v>
      </c>
      <c r="H170" s="562">
        <v>0</v>
      </c>
      <c r="I170" s="563">
        <v>0</v>
      </c>
      <c r="J170" s="180" t="s">
        <v>187</v>
      </c>
      <c r="K170" s="181" t="s">
        <v>179</v>
      </c>
      <c r="L170" s="588"/>
      <c r="M170" s="549"/>
      <c r="N170" s="549"/>
      <c r="O170" s="566"/>
      <c r="P170" s="528"/>
      <c r="Q170" s="528"/>
      <c r="R170" s="528"/>
    </row>
    <row r="171" spans="1:18" ht="15.75" x14ac:dyDescent="0.2">
      <c r="A171" s="549">
        <v>165</v>
      </c>
      <c r="B171" s="574" t="s">
        <v>1918</v>
      </c>
      <c r="C171" s="575" t="s">
        <v>101</v>
      </c>
      <c r="D171" s="576"/>
      <c r="E171" s="577"/>
      <c r="F171" s="200"/>
      <c r="G171" s="555">
        <f>SUM(G172:G190)</f>
        <v>0</v>
      </c>
      <c r="H171" s="579"/>
      <c r="I171" s="557">
        <v>0.38639999999999997</v>
      </c>
      <c r="J171" s="180" t="s">
        <v>187</v>
      </c>
      <c r="K171" s="181" t="s">
        <v>179</v>
      </c>
      <c r="L171" s="549"/>
      <c r="M171" s="549"/>
      <c r="N171" s="549"/>
      <c r="O171" s="549"/>
      <c r="P171" s="549"/>
      <c r="Q171" s="549"/>
      <c r="R171" s="549"/>
    </row>
    <row r="172" spans="1:18" ht="38.25" x14ac:dyDescent="0.2">
      <c r="A172" s="549">
        <v>166</v>
      </c>
      <c r="B172" s="558"/>
      <c r="C172" s="594" t="s">
        <v>1919</v>
      </c>
      <c r="D172" s="549"/>
      <c r="E172" s="559"/>
      <c r="F172" s="199"/>
      <c r="G172" s="528"/>
      <c r="H172" s="562"/>
      <c r="I172" s="563"/>
      <c r="J172" s="180" t="s">
        <v>187</v>
      </c>
      <c r="K172" s="181" t="s">
        <v>179</v>
      </c>
      <c r="L172" s="588"/>
      <c r="M172" s="549"/>
      <c r="N172" s="549"/>
      <c r="O172" s="528"/>
      <c r="P172" s="528"/>
      <c r="Q172" s="528"/>
      <c r="R172" s="528"/>
    </row>
    <row r="173" spans="1:18" ht="12.75" customHeight="1" x14ac:dyDescent="0.2">
      <c r="A173" s="549">
        <v>167</v>
      </c>
      <c r="B173" s="558"/>
      <c r="C173" s="549" t="s">
        <v>1920</v>
      </c>
      <c r="D173" s="549" t="s">
        <v>577</v>
      </c>
      <c r="E173" s="559">
        <v>179</v>
      </c>
      <c r="F173" s="199"/>
      <c r="G173" s="561">
        <f t="shared" ref="G173:G190" si="7">E173*F173</f>
        <v>0</v>
      </c>
      <c r="H173" s="562">
        <v>3.5E-4</v>
      </c>
      <c r="I173" s="563">
        <v>6.2649999999999997E-2</v>
      </c>
      <c r="J173" s="180" t="s">
        <v>187</v>
      </c>
      <c r="K173" s="181" t="s">
        <v>179</v>
      </c>
      <c r="L173" s="549"/>
      <c r="M173" s="595"/>
      <c r="N173" s="549"/>
      <c r="O173" s="528"/>
      <c r="P173" s="528"/>
      <c r="Q173" s="528"/>
      <c r="R173" s="528"/>
    </row>
    <row r="174" spans="1:18" ht="12.75" customHeight="1" x14ac:dyDescent="0.2">
      <c r="A174" s="549">
        <v>168</v>
      </c>
      <c r="B174" s="558"/>
      <c r="C174" s="549" t="s">
        <v>1921</v>
      </c>
      <c r="D174" s="549" t="s">
        <v>577</v>
      </c>
      <c r="E174" s="559">
        <v>174</v>
      </c>
      <c r="F174" s="199"/>
      <c r="G174" s="561">
        <f t="shared" si="7"/>
        <v>0</v>
      </c>
      <c r="H174" s="562">
        <v>3.5E-4</v>
      </c>
      <c r="I174" s="563">
        <v>6.0900000000000003E-2</v>
      </c>
      <c r="J174" s="180" t="s">
        <v>187</v>
      </c>
      <c r="K174" s="181" t="s">
        <v>179</v>
      </c>
      <c r="L174" s="588"/>
      <c r="M174" s="549"/>
      <c r="N174" s="549"/>
      <c r="O174" s="528"/>
      <c r="P174" s="528"/>
      <c r="Q174" s="528"/>
      <c r="R174" s="528"/>
    </row>
    <row r="175" spans="1:18" ht="12.75" customHeight="1" x14ac:dyDescent="0.2">
      <c r="A175" s="549">
        <v>169</v>
      </c>
      <c r="B175" s="558"/>
      <c r="C175" s="549" t="s">
        <v>1922</v>
      </c>
      <c r="D175" s="549" t="s">
        <v>577</v>
      </c>
      <c r="E175" s="559">
        <v>96</v>
      </c>
      <c r="F175" s="199"/>
      <c r="G175" s="561">
        <f t="shared" si="7"/>
        <v>0</v>
      </c>
      <c r="H175" s="562">
        <v>3.5E-4</v>
      </c>
      <c r="I175" s="563">
        <v>3.3599999999999998E-2</v>
      </c>
      <c r="J175" s="180" t="s">
        <v>187</v>
      </c>
      <c r="K175" s="181" t="s">
        <v>179</v>
      </c>
      <c r="L175" s="549"/>
      <c r="M175" s="595"/>
      <c r="N175" s="549"/>
      <c r="O175" s="528"/>
      <c r="P175" s="528"/>
      <c r="Q175" s="528"/>
      <c r="R175" s="528"/>
    </row>
    <row r="176" spans="1:18" ht="12.75" customHeight="1" x14ac:dyDescent="0.2">
      <c r="A176" s="549">
        <v>170</v>
      </c>
      <c r="B176" s="558"/>
      <c r="C176" s="549" t="s">
        <v>1923</v>
      </c>
      <c r="D176" s="549" t="s">
        <v>577</v>
      </c>
      <c r="E176" s="559">
        <v>34</v>
      </c>
      <c r="F176" s="199"/>
      <c r="G176" s="561">
        <f t="shared" si="7"/>
        <v>0</v>
      </c>
      <c r="H176" s="562">
        <v>3.5E-4</v>
      </c>
      <c r="I176" s="563">
        <v>1.1899999999999999E-2</v>
      </c>
      <c r="J176" s="180" t="s">
        <v>187</v>
      </c>
      <c r="K176" s="181" t="s">
        <v>179</v>
      </c>
      <c r="L176" s="588"/>
      <c r="M176" s="549"/>
      <c r="N176" s="549"/>
      <c r="O176" s="528"/>
      <c r="P176" s="528"/>
      <c r="Q176" s="528"/>
      <c r="R176" s="528"/>
    </row>
    <row r="177" spans="1:21" ht="12.75" customHeight="1" x14ac:dyDescent="0.2">
      <c r="A177" s="549">
        <v>171</v>
      </c>
      <c r="B177" s="558"/>
      <c r="C177" s="549" t="s">
        <v>1924</v>
      </c>
      <c r="D177" s="549" t="s">
        <v>577</v>
      </c>
      <c r="E177" s="559">
        <v>57</v>
      </c>
      <c r="F177" s="199"/>
      <c r="G177" s="561">
        <f t="shared" si="7"/>
        <v>0</v>
      </c>
      <c r="H177" s="562">
        <v>3.5E-4</v>
      </c>
      <c r="I177" s="563">
        <v>1.9949999999999999E-2</v>
      </c>
      <c r="J177" s="180" t="s">
        <v>187</v>
      </c>
      <c r="K177" s="181" t="s">
        <v>179</v>
      </c>
      <c r="L177" s="588"/>
      <c r="M177" s="549"/>
      <c r="N177" s="549"/>
      <c r="O177" s="528"/>
      <c r="P177" s="528"/>
      <c r="Q177" s="528"/>
      <c r="R177" s="528"/>
    </row>
    <row r="178" spans="1:21" ht="12.75" customHeight="1" x14ac:dyDescent="0.2">
      <c r="A178" s="549">
        <v>172</v>
      </c>
      <c r="B178" s="558"/>
      <c r="C178" s="549" t="s">
        <v>1925</v>
      </c>
      <c r="D178" s="549" t="s">
        <v>577</v>
      </c>
      <c r="E178" s="559">
        <v>29</v>
      </c>
      <c r="F178" s="199"/>
      <c r="G178" s="561">
        <f t="shared" si="7"/>
        <v>0</v>
      </c>
      <c r="H178" s="562">
        <v>3.5E-4</v>
      </c>
      <c r="I178" s="563">
        <v>1.0149999999999999E-2</v>
      </c>
      <c r="J178" s="180" t="s">
        <v>187</v>
      </c>
      <c r="K178" s="181" t="s">
        <v>179</v>
      </c>
      <c r="L178" s="588"/>
      <c r="M178" s="549"/>
      <c r="N178" s="549"/>
      <c r="O178" s="528"/>
      <c r="P178" s="528"/>
      <c r="Q178" s="528"/>
      <c r="R178" s="528"/>
    </row>
    <row r="179" spans="1:21" ht="12.75" customHeight="1" x14ac:dyDescent="0.2">
      <c r="A179" s="549">
        <v>173</v>
      </c>
      <c r="B179" s="558"/>
      <c r="C179" s="549" t="s">
        <v>1926</v>
      </c>
      <c r="D179" s="549" t="s">
        <v>577</v>
      </c>
      <c r="E179" s="559">
        <v>39</v>
      </c>
      <c r="F179" s="199"/>
      <c r="G179" s="561">
        <f t="shared" si="7"/>
        <v>0</v>
      </c>
      <c r="H179" s="562">
        <v>3.5E-4</v>
      </c>
      <c r="I179" s="563">
        <v>1.3650000000000001E-2</v>
      </c>
      <c r="J179" s="180" t="s">
        <v>187</v>
      </c>
      <c r="K179" s="181" t="s">
        <v>179</v>
      </c>
      <c r="L179" s="588"/>
      <c r="M179" s="549"/>
      <c r="N179" s="549"/>
      <c r="O179" s="528"/>
      <c r="P179" s="528"/>
      <c r="Q179" s="528"/>
      <c r="R179" s="528"/>
    </row>
    <row r="180" spans="1:21" ht="12.75" customHeight="1" x14ac:dyDescent="0.2">
      <c r="A180" s="549">
        <v>174</v>
      </c>
      <c r="B180" s="558"/>
      <c r="C180" s="549" t="s">
        <v>1927</v>
      </c>
      <c r="D180" s="549" t="s">
        <v>577</v>
      </c>
      <c r="E180" s="559">
        <v>10</v>
      </c>
      <c r="F180" s="199"/>
      <c r="G180" s="561">
        <f t="shared" si="7"/>
        <v>0</v>
      </c>
      <c r="H180" s="562">
        <v>3.5E-4</v>
      </c>
      <c r="I180" s="563">
        <v>3.5000000000000001E-3</v>
      </c>
      <c r="J180" s="180" t="s">
        <v>187</v>
      </c>
      <c r="K180" s="181" t="s">
        <v>179</v>
      </c>
      <c r="L180" s="588"/>
      <c r="M180" s="549"/>
      <c r="N180" s="549"/>
      <c r="O180" s="528"/>
      <c r="P180" s="528"/>
      <c r="Q180" s="528"/>
      <c r="R180" s="528"/>
    </row>
    <row r="181" spans="1:21" ht="12.75" customHeight="1" x14ac:dyDescent="0.2">
      <c r="A181" s="549">
        <v>175</v>
      </c>
      <c r="B181" s="558"/>
      <c r="C181" s="549" t="s">
        <v>1928</v>
      </c>
      <c r="D181" s="549" t="s">
        <v>577</v>
      </c>
      <c r="E181" s="559">
        <v>67</v>
      </c>
      <c r="F181" s="199"/>
      <c r="G181" s="561">
        <f t="shared" si="7"/>
        <v>0</v>
      </c>
      <c r="H181" s="562">
        <v>3.5E-4</v>
      </c>
      <c r="I181" s="563">
        <v>2.3449999999999999E-2</v>
      </c>
      <c r="J181" s="180" t="s">
        <v>187</v>
      </c>
      <c r="K181" s="181" t="s">
        <v>179</v>
      </c>
      <c r="L181" s="588"/>
      <c r="M181" s="549"/>
      <c r="N181" s="549"/>
      <c r="O181" s="528"/>
      <c r="P181" s="528"/>
      <c r="Q181" s="528"/>
      <c r="R181" s="528"/>
    </row>
    <row r="182" spans="1:21" ht="12.75" customHeight="1" x14ac:dyDescent="0.2">
      <c r="A182" s="549">
        <v>176</v>
      </c>
      <c r="B182" s="558"/>
      <c r="C182" s="549" t="s">
        <v>1929</v>
      </c>
      <c r="D182" s="549" t="s">
        <v>577</v>
      </c>
      <c r="E182" s="559">
        <v>20</v>
      </c>
      <c r="F182" s="199"/>
      <c r="G182" s="561">
        <f t="shared" si="7"/>
        <v>0</v>
      </c>
      <c r="H182" s="562">
        <v>3.5E-4</v>
      </c>
      <c r="I182" s="563">
        <v>7.0000000000000001E-3</v>
      </c>
      <c r="J182" s="180" t="s">
        <v>187</v>
      </c>
      <c r="K182" s="181" t="s">
        <v>179</v>
      </c>
      <c r="L182" s="588"/>
      <c r="M182" s="549"/>
      <c r="N182" s="549"/>
      <c r="O182" s="528"/>
      <c r="P182" s="528"/>
      <c r="Q182" s="528"/>
      <c r="R182" s="528"/>
    </row>
    <row r="183" spans="1:21" ht="12.75" customHeight="1" x14ac:dyDescent="0.2">
      <c r="A183" s="549">
        <v>177</v>
      </c>
      <c r="B183" s="558"/>
      <c r="C183" s="549" t="s">
        <v>1930</v>
      </c>
      <c r="D183" s="549" t="s">
        <v>577</v>
      </c>
      <c r="E183" s="559">
        <v>61</v>
      </c>
      <c r="F183" s="199"/>
      <c r="G183" s="561">
        <f t="shared" si="7"/>
        <v>0</v>
      </c>
      <c r="H183" s="562">
        <v>3.5E-4</v>
      </c>
      <c r="I183" s="563">
        <v>2.1350000000000001E-2</v>
      </c>
      <c r="J183" s="180" t="s">
        <v>187</v>
      </c>
      <c r="K183" s="181" t="s">
        <v>179</v>
      </c>
      <c r="L183" s="588"/>
      <c r="M183" s="549"/>
      <c r="N183" s="549"/>
      <c r="O183" s="528"/>
      <c r="P183" s="528"/>
      <c r="Q183" s="528"/>
      <c r="R183" s="528"/>
    </row>
    <row r="184" spans="1:21" ht="51" x14ac:dyDescent="0.2">
      <c r="A184" s="549">
        <v>178</v>
      </c>
      <c r="B184" s="558"/>
      <c r="C184" s="568" t="s">
        <v>1931</v>
      </c>
      <c r="D184" s="549"/>
      <c r="E184" s="559"/>
      <c r="F184" s="199"/>
      <c r="G184" s="561">
        <f t="shared" si="7"/>
        <v>0</v>
      </c>
      <c r="H184" s="562"/>
      <c r="I184" s="563"/>
      <c r="J184" s="180" t="s">
        <v>187</v>
      </c>
      <c r="K184" s="181" t="s">
        <v>179</v>
      </c>
      <c r="L184" s="587"/>
      <c r="M184" s="549"/>
      <c r="N184" s="549"/>
      <c r="O184" s="569"/>
      <c r="P184" s="549"/>
      <c r="Q184" s="549"/>
      <c r="R184" s="549"/>
    </row>
    <row r="185" spans="1:21" ht="12.75" customHeight="1" x14ac:dyDescent="0.2">
      <c r="A185" s="549">
        <v>179</v>
      </c>
      <c r="B185" s="558"/>
      <c r="C185" s="549" t="s">
        <v>1932</v>
      </c>
      <c r="D185" s="549" t="s">
        <v>577</v>
      </c>
      <c r="E185" s="559">
        <v>118</v>
      </c>
      <c r="F185" s="199"/>
      <c r="G185" s="561">
        <f t="shared" si="7"/>
        <v>0</v>
      </c>
      <c r="H185" s="562">
        <v>3.5E-4</v>
      </c>
      <c r="I185" s="563">
        <v>4.1299999999999996E-2</v>
      </c>
      <c r="J185" s="180" t="s">
        <v>187</v>
      </c>
      <c r="K185" s="181" t="s">
        <v>179</v>
      </c>
      <c r="L185" s="588"/>
      <c r="M185" s="565"/>
      <c r="N185" s="549"/>
      <c r="O185" s="560"/>
      <c r="P185" s="528"/>
      <c r="Q185" s="528"/>
      <c r="R185" s="528"/>
      <c r="U185" s="571"/>
    </row>
    <row r="186" spans="1:21" ht="12.75" customHeight="1" x14ac:dyDescent="0.2">
      <c r="A186" s="549">
        <v>180</v>
      </c>
      <c r="B186" s="558"/>
      <c r="C186" s="549" t="s">
        <v>1933</v>
      </c>
      <c r="D186" s="549" t="s">
        <v>577</v>
      </c>
      <c r="E186" s="559">
        <v>89</v>
      </c>
      <c r="F186" s="199"/>
      <c r="G186" s="561">
        <f t="shared" si="7"/>
        <v>0</v>
      </c>
      <c r="H186" s="562">
        <v>3.5E-4</v>
      </c>
      <c r="I186" s="563">
        <v>3.1150000000000001E-2</v>
      </c>
      <c r="J186" s="180" t="s">
        <v>187</v>
      </c>
      <c r="K186" s="181" t="s">
        <v>179</v>
      </c>
      <c r="L186" s="588"/>
      <c r="M186" s="565"/>
      <c r="N186" s="549"/>
      <c r="O186" s="560"/>
      <c r="P186" s="528"/>
      <c r="Q186" s="528"/>
      <c r="R186" s="528"/>
      <c r="U186" s="571"/>
    </row>
    <row r="187" spans="1:21" ht="12.75" customHeight="1" x14ac:dyDescent="0.2">
      <c r="A187" s="549">
        <v>181</v>
      </c>
      <c r="B187" s="558"/>
      <c r="C187" s="549" t="s">
        <v>1934</v>
      </c>
      <c r="D187" s="549" t="s">
        <v>577</v>
      </c>
      <c r="E187" s="559">
        <v>26</v>
      </c>
      <c r="F187" s="199"/>
      <c r="G187" s="561">
        <f t="shared" si="7"/>
        <v>0</v>
      </c>
      <c r="H187" s="562">
        <v>3.5E-4</v>
      </c>
      <c r="I187" s="563">
        <v>9.1000000000000004E-3</v>
      </c>
      <c r="J187" s="180" t="s">
        <v>187</v>
      </c>
      <c r="K187" s="181" t="s">
        <v>179</v>
      </c>
      <c r="L187" s="588"/>
      <c r="M187" s="565"/>
      <c r="N187" s="549"/>
      <c r="O187" s="560"/>
      <c r="P187" s="528"/>
      <c r="Q187" s="528"/>
      <c r="R187" s="528"/>
      <c r="U187" s="571"/>
    </row>
    <row r="188" spans="1:21" ht="12.75" customHeight="1" x14ac:dyDescent="0.2">
      <c r="A188" s="549">
        <v>182</v>
      </c>
      <c r="B188" s="558"/>
      <c r="C188" s="549" t="s">
        <v>1935</v>
      </c>
      <c r="D188" s="549" t="s">
        <v>577</v>
      </c>
      <c r="E188" s="559">
        <v>47</v>
      </c>
      <c r="F188" s="199"/>
      <c r="G188" s="561">
        <f t="shared" si="7"/>
        <v>0</v>
      </c>
      <c r="H188" s="562">
        <v>3.5E-4</v>
      </c>
      <c r="I188" s="563">
        <v>1.6449999999999999E-2</v>
      </c>
      <c r="J188" s="180" t="s">
        <v>187</v>
      </c>
      <c r="K188" s="181" t="s">
        <v>179</v>
      </c>
      <c r="L188" s="588"/>
      <c r="M188" s="565"/>
      <c r="N188" s="549"/>
      <c r="O188" s="560"/>
      <c r="P188" s="528"/>
      <c r="Q188" s="528"/>
      <c r="R188" s="528"/>
      <c r="U188" s="571"/>
    </row>
    <row r="189" spans="1:21" ht="12.75" customHeight="1" x14ac:dyDescent="0.2">
      <c r="A189" s="549">
        <v>183</v>
      </c>
      <c r="B189" s="558"/>
      <c r="C189" s="549" t="s">
        <v>1936</v>
      </c>
      <c r="D189" s="549" t="s">
        <v>577</v>
      </c>
      <c r="E189" s="559">
        <v>53</v>
      </c>
      <c r="F189" s="199"/>
      <c r="G189" s="561">
        <f t="shared" si="7"/>
        <v>0</v>
      </c>
      <c r="H189" s="562">
        <v>3.5E-4</v>
      </c>
      <c r="I189" s="563">
        <v>1.8550000000000001E-2</v>
      </c>
      <c r="J189" s="180" t="s">
        <v>187</v>
      </c>
      <c r="K189" s="181" t="s">
        <v>179</v>
      </c>
      <c r="L189" s="588"/>
      <c r="M189" s="565"/>
      <c r="N189" s="549"/>
      <c r="O189" s="560"/>
      <c r="P189" s="528"/>
      <c r="Q189" s="528"/>
      <c r="R189" s="528"/>
      <c r="U189" s="571"/>
    </row>
    <row r="190" spans="1:21" ht="12.75" customHeight="1" x14ac:dyDescent="0.2">
      <c r="A190" s="549">
        <v>184</v>
      </c>
      <c r="B190" s="558"/>
      <c r="C190" s="549" t="s">
        <v>1937</v>
      </c>
      <c r="D190" s="549" t="s">
        <v>577</v>
      </c>
      <c r="E190" s="559">
        <v>5</v>
      </c>
      <c r="F190" s="199"/>
      <c r="G190" s="561">
        <f t="shared" si="7"/>
        <v>0</v>
      </c>
      <c r="H190" s="562">
        <v>3.5E-4</v>
      </c>
      <c r="I190" s="563">
        <v>1.75E-3</v>
      </c>
      <c r="J190" s="180" t="s">
        <v>187</v>
      </c>
      <c r="K190" s="181" t="s">
        <v>179</v>
      </c>
      <c r="L190" s="588"/>
      <c r="M190" s="565"/>
      <c r="N190" s="549"/>
      <c r="O190" s="560"/>
      <c r="P190" s="528"/>
      <c r="Q190" s="528"/>
      <c r="R190" s="528"/>
      <c r="U190" s="571"/>
    </row>
    <row r="191" spans="1:21" ht="15.75" x14ac:dyDescent="0.2">
      <c r="A191" s="549">
        <v>185</v>
      </c>
      <c r="B191" s="574" t="s">
        <v>1938</v>
      </c>
      <c r="C191" s="575" t="s">
        <v>1939</v>
      </c>
      <c r="D191" s="576"/>
      <c r="E191" s="578"/>
      <c r="F191" s="200"/>
      <c r="G191" s="555">
        <f>SUM(G192:G197)</f>
        <v>0</v>
      </c>
      <c r="H191" s="579"/>
      <c r="I191" s="557">
        <v>0</v>
      </c>
      <c r="J191" s="180" t="s">
        <v>187</v>
      </c>
      <c r="K191" s="181" t="s">
        <v>179</v>
      </c>
      <c r="L191" s="549"/>
      <c r="M191" s="549"/>
      <c r="N191" s="549"/>
      <c r="O191" s="549"/>
      <c r="P191" s="549"/>
      <c r="Q191" s="549"/>
      <c r="R191" s="549"/>
    </row>
    <row r="192" spans="1:21" s="583" customFormat="1" ht="12.75" customHeight="1" x14ac:dyDescent="0.2">
      <c r="A192" s="549">
        <v>186</v>
      </c>
      <c r="B192" s="558"/>
      <c r="C192" s="549" t="s">
        <v>1940</v>
      </c>
      <c r="D192" s="549" t="s">
        <v>248</v>
      </c>
      <c r="E192" s="559">
        <v>4</v>
      </c>
      <c r="F192" s="199"/>
      <c r="G192" s="561">
        <f t="shared" ref="G192:G197" si="8">E192*F192</f>
        <v>0</v>
      </c>
      <c r="H192" s="563">
        <v>0</v>
      </c>
      <c r="I192" s="563">
        <v>0</v>
      </c>
      <c r="J192" s="180" t="s">
        <v>187</v>
      </c>
      <c r="K192" s="181" t="s">
        <v>179</v>
      </c>
      <c r="L192" s="596"/>
      <c r="M192" s="596"/>
      <c r="N192" s="596"/>
      <c r="O192" s="528"/>
      <c r="P192" s="528"/>
      <c r="Q192" s="560"/>
      <c r="R192" s="560"/>
    </row>
    <row r="193" spans="1:18" s="583" customFormat="1" ht="12.75" customHeight="1" x14ac:dyDescent="0.2">
      <c r="A193" s="549">
        <v>187</v>
      </c>
      <c r="B193" s="558"/>
      <c r="C193" s="549" t="s">
        <v>1941</v>
      </c>
      <c r="D193" s="549" t="s">
        <v>248</v>
      </c>
      <c r="E193" s="559">
        <v>2</v>
      </c>
      <c r="F193" s="199"/>
      <c r="G193" s="561">
        <f t="shared" si="8"/>
        <v>0</v>
      </c>
      <c r="H193" s="563">
        <v>0</v>
      </c>
      <c r="I193" s="563">
        <v>0</v>
      </c>
      <c r="J193" s="180" t="s">
        <v>187</v>
      </c>
      <c r="K193" s="181" t="s">
        <v>179</v>
      </c>
      <c r="L193" s="596"/>
      <c r="M193" s="596"/>
      <c r="N193" s="596"/>
      <c r="O193" s="528"/>
      <c r="P193" s="528"/>
      <c r="Q193" s="560"/>
      <c r="R193" s="560"/>
    </row>
    <row r="194" spans="1:18" s="583" customFormat="1" ht="12.75" customHeight="1" x14ac:dyDescent="0.2">
      <c r="A194" s="549">
        <v>188</v>
      </c>
      <c r="B194" s="558"/>
      <c r="C194" s="549" t="s">
        <v>1942</v>
      </c>
      <c r="D194" s="549" t="s">
        <v>248</v>
      </c>
      <c r="E194" s="559">
        <v>2</v>
      </c>
      <c r="F194" s="199"/>
      <c r="G194" s="561">
        <f t="shared" si="8"/>
        <v>0</v>
      </c>
      <c r="H194" s="563">
        <v>0</v>
      </c>
      <c r="I194" s="563">
        <v>0</v>
      </c>
      <c r="J194" s="180" t="s">
        <v>187</v>
      </c>
      <c r="K194" s="181" t="s">
        <v>179</v>
      </c>
      <c r="L194" s="596"/>
      <c r="M194" s="596"/>
      <c r="N194" s="596"/>
      <c r="O194" s="528"/>
      <c r="P194" s="528"/>
      <c r="Q194" s="560"/>
      <c r="R194" s="560"/>
    </row>
    <row r="195" spans="1:18" s="583" customFormat="1" ht="12.75" customHeight="1" x14ac:dyDescent="0.2">
      <c r="A195" s="549">
        <v>189</v>
      </c>
      <c r="B195" s="558"/>
      <c r="C195" s="549" t="s">
        <v>1943</v>
      </c>
      <c r="D195" s="549" t="s">
        <v>248</v>
      </c>
      <c r="E195" s="559">
        <v>3</v>
      </c>
      <c r="F195" s="199"/>
      <c r="G195" s="561">
        <f t="shared" si="8"/>
        <v>0</v>
      </c>
      <c r="H195" s="563">
        <v>0</v>
      </c>
      <c r="I195" s="563">
        <v>0</v>
      </c>
      <c r="J195" s="180" t="s">
        <v>187</v>
      </c>
      <c r="K195" s="181" t="s">
        <v>179</v>
      </c>
      <c r="L195" s="596"/>
      <c r="M195" s="596"/>
      <c r="N195" s="596"/>
      <c r="O195" s="528"/>
      <c r="P195" s="528"/>
      <c r="Q195" s="560"/>
      <c r="R195" s="560"/>
    </row>
    <row r="196" spans="1:18" s="583" customFormat="1" ht="12.75" customHeight="1" x14ac:dyDescent="0.2">
      <c r="A196" s="549">
        <v>190</v>
      </c>
      <c r="B196" s="558"/>
      <c r="C196" s="549" t="s">
        <v>1944</v>
      </c>
      <c r="D196" s="549" t="s">
        <v>248</v>
      </c>
      <c r="E196" s="559">
        <v>8</v>
      </c>
      <c r="F196" s="199"/>
      <c r="G196" s="561">
        <f t="shared" si="8"/>
        <v>0</v>
      </c>
      <c r="H196" s="563">
        <v>0</v>
      </c>
      <c r="I196" s="563">
        <v>0</v>
      </c>
      <c r="J196" s="180" t="s">
        <v>187</v>
      </c>
      <c r="K196" s="181" t="s">
        <v>179</v>
      </c>
      <c r="L196" s="596"/>
      <c r="M196" s="596"/>
      <c r="N196" s="596"/>
      <c r="O196" s="528"/>
      <c r="P196" s="528"/>
      <c r="Q196" s="560"/>
      <c r="R196" s="560"/>
    </row>
    <row r="197" spans="1:18" s="583" customFormat="1" ht="12.75" customHeight="1" x14ac:dyDescent="0.2">
      <c r="A197" s="549">
        <v>191</v>
      </c>
      <c r="B197" s="597"/>
      <c r="C197" s="598" t="s">
        <v>1945</v>
      </c>
      <c r="D197" s="598" t="s">
        <v>248</v>
      </c>
      <c r="E197" s="599">
        <v>3</v>
      </c>
      <c r="F197" s="607"/>
      <c r="G197" s="561">
        <f t="shared" si="8"/>
        <v>0</v>
      </c>
      <c r="H197" s="600">
        <v>0</v>
      </c>
      <c r="I197" s="600">
        <v>0</v>
      </c>
      <c r="J197" s="173" t="s">
        <v>187</v>
      </c>
      <c r="K197" s="174" t="s">
        <v>179</v>
      </c>
      <c r="L197" s="596"/>
      <c r="M197" s="596"/>
      <c r="N197" s="596"/>
      <c r="O197" s="528"/>
      <c r="P197" s="528"/>
      <c r="Q197" s="560"/>
      <c r="R197" s="560"/>
    </row>
    <row r="198" spans="1:18" ht="12.75" customHeight="1" x14ac:dyDescent="0.2">
      <c r="A198" s="549">
        <v>192</v>
      </c>
      <c r="B198" s="601" t="s">
        <v>1946</v>
      </c>
      <c r="C198" s="602" t="s">
        <v>1946</v>
      </c>
      <c r="D198" s="602" t="s">
        <v>1946</v>
      </c>
      <c r="E198" s="603" t="s">
        <v>1946</v>
      </c>
      <c r="F198" s="603" t="s">
        <v>1946</v>
      </c>
      <c r="G198" s="604" t="s">
        <v>1946</v>
      </c>
      <c r="H198" s="603" t="s">
        <v>1946</v>
      </c>
      <c r="I198" s="603" t="s">
        <v>1946</v>
      </c>
      <c r="J198" s="560"/>
      <c r="K198" s="549"/>
      <c r="L198" s="549"/>
      <c r="M198" s="549"/>
      <c r="N198" s="549"/>
      <c r="O198" s="549"/>
      <c r="P198" s="549"/>
      <c r="Q198" s="549"/>
      <c r="R198" s="549"/>
    </row>
    <row r="199" spans="1:18" ht="12.75" customHeight="1" x14ac:dyDescent="0.2">
      <c r="B199" s="558"/>
      <c r="C199" s="549"/>
      <c r="D199" s="549"/>
      <c r="E199" s="560"/>
      <c r="F199" s="560"/>
      <c r="G199" s="528"/>
      <c r="H199" s="560"/>
      <c r="I199" s="560"/>
      <c r="J199" s="560"/>
      <c r="K199" s="549"/>
      <c r="L199" s="549"/>
      <c r="M199" s="549"/>
      <c r="N199" s="549"/>
      <c r="O199" s="549"/>
      <c r="P199" s="549"/>
      <c r="Q199" s="549"/>
      <c r="R199" s="549"/>
    </row>
    <row r="200" spans="1:18" ht="12.75" customHeight="1" x14ac:dyDescent="0.2">
      <c r="B200" s="558"/>
      <c r="C200" s="558"/>
      <c r="D200" s="549"/>
      <c r="E200" s="560"/>
      <c r="F200" s="560"/>
      <c r="G200" s="528"/>
      <c r="H200" s="562"/>
      <c r="I200" s="562"/>
      <c r="J200" s="605"/>
      <c r="K200" s="549"/>
      <c r="L200" s="549"/>
      <c r="M200" s="549"/>
      <c r="N200" s="549"/>
      <c r="O200" s="549"/>
      <c r="P200" s="549"/>
      <c r="Q200" s="549"/>
      <c r="R200" s="549"/>
    </row>
    <row r="201" spans="1:18" ht="12.75" customHeight="1" x14ac:dyDescent="0.2">
      <c r="B201" s="558"/>
      <c r="C201" s="558"/>
      <c r="D201" s="549"/>
      <c r="E201" s="560"/>
      <c r="F201" s="560"/>
      <c r="G201" s="528"/>
      <c r="H201" s="560"/>
      <c r="I201" s="562"/>
      <c r="J201" s="605"/>
      <c r="K201" s="549"/>
      <c r="L201" s="549"/>
      <c r="M201" s="549"/>
      <c r="N201" s="549"/>
      <c r="O201" s="549"/>
      <c r="P201" s="549"/>
      <c r="Q201" s="549"/>
      <c r="R201" s="549"/>
    </row>
    <row r="202" spans="1:18" ht="12.75" customHeight="1" x14ac:dyDescent="0.2">
      <c r="J202" s="605"/>
    </row>
    <row r="203" spans="1:18" ht="12.75" customHeight="1" x14ac:dyDescent="0.2">
      <c r="J203" s="605"/>
    </row>
    <row r="204" spans="1:18" x14ac:dyDescent="0.2">
      <c r="J204" s="605"/>
    </row>
    <row r="205" spans="1:18" x14ac:dyDescent="0.2">
      <c r="J205" s="605"/>
    </row>
    <row r="206" spans="1:18" x14ac:dyDescent="0.2">
      <c r="J206" s="605"/>
    </row>
    <row r="207" spans="1:18" x14ac:dyDescent="0.2">
      <c r="J207" s="605"/>
    </row>
    <row r="208" spans="1:18" x14ac:dyDescent="0.2">
      <c r="J208" s="605"/>
    </row>
    <row r="209" spans="2:10" x14ac:dyDescent="0.2">
      <c r="B209" s="525"/>
      <c r="E209" s="525"/>
      <c r="F209" s="525"/>
      <c r="H209" s="525"/>
      <c r="I209" s="525"/>
      <c r="J209" s="605"/>
    </row>
    <row r="210" spans="2:10" x14ac:dyDescent="0.2">
      <c r="B210" s="525"/>
      <c r="E210" s="525"/>
      <c r="F210" s="525"/>
      <c r="H210" s="525"/>
      <c r="I210" s="525"/>
      <c r="J210" s="605"/>
    </row>
    <row r="211" spans="2:10" x14ac:dyDescent="0.2">
      <c r="B211" s="525"/>
      <c r="E211" s="525"/>
      <c r="F211" s="525"/>
      <c r="H211" s="525"/>
      <c r="I211" s="525"/>
      <c r="J211" s="605"/>
    </row>
    <row r="212" spans="2:10" x14ac:dyDescent="0.2">
      <c r="B212" s="525"/>
      <c r="E212" s="525"/>
      <c r="F212" s="525"/>
      <c r="H212" s="525"/>
      <c r="I212" s="525"/>
      <c r="J212" s="605"/>
    </row>
    <row r="213" spans="2:10" x14ac:dyDescent="0.2">
      <c r="B213" s="525"/>
      <c r="E213" s="525"/>
      <c r="F213" s="525"/>
      <c r="H213" s="525"/>
      <c r="I213" s="525"/>
      <c r="J213" s="605"/>
    </row>
    <row r="214" spans="2:10" x14ac:dyDescent="0.2">
      <c r="B214" s="525"/>
      <c r="E214" s="525"/>
      <c r="F214" s="525"/>
      <c r="H214" s="525"/>
      <c r="I214" s="525"/>
      <c r="J214" s="605"/>
    </row>
    <row r="215" spans="2:10" x14ac:dyDescent="0.2">
      <c r="B215" s="525"/>
      <c r="E215" s="525"/>
      <c r="F215" s="525"/>
      <c r="H215" s="525"/>
      <c r="I215" s="525"/>
      <c r="J215" s="605"/>
    </row>
    <row r="216" spans="2:10" x14ac:dyDescent="0.2">
      <c r="B216" s="525"/>
      <c r="E216" s="525"/>
      <c r="F216" s="525"/>
      <c r="H216" s="525"/>
      <c r="I216" s="525"/>
      <c r="J216" s="605"/>
    </row>
    <row r="217" spans="2:10" x14ac:dyDescent="0.2">
      <c r="B217" s="525"/>
      <c r="E217" s="525"/>
      <c r="F217" s="525"/>
      <c r="H217" s="525"/>
      <c r="I217" s="525"/>
      <c r="J217" s="605"/>
    </row>
    <row r="218" spans="2:10" x14ac:dyDescent="0.2">
      <c r="B218" s="525"/>
      <c r="E218" s="525"/>
      <c r="F218" s="525"/>
      <c r="H218" s="525"/>
      <c r="I218" s="525"/>
      <c r="J218" s="605"/>
    </row>
    <row r="219" spans="2:10" x14ac:dyDescent="0.2">
      <c r="B219" s="525"/>
      <c r="E219" s="525"/>
      <c r="F219" s="525"/>
      <c r="H219" s="525"/>
      <c r="I219" s="525"/>
      <c r="J219" s="605"/>
    </row>
    <row r="220" spans="2:10" x14ac:dyDescent="0.2">
      <c r="B220" s="525"/>
      <c r="E220" s="525"/>
      <c r="F220" s="525"/>
      <c r="H220" s="525"/>
      <c r="I220" s="525"/>
      <c r="J220" s="605"/>
    </row>
    <row r="221" spans="2:10" x14ac:dyDescent="0.2">
      <c r="B221" s="525"/>
      <c r="E221" s="525"/>
      <c r="F221" s="525"/>
      <c r="H221" s="525"/>
      <c r="I221" s="525"/>
      <c r="J221" s="605"/>
    </row>
    <row r="222" spans="2:10" x14ac:dyDescent="0.2">
      <c r="B222" s="525"/>
      <c r="E222" s="525"/>
      <c r="F222" s="525"/>
      <c r="H222" s="525"/>
      <c r="I222" s="525"/>
      <c r="J222" s="605"/>
    </row>
    <row r="223" spans="2:10" x14ac:dyDescent="0.2">
      <c r="B223" s="525"/>
      <c r="E223" s="525"/>
      <c r="F223" s="525"/>
      <c r="H223" s="525"/>
      <c r="I223" s="525"/>
      <c r="J223" s="605"/>
    </row>
    <row r="224" spans="2:10" x14ac:dyDescent="0.2">
      <c r="B224" s="525"/>
      <c r="E224" s="525"/>
      <c r="F224" s="525"/>
      <c r="H224" s="525"/>
      <c r="I224" s="525"/>
      <c r="J224" s="605"/>
    </row>
    <row r="225" spans="2:10" x14ac:dyDescent="0.2">
      <c r="B225" s="525"/>
      <c r="E225" s="525"/>
      <c r="F225" s="525"/>
      <c r="H225" s="525"/>
      <c r="I225" s="525"/>
      <c r="J225" s="605"/>
    </row>
    <row r="226" spans="2:10" x14ac:dyDescent="0.2">
      <c r="B226" s="525"/>
      <c r="E226" s="525"/>
      <c r="F226" s="525"/>
      <c r="H226" s="525"/>
      <c r="I226" s="525"/>
      <c r="J226" s="605"/>
    </row>
    <row r="227" spans="2:10" x14ac:dyDescent="0.2">
      <c r="B227" s="525"/>
      <c r="E227" s="525"/>
      <c r="F227" s="525"/>
      <c r="H227" s="525"/>
      <c r="I227" s="525"/>
      <c r="J227" s="605"/>
    </row>
    <row r="228" spans="2:10" x14ac:dyDescent="0.2">
      <c r="B228" s="525"/>
      <c r="E228" s="525"/>
      <c r="F228" s="525"/>
      <c r="H228" s="525"/>
      <c r="I228" s="525"/>
      <c r="J228" s="605"/>
    </row>
    <row r="229" spans="2:10" x14ac:dyDescent="0.2">
      <c r="B229" s="525"/>
      <c r="E229" s="525"/>
      <c r="F229" s="525"/>
      <c r="H229" s="525"/>
      <c r="I229" s="525"/>
      <c r="J229" s="605"/>
    </row>
    <row r="230" spans="2:10" x14ac:dyDescent="0.2">
      <c r="B230" s="525"/>
      <c r="E230" s="525"/>
      <c r="F230" s="525"/>
      <c r="H230" s="525"/>
      <c r="I230" s="525"/>
      <c r="J230" s="605"/>
    </row>
    <row r="231" spans="2:10" x14ac:dyDescent="0.2">
      <c r="B231" s="525"/>
      <c r="E231" s="525"/>
      <c r="F231" s="525"/>
      <c r="H231" s="525"/>
      <c r="I231" s="525"/>
      <c r="J231" s="605"/>
    </row>
    <row r="232" spans="2:10" x14ac:dyDescent="0.2">
      <c r="B232" s="525"/>
      <c r="E232" s="525"/>
      <c r="F232" s="525"/>
      <c r="H232" s="525"/>
      <c r="I232" s="525"/>
      <c r="J232" s="605"/>
    </row>
    <row r="233" spans="2:10" x14ac:dyDescent="0.2">
      <c r="B233" s="525"/>
      <c r="E233" s="525"/>
      <c r="F233" s="525"/>
      <c r="H233" s="525"/>
      <c r="I233" s="525"/>
      <c r="J233" s="605"/>
    </row>
    <row r="234" spans="2:10" x14ac:dyDescent="0.2">
      <c r="B234" s="525"/>
      <c r="E234" s="525"/>
      <c r="F234" s="525"/>
      <c r="H234" s="525"/>
      <c r="I234" s="525"/>
      <c r="J234" s="605"/>
    </row>
    <row r="235" spans="2:10" x14ac:dyDescent="0.2">
      <c r="B235" s="525"/>
      <c r="E235" s="525"/>
      <c r="F235" s="525"/>
      <c r="H235" s="525"/>
      <c r="I235" s="525"/>
      <c r="J235" s="605"/>
    </row>
    <row r="236" spans="2:10" x14ac:dyDescent="0.2">
      <c r="B236" s="525"/>
      <c r="E236" s="525"/>
      <c r="F236" s="525"/>
      <c r="H236" s="525"/>
      <c r="I236" s="525"/>
      <c r="J236" s="605"/>
    </row>
    <row r="237" spans="2:10" x14ac:dyDescent="0.2">
      <c r="B237" s="525"/>
      <c r="E237" s="525"/>
      <c r="F237" s="525"/>
      <c r="H237" s="525"/>
      <c r="I237" s="525"/>
      <c r="J237" s="605"/>
    </row>
    <row r="238" spans="2:10" x14ac:dyDescent="0.2">
      <c r="B238" s="525"/>
      <c r="E238" s="525"/>
      <c r="F238" s="525"/>
      <c r="H238" s="525"/>
      <c r="I238" s="525"/>
      <c r="J238" s="605"/>
    </row>
    <row r="239" spans="2:10" x14ac:dyDescent="0.2">
      <c r="B239" s="525"/>
      <c r="E239" s="525"/>
      <c r="F239" s="525"/>
      <c r="H239" s="525"/>
      <c r="I239" s="525"/>
      <c r="J239" s="605"/>
    </row>
    <row r="240" spans="2:10" x14ac:dyDescent="0.2">
      <c r="B240" s="525"/>
      <c r="E240" s="525"/>
      <c r="F240" s="525"/>
      <c r="H240" s="525"/>
      <c r="I240" s="525"/>
      <c r="J240" s="605"/>
    </row>
    <row r="241" spans="2:10" x14ac:dyDescent="0.2">
      <c r="B241" s="525"/>
      <c r="E241" s="525"/>
      <c r="F241" s="525"/>
      <c r="H241" s="525"/>
      <c r="I241" s="525"/>
      <c r="J241" s="605"/>
    </row>
    <row r="242" spans="2:10" x14ac:dyDescent="0.2">
      <c r="B242" s="525"/>
      <c r="E242" s="525"/>
      <c r="F242" s="525"/>
      <c r="H242" s="525"/>
      <c r="I242" s="525"/>
      <c r="J242" s="605"/>
    </row>
    <row r="243" spans="2:10" x14ac:dyDescent="0.2">
      <c r="B243" s="525"/>
      <c r="E243" s="525"/>
      <c r="F243" s="525"/>
      <c r="H243" s="525"/>
      <c r="I243" s="525"/>
      <c r="J243" s="605"/>
    </row>
    <row r="244" spans="2:10" x14ac:dyDescent="0.2">
      <c r="B244" s="525"/>
      <c r="E244" s="525"/>
      <c r="F244" s="525"/>
      <c r="H244" s="525"/>
      <c r="I244" s="525"/>
      <c r="J244" s="605"/>
    </row>
    <row r="245" spans="2:10" x14ac:dyDescent="0.2">
      <c r="B245" s="525"/>
      <c r="E245" s="525"/>
      <c r="F245" s="525"/>
      <c r="H245" s="525"/>
      <c r="I245" s="525"/>
      <c r="J245" s="605"/>
    </row>
    <row r="246" spans="2:10" x14ac:dyDescent="0.2">
      <c r="B246" s="525"/>
      <c r="E246" s="525"/>
      <c r="F246" s="525"/>
      <c r="H246" s="525"/>
      <c r="I246" s="525"/>
      <c r="J246" s="605"/>
    </row>
    <row r="247" spans="2:10" x14ac:dyDescent="0.2">
      <c r="B247" s="525"/>
      <c r="E247" s="525"/>
      <c r="F247" s="525"/>
      <c r="H247" s="525"/>
      <c r="I247" s="525"/>
      <c r="J247" s="605"/>
    </row>
    <row r="248" spans="2:10" x14ac:dyDescent="0.2">
      <c r="B248" s="525"/>
      <c r="E248" s="525"/>
      <c r="F248" s="525"/>
      <c r="H248" s="525"/>
      <c r="I248" s="525"/>
      <c r="J248" s="605"/>
    </row>
    <row r="249" spans="2:10" x14ac:dyDescent="0.2">
      <c r="B249" s="525"/>
      <c r="E249" s="525"/>
      <c r="F249" s="525"/>
      <c r="H249" s="525"/>
      <c r="I249" s="525"/>
      <c r="J249" s="605"/>
    </row>
    <row r="250" spans="2:10" x14ac:dyDescent="0.2">
      <c r="B250" s="525"/>
      <c r="E250" s="525"/>
      <c r="F250" s="525"/>
      <c r="H250" s="525"/>
      <c r="I250" s="525"/>
      <c r="J250" s="605"/>
    </row>
    <row r="251" spans="2:10" x14ac:dyDescent="0.2">
      <c r="B251" s="525"/>
      <c r="E251" s="525"/>
      <c r="F251" s="525"/>
      <c r="H251" s="525"/>
      <c r="I251" s="525"/>
      <c r="J251" s="605"/>
    </row>
    <row r="252" spans="2:10" x14ac:dyDescent="0.2">
      <c r="B252" s="525"/>
      <c r="E252" s="525"/>
      <c r="F252" s="525"/>
      <c r="H252" s="525"/>
      <c r="I252" s="525"/>
      <c r="J252" s="605"/>
    </row>
    <row r="253" spans="2:10" x14ac:dyDescent="0.2">
      <c r="B253" s="525"/>
      <c r="E253" s="525"/>
      <c r="F253" s="525"/>
      <c r="H253" s="525"/>
      <c r="I253" s="525"/>
      <c r="J253" s="605"/>
    </row>
    <row r="254" spans="2:10" x14ac:dyDescent="0.2">
      <c r="B254" s="525"/>
      <c r="E254" s="525"/>
      <c r="F254" s="525"/>
      <c r="H254" s="525"/>
      <c r="I254" s="525"/>
      <c r="J254" s="605"/>
    </row>
    <row r="255" spans="2:10" x14ac:dyDescent="0.2">
      <c r="B255" s="525"/>
      <c r="E255" s="525"/>
      <c r="F255" s="525"/>
      <c r="H255" s="525"/>
      <c r="I255" s="525"/>
      <c r="J255" s="605"/>
    </row>
    <row r="256" spans="2:10" x14ac:dyDescent="0.2">
      <c r="B256" s="525"/>
      <c r="E256" s="525"/>
      <c r="F256" s="525"/>
      <c r="H256" s="525"/>
      <c r="I256" s="525"/>
      <c r="J256" s="605"/>
    </row>
    <row r="257" spans="2:10" x14ac:dyDescent="0.2">
      <c r="B257" s="525"/>
      <c r="E257" s="525"/>
      <c r="F257" s="525"/>
      <c r="H257" s="525"/>
      <c r="I257" s="525"/>
      <c r="J257" s="605"/>
    </row>
    <row r="258" spans="2:10" x14ac:dyDescent="0.2">
      <c r="B258" s="525"/>
      <c r="E258" s="525"/>
      <c r="F258" s="525"/>
      <c r="H258" s="525"/>
      <c r="I258" s="525"/>
      <c r="J258" s="605"/>
    </row>
    <row r="259" spans="2:10" x14ac:dyDescent="0.2">
      <c r="B259" s="525"/>
      <c r="E259" s="525"/>
      <c r="F259" s="525"/>
      <c r="H259" s="525"/>
      <c r="I259" s="525"/>
      <c r="J259" s="605"/>
    </row>
    <row r="260" spans="2:10" x14ac:dyDescent="0.2">
      <c r="B260" s="525"/>
      <c r="E260" s="525"/>
      <c r="F260" s="525"/>
      <c r="H260" s="525"/>
      <c r="I260" s="525"/>
      <c r="J260" s="605"/>
    </row>
    <row r="261" spans="2:10" x14ac:dyDescent="0.2">
      <c r="B261" s="525"/>
      <c r="E261" s="525"/>
      <c r="F261" s="525"/>
      <c r="H261" s="525"/>
      <c r="I261" s="525"/>
      <c r="J261" s="605"/>
    </row>
    <row r="262" spans="2:10" x14ac:dyDescent="0.2">
      <c r="B262" s="525"/>
      <c r="E262" s="525"/>
      <c r="F262" s="525"/>
      <c r="H262" s="525"/>
      <c r="I262" s="525"/>
      <c r="J262" s="605"/>
    </row>
    <row r="263" spans="2:10" x14ac:dyDescent="0.2">
      <c r="B263" s="525"/>
      <c r="E263" s="525"/>
      <c r="F263" s="525"/>
      <c r="H263" s="525"/>
      <c r="I263" s="525"/>
      <c r="J263" s="605"/>
    </row>
    <row r="264" spans="2:10" x14ac:dyDescent="0.2">
      <c r="B264" s="525"/>
      <c r="E264" s="525"/>
      <c r="F264" s="525"/>
      <c r="H264" s="525"/>
      <c r="I264" s="525"/>
      <c r="J264" s="605"/>
    </row>
    <row r="265" spans="2:10" x14ac:dyDescent="0.2">
      <c r="B265" s="525"/>
      <c r="E265" s="525"/>
      <c r="F265" s="525"/>
      <c r="H265" s="525"/>
      <c r="I265" s="525"/>
      <c r="J265" s="605"/>
    </row>
    <row r="266" spans="2:10" x14ac:dyDescent="0.2">
      <c r="B266" s="525"/>
      <c r="E266" s="525"/>
      <c r="F266" s="525"/>
      <c r="H266" s="525"/>
      <c r="I266" s="525"/>
      <c r="J266" s="605"/>
    </row>
    <row r="267" spans="2:10" x14ac:dyDescent="0.2">
      <c r="B267" s="525"/>
      <c r="E267" s="525"/>
      <c r="F267" s="525"/>
      <c r="H267" s="525"/>
      <c r="I267" s="525"/>
      <c r="J267" s="605"/>
    </row>
    <row r="268" spans="2:10" x14ac:dyDescent="0.2">
      <c r="B268" s="525"/>
      <c r="E268" s="525"/>
      <c r="F268" s="525"/>
      <c r="H268" s="525"/>
      <c r="I268" s="525"/>
      <c r="J268" s="605"/>
    </row>
    <row r="269" spans="2:10" x14ac:dyDescent="0.2">
      <c r="B269" s="525"/>
      <c r="E269" s="525"/>
      <c r="F269" s="525"/>
      <c r="H269" s="525"/>
      <c r="I269" s="525"/>
      <c r="J269" s="605"/>
    </row>
    <row r="270" spans="2:10" x14ac:dyDescent="0.2">
      <c r="B270" s="525"/>
      <c r="E270" s="525"/>
      <c r="F270" s="525"/>
      <c r="H270" s="525"/>
      <c r="I270" s="525"/>
      <c r="J270" s="605"/>
    </row>
    <row r="271" spans="2:10" x14ac:dyDescent="0.2">
      <c r="B271" s="525"/>
      <c r="E271" s="525"/>
      <c r="F271" s="525"/>
      <c r="H271" s="525"/>
      <c r="I271" s="525"/>
      <c r="J271" s="605"/>
    </row>
    <row r="272" spans="2:10" x14ac:dyDescent="0.2">
      <c r="B272" s="525"/>
      <c r="E272" s="525"/>
      <c r="F272" s="525"/>
      <c r="H272" s="525"/>
      <c r="I272" s="525"/>
      <c r="J272" s="605"/>
    </row>
    <row r="273" spans="2:10" x14ac:dyDescent="0.2">
      <c r="B273" s="525"/>
      <c r="E273" s="525"/>
      <c r="F273" s="525"/>
      <c r="H273" s="525"/>
      <c r="I273" s="525"/>
      <c r="J273" s="605"/>
    </row>
    <row r="274" spans="2:10" x14ac:dyDescent="0.2">
      <c r="B274" s="525"/>
      <c r="E274" s="525"/>
      <c r="F274" s="525"/>
      <c r="H274" s="525"/>
      <c r="I274" s="525"/>
      <c r="J274" s="605"/>
    </row>
    <row r="275" spans="2:10" x14ac:dyDescent="0.2">
      <c r="B275" s="525"/>
      <c r="E275" s="525"/>
      <c r="F275" s="525"/>
      <c r="H275" s="525"/>
      <c r="I275" s="525"/>
      <c r="J275" s="605"/>
    </row>
    <row r="276" spans="2:10" x14ac:dyDescent="0.2">
      <c r="B276" s="525"/>
      <c r="E276" s="525"/>
      <c r="F276" s="525"/>
      <c r="H276" s="525"/>
      <c r="I276" s="525"/>
      <c r="J276" s="605"/>
    </row>
    <row r="277" spans="2:10" x14ac:dyDescent="0.2">
      <c r="B277" s="525"/>
      <c r="E277" s="525"/>
      <c r="F277" s="525"/>
      <c r="H277" s="525"/>
      <c r="I277" s="525"/>
      <c r="J277" s="605"/>
    </row>
    <row r="278" spans="2:10" x14ac:dyDescent="0.2">
      <c r="B278" s="525"/>
      <c r="E278" s="525"/>
      <c r="F278" s="525"/>
      <c r="H278" s="525"/>
      <c r="I278" s="525"/>
      <c r="J278" s="605"/>
    </row>
    <row r="279" spans="2:10" x14ac:dyDescent="0.2">
      <c r="B279" s="525"/>
      <c r="E279" s="525"/>
      <c r="F279" s="525"/>
      <c r="H279" s="525"/>
      <c r="I279" s="525"/>
      <c r="J279" s="605"/>
    </row>
    <row r="280" spans="2:10" x14ac:dyDescent="0.2">
      <c r="B280" s="525"/>
      <c r="E280" s="525"/>
      <c r="F280" s="525"/>
      <c r="H280" s="525"/>
      <c r="I280" s="525"/>
      <c r="J280" s="605"/>
    </row>
    <row r="281" spans="2:10" x14ac:dyDescent="0.2">
      <c r="B281" s="525"/>
      <c r="E281" s="525"/>
      <c r="F281" s="525"/>
      <c r="H281" s="525"/>
      <c r="I281" s="525"/>
      <c r="J281" s="605"/>
    </row>
    <row r="282" spans="2:10" x14ac:dyDescent="0.2">
      <c r="B282" s="525"/>
      <c r="E282" s="525"/>
      <c r="F282" s="525"/>
      <c r="H282" s="525"/>
      <c r="I282" s="525"/>
      <c r="J282" s="605"/>
    </row>
    <row r="283" spans="2:10" x14ac:dyDescent="0.2">
      <c r="B283" s="525"/>
      <c r="E283" s="525"/>
      <c r="F283" s="525"/>
      <c r="H283" s="525"/>
      <c r="I283" s="525"/>
      <c r="J283" s="605"/>
    </row>
    <row r="284" spans="2:10" x14ac:dyDescent="0.2">
      <c r="B284" s="525"/>
      <c r="E284" s="525"/>
      <c r="F284" s="525"/>
      <c r="H284" s="525"/>
      <c r="I284" s="525"/>
      <c r="J284" s="605"/>
    </row>
    <row r="285" spans="2:10" x14ac:dyDescent="0.2">
      <c r="B285" s="525"/>
      <c r="E285" s="525"/>
      <c r="F285" s="525"/>
      <c r="H285" s="525"/>
      <c r="I285" s="525"/>
      <c r="J285" s="605"/>
    </row>
    <row r="286" spans="2:10" x14ac:dyDescent="0.2">
      <c r="B286" s="525"/>
      <c r="E286" s="525"/>
      <c r="F286" s="525"/>
      <c r="H286" s="525"/>
      <c r="I286" s="525"/>
      <c r="J286" s="605"/>
    </row>
  </sheetData>
  <sheetProtection algorithmName="SHA-512" hashValue="xdSuaEtirxlu1JhriRTXCws5snxRR0uVznN5uiRYA4R9WbhJX73L6fr7We4utrdDc75UlMYIDHv1h/NkilsISg==" saltValue="H1lFfrSd4wsr3enkSr280Q=="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scale="84" orientation="landscape" r:id="rId1"/>
  <headerFooter alignWithMargins="0">
    <oddFooter>&amp;C&amp;"Arial,Obyčejné"Strana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ED0-5AD0-48BF-8044-A4ACAA7E083A}">
  <dimension ref="A1:H212"/>
  <sheetViews>
    <sheetView view="pageBreakPreview" zoomScaleNormal="100" zoomScaleSheetLayoutView="100" workbookViewId="0">
      <selection activeCell="E9" sqref="E9:E207"/>
    </sheetView>
  </sheetViews>
  <sheetFormatPr defaultRowHeight="12.75" x14ac:dyDescent="0.2"/>
  <cols>
    <col min="1" max="1" width="8.5703125" style="258" customWidth="1"/>
    <col min="2" max="2" width="70.140625" style="209" customWidth="1"/>
    <col min="3" max="3" width="7.85546875" style="258" customWidth="1"/>
    <col min="4" max="4" width="8.42578125" style="259" customWidth="1"/>
    <col min="5" max="5" width="10.85546875" style="217" customWidth="1"/>
    <col min="6" max="6" width="12.5703125" style="217" customWidth="1"/>
    <col min="7" max="7" width="15" style="209" customWidth="1"/>
    <col min="8" max="8" width="14.140625" style="209" customWidth="1"/>
    <col min="9" max="256" width="9.140625" style="209"/>
    <col min="257" max="257" width="8.5703125" style="209" customWidth="1"/>
    <col min="258" max="258" width="70.140625" style="209" customWidth="1"/>
    <col min="259" max="259" width="7.85546875" style="209" customWidth="1"/>
    <col min="260" max="260" width="8.42578125" style="209" customWidth="1"/>
    <col min="261" max="261" width="10.85546875" style="209" customWidth="1"/>
    <col min="262" max="262" width="11.5703125" style="209" bestFit="1" customWidth="1"/>
    <col min="263" max="263" width="9.140625" style="209"/>
    <col min="264" max="264" width="21.140625" style="209" customWidth="1"/>
    <col min="265" max="512" width="9.140625" style="209"/>
    <col min="513" max="513" width="8.5703125" style="209" customWidth="1"/>
    <col min="514" max="514" width="70.140625" style="209" customWidth="1"/>
    <col min="515" max="515" width="7.85546875" style="209" customWidth="1"/>
    <col min="516" max="516" width="8.42578125" style="209" customWidth="1"/>
    <col min="517" max="517" width="10.85546875" style="209" customWidth="1"/>
    <col min="518" max="518" width="11.5703125" style="209" bestFit="1" customWidth="1"/>
    <col min="519" max="519" width="9.140625" style="209"/>
    <col min="520" max="520" width="21.140625" style="209" customWidth="1"/>
    <col min="521" max="768" width="9.140625" style="209"/>
    <col min="769" max="769" width="8.5703125" style="209" customWidth="1"/>
    <col min="770" max="770" width="70.140625" style="209" customWidth="1"/>
    <col min="771" max="771" width="7.85546875" style="209" customWidth="1"/>
    <col min="772" max="772" width="8.42578125" style="209" customWidth="1"/>
    <col min="773" max="773" width="10.85546875" style="209" customWidth="1"/>
    <col min="774" max="774" width="11.5703125" style="209" bestFit="1" customWidth="1"/>
    <col min="775" max="775" width="9.140625" style="209"/>
    <col min="776" max="776" width="21.140625" style="209" customWidth="1"/>
    <col min="777" max="1024" width="9.140625" style="209"/>
    <col min="1025" max="1025" width="8.5703125" style="209" customWidth="1"/>
    <col min="1026" max="1026" width="70.140625" style="209" customWidth="1"/>
    <col min="1027" max="1027" width="7.85546875" style="209" customWidth="1"/>
    <col min="1028" max="1028" width="8.42578125" style="209" customWidth="1"/>
    <col min="1029" max="1029" width="10.85546875" style="209" customWidth="1"/>
    <col min="1030" max="1030" width="11.5703125" style="209" bestFit="1" customWidth="1"/>
    <col min="1031" max="1031" width="9.140625" style="209"/>
    <col min="1032" max="1032" width="21.140625" style="209" customWidth="1"/>
    <col min="1033" max="1280" width="9.140625" style="209"/>
    <col min="1281" max="1281" width="8.5703125" style="209" customWidth="1"/>
    <col min="1282" max="1282" width="70.140625" style="209" customWidth="1"/>
    <col min="1283" max="1283" width="7.85546875" style="209" customWidth="1"/>
    <col min="1284" max="1284" width="8.42578125" style="209" customWidth="1"/>
    <col min="1285" max="1285" width="10.85546875" style="209" customWidth="1"/>
    <col min="1286" max="1286" width="11.5703125" style="209" bestFit="1" customWidth="1"/>
    <col min="1287" max="1287" width="9.140625" style="209"/>
    <col min="1288" max="1288" width="21.140625" style="209" customWidth="1"/>
    <col min="1289" max="1536" width="9.140625" style="209"/>
    <col min="1537" max="1537" width="8.5703125" style="209" customWidth="1"/>
    <col min="1538" max="1538" width="70.140625" style="209" customWidth="1"/>
    <col min="1539" max="1539" width="7.85546875" style="209" customWidth="1"/>
    <col min="1540" max="1540" width="8.42578125" style="209" customWidth="1"/>
    <col min="1541" max="1541" width="10.85546875" style="209" customWidth="1"/>
    <col min="1542" max="1542" width="11.5703125" style="209" bestFit="1" customWidth="1"/>
    <col min="1543" max="1543" width="9.140625" style="209"/>
    <col min="1544" max="1544" width="21.140625" style="209" customWidth="1"/>
    <col min="1545" max="1792" width="9.140625" style="209"/>
    <col min="1793" max="1793" width="8.5703125" style="209" customWidth="1"/>
    <col min="1794" max="1794" width="70.140625" style="209" customWidth="1"/>
    <col min="1795" max="1795" width="7.85546875" style="209" customWidth="1"/>
    <col min="1796" max="1796" width="8.42578125" style="209" customWidth="1"/>
    <col min="1797" max="1797" width="10.85546875" style="209" customWidth="1"/>
    <col min="1798" max="1798" width="11.5703125" style="209" bestFit="1" customWidth="1"/>
    <col min="1799" max="1799" width="9.140625" style="209"/>
    <col min="1800" max="1800" width="21.140625" style="209" customWidth="1"/>
    <col min="1801" max="2048" width="9.140625" style="209"/>
    <col min="2049" max="2049" width="8.5703125" style="209" customWidth="1"/>
    <col min="2050" max="2050" width="70.140625" style="209" customWidth="1"/>
    <col min="2051" max="2051" width="7.85546875" style="209" customWidth="1"/>
    <col min="2052" max="2052" width="8.42578125" style="209" customWidth="1"/>
    <col min="2053" max="2053" width="10.85546875" style="209" customWidth="1"/>
    <col min="2054" max="2054" width="11.5703125" style="209" bestFit="1" customWidth="1"/>
    <col min="2055" max="2055" width="9.140625" style="209"/>
    <col min="2056" max="2056" width="21.140625" style="209" customWidth="1"/>
    <col min="2057" max="2304" width="9.140625" style="209"/>
    <col min="2305" max="2305" width="8.5703125" style="209" customWidth="1"/>
    <col min="2306" max="2306" width="70.140625" style="209" customWidth="1"/>
    <col min="2307" max="2307" width="7.85546875" style="209" customWidth="1"/>
    <col min="2308" max="2308" width="8.42578125" style="209" customWidth="1"/>
    <col min="2309" max="2309" width="10.85546875" style="209" customWidth="1"/>
    <col min="2310" max="2310" width="11.5703125" style="209" bestFit="1" customWidth="1"/>
    <col min="2311" max="2311" width="9.140625" style="209"/>
    <col min="2312" max="2312" width="21.140625" style="209" customWidth="1"/>
    <col min="2313" max="2560" width="9.140625" style="209"/>
    <col min="2561" max="2561" width="8.5703125" style="209" customWidth="1"/>
    <col min="2562" max="2562" width="70.140625" style="209" customWidth="1"/>
    <col min="2563" max="2563" width="7.85546875" style="209" customWidth="1"/>
    <col min="2564" max="2564" width="8.42578125" style="209" customWidth="1"/>
    <col min="2565" max="2565" width="10.85546875" style="209" customWidth="1"/>
    <col min="2566" max="2566" width="11.5703125" style="209" bestFit="1" customWidth="1"/>
    <col min="2567" max="2567" width="9.140625" style="209"/>
    <col min="2568" max="2568" width="21.140625" style="209" customWidth="1"/>
    <col min="2569" max="2816" width="9.140625" style="209"/>
    <col min="2817" max="2817" width="8.5703125" style="209" customWidth="1"/>
    <col min="2818" max="2818" width="70.140625" style="209" customWidth="1"/>
    <col min="2819" max="2819" width="7.85546875" style="209" customWidth="1"/>
    <col min="2820" max="2820" width="8.42578125" style="209" customWidth="1"/>
    <col min="2821" max="2821" width="10.85546875" style="209" customWidth="1"/>
    <col min="2822" max="2822" width="11.5703125" style="209" bestFit="1" customWidth="1"/>
    <col min="2823" max="2823" width="9.140625" style="209"/>
    <col min="2824" max="2824" width="21.140625" style="209" customWidth="1"/>
    <col min="2825" max="3072" width="9.140625" style="209"/>
    <col min="3073" max="3073" width="8.5703125" style="209" customWidth="1"/>
    <col min="3074" max="3074" width="70.140625" style="209" customWidth="1"/>
    <col min="3075" max="3075" width="7.85546875" style="209" customWidth="1"/>
    <col min="3076" max="3076" width="8.42578125" style="209" customWidth="1"/>
    <col min="3077" max="3077" width="10.85546875" style="209" customWidth="1"/>
    <col min="3078" max="3078" width="11.5703125" style="209" bestFit="1" customWidth="1"/>
    <col min="3079" max="3079" width="9.140625" style="209"/>
    <col min="3080" max="3080" width="21.140625" style="209" customWidth="1"/>
    <col min="3081" max="3328" width="9.140625" style="209"/>
    <col min="3329" max="3329" width="8.5703125" style="209" customWidth="1"/>
    <col min="3330" max="3330" width="70.140625" style="209" customWidth="1"/>
    <col min="3331" max="3331" width="7.85546875" style="209" customWidth="1"/>
    <col min="3332" max="3332" width="8.42578125" style="209" customWidth="1"/>
    <col min="3333" max="3333" width="10.85546875" style="209" customWidth="1"/>
    <col min="3334" max="3334" width="11.5703125" style="209" bestFit="1" customWidth="1"/>
    <col min="3335" max="3335" width="9.140625" style="209"/>
    <col min="3336" max="3336" width="21.140625" style="209" customWidth="1"/>
    <col min="3337" max="3584" width="9.140625" style="209"/>
    <col min="3585" max="3585" width="8.5703125" style="209" customWidth="1"/>
    <col min="3586" max="3586" width="70.140625" style="209" customWidth="1"/>
    <col min="3587" max="3587" width="7.85546875" style="209" customWidth="1"/>
    <col min="3588" max="3588" width="8.42578125" style="209" customWidth="1"/>
    <col min="3589" max="3589" width="10.85546875" style="209" customWidth="1"/>
    <col min="3590" max="3590" width="11.5703125" style="209" bestFit="1" customWidth="1"/>
    <col min="3591" max="3591" width="9.140625" style="209"/>
    <col min="3592" max="3592" width="21.140625" style="209" customWidth="1"/>
    <col min="3593" max="3840" width="9.140625" style="209"/>
    <col min="3841" max="3841" width="8.5703125" style="209" customWidth="1"/>
    <col min="3842" max="3842" width="70.140625" style="209" customWidth="1"/>
    <col min="3843" max="3843" width="7.85546875" style="209" customWidth="1"/>
    <col min="3844" max="3844" width="8.42578125" style="209" customWidth="1"/>
    <col min="3845" max="3845" width="10.85546875" style="209" customWidth="1"/>
    <col min="3846" max="3846" width="11.5703125" style="209" bestFit="1" customWidth="1"/>
    <col min="3847" max="3847" width="9.140625" style="209"/>
    <col min="3848" max="3848" width="21.140625" style="209" customWidth="1"/>
    <col min="3849" max="4096" width="9.140625" style="209"/>
    <col min="4097" max="4097" width="8.5703125" style="209" customWidth="1"/>
    <col min="4098" max="4098" width="70.140625" style="209" customWidth="1"/>
    <col min="4099" max="4099" width="7.85546875" style="209" customWidth="1"/>
    <col min="4100" max="4100" width="8.42578125" style="209" customWidth="1"/>
    <col min="4101" max="4101" width="10.85546875" style="209" customWidth="1"/>
    <col min="4102" max="4102" width="11.5703125" style="209" bestFit="1" customWidth="1"/>
    <col min="4103" max="4103" width="9.140625" style="209"/>
    <col min="4104" max="4104" width="21.140625" style="209" customWidth="1"/>
    <col min="4105" max="4352" width="9.140625" style="209"/>
    <col min="4353" max="4353" width="8.5703125" style="209" customWidth="1"/>
    <col min="4354" max="4354" width="70.140625" style="209" customWidth="1"/>
    <col min="4355" max="4355" width="7.85546875" style="209" customWidth="1"/>
    <col min="4356" max="4356" width="8.42578125" style="209" customWidth="1"/>
    <col min="4357" max="4357" width="10.85546875" style="209" customWidth="1"/>
    <col min="4358" max="4358" width="11.5703125" style="209" bestFit="1" customWidth="1"/>
    <col min="4359" max="4359" width="9.140625" style="209"/>
    <col min="4360" max="4360" width="21.140625" style="209" customWidth="1"/>
    <col min="4361" max="4608" width="9.140625" style="209"/>
    <col min="4609" max="4609" width="8.5703125" style="209" customWidth="1"/>
    <col min="4610" max="4610" width="70.140625" style="209" customWidth="1"/>
    <col min="4611" max="4611" width="7.85546875" style="209" customWidth="1"/>
    <col min="4612" max="4612" width="8.42578125" style="209" customWidth="1"/>
    <col min="4613" max="4613" width="10.85546875" style="209" customWidth="1"/>
    <col min="4614" max="4614" width="11.5703125" style="209" bestFit="1" customWidth="1"/>
    <col min="4615" max="4615" width="9.140625" style="209"/>
    <col min="4616" max="4616" width="21.140625" style="209" customWidth="1"/>
    <col min="4617" max="4864" width="9.140625" style="209"/>
    <col min="4865" max="4865" width="8.5703125" style="209" customWidth="1"/>
    <col min="4866" max="4866" width="70.140625" style="209" customWidth="1"/>
    <col min="4867" max="4867" width="7.85546875" style="209" customWidth="1"/>
    <col min="4868" max="4868" width="8.42578125" style="209" customWidth="1"/>
    <col min="4869" max="4869" width="10.85546875" style="209" customWidth="1"/>
    <col min="4870" max="4870" width="11.5703125" style="209" bestFit="1" customWidth="1"/>
    <col min="4871" max="4871" width="9.140625" style="209"/>
    <col min="4872" max="4872" width="21.140625" style="209" customWidth="1"/>
    <col min="4873" max="5120" width="9.140625" style="209"/>
    <col min="5121" max="5121" width="8.5703125" style="209" customWidth="1"/>
    <col min="5122" max="5122" width="70.140625" style="209" customWidth="1"/>
    <col min="5123" max="5123" width="7.85546875" style="209" customWidth="1"/>
    <col min="5124" max="5124" width="8.42578125" style="209" customWidth="1"/>
    <col min="5125" max="5125" width="10.85546875" style="209" customWidth="1"/>
    <col min="5126" max="5126" width="11.5703125" style="209" bestFit="1" customWidth="1"/>
    <col min="5127" max="5127" width="9.140625" style="209"/>
    <col min="5128" max="5128" width="21.140625" style="209" customWidth="1"/>
    <col min="5129" max="5376" width="9.140625" style="209"/>
    <col min="5377" max="5377" width="8.5703125" style="209" customWidth="1"/>
    <col min="5378" max="5378" width="70.140625" style="209" customWidth="1"/>
    <col min="5379" max="5379" width="7.85546875" style="209" customWidth="1"/>
    <col min="5380" max="5380" width="8.42578125" style="209" customWidth="1"/>
    <col min="5381" max="5381" width="10.85546875" style="209" customWidth="1"/>
    <col min="5382" max="5382" width="11.5703125" style="209" bestFit="1" customWidth="1"/>
    <col min="5383" max="5383" width="9.140625" style="209"/>
    <col min="5384" max="5384" width="21.140625" style="209" customWidth="1"/>
    <col min="5385" max="5632" width="9.140625" style="209"/>
    <col min="5633" max="5633" width="8.5703125" style="209" customWidth="1"/>
    <col min="5634" max="5634" width="70.140625" style="209" customWidth="1"/>
    <col min="5635" max="5635" width="7.85546875" style="209" customWidth="1"/>
    <col min="5636" max="5636" width="8.42578125" style="209" customWidth="1"/>
    <col min="5637" max="5637" width="10.85546875" style="209" customWidth="1"/>
    <col min="5638" max="5638" width="11.5703125" style="209" bestFit="1" customWidth="1"/>
    <col min="5639" max="5639" width="9.140625" style="209"/>
    <col min="5640" max="5640" width="21.140625" style="209" customWidth="1"/>
    <col min="5641" max="5888" width="9.140625" style="209"/>
    <col min="5889" max="5889" width="8.5703125" style="209" customWidth="1"/>
    <col min="5890" max="5890" width="70.140625" style="209" customWidth="1"/>
    <col min="5891" max="5891" width="7.85546875" style="209" customWidth="1"/>
    <col min="5892" max="5892" width="8.42578125" style="209" customWidth="1"/>
    <col min="5893" max="5893" width="10.85546875" style="209" customWidth="1"/>
    <col min="5894" max="5894" width="11.5703125" style="209" bestFit="1" customWidth="1"/>
    <col min="5895" max="5895" width="9.140625" style="209"/>
    <col min="5896" max="5896" width="21.140625" style="209" customWidth="1"/>
    <col min="5897" max="6144" width="9.140625" style="209"/>
    <col min="6145" max="6145" width="8.5703125" style="209" customWidth="1"/>
    <col min="6146" max="6146" width="70.140625" style="209" customWidth="1"/>
    <col min="6147" max="6147" width="7.85546875" style="209" customWidth="1"/>
    <col min="6148" max="6148" width="8.42578125" style="209" customWidth="1"/>
    <col min="6149" max="6149" width="10.85546875" style="209" customWidth="1"/>
    <col min="6150" max="6150" width="11.5703125" style="209" bestFit="1" customWidth="1"/>
    <col min="6151" max="6151" width="9.140625" style="209"/>
    <col min="6152" max="6152" width="21.140625" style="209" customWidth="1"/>
    <col min="6153" max="6400" width="9.140625" style="209"/>
    <col min="6401" max="6401" width="8.5703125" style="209" customWidth="1"/>
    <col min="6402" max="6402" width="70.140625" style="209" customWidth="1"/>
    <col min="6403" max="6403" width="7.85546875" style="209" customWidth="1"/>
    <col min="6404" max="6404" width="8.42578125" style="209" customWidth="1"/>
    <col min="6405" max="6405" width="10.85546875" style="209" customWidth="1"/>
    <col min="6406" max="6406" width="11.5703125" style="209" bestFit="1" customWidth="1"/>
    <col min="6407" max="6407" width="9.140625" style="209"/>
    <col min="6408" max="6408" width="21.140625" style="209" customWidth="1"/>
    <col min="6409" max="6656" width="9.140625" style="209"/>
    <col min="6657" max="6657" width="8.5703125" style="209" customWidth="1"/>
    <col min="6658" max="6658" width="70.140625" style="209" customWidth="1"/>
    <col min="6659" max="6659" width="7.85546875" style="209" customWidth="1"/>
    <col min="6660" max="6660" width="8.42578125" style="209" customWidth="1"/>
    <col min="6661" max="6661" width="10.85546875" style="209" customWidth="1"/>
    <col min="6662" max="6662" width="11.5703125" style="209" bestFit="1" customWidth="1"/>
    <col min="6663" max="6663" width="9.140625" style="209"/>
    <col min="6664" max="6664" width="21.140625" style="209" customWidth="1"/>
    <col min="6665" max="6912" width="9.140625" style="209"/>
    <col min="6913" max="6913" width="8.5703125" style="209" customWidth="1"/>
    <col min="6914" max="6914" width="70.140625" style="209" customWidth="1"/>
    <col min="6915" max="6915" width="7.85546875" style="209" customWidth="1"/>
    <col min="6916" max="6916" width="8.42578125" style="209" customWidth="1"/>
    <col min="6917" max="6917" width="10.85546875" style="209" customWidth="1"/>
    <col min="6918" max="6918" width="11.5703125" style="209" bestFit="1" customWidth="1"/>
    <col min="6919" max="6919" width="9.140625" style="209"/>
    <col min="6920" max="6920" width="21.140625" style="209" customWidth="1"/>
    <col min="6921" max="7168" width="9.140625" style="209"/>
    <col min="7169" max="7169" width="8.5703125" style="209" customWidth="1"/>
    <col min="7170" max="7170" width="70.140625" style="209" customWidth="1"/>
    <col min="7171" max="7171" width="7.85546875" style="209" customWidth="1"/>
    <col min="7172" max="7172" width="8.42578125" style="209" customWidth="1"/>
    <col min="7173" max="7173" width="10.85546875" style="209" customWidth="1"/>
    <col min="7174" max="7174" width="11.5703125" style="209" bestFit="1" customWidth="1"/>
    <col min="7175" max="7175" width="9.140625" style="209"/>
    <col min="7176" max="7176" width="21.140625" style="209" customWidth="1"/>
    <col min="7177" max="7424" width="9.140625" style="209"/>
    <col min="7425" max="7425" width="8.5703125" style="209" customWidth="1"/>
    <col min="7426" max="7426" width="70.140625" style="209" customWidth="1"/>
    <col min="7427" max="7427" width="7.85546875" style="209" customWidth="1"/>
    <col min="7428" max="7428" width="8.42578125" style="209" customWidth="1"/>
    <col min="7429" max="7429" width="10.85546875" style="209" customWidth="1"/>
    <col min="7430" max="7430" width="11.5703125" style="209" bestFit="1" customWidth="1"/>
    <col min="7431" max="7431" width="9.140625" style="209"/>
    <col min="7432" max="7432" width="21.140625" style="209" customWidth="1"/>
    <col min="7433" max="7680" width="9.140625" style="209"/>
    <col min="7681" max="7681" width="8.5703125" style="209" customWidth="1"/>
    <col min="7682" max="7682" width="70.140625" style="209" customWidth="1"/>
    <col min="7683" max="7683" width="7.85546875" style="209" customWidth="1"/>
    <col min="7684" max="7684" width="8.42578125" style="209" customWidth="1"/>
    <col min="7685" max="7685" width="10.85546875" style="209" customWidth="1"/>
    <col min="7686" max="7686" width="11.5703125" style="209" bestFit="1" customWidth="1"/>
    <col min="7687" max="7687" width="9.140625" style="209"/>
    <col min="7688" max="7688" width="21.140625" style="209" customWidth="1"/>
    <col min="7689" max="7936" width="9.140625" style="209"/>
    <col min="7937" max="7937" width="8.5703125" style="209" customWidth="1"/>
    <col min="7938" max="7938" width="70.140625" style="209" customWidth="1"/>
    <col min="7939" max="7939" width="7.85546875" style="209" customWidth="1"/>
    <col min="7940" max="7940" width="8.42578125" style="209" customWidth="1"/>
    <col min="7941" max="7941" width="10.85546875" style="209" customWidth="1"/>
    <col min="7942" max="7942" width="11.5703125" style="209" bestFit="1" customWidth="1"/>
    <col min="7943" max="7943" width="9.140625" style="209"/>
    <col min="7944" max="7944" width="21.140625" style="209" customWidth="1"/>
    <col min="7945" max="8192" width="9.140625" style="209"/>
    <col min="8193" max="8193" width="8.5703125" style="209" customWidth="1"/>
    <col min="8194" max="8194" width="70.140625" style="209" customWidth="1"/>
    <col min="8195" max="8195" width="7.85546875" style="209" customWidth="1"/>
    <col min="8196" max="8196" width="8.42578125" style="209" customWidth="1"/>
    <col min="8197" max="8197" width="10.85546875" style="209" customWidth="1"/>
    <col min="8198" max="8198" width="11.5703125" style="209" bestFit="1" customWidth="1"/>
    <col min="8199" max="8199" width="9.140625" style="209"/>
    <col min="8200" max="8200" width="21.140625" style="209" customWidth="1"/>
    <col min="8201" max="8448" width="9.140625" style="209"/>
    <col min="8449" max="8449" width="8.5703125" style="209" customWidth="1"/>
    <col min="8450" max="8450" width="70.140625" style="209" customWidth="1"/>
    <col min="8451" max="8451" width="7.85546875" style="209" customWidth="1"/>
    <col min="8452" max="8452" width="8.42578125" style="209" customWidth="1"/>
    <col min="8453" max="8453" width="10.85546875" style="209" customWidth="1"/>
    <col min="8454" max="8454" width="11.5703125" style="209" bestFit="1" customWidth="1"/>
    <col min="8455" max="8455" width="9.140625" style="209"/>
    <col min="8456" max="8456" width="21.140625" style="209" customWidth="1"/>
    <col min="8457" max="8704" width="9.140625" style="209"/>
    <col min="8705" max="8705" width="8.5703125" style="209" customWidth="1"/>
    <col min="8706" max="8706" width="70.140625" style="209" customWidth="1"/>
    <col min="8707" max="8707" width="7.85546875" style="209" customWidth="1"/>
    <col min="8708" max="8708" width="8.42578125" style="209" customWidth="1"/>
    <col min="8709" max="8709" width="10.85546875" style="209" customWidth="1"/>
    <col min="8710" max="8710" width="11.5703125" style="209" bestFit="1" customWidth="1"/>
    <col min="8711" max="8711" width="9.140625" style="209"/>
    <col min="8712" max="8712" width="21.140625" style="209" customWidth="1"/>
    <col min="8713" max="8960" width="9.140625" style="209"/>
    <col min="8961" max="8961" width="8.5703125" style="209" customWidth="1"/>
    <col min="8962" max="8962" width="70.140625" style="209" customWidth="1"/>
    <col min="8963" max="8963" width="7.85546875" style="209" customWidth="1"/>
    <col min="8964" max="8964" width="8.42578125" style="209" customWidth="1"/>
    <col min="8965" max="8965" width="10.85546875" style="209" customWidth="1"/>
    <col min="8966" max="8966" width="11.5703125" style="209" bestFit="1" customWidth="1"/>
    <col min="8967" max="8967" width="9.140625" style="209"/>
    <col min="8968" max="8968" width="21.140625" style="209" customWidth="1"/>
    <col min="8969" max="9216" width="9.140625" style="209"/>
    <col min="9217" max="9217" width="8.5703125" style="209" customWidth="1"/>
    <col min="9218" max="9218" width="70.140625" style="209" customWidth="1"/>
    <col min="9219" max="9219" width="7.85546875" style="209" customWidth="1"/>
    <col min="9220" max="9220" width="8.42578125" style="209" customWidth="1"/>
    <col min="9221" max="9221" width="10.85546875" style="209" customWidth="1"/>
    <col min="9222" max="9222" width="11.5703125" style="209" bestFit="1" customWidth="1"/>
    <col min="9223" max="9223" width="9.140625" style="209"/>
    <col min="9224" max="9224" width="21.140625" style="209" customWidth="1"/>
    <col min="9225" max="9472" width="9.140625" style="209"/>
    <col min="9473" max="9473" width="8.5703125" style="209" customWidth="1"/>
    <col min="9474" max="9474" width="70.140625" style="209" customWidth="1"/>
    <col min="9475" max="9475" width="7.85546875" style="209" customWidth="1"/>
    <col min="9476" max="9476" width="8.42578125" style="209" customWidth="1"/>
    <col min="9477" max="9477" width="10.85546875" style="209" customWidth="1"/>
    <col min="9478" max="9478" width="11.5703125" style="209" bestFit="1" customWidth="1"/>
    <col min="9479" max="9479" width="9.140625" style="209"/>
    <col min="9480" max="9480" width="21.140625" style="209" customWidth="1"/>
    <col min="9481" max="9728" width="9.140625" style="209"/>
    <col min="9729" max="9729" width="8.5703125" style="209" customWidth="1"/>
    <col min="9730" max="9730" width="70.140625" style="209" customWidth="1"/>
    <col min="9731" max="9731" width="7.85546875" style="209" customWidth="1"/>
    <col min="9732" max="9732" width="8.42578125" style="209" customWidth="1"/>
    <col min="9733" max="9733" width="10.85546875" style="209" customWidth="1"/>
    <col min="9734" max="9734" width="11.5703125" style="209" bestFit="1" customWidth="1"/>
    <col min="9735" max="9735" width="9.140625" style="209"/>
    <col min="9736" max="9736" width="21.140625" style="209" customWidth="1"/>
    <col min="9737" max="9984" width="9.140625" style="209"/>
    <col min="9985" max="9985" width="8.5703125" style="209" customWidth="1"/>
    <col min="9986" max="9986" width="70.140625" style="209" customWidth="1"/>
    <col min="9987" max="9987" width="7.85546875" style="209" customWidth="1"/>
    <col min="9988" max="9988" width="8.42578125" style="209" customWidth="1"/>
    <col min="9989" max="9989" width="10.85546875" style="209" customWidth="1"/>
    <col min="9990" max="9990" width="11.5703125" style="209" bestFit="1" customWidth="1"/>
    <col min="9991" max="9991" width="9.140625" style="209"/>
    <col min="9992" max="9992" width="21.140625" style="209" customWidth="1"/>
    <col min="9993" max="10240" width="9.140625" style="209"/>
    <col min="10241" max="10241" width="8.5703125" style="209" customWidth="1"/>
    <col min="10242" max="10242" width="70.140625" style="209" customWidth="1"/>
    <col min="10243" max="10243" width="7.85546875" style="209" customWidth="1"/>
    <col min="10244" max="10244" width="8.42578125" style="209" customWidth="1"/>
    <col min="10245" max="10245" width="10.85546875" style="209" customWidth="1"/>
    <col min="10246" max="10246" width="11.5703125" style="209" bestFit="1" customWidth="1"/>
    <col min="10247" max="10247" width="9.140625" style="209"/>
    <col min="10248" max="10248" width="21.140625" style="209" customWidth="1"/>
    <col min="10249" max="10496" width="9.140625" style="209"/>
    <col min="10497" max="10497" width="8.5703125" style="209" customWidth="1"/>
    <col min="10498" max="10498" width="70.140625" style="209" customWidth="1"/>
    <col min="10499" max="10499" width="7.85546875" style="209" customWidth="1"/>
    <col min="10500" max="10500" width="8.42578125" style="209" customWidth="1"/>
    <col min="10501" max="10501" width="10.85546875" style="209" customWidth="1"/>
    <col min="10502" max="10502" width="11.5703125" style="209" bestFit="1" customWidth="1"/>
    <col min="10503" max="10503" width="9.140625" style="209"/>
    <col min="10504" max="10504" width="21.140625" style="209" customWidth="1"/>
    <col min="10505" max="10752" width="9.140625" style="209"/>
    <col min="10753" max="10753" width="8.5703125" style="209" customWidth="1"/>
    <col min="10754" max="10754" width="70.140625" style="209" customWidth="1"/>
    <col min="10755" max="10755" width="7.85546875" style="209" customWidth="1"/>
    <col min="10756" max="10756" width="8.42578125" style="209" customWidth="1"/>
    <col min="10757" max="10757" width="10.85546875" style="209" customWidth="1"/>
    <col min="10758" max="10758" width="11.5703125" style="209" bestFit="1" customWidth="1"/>
    <col min="10759" max="10759" width="9.140625" style="209"/>
    <col min="10760" max="10760" width="21.140625" style="209" customWidth="1"/>
    <col min="10761" max="11008" width="9.140625" style="209"/>
    <col min="11009" max="11009" width="8.5703125" style="209" customWidth="1"/>
    <col min="11010" max="11010" width="70.140625" style="209" customWidth="1"/>
    <col min="11011" max="11011" width="7.85546875" style="209" customWidth="1"/>
    <col min="11012" max="11012" width="8.42578125" style="209" customWidth="1"/>
    <col min="11013" max="11013" width="10.85546875" style="209" customWidth="1"/>
    <col min="11014" max="11014" width="11.5703125" style="209" bestFit="1" customWidth="1"/>
    <col min="11015" max="11015" width="9.140625" style="209"/>
    <col min="11016" max="11016" width="21.140625" style="209" customWidth="1"/>
    <col min="11017" max="11264" width="9.140625" style="209"/>
    <col min="11265" max="11265" width="8.5703125" style="209" customWidth="1"/>
    <col min="11266" max="11266" width="70.140625" style="209" customWidth="1"/>
    <col min="11267" max="11267" width="7.85546875" style="209" customWidth="1"/>
    <col min="11268" max="11268" width="8.42578125" style="209" customWidth="1"/>
    <col min="11269" max="11269" width="10.85546875" style="209" customWidth="1"/>
    <col min="11270" max="11270" width="11.5703125" style="209" bestFit="1" customWidth="1"/>
    <col min="11271" max="11271" width="9.140625" style="209"/>
    <col min="11272" max="11272" width="21.140625" style="209" customWidth="1"/>
    <col min="11273" max="11520" width="9.140625" style="209"/>
    <col min="11521" max="11521" width="8.5703125" style="209" customWidth="1"/>
    <col min="11522" max="11522" width="70.140625" style="209" customWidth="1"/>
    <col min="11523" max="11523" width="7.85546875" style="209" customWidth="1"/>
    <col min="11524" max="11524" width="8.42578125" style="209" customWidth="1"/>
    <col min="11525" max="11525" width="10.85546875" style="209" customWidth="1"/>
    <col min="11526" max="11526" width="11.5703125" style="209" bestFit="1" customWidth="1"/>
    <col min="11527" max="11527" width="9.140625" style="209"/>
    <col min="11528" max="11528" width="21.140625" style="209" customWidth="1"/>
    <col min="11529" max="11776" width="9.140625" style="209"/>
    <col min="11777" max="11777" width="8.5703125" style="209" customWidth="1"/>
    <col min="11778" max="11778" width="70.140625" style="209" customWidth="1"/>
    <col min="11779" max="11779" width="7.85546875" style="209" customWidth="1"/>
    <col min="11780" max="11780" width="8.42578125" style="209" customWidth="1"/>
    <col min="11781" max="11781" width="10.85546875" style="209" customWidth="1"/>
    <col min="11782" max="11782" width="11.5703125" style="209" bestFit="1" customWidth="1"/>
    <col min="11783" max="11783" width="9.140625" style="209"/>
    <col min="11784" max="11784" width="21.140625" style="209" customWidth="1"/>
    <col min="11785" max="12032" width="9.140625" style="209"/>
    <col min="12033" max="12033" width="8.5703125" style="209" customWidth="1"/>
    <col min="12034" max="12034" width="70.140625" style="209" customWidth="1"/>
    <col min="12035" max="12035" width="7.85546875" style="209" customWidth="1"/>
    <col min="12036" max="12036" width="8.42578125" style="209" customWidth="1"/>
    <col min="12037" max="12037" width="10.85546875" style="209" customWidth="1"/>
    <col min="12038" max="12038" width="11.5703125" style="209" bestFit="1" customWidth="1"/>
    <col min="12039" max="12039" width="9.140625" style="209"/>
    <col min="12040" max="12040" width="21.140625" style="209" customWidth="1"/>
    <col min="12041" max="12288" width="9.140625" style="209"/>
    <col min="12289" max="12289" width="8.5703125" style="209" customWidth="1"/>
    <col min="12290" max="12290" width="70.140625" style="209" customWidth="1"/>
    <col min="12291" max="12291" width="7.85546875" style="209" customWidth="1"/>
    <col min="12292" max="12292" width="8.42578125" style="209" customWidth="1"/>
    <col min="12293" max="12293" width="10.85546875" style="209" customWidth="1"/>
    <col min="12294" max="12294" width="11.5703125" style="209" bestFit="1" customWidth="1"/>
    <col min="12295" max="12295" width="9.140625" style="209"/>
    <col min="12296" max="12296" width="21.140625" style="209" customWidth="1"/>
    <col min="12297" max="12544" width="9.140625" style="209"/>
    <col min="12545" max="12545" width="8.5703125" style="209" customWidth="1"/>
    <col min="12546" max="12546" width="70.140625" style="209" customWidth="1"/>
    <col min="12547" max="12547" width="7.85546875" style="209" customWidth="1"/>
    <col min="12548" max="12548" width="8.42578125" style="209" customWidth="1"/>
    <col min="12549" max="12549" width="10.85546875" style="209" customWidth="1"/>
    <col min="12550" max="12550" width="11.5703125" style="209" bestFit="1" customWidth="1"/>
    <col min="12551" max="12551" width="9.140625" style="209"/>
    <col min="12552" max="12552" width="21.140625" style="209" customWidth="1"/>
    <col min="12553" max="12800" width="9.140625" style="209"/>
    <col min="12801" max="12801" width="8.5703125" style="209" customWidth="1"/>
    <col min="12802" max="12802" width="70.140625" style="209" customWidth="1"/>
    <col min="12803" max="12803" width="7.85546875" style="209" customWidth="1"/>
    <col min="12804" max="12804" width="8.42578125" style="209" customWidth="1"/>
    <col min="12805" max="12805" width="10.85546875" style="209" customWidth="1"/>
    <col min="12806" max="12806" width="11.5703125" style="209" bestFit="1" customWidth="1"/>
    <col min="12807" max="12807" width="9.140625" style="209"/>
    <col min="12808" max="12808" width="21.140625" style="209" customWidth="1"/>
    <col min="12809" max="13056" width="9.140625" style="209"/>
    <col min="13057" max="13057" width="8.5703125" style="209" customWidth="1"/>
    <col min="13058" max="13058" width="70.140625" style="209" customWidth="1"/>
    <col min="13059" max="13059" width="7.85546875" style="209" customWidth="1"/>
    <col min="13060" max="13060" width="8.42578125" style="209" customWidth="1"/>
    <col min="13061" max="13061" width="10.85546875" style="209" customWidth="1"/>
    <col min="13062" max="13062" width="11.5703125" style="209" bestFit="1" customWidth="1"/>
    <col min="13063" max="13063" width="9.140625" style="209"/>
    <col min="13064" max="13064" width="21.140625" style="209" customWidth="1"/>
    <col min="13065" max="13312" width="9.140625" style="209"/>
    <col min="13313" max="13313" width="8.5703125" style="209" customWidth="1"/>
    <col min="13314" max="13314" width="70.140625" style="209" customWidth="1"/>
    <col min="13315" max="13315" width="7.85546875" style="209" customWidth="1"/>
    <col min="13316" max="13316" width="8.42578125" style="209" customWidth="1"/>
    <col min="13317" max="13317" width="10.85546875" style="209" customWidth="1"/>
    <col min="13318" max="13318" width="11.5703125" style="209" bestFit="1" customWidth="1"/>
    <col min="13319" max="13319" width="9.140625" style="209"/>
    <col min="13320" max="13320" width="21.140625" style="209" customWidth="1"/>
    <col min="13321" max="13568" width="9.140625" style="209"/>
    <col min="13569" max="13569" width="8.5703125" style="209" customWidth="1"/>
    <col min="13570" max="13570" width="70.140625" style="209" customWidth="1"/>
    <col min="13571" max="13571" width="7.85546875" style="209" customWidth="1"/>
    <col min="13572" max="13572" width="8.42578125" style="209" customWidth="1"/>
    <col min="13573" max="13573" width="10.85546875" style="209" customWidth="1"/>
    <col min="13574" max="13574" width="11.5703125" style="209" bestFit="1" customWidth="1"/>
    <col min="13575" max="13575" width="9.140625" style="209"/>
    <col min="13576" max="13576" width="21.140625" style="209" customWidth="1"/>
    <col min="13577" max="13824" width="9.140625" style="209"/>
    <col min="13825" max="13825" width="8.5703125" style="209" customWidth="1"/>
    <col min="13826" max="13826" width="70.140625" style="209" customWidth="1"/>
    <col min="13827" max="13827" width="7.85546875" style="209" customWidth="1"/>
    <col min="13828" max="13828" width="8.42578125" style="209" customWidth="1"/>
    <col min="13829" max="13829" width="10.85546875" style="209" customWidth="1"/>
    <col min="13830" max="13830" width="11.5703125" style="209" bestFit="1" customWidth="1"/>
    <col min="13831" max="13831" width="9.140625" style="209"/>
    <col min="13832" max="13832" width="21.140625" style="209" customWidth="1"/>
    <col min="13833" max="14080" width="9.140625" style="209"/>
    <col min="14081" max="14081" width="8.5703125" style="209" customWidth="1"/>
    <col min="14082" max="14082" width="70.140625" style="209" customWidth="1"/>
    <col min="14083" max="14083" width="7.85546875" style="209" customWidth="1"/>
    <col min="14084" max="14084" width="8.42578125" style="209" customWidth="1"/>
    <col min="14085" max="14085" width="10.85546875" style="209" customWidth="1"/>
    <col min="14086" max="14086" width="11.5703125" style="209" bestFit="1" customWidth="1"/>
    <col min="14087" max="14087" width="9.140625" style="209"/>
    <col min="14088" max="14088" width="21.140625" style="209" customWidth="1"/>
    <col min="14089" max="14336" width="9.140625" style="209"/>
    <col min="14337" max="14337" width="8.5703125" style="209" customWidth="1"/>
    <col min="14338" max="14338" width="70.140625" style="209" customWidth="1"/>
    <col min="14339" max="14339" width="7.85546875" style="209" customWidth="1"/>
    <col min="14340" max="14340" width="8.42578125" style="209" customWidth="1"/>
    <col min="14341" max="14341" width="10.85546875" style="209" customWidth="1"/>
    <col min="14342" max="14342" width="11.5703125" style="209" bestFit="1" customWidth="1"/>
    <col min="14343" max="14343" width="9.140625" style="209"/>
    <col min="14344" max="14344" width="21.140625" style="209" customWidth="1"/>
    <col min="14345" max="14592" width="9.140625" style="209"/>
    <col min="14593" max="14593" width="8.5703125" style="209" customWidth="1"/>
    <col min="14594" max="14594" width="70.140625" style="209" customWidth="1"/>
    <col min="14595" max="14595" width="7.85546875" style="209" customWidth="1"/>
    <col min="14596" max="14596" width="8.42578125" style="209" customWidth="1"/>
    <col min="14597" max="14597" width="10.85546875" style="209" customWidth="1"/>
    <col min="14598" max="14598" width="11.5703125" style="209" bestFit="1" customWidth="1"/>
    <col min="14599" max="14599" width="9.140625" style="209"/>
    <col min="14600" max="14600" width="21.140625" style="209" customWidth="1"/>
    <col min="14601" max="14848" width="9.140625" style="209"/>
    <col min="14849" max="14849" width="8.5703125" style="209" customWidth="1"/>
    <col min="14850" max="14850" width="70.140625" style="209" customWidth="1"/>
    <col min="14851" max="14851" width="7.85546875" style="209" customWidth="1"/>
    <col min="14852" max="14852" width="8.42578125" style="209" customWidth="1"/>
    <col min="14853" max="14853" width="10.85546875" style="209" customWidth="1"/>
    <col min="14854" max="14854" width="11.5703125" style="209" bestFit="1" customWidth="1"/>
    <col min="14855" max="14855" width="9.140625" style="209"/>
    <col min="14856" max="14856" width="21.140625" style="209" customWidth="1"/>
    <col min="14857" max="15104" width="9.140625" style="209"/>
    <col min="15105" max="15105" width="8.5703125" style="209" customWidth="1"/>
    <col min="15106" max="15106" width="70.140625" style="209" customWidth="1"/>
    <col min="15107" max="15107" width="7.85546875" style="209" customWidth="1"/>
    <col min="15108" max="15108" width="8.42578125" style="209" customWidth="1"/>
    <col min="15109" max="15109" width="10.85546875" style="209" customWidth="1"/>
    <col min="15110" max="15110" width="11.5703125" style="209" bestFit="1" customWidth="1"/>
    <col min="15111" max="15111" width="9.140625" style="209"/>
    <col min="15112" max="15112" width="21.140625" style="209" customWidth="1"/>
    <col min="15113" max="15360" width="9.140625" style="209"/>
    <col min="15361" max="15361" width="8.5703125" style="209" customWidth="1"/>
    <col min="15362" max="15362" width="70.140625" style="209" customWidth="1"/>
    <col min="15363" max="15363" width="7.85546875" style="209" customWidth="1"/>
    <col min="15364" max="15364" width="8.42578125" style="209" customWidth="1"/>
    <col min="15365" max="15365" width="10.85546875" style="209" customWidth="1"/>
    <col min="15366" max="15366" width="11.5703125" style="209" bestFit="1" customWidth="1"/>
    <col min="15367" max="15367" width="9.140625" style="209"/>
    <col min="15368" max="15368" width="21.140625" style="209" customWidth="1"/>
    <col min="15369" max="15616" width="9.140625" style="209"/>
    <col min="15617" max="15617" width="8.5703125" style="209" customWidth="1"/>
    <col min="15618" max="15618" width="70.140625" style="209" customWidth="1"/>
    <col min="15619" max="15619" width="7.85546875" style="209" customWidth="1"/>
    <col min="15620" max="15620" width="8.42578125" style="209" customWidth="1"/>
    <col min="15621" max="15621" width="10.85546875" style="209" customWidth="1"/>
    <col min="15622" max="15622" width="11.5703125" style="209" bestFit="1" customWidth="1"/>
    <col min="15623" max="15623" width="9.140625" style="209"/>
    <col min="15624" max="15624" width="21.140625" style="209" customWidth="1"/>
    <col min="15625" max="15872" width="9.140625" style="209"/>
    <col min="15873" max="15873" width="8.5703125" style="209" customWidth="1"/>
    <col min="15874" max="15874" width="70.140625" style="209" customWidth="1"/>
    <col min="15875" max="15875" width="7.85546875" style="209" customWidth="1"/>
    <col min="15876" max="15876" width="8.42578125" style="209" customWidth="1"/>
    <col min="15877" max="15877" width="10.85546875" style="209" customWidth="1"/>
    <col min="15878" max="15878" width="11.5703125" style="209" bestFit="1" customWidth="1"/>
    <col min="15879" max="15879" width="9.140625" style="209"/>
    <col min="15880" max="15880" width="21.140625" style="209" customWidth="1"/>
    <col min="15881" max="16128" width="9.140625" style="209"/>
    <col min="16129" max="16129" width="8.5703125" style="209" customWidth="1"/>
    <col min="16130" max="16130" width="70.140625" style="209" customWidth="1"/>
    <col min="16131" max="16131" width="7.85546875" style="209" customWidth="1"/>
    <col min="16132" max="16132" width="8.42578125" style="209" customWidth="1"/>
    <col min="16133" max="16133" width="10.85546875" style="209" customWidth="1"/>
    <col min="16134" max="16134" width="11.5703125" style="209" bestFit="1" customWidth="1"/>
    <col min="16135" max="16135" width="9.140625" style="209"/>
    <col min="16136" max="16136" width="21.140625" style="209" customWidth="1"/>
    <col min="16137" max="16384" width="9.140625" style="209"/>
  </cols>
  <sheetData>
    <row r="1" spans="1:8" s="202" customFormat="1" ht="15" x14ac:dyDescent="0.2">
      <c r="A1" s="707" t="s">
        <v>1947</v>
      </c>
      <c r="B1" s="707"/>
      <c r="C1" s="707"/>
      <c r="D1" s="707"/>
      <c r="E1" s="708"/>
      <c r="F1" s="708"/>
    </row>
    <row r="2" spans="1:8" s="202" customFormat="1" ht="15" x14ac:dyDescent="0.2">
      <c r="A2" s="707" t="s">
        <v>1948</v>
      </c>
      <c r="B2" s="707"/>
      <c r="C2" s="707"/>
      <c r="D2" s="707"/>
      <c r="E2" s="708"/>
      <c r="F2" s="708"/>
    </row>
    <row r="3" spans="1:8" s="202" customFormat="1" ht="15" x14ac:dyDescent="0.2">
      <c r="A3" s="707" t="s">
        <v>1949</v>
      </c>
      <c r="B3" s="707"/>
      <c r="C3" s="707"/>
      <c r="D3" s="707"/>
      <c r="E3" s="708"/>
      <c r="F3" s="708"/>
    </row>
    <row r="4" spans="1:8" s="202" customFormat="1" ht="15" x14ac:dyDescent="0.2">
      <c r="A4" s="709" t="s">
        <v>1950</v>
      </c>
      <c r="B4" s="709"/>
      <c r="C4" s="709"/>
      <c r="D4" s="709"/>
      <c r="E4" s="710"/>
      <c r="F4" s="710"/>
    </row>
    <row r="5" spans="1:8" s="204" customFormat="1" ht="38.25" x14ac:dyDescent="0.2">
      <c r="A5" s="203" t="s">
        <v>1951</v>
      </c>
      <c r="B5" s="203" t="s">
        <v>1952</v>
      </c>
      <c r="C5" s="203" t="s">
        <v>1953</v>
      </c>
      <c r="D5" s="203" t="s">
        <v>1954</v>
      </c>
      <c r="E5" s="203" t="s">
        <v>1955</v>
      </c>
      <c r="F5" s="203" t="s">
        <v>1956</v>
      </c>
      <c r="G5" s="196" t="s">
        <v>166</v>
      </c>
      <c r="H5" s="196" t="s">
        <v>167</v>
      </c>
    </row>
    <row r="6" spans="1:8" x14ac:dyDescent="0.2">
      <c r="A6" s="205"/>
      <c r="B6" s="206" t="s">
        <v>1957</v>
      </c>
      <c r="C6" s="207"/>
      <c r="D6" s="207"/>
      <c r="E6" s="208"/>
      <c r="F6" s="208"/>
      <c r="G6" s="149"/>
      <c r="H6" s="149"/>
    </row>
    <row r="7" spans="1:8" ht="25.5" x14ac:dyDescent="0.2">
      <c r="A7" s="205"/>
      <c r="B7" s="210" t="s">
        <v>1958</v>
      </c>
      <c r="C7" s="207"/>
      <c r="D7" s="207"/>
      <c r="E7" s="208"/>
      <c r="F7" s="208"/>
      <c r="G7" s="197"/>
      <c r="H7" s="198"/>
    </row>
    <row r="8" spans="1:8" x14ac:dyDescent="0.2">
      <c r="A8" s="205"/>
      <c r="B8" s="210" t="s">
        <v>1959</v>
      </c>
      <c r="C8" s="203"/>
      <c r="D8" s="203"/>
      <c r="E8" s="208"/>
      <c r="F8" s="208"/>
      <c r="G8" s="180" t="s">
        <v>187</v>
      </c>
      <c r="H8" s="181" t="s">
        <v>179</v>
      </c>
    </row>
    <row r="9" spans="1:8" ht="25.5" x14ac:dyDescent="0.2">
      <c r="A9" s="205" t="s">
        <v>1960</v>
      </c>
      <c r="B9" s="211" t="s">
        <v>1961</v>
      </c>
      <c r="C9" s="203" t="s">
        <v>1785</v>
      </c>
      <c r="D9" s="203">
        <v>2</v>
      </c>
      <c r="E9" s="515"/>
      <c r="F9" s="212">
        <f>D9*E9</f>
        <v>0</v>
      </c>
      <c r="G9" s="180" t="s">
        <v>187</v>
      </c>
      <c r="H9" s="181" t="s">
        <v>179</v>
      </c>
    </row>
    <row r="10" spans="1:8" ht="25.5" x14ac:dyDescent="0.2">
      <c r="A10" s="205" t="s">
        <v>1962</v>
      </c>
      <c r="B10" s="211" t="s">
        <v>1963</v>
      </c>
      <c r="C10" s="203" t="s">
        <v>1785</v>
      </c>
      <c r="D10" s="203">
        <v>3</v>
      </c>
      <c r="E10" s="515"/>
      <c r="F10" s="212">
        <f>D10*E10</f>
        <v>0</v>
      </c>
      <c r="G10" s="180" t="s">
        <v>187</v>
      </c>
      <c r="H10" s="181" t="s">
        <v>179</v>
      </c>
    </row>
    <row r="11" spans="1:8" x14ac:dyDescent="0.2">
      <c r="A11" s="205"/>
      <c r="B11" s="210"/>
      <c r="C11" s="203"/>
      <c r="D11" s="203"/>
      <c r="E11" s="516"/>
      <c r="F11" s="208"/>
      <c r="G11" s="180" t="s">
        <v>187</v>
      </c>
      <c r="H11" s="181" t="s">
        <v>179</v>
      </c>
    </row>
    <row r="12" spans="1:8" ht="38.25" x14ac:dyDescent="0.2">
      <c r="A12" s="205"/>
      <c r="B12" s="210" t="s">
        <v>1964</v>
      </c>
      <c r="C12" s="207"/>
      <c r="D12" s="207"/>
      <c r="E12" s="517"/>
      <c r="F12" s="213"/>
      <c r="G12" s="180" t="s">
        <v>187</v>
      </c>
      <c r="H12" s="181" t="s">
        <v>179</v>
      </c>
    </row>
    <row r="13" spans="1:8" ht="25.5" x14ac:dyDescent="0.2">
      <c r="A13" s="205"/>
      <c r="B13" s="210" t="s">
        <v>1965</v>
      </c>
      <c r="C13" s="207"/>
      <c r="D13" s="207"/>
      <c r="E13" s="516"/>
      <c r="F13" s="208"/>
      <c r="G13" s="180" t="s">
        <v>187</v>
      </c>
      <c r="H13" s="181" t="s">
        <v>179</v>
      </c>
    </row>
    <row r="14" spans="1:8" ht="25.5" x14ac:dyDescent="0.2">
      <c r="A14" s="205" t="s">
        <v>1966</v>
      </c>
      <c r="B14" s="211" t="s">
        <v>1967</v>
      </c>
      <c r="C14" s="203" t="s">
        <v>1785</v>
      </c>
      <c r="D14" s="203">
        <v>1</v>
      </c>
      <c r="E14" s="515"/>
      <c r="F14" s="212">
        <f>D14*E14</f>
        <v>0</v>
      </c>
      <c r="G14" s="180" t="s">
        <v>187</v>
      </c>
      <c r="H14" s="181" t="s">
        <v>179</v>
      </c>
    </row>
    <row r="15" spans="1:8" ht="25.5" x14ac:dyDescent="0.2">
      <c r="A15" s="205" t="s">
        <v>1968</v>
      </c>
      <c r="B15" s="211" t="s">
        <v>1969</v>
      </c>
      <c r="C15" s="203" t="s">
        <v>1785</v>
      </c>
      <c r="D15" s="203">
        <v>1</v>
      </c>
      <c r="E15" s="515"/>
      <c r="F15" s="212">
        <f>D15*E15</f>
        <v>0</v>
      </c>
      <c r="G15" s="180" t="s">
        <v>187</v>
      </c>
      <c r="H15" s="181" t="s">
        <v>179</v>
      </c>
    </row>
    <row r="16" spans="1:8" x14ac:dyDescent="0.2">
      <c r="A16" s="205"/>
      <c r="B16" s="210"/>
      <c r="C16" s="207"/>
      <c r="D16" s="207"/>
      <c r="E16" s="516"/>
      <c r="F16" s="208"/>
      <c r="G16" s="180" t="s">
        <v>187</v>
      </c>
      <c r="H16" s="181" t="s">
        <v>179</v>
      </c>
    </row>
    <row r="17" spans="1:8" x14ac:dyDescent="0.2">
      <c r="A17" s="205"/>
      <c r="B17" s="210" t="s">
        <v>1970</v>
      </c>
      <c r="C17" s="214" t="s">
        <v>1785</v>
      </c>
      <c r="D17" s="207">
        <v>10</v>
      </c>
      <c r="E17" s="515"/>
      <c r="F17" s="212">
        <f>D17*E17</f>
        <v>0</v>
      </c>
      <c r="G17" s="180" t="s">
        <v>187</v>
      </c>
      <c r="H17" s="181" t="s">
        <v>179</v>
      </c>
    </row>
    <row r="18" spans="1:8" x14ac:dyDescent="0.2">
      <c r="A18" s="205"/>
      <c r="B18" s="210" t="s">
        <v>1971</v>
      </c>
      <c r="C18" s="214" t="s">
        <v>1785</v>
      </c>
      <c r="D18" s="207">
        <v>2</v>
      </c>
      <c r="E18" s="515"/>
      <c r="F18" s="212">
        <f>D18*E18</f>
        <v>0</v>
      </c>
      <c r="G18" s="180" t="s">
        <v>187</v>
      </c>
      <c r="H18" s="181" t="s">
        <v>179</v>
      </c>
    </row>
    <row r="19" spans="1:8" s="215" customFormat="1" x14ac:dyDescent="0.2">
      <c r="A19" s="205"/>
      <c r="B19" s="210" t="s">
        <v>1972</v>
      </c>
      <c r="C19" s="214" t="s">
        <v>1210</v>
      </c>
      <c r="D19" s="207">
        <v>2</v>
      </c>
      <c r="E19" s="515"/>
      <c r="F19" s="212">
        <f>D19*E19</f>
        <v>0</v>
      </c>
      <c r="G19" s="180" t="s">
        <v>187</v>
      </c>
      <c r="H19" s="181" t="s">
        <v>179</v>
      </c>
    </row>
    <row r="20" spans="1:8" x14ac:dyDescent="0.2">
      <c r="A20" s="205"/>
      <c r="B20" s="210"/>
      <c r="C20" s="216"/>
      <c r="D20" s="207"/>
      <c r="E20" s="516"/>
      <c r="F20" s="208"/>
      <c r="G20" s="180" t="s">
        <v>187</v>
      </c>
      <c r="H20" s="181" t="s">
        <v>179</v>
      </c>
    </row>
    <row r="21" spans="1:8" x14ac:dyDescent="0.2">
      <c r="A21" s="205"/>
      <c r="B21" s="206" t="s">
        <v>1973</v>
      </c>
      <c r="C21" s="207"/>
      <c r="D21" s="207"/>
      <c r="E21" s="516"/>
      <c r="F21" s="208"/>
      <c r="G21" s="180" t="s">
        <v>187</v>
      </c>
      <c r="H21" s="181" t="s">
        <v>179</v>
      </c>
    </row>
    <row r="22" spans="1:8" x14ac:dyDescent="0.2">
      <c r="A22" s="205"/>
      <c r="B22" s="210" t="s">
        <v>1974</v>
      </c>
      <c r="C22" s="210"/>
      <c r="D22" s="207"/>
      <c r="E22" s="516"/>
      <c r="F22" s="208"/>
      <c r="G22" s="180" t="s">
        <v>187</v>
      </c>
      <c r="H22" s="181" t="s">
        <v>179</v>
      </c>
    </row>
    <row r="23" spans="1:8" ht="27" x14ac:dyDescent="0.2">
      <c r="A23" s="205" t="s">
        <v>1975</v>
      </c>
      <c r="B23" s="210" t="s">
        <v>1976</v>
      </c>
      <c r="C23" s="207" t="s">
        <v>1785</v>
      </c>
      <c r="D23" s="207">
        <v>1</v>
      </c>
      <c r="E23" s="515"/>
      <c r="F23" s="212">
        <f>D23*E23</f>
        <v>0</v>
      </c>
      <c r="G23" s="180" t="s">
        <v>187</v>
      </c>
      <c r="H23" s="181" t="s">
        <v>179</v>
      </c>
    </row>
    <row r="24" spans="1:8" x14ac:dyDescent="0.2">
      <c r="A24" s="205"/>
      <c r="B24" s="210"/>
      <c r="C24" s="207"/>
      <c r="D24" s="207"/>
      <c r="E24" s="516"/>
      <c r="F24" s="208"/>
      <c r="G24" s="180" t="s">
        <v>187</v>
      </c>
      <c r="H24" s="181" t="s">
        <v>179</v>
      </c>
    </row>
    <row r="25" spans="1:8" ht="38.25" x14ac:dyDescent="0.2">
      <c r="A25" s="205"/>
      <c r="B25" s="210" t="s">
        <v>1977</v>
      </c>
      <c r="C25" s="207"/>
      <c r="D25" s="207"/>
      <c r="E25" s="516"/>
      <c r="F25" s="208"/>
      <c r="G25" s="180" t="s">
        <v>187</v>
      </c>
      <c r="H25" s="181" t="s">
        <v>179</v>
      </c>
    </row>
    <row r="26" spans="1:8" s="217" customFormat="1" x14ac:dyDescent="0.2">
      <c r="A26" s="205" t="s">
        <v>1978</v>
      </c>
      <c r="B26" s="210" t="s">
        <v>1979</v>
      </c>
      <c r="C26" s="207" t="s">
        <v>1785</v>
      </c>
      <c r="D26" s="207">
        <v>1</v>
      </c>
      <c r="E26" s="515"/>
      <c r="F26" s="212">
        <f>D26*E26</f>
        <v>0</v>
      </c>
      <c r="G26" s="180" t="s">
        <v>187</v>
      </c>
      <c r="H26" s="181" t="s">
        <v>179</v>
      </c>
    </row>
    <row r="27" spans="1:8" s="217" customFormat="1" x14ac:dyDescent="0.2">
      <c r="A27" s="205" t="s">
        <v>1980</v>
      </c>
      <c r="B27" s="210" t="s">
        <v>1981</v>
      </c>
      <c r="C27" s="207" t="s">
        <v>1785</v>
      </c>
      <c r="D27" s="207">
        <v>1</v>
      </c>
      <c r="E27" s="515"/>
      <c r="F27" s="212">
        <f>D27*E27</f>
        <v>0</v>
      </c>
      <c r="G27" s="180" t="s">
        <v>187</v>
      </c>
      <c r="H27" s="181" t="s">
        <v>179</v>
      </c>
    </row>
    <row r="28" spans="1:8" s="217" customFormat="1" x14ac:dyDescent="0.2">
      <c r="A28" s="205" t="s">
        <v>1982</v>
      </c>
      <c r="B28" s="210" t="s">
        <v>1983</v>
      </c>
      <c r="C28" s="207" t="s">
        <v>1785</v>
      </c>
      <c r="D28" s="207">
        <v>1</v>
      </c>
      <c r="E28" s="515"/>
      <c r="F28" s="212">
        <f>D28*E28</f>
        <v>0</v>
      </c>
      <c r="G28" s="180" t="s">
        <v>187</v>
      </c>
      <c r="H28" s="181" t="s">
        <v>179</v>
      </c>
    </row>
    <row r="29" spans="1:8" s="217" customFormat="1" ht="25.5" x14ac:dyDescent="0.2">
      <c r="A29" s="205" t="s">
        <v>1984</v>
      </c>
      <c r="B29" s="210" t="s">
        <v>1985</v>
      </c>
      <c r="C29" s="207" t="s">
        <v>1785</v>
      </c>
      <c r="D29" s="207">
        <v>2</v>
      </c>
      <c r="E29" s="515"/>
      <c r="F29" s="212">
        <f>D29*E29</f>
        <v>0</v>
      </c>
      <c r="G29" s="180" t="s">
        <v>187</v>
      </c>
      <c r="H29" s="181" t="s">
        <v>179</v>
      </c>
    </row>
    <row r="30" spans="1:8" s="215" customFormat="1" x14ac:dyDescent="0.2">
      <c r="A30" s="205"/>
      <c r="B30" s="210"/>
      <c r="C30" s="207"/>
      <c r="D30" s="207"/>
      <c r="E30" s="517"/>
      <c r="F30" s="213"/>
      <c r="G30" s="180" t="s">
        <v>187</v>
      </c>
      <c r="H30" s="181" t="s">
        <v>179</v>
      </c>
    </row>
    <row r="31" spans="1:8" s="215" customFormat="1" ht="25.5" x14ac:dyDescent="0.2">
      <c r="A31" s="218"/>
      <c r="B31" s="210" t="s">
        <v>1986</v>
      </c>
      <c r="C31" s="208"/>
      <c r="D31" s="208"/>
      <c r="E31" s="517"/>
      <c r="F31" s="213"/>
      <c r="G31" s="180" t="s">
        <v>187</v>
      </c>
      <c r="H31" s="181" t="s">
        <v>179</v>
      </c>
    </row>
    <row r="32" spans="1:8" s="215" customFormat="1" x14ac:dyDescent="0.2">
      <c r="A32" s="218"/>
      <c r="B32" s="210" t="s">
        <v>1987</v>
      </c>
      <c r="C32" s="207" t="s">
        <v>1785</v>
      </c>
      <c r="D32" s="207">
        <v>2</v>
      </c>
      <c r="E32" s="515"/>
      <c r="F32" s="212">
        <f>D32*E32</f>
        <v>0</v>
      </c>
      <c r="G32" s="180" t="s">
        <v>187</v>
      </c>
      <c r="H32" s="181" t="s">
        <v>179</v>
      </c>
    </row>
    <row r="33" spans="1:8" s="215" customFormat="1" x14ac:dyDescent="0.2">
      <c r="A33" s="218"/>
      <c r="B33" s="210" t="s">
        <v>1988</v>
      </c>
      <c r="C33" s="207" t="s">
        <v>1785</v>
      </c>
      <c r="D33" s="207">
        <v>2</v>
      </c>
      <c r="E33" s="515"/>
      <c r="F33" s="212">
        <f>D33*E33</f>
        <v>0</v>
      </c>
      <c r="G33" s="180" t="s">
        <v>187</v>
      </c>
      <c r="H33" s="181" t="s">
        <v>179</v>
      </c>
    </row>
    <row r="34" spans="1:8" s="215" customFormat="1" x14ac:dyDescent="0.2">
      <c r="A34" s="218"/>
      <c r="B34" s="210" t="s">
        <v>1989</v>
      </c>
      <c r="C34" s="207" t="s">
        <v>1785</v>
      </c>
      <c r="D34" s="207">
        <v>2</v>
      </c>
      <c r="E34" s="515"/>
      <c r="F34" s="212">
        <f>D34*E34</f>
        <v>0</v>
      </c>
      <c r="G34" s="180" t="s">
        <v>187</v>
      </c>
      <c r="H34" s="181" t="s">
        <v>179</v>
      </c>
    </row>
    <row r="35" spans="1:8" s="215" customFormat="1" x14ac:dyDescent="0.2">
      <c r="A35" s="218"/>
      <c r="B35" s="210" t="s">
        <v>1990</v>
      </c>
      <c r="C35" s="207" t="s">
        <v>1785</v>
      </c>
      <c r="D35" s="207">
        <v>4</v>
      </c>
      <c r="E35" s="515"/>
      <c r="F35" s="212">
        <f>D35*E35</f>
        <v>0</v>
      </c>
      <c r="G35" s="180" t="s">
        <v>187</v>
      </c>
      <c r="H35" s="181" t="s">
        <v>179</v>
      </c>
    </row>
    <row r="36" spans="1:8" s="215" customFormat="1" x14ac:dyDescent="0.2">
      <c r="A36" s="218"/>
      <c r="B36" s="219"/>
      <c r="C36" s="208"/>
      <c r="D36" s="208"/>
      <c r="E36" s="517"/>
      <c r="F36" s="213"/>
      <c r="G36" s="180" t="s">
        <v>187</v>
      </c>
      <c r="H36" s="181" t="s">
        <v>179</v>
      </c>
    </row>
    <row r="37" spans="1:8" s="215" customFormat="1" ht="25.5" x14ac:dyDescent="0.2">
      <c r="A37" s="218"/>
      <c r="B37" s="219" t="s">
        <v>1991</v>
      </c>
      <c r="C37" s="208"/>
      <c r="D37" s="208"/>
      <c r="E37" s="517"/>
      <c r="F37" s="213"/>
      <c r="G37" s="180" t="s">
        <v>187</v>
      </c>
      <c r="H37" s="181" t="s">
        <v>179</v>
      </c>
    </row>
    <row r="38" spans="1:8" s="215" customFormat="1" x14ac:dyDescent="0.2">
      <c r="A38" s="205"/>
      <c r="B38" s="220" t="s">
        <v>1992</v>
      </c>
      <c r="C38" s="207" t="s">
        <v>1785</v>
      </c>
      <c r="D38" s="207">
        <v>5</v>
      </c>
      <c r="E38" s="515"/>
      <c r="F38" s="212">
        <f>D38*E38</f>
        <v>0</v>
      </c>
      <c r="G38" s="180" t="s">
        <v>187</v>
      </c>
      <c r="H38" s="181" t="s">
        <v>179</v>
      </c>
    </row>
    <row r="39" spans="1:8" s="215" customFormat="1" x14ac:dyDescent="0.2">
      <c r="A39" s="205"/>
      <c r="B39" s="210"/>
      <c r="C39" s="207"/>
      <c r="D39" s="207"/>
      <c r="E39" s="517"/>
      <c r="F39" s="213"/>
      <c r="G39" s="180" t="s">
        <v>187</v>
      </c>
      <c r="H39" s="181" t="s">
        <v>179</v>
      </c>
    </row>
    <row r="40" spans="1:8" ht="51" x14ac:dyDescent="0.2">
      <c r="A40" s="205"/>
      <c r="B40" s="210" t="s">
        <v>1993</v>
      </c>
      <c r="C40" s="207"/>
      <c r="D40" s="207"/>
      <c r="E40" s="516"/>
      <c r="F40" s="208"/>
      <c r="G40" s="180" t="s">
        <v>187</v>
      </c>
      <c r="H40" s="181" t="s">
        <v>179</v>
      </c>
    </row>
    <row r="41" spans="1:8" x14ac:dyDescent="0.2">
      <c r="A41" s="205"/>
      <c r="B41" s="210" t="s">
        <v>1994</v>
      </c>
      <c r="C41" s="207" t="s">
        <v>1785</v>
      </c>
      <c r="D41" s="207">
        <v>2</v>
      </c>
      <c r="E41" s="515"/>
      <c r="F41" s="212">
        <f t="shared" ref="F41:F46" si="0">D41*E41</f>
        <v>0</v>
      </c>
      <c r="G41" s="180" t="s">
        <v>187</v>
      </c>
      <c r="H41" s="181" t="s">
        <v>179</v>
      </c>
    </row>
    <row r="42" spans="1:8" x14ac:dyDescent="0.2">
      <c r="A42" s="205"/>
      <c r="B42" s="210" t="s">
        <v>1995</v>
      </c>
      <c r="C42" s="207" t="s">
        <v>1785</v>
      </c>
      <c r="D42" s="207">
        <v>1</v>
      </c>
      <c r="E42" s="515"/>
      <c r="F42" s="212">
        <f t="shared" si="0"/>
        <v>0</v>
      </c>
      <c r="G42" s="180" t="s">
        <v>187</v>
      </c>
      <c r="H42" s="181" t="s">
        <v>179</v>
      </c>
    </row>
    <row r="43" spans="1:8" x14ac:dyDescent="0.2">
      <c r="A43" s="205"/>
      <c r="B43" s="210" t="s">
        <v>1996</v>
      </c>
      <c r="C43" s="207" t="s">
        <v>1785</v>
      </c>
      <c r="D43" s="207">
        <v>2</v>
      </c>
      <c r="E43" s="515"/>
      <c r="F43" s="212">
        <f t="shared" si="0"/>
        <v>0</v>
      </c>
      <c r="G43" s="180" t="s">
        <v>187</v>
      </c>
      <c r="H43" s="181" t="s">
        <v>179</v>
      </c>
    </row>
    <row r="44" spans="1:8" x14ac:dyDescent="0.2">
      <c r="A44" s="205"/>
      <c r="B44" s="210" t="s">
        <v>1997</v>
      </c>
      <c r="C44" s="207" t="s">
        <v>1785</v>
      </c>
      <c r="D44" s="207">
        <v>1</v>
      </c>
      <c r="E44" s="515"/>
      <c r="F44" s="212">
        <f t="shared" si="0"/>
        <v>0</v>
      </c>
      <c r="G44" s="180" t="s">
        <v>187</v>
      </c>
      <c r="H44" s="181" t="s">
        <v>179</v>
      </c>
    </row>
    <row r="45" spans="1:8" x14ac:dyDescent="0.2">
      <c r="A45" s="205"/>
      <c r="B45" s="210" t="s">
        <v>1998</v>
      </c>
      <c r="C45" s="207" t="s">
        <v>1785</v>
      </c>
      <c r="D45" s="207">
        <v>1</v>
      </c>
      <c r="E45" s="515"/>
      <c r="F45" s="212">
        <f t="shared" si="0"/>
        <v>0</v>
      </c>
      <c r="G45" s="180" t="s">
        <v>187</v>
      </c>
      <c r="H45" s="181" t="s">
        <v>179</v>
      </c>
    </row>
    <row r="46" spans="1:8" x14ac:dyDescent="0.2">
      <c r="A46" s="205"/>
      <c r="B46" s="210" t="s">
        <v>1999</v>
      </c>
      <c r="C46" s="207" t="s">
        <v>1785</v>
      </c>
      <c r="D46" s="207">
        <v>1</v>
      </c>
      <c r="E46" s="515"/>
      <c r="F46" s="212">
        <f t="shared" si="0"/>
        <v>0</v>
      </c>
      <c r="G46" s="180" t="s">
        <v>187</v>
      </c>
      <c r="H46" s="181" t="s">
        <v>179</v>
      </c>
    </row>
    <row r="47" spans="1:8" x14ac:dyDescent="0.2">
      <c r="A47" s="205"/>
      <c r="B47" s="210"/>
      <c r="C47" s="207"/>
      <c r="D47" s="207"/>
      <c r="E47" s="516"/>
      <c r="F47" s="208"/>
      <c r="G47" s="180" t="s">
        <v>187</v>
      </c>
      <c r="H47" s="181" t="s">
        <v>179</v>
      </c>
    </row>
    <row r="48" spans="1:8" x14ac:dyDescent="0.2">
      <c r="A48" s="205"/>
      <c r="B48" s="210" t="s">
        <v>2000</v>
      </c>
      <c r="C48" s="207"/>
      <c r="D48" s="207"/>
      <c r="E48" s="516"/>
      <c r="F48" s="208"/>
      <c r="G48" s="180" t="s">
        <v>187</v>
      </c>
      <c r="H48" s="181" t="s">
        <v>179</v>
      </c>
    </row>
    <row r="49" spans="1:8" x14ac:dyDescent="0.2">
      <c r="A49" s="205"/>
      <c r="B49" s="210" t="s">
        <v>1994</v>
      </c>
      <c r="C49" s="207" t="s">
        <v>1785</v>
      </c>
      <c r="D49" s="207">
        <v>2</v>
      </c>
      <c r="E49" s="515"/>
      <c r="F49" s="212">
        <f>D49*E49</f>
        <v>0</v>
      </c>
      <c r="G49" s="180" t="s">
        <v>187</v>
      </c>
      <c r="H49" s="181" t="s">
        <v>179</v>
      </c>
    </row>
    <row r="50" spans="1:8" x14ac:dyDescent="0.2">
      <c r="A50" s="205"/>
      <c r="B50" s="210" t="s">
        <v>1996</v>
      </c>
      <c r="C50" s="207" t="s">
        <v>1785</v>
      </c>
      <c r="D50" s="207">
        <v>2</v>
      </c>
      <c r="E50" s="515"/>
      <c r="F50" s="212">
        <f>D50*E50</f>
        <v>0</v>
      </c>
      <c r="G50" s="180" t="s">
        <v>187</v>
      </c>
      <c r="H50" s="181" t="s">
        <v>179</v>
      </c>
    </row>
    <row r="51" spans="1:8" x14ac:dyDescent="0.2">
      <c r="A51" s="205"/>
      <c r="B51" s="210" t="s">
        <v>1997</v>
      </c>
      <c r="C51" s="207" t="s">
        <v>1785</v>
      </c>
      <c r="D51" s="207">
        <v>6</v>
      </c>
      <c r="E51" s="515"/>
      <c r="F51" s="212">
        <f>D51*E51</f>
        <v>0</v>
      </c>
      <c r="G51" s="180" t="s">
        <v>187</v>
      </c>
      <c r="H51" s="181" t="s">
        <v>179</v>
      </c>
    </row>
    <row r="52" spans="1:8" x14ac:dyDescent="0.2">
      <c r="A52" s="205"/>
      <c r="B52" s="210" t="s">
        <v>1998</v>
      </c>
      <c r="C52" s="207" t="s">
        <v>1785</v>
      </c>
      <c r="D52" s="207">
        <v>3</v>
      </c>
      <c r="E52" s="515"/>
      <c r="F52" s="212">
        <f>D52*E52</f>
        <v>0</v>
      </c>
      <c r="G52" s="180" t="s">
        <v>187</v>
      </c>
      <c r="H52" s="181" t="s">
        <v>179</v>
      </c>
    </row>
    <row r="53" spans="1:8" x14ac:dyDescent="0.2">
      <c r="A53" s="205"/>
      <c r="B53" s="210"/>
      <c r="C53" s="203"/>
      <c r="D53" s="203"/>
      <c r="E53" s="516"/>
      <c r="F53" s="208"/>
      <c r="G53" s="180" t="s">
        <v>187</v>
      </c>
      <c r="H53" s="181" t="s">
        <v>179</v>
      </c>
    </row>
    <row r="54" spans="1:8" s="221" customFormat="1" ht="38.25" x14ac:dyDescent="0.2">
      <c r="A54" s="218"/>
      <c r="B54" s="219" t="s">
        <v>2001</v>
      </c>
      <c r="C54" s="208"/>
      <c r="D54" s="208"/>
      <c r="E54" s="516"/>
      <c r="F54" s="208"/>
      <c r="G54" s="180" t="s">
        <v>187</v>
      </c>
      <c r="H54" s="181" t="s">
        <v>179</v>
      </c>
    </row>
    <row r="55" spans="1:8" s="221" customFormat="1" x14ac:dyDescent="0.2">
      <c r="A55" s="218"/>
      <c r="B55" s="210" t="s">
        <v>2002</v>
      </c>
      <c r="C55" s="208" t="s">
        <v>1785</v>
      </c>
      <c r="D55" s="208">
        <v>3</v>
      </c>
      <c r="E55" s="515"/>
      <c r="F55" s="212">
        <f>D55*E55</f>
        <v>0</v>
      </c>
      <c r="G55" s="180" t="s">
        <v>187</v>
      </c>
      <c r="H55" s="181" t="s">
        <v>179</v>
      </c>
    </row>
    <row r="56" spans="1:8" s="221" customFormat="1" x14ac:dyDescent="0.2">
      <c r="A56" s="218"/>
      <c r="B56" s="219"/>
      <c r="C56" s="208"/>
      <c r="D56" s="208"/>
      <c r="E56" s="516"/>
      <c r="F56" s="208"/>
      <c r="G56" s="180" t="s">
        <v>187</v>
      </c>
      <c r="H56" s="181" t="s">
        <v>179</v>
      </c>
    </row>
    <row r="57" spans="1:8" s="222" customFormat="1" x14ac:dyDescent="0.2">
      <c r="A57" s="218"/>
      <c r="B57" s="220" t="s">
        <v>2003</v>
      </c>
      <c r="C57" s="208"/>
      <c r="D57" s="208"/>
      <c r="E57" s="516"/>
      <c r="F57" s="208"/>
      <c r="G57" s="180" t="s">
        <v>187</v>
      </c>
      <c r="H57" s="181" t="s">
        <v>179</v>
      </c>
    </row>
    <row r="58" spans="1:8" x14ac:dyDescent="0.2">
      <c r="A58" s="205"/>
      <c r="B58" s="210" t="s">
        <v>1998</v>
      </c>
      <c r="C58" s="207" t="s">
        <v>1785</v>
      </c>
      <c r="D58" s="207">
        <v>1</v>
      </c>
      <c r="E58" s="515"/>
      <c r="F58" s="212">
        <f>D58*E58</f>
        <v>0</v>
      </c>
      <c r="G58" s="180" t="s">
        <v>187</v>
      </c>
      <c r="H58" s="181" t="s">
        <v>179</v>
      </c>
    </row>
    <row r="59" spans="1:8" s="221" customFormat="1" x14ac:dyDescent="0.2">
      <c r="A59" s="218"/>
      <c r="B59" s="219"/>
      <c r="C59" s="208"/>
      <c r="D59" s="208"/>
      <c r="E59" s="517"/>
      <c r="F59" s="213"/>
      <c r="G59" s="180" t="s">
        <v>187</v>
      </c>
      <c r="H59" s="181" t="s">
        <v>179</v>
      </c>
    </row>
    <row r="60" spans="1:8" s="215" customFormat="1" ht="25.5" x14ac:dyDescent="0.2">
      <c r="A60" s="218"/>
      <c r="B60" s="220" t="s">
        <v>2004</v>
      </c>
      <c r="C60" s="208"/>
      <c r="D60" s="208"/>
      <c r="E60" s="516"/>
      <c r="F60" s="208"/>
      <c r="G60" s="180" t="s">
        <v>187</v>
      </c>
      <c r="H60" s="181" t="s">
        <v>179</v>
      </c>
    </row>
    <row r="61" spans="1:8" s="215" customFormat="1" x14ac:dyDescent="0.2">
      <c r="A61" s="218"/>
      <c r="B61" s="210" t="s">
        <v>2002</v>
      </c>
      <c r="C61" s="208" t="s">
        <v>1785</v>
      </c>
      <c r="D61" s="208">
        <v>1</v>
      </c>
      <c r="E61" s="515"/>
      <c r="F61" s="212">
        <f>D61*E61</f>
        <v>0</v>
      </c>
      <c r="G61" s="180" t="s">
        <v>187</v>
      </c>
      <c r="H61" s="181" t="s">
        <v>179</v>
      </c>
    </row>
    <row r="62" spans="1:8" s="215" customFormat="1" x14ac:dyDescent="0.2">
      <c r="A62" s="218"/>
      <c r="B62" s="210"/>
      <c r="C62" s="208"/>
      <c r="D62" s="208"/>
      <c r="E62" s="516"/>
      <c r="F62" s="208"/>
      <c r="G62" s="180" t="s">
        <v>187</v>
      </c>
      <c r="H62" s="181" t="s">
        <v>179</v>
      </c>
    </row>
    <row r="63" spans="1:8" x14ac:dyDescent="0.2">
      <c r="A63" s="205"/>
      <c r="B63" s="210" t="s">
        <v>2005</v>
      </c>
      <c r="C63" s="203"/>
      <c r="D63" s="203"/>
      <c r="E63" s="516"/>
      <c r="F63" s="208"/>
      <c r="G63" s="180" t="s">
        <v>187</v>
      </c>
      <c r="H63" s="181" t="s">
        <v>179</v>
      </c>
    </row>
    <row r="64" spans="1:8" x14ac:dyDescent="0.2">
      <c r="A64" s="205"/>
      <c r="B64" s="210" t="s">
        <v>1994</v>
      </c>
      <c r="C64" s="207" t="s">
        <v>1785</v>
      </c>
      <c r="D64" s="207">
        <v>1</v>
      </c>
      <c r="E64" s="515"/>
      <c r="F64" s="212">
        <f>D64*E64</f>
        <v>0</v>
      </c>
      <c r="G64" s="180" t="s">
        <v>187</v>
      </c>
      <c r="H64" s="181" t="s">
        <v>179</v>
      </c>
    </row>
    <row r="65" spans="1:8" x14ac:dyDescent="0.2">
      <c r="A65" s="205"/>
      <c r="B65" s="210" t="s">
        <v>1996</v>
      </c>
      <c r="C65" s="207" t="s">
        <v>1785</v>
      </c>
      <c r="D65" s="207">
        <v>1</v>
      </c>
      <c r="E65" s="515"/>
      <c r="F65" s="212">
        <f>D65*E65</f>
        <v>0</v>
      </c>
      <c r="G65" s="180" t="s">
        <v>187</v>
      </c>
      <c r="H65" s="181" t="s">
        <v>179</v>
      </c>
    </row>
    <row r="66" spans="1:8" x14ac:dyDescent="0.2">
      <c r="A66" s="205"/>
      <c r="B66" s="210" t="s">
        <v>1997</v>
      </c>
      <c r="C66" s="207" t="s">
        <v>1785</v>
      </c>
      <c r="D66" s="207">
        <v>3</v>
      </c>
      <c r="E66" s="515"/>
      <c r="F66" s="212">
        <f>D66*E66</f>
        <v>0</v>
      </c>
      <c r="G66" s="180" t="s">
        <v>187</v>
      </c>
      <c r="H66" s="181" t="s">
        <v>179</v>
      </c>
    </row>
    <row r="67" spans="1:8" x14ac:dyDescent="0.2">
      <c r="A67" s="205"/>
      <c r="B67" s="210" t="s">
        <v>1998</v>
      </c>
      <c r="C67" s="207" t="s">
        <v>1785</v>
      </c>
      <c r="D67" s="207">
        <v>1</v>
      </c>
      <c r="E67" s="515"/>
      <c r="F67" s="212">
        <f>D67*E67</f>
        <v>0</v>
      </c>
      <c r="G67" s="180" t="s">
        <v>187</v>
      </c>
      <c r="H67" s="181" t="s">
        <v>179</v>
      </c>
    </row>
    <row r="68" spans="1:8" x14ac:dyDescent="0.2">
      <c r="A68" s="205"/>
      <c r="B68" s="210"/>
      <c r="C68" s="207"/>
      <c r="D68" s="207"/>
      <c r="E68" s="516"/>
      <c r="F68" s="208"/>
      <c r="G68" s="180" t="s">
        <v>187</v>
      </c>
      <c r="H68" s="181" t="s">
        <v>179</v>
      </c>
    </row>
    <row r="69" spans="1:8" s="215" customFormat="1" x14ac:dyDescent="0.2">
      <c r="A69" s="205"/>
      <c r="B69" s="210" t="s">
        <v>2006</v>
      </c>
      <c r="C69" s="223"/>
      <c r="D69" s="203"/>
      <c r="E69" s="516"/>
      <c r="F69" s="208"/>
      <c r="G69" s="180" t="s">
        <v>187</v>
      </c>
      <c r="H69" s="181" t="s">
        <v>179</v>
      </c>
    </row>
    <row r="70" spans="1:8" s="215" customFormat="1" x14ac:dyDescent="0.2">
      <c r="A70" s="205"/>
      <c r="B70" s="210" t="s">
        <v>2002</v>
      </c>
      <c r="C70" s="207" t="s">
        <v>1785</v>
      </c>
      <c r="D70" s="207">
        <v>1</v>
      </c>
      <c r="E70" s="515"/>
      <c r="F70" s="212">
        <f>D70*E70</f>
        <v>0</v>
      </c>
      <c r="G70" s="180" t="s">
        <v>187</v>
      </c>
      <c r="H70" s="181" t="s">
        <v>179</v>
      </c>
    </row>
    <row r="71" spans="1:8" s="215" customFormat="1" x14ac:dyDescent="0.2">
      <c r="A71" s="205"/>
      <c r="B71" s="210"/>
      <c r="C71" s="207"/>
      <c r="D71" s="207"/>
      <c r="E71" s="516"/>
      <c r="F71" s="208"/>
      <c r="G71" s="180" t="s">
        <v>187</v>
      </c>
      <c r="H71" s="181" t="s">
        <v>179</v>
      </c>
    </row>
    <row r="72" spans="1:8" x14ac:dyDescent="0.2">
      <c r="A72" s="205"/>
      <c r="B72" s="210" t="s">
        <v>2007</v>
      </c>
      <c r="C72" s="214"/>
      <c r="D72" s="207"/>
      <c r="E72" s="516"/>
      <c r="F72" s="208"/>
      <c r="G72" s="180" t="s">
        <v>187</v>
      </c>
      <c r="H72" s="181" t="s">
        <v>179</v>
      </c>
    </row>
    <row r="73" spans="1:8" x14ac:dyDescent="0.2">
      <c r="A73" s="205"/>
      <c r="B73" s="210" t="s">
        <v>1994</v>
      </c>
      <c r="C73" s="214" t="s">
        <v>1785</v>
      </c>
      <c r="D73" s="207">
        <v>10</v>
      </c>
      <c r="E73" s="515"/>
      <c r="F73" s="212">
        <f>D73*E73</f>
        <v>0</v>
      </c>
      <c r="G73" s="180" t="s">
        <v>187</v>
      </c>
      <c r="H73" s="181" t="s">
        <v>179</v>
      </c>
    </row>
    <row r="74" spans="1:8" x14ac:dyDescent="0.2">
      <c r="A74" s="205"/>
      <c r="B74" s="210"/>
      <c r="C74" s="203"/>
      <c r="D74" s="207"/>
      <c r="E74" s="516"/>
      <c r="F74" s="208"/>
      <c r="G74" s="180" t="s">
        <v>187</v>
      </c>
      <c r="H74" s="181" t="s">
        <v>179</v>
      </c>
    </row>
    <row r="75" spans="1:8" x14ac:dyDescent="0.2">
      <c r="A75" s="205"/>
      <c r="B75" s="210" t="s">
        <v>2008</v>
      </c>
      <c r="C75" s="214"/>
      <c r="D75" s="207"/>
      <c r="E75" s="516"/>
      <c r="F75" s="208"/>
      <c r="G75" s="180" t="s">
        <v>187</v>
      </c>
      <c r="H75" s="181" t="s">
        <v>179</v>
      </c>
    </row>
    <row r="76" spans="1:8" x14ac:dyDescent="0.2">
      <c r="A76" s="205"/>
      <c r="B76" s="210" t="s">
        <v>1994</v>
      </c>
      <c r="C76" s="214" t="s">
        <v>1785</v>
      </c>
      <c r="D76" s="207">
        <v>20</v>
      </c>
      <c r="E76" s="515"/>
      <c r="F76" s="212">
        <f>D76*E76</f>
        <v>0</v>
      </c>
      <c r="G76" s="180" t="s">
        <v>187</v>
      </c>
      <c r="H76" s="181" t="s">
        <v>179</v>
      </c>
    </row>
    <row r="77" spans="1:8" x14ac:dyDescent="0.2">
      <c r="A77" s="205"/>
      <c r="B77" s="210"/>
      <c r="C77" s="203"/>
      <c r="D77" s="207"/>
      <c r="E77" s="516"/>
      <c r="F77" s="208"/>
      <c r="G77" s="180" t="s">
        <v>187</v>
      </c>
      <c r="H77" s="181" t="s">
        <v>179</v>
      </c>
    </row>
    <row r="78" spans="1:8" x14ac:dyDescent="0.2">
      <c r="A78" s="205"/>
      <c r="B78" s="210" t="s">
        <v>2009</v>
      </c>
      <c r="C78" s="214" t="s">
        <v>1785</v>
      </c>
      <c r="D78" s="207">
        <v>14</v>
      </c>
      <c r="E78" s="515"/>
      <c r="F78" s="212">
        <f>D78*E78</f>
        <v>0</v>
      </c>
      <c r="G78" s="180" t="s">
        <v>187</v>
      </c>
      <c r="H78" s="181" t="s">
        <v>179</v>
      </c>
    </row>
    <row r="79" spans="1:8" x14ac:dyDescent="0.2">
      <c r="A79" s="205"/>
      <c r="B79" s="210"/>
      <c r="C79" s="214"/>
      <c r="D79" s="207"/>
      <c r="E79" s="516"/>
      <c r="F79" s="208"/>
      <c r="G79" s="180" t="s">
        <v>187</v>
      </c>
      <c r="H79" s="181" t="s">
        <v>179</v>
      </c>
    </row>
    <row r="80" spans="1:8" x14ac:dyDescent="0.2">
      <c r="A80" s="205"/>
      <c r="B80" s="206" t="s">
        <v>111</v>
      </c>
      <c r="C80" s="207"/>
      <c r="D80" s="207"/>
      <c r="E80" s="516"/>
      <c r="F80" s="208"/>
      <c r="G80" s="180" t="s">
        <v>187</v>
      </c>
      <c r="H80" s="181" t="s">
        <v>179</v>
      </c>
    </row>
    <row r="81" spans="1:8" ht="25.5" x14ac:dyDescent="0.2">
      <c r="A81" s="205"/>
      <c r="B81" s="210" t="s">
        <v>2010</v>
      </c>
      <c r="C81" s="207"/>
      <c r="D81" s="207"/>
      <c r="E81" s="517"/>
      <c r="F81" s="213"/>
      <c r="G81" s="180" t="s">
        <v>187</v>
      </c>
      <c r="H81" s="181" t="s">
        <v>179</v>
      </c>
    </row>
    <row r="82" spans="1:8" x14ac:dyDescent="0.2">
      <c r="A82" s="205"/>
      <c r="B82" s="210" t="s">
        <v>2011</v>
      </c>
      <c r="C82" s="207"/>
      <c r="D82" s="207"/>
      <c r="E82" s="517"/>
      <c r="F82" s="213"/>
      <c r="G82" s="180" t="s">
        <v>187</v>
      </c>
      <c r="H82" s="181" t="s">
        <v>179</v>
      </c>
    </row>
    <row r="83" spans="1:8" x14ac:dyDescent="0.2">
      <c r="A83" s="205"/>
      <c r="B83" s="210" t="s">
        <v>2012</v>
      </c>
      <c r="C83" s="207" t="s">
        <v>1785</v>
      </c>
      <c r="D83" s="207">
        <v>1</v>
      </c>
      <c r="E83" s="515"/>
      <c r="F83" s="212">
        <f t="shared" ref="F83:F101" si="1">D83*E83</f>
        <v>0</v>
      </c>
      <c r="G83" s="180" t="s">
        <v>187</v>
      </c>
      <c r="H83" s="181" t="s">
        <v>179</v>
      </c>
    </row>
    <row r="84" spans="1:8" x14ac:dyDescent="0.2">
      <c r="A84" s="205"/>
      <c r="B84" s="210" t="s">
        <v>2013</v>
      </c>
      <c r="C84" s="207" t="s">
        <v>1785</v>
      </c>
      <c r="D84" s="207">
        <v>1</v>
      </c>
      <c r="E84" s="515"/>
      <c r="F84" s="212">
        <f t="shared" si="1"/>
        <v>0</v>
      </c>
      <c r="G84" s="180" t="s">
        <v>187</v>
      </c>
      <c r="H84" s="181" t="s">
        <v>179</v>
      </c>
    </row>
    <row r="85" spans="1:8" x14ac:dyDescent="0.2">
      <c r="A85" s="205"/>
      <c r="B85" s="210" t="s">
        <v>2014</v>
      </c>
      <c r="C85" s="207" t="s">
        <v>1785</v>
      </c>
      <c r="D85" s="207">
        <v>3</v>
      </c>
      <c r="E85" s="515"/>
      <c r="F85" s="212">
        <f t="shared" si="1"/>
        <v>0</v>
      </c>
      <c r="G85" s="180" t="s">
        <v>187</v>
      </c>
      <c r="H85" s="181" t="s">
        <v>179</v>
      </c>
    </row>
    <row r="86" spans="1:8" x14ac:dyDescent="0.2">
      <c r="A86" s="205"/>
      <c r="B86" s="210" t="s">
        <v>2015</v>
      </c>
      <c r="C86" s="207" t="s">
        <v>1785</v>
      </c>
      <c r="D86" s="207">
        <v>1</v>
      </c>
      <c r="E86" s="515"/>
      <c r="F86" s="212">
        <f t="shared" si="1"/>
        <v>0</v>
      </c>
      <c r="G86" s="180" t="s">
        <v>187</v>
      </c>
      <c r="H86" s="181" t="s">
        <v>179</v>
      </c>
    </row>
    <row r="87" spans="1:8" x14ac:dyDescent="0.2">
      <c r="A87" s="205"/>
      <c r="B87" s="210" t="s">
        <v>2016</v>
      </c>
      <c r="C87" s="207" t="s">
        <v>1785</v>
      </c>
      <c r="D87" s="207">
        <v>2</v>
      </c>
      <c r="E87" s="515"/>
      <c r="F87" s="212">
        <f t="shared" si="1"/>
        <v>0</v>
      </c>
      <c r="G87" s="180" t="s">
        <v>187</v>
      </c>
      <c r="H87" s="181" t="s">
        <v>179</v>
      </c>
    </row>
    <row r="88" spans="1:8" x14ac:dyDescent="0.2">
      <c r="A88" s="205"/>
      <c r="B88" s="210" t="s">
        <v>2017</v>
      </c>
      <c r="C88" s="207" t="s">
        <v>1785</v>
      </c>
      <c r="D88" s="207">
        <v>1</v>
      </c>
      <c r="E88" s="515"/>
      <c r="F88" s="212">
        <f t="shared" si="1"/>
        <v>0</v>
      </c>
      <c r="G88" s="180" t="s">
        <v>187</v>
      </c>
      <c r="H88" s="181" t="s">
        <v>179</v>
      </c>
    </row>
    <row r="89" spans="1:8" x14ac:dyDescent="0.2">
      <c r="A89" s="205"/>
      <c r="B89" s="210" t="s">
        <v>2018</v>
      </c>
      <c r="C89" s="207" t="s">
        <v>1785</v>
      </c>
      <c r="D89" s="207">
        <v>1</v>
      </c>
      <c r="E89" s="515"/>
      <c r="F89" s="212">
        <f t="shared" si="1"/>
        <v>0</v>
      </c>
      <c r="G89" s="180" t="s">
        <v>187</v>
      </c>
      <c r="H89" s="181" t="s">
        <v>179</v>
      </c>
    </row>
    <row r="90" spans="1:8" x14ac:dyDescent="0.2">
      <c r="A90" s="205"/>
      <c r="B90" s="210" t="s">
        <v>2019</v>
      </c>
      <c r="C90" s="207" t="s">
        <v>1785</v>
      </c>
      <c r="D90" s="207">
        <v>1</v>
      </c>
      <c r="E90" s="515"/>
      <c r="F90" s="212">
        <f t="shared" si="1"/>
        <v>0</v>
      </c>
      <c r="G90" s="180" t="s">
        <v>187</v>
      </c>
      <c r="H90" s="181" t="s">
        <v>179</v>
      </c>
    </row>
    <row r="91" spans="1:8" x14ac:dyDescent="0.2">
      <c r="A91" s="205"/>
      <c r="B91" s="210" t="s">
        <v>2020</v>
      </c>
      <c r="C91" s="207" t="s">
        <v>1785</v>
      </c>
      <c r="D91" s="207">
        <v>1</v>
      </c>
      <c r="E91" s="515"/>
      <c r="F91" s="212">
        <f t="shared" si="1"/>
        <v>0</v>
      </c>
      <c r="G91" s="180" t="s">
        <v>187</v>
      </c>
      <c r="H91" s="181" t="s">
        <v>179</v>
      </c>
    </row>
    <row r="92" spans="1:8" x14ac:dyDescent="0.2">
      <c r="A92" s="205"/>
      <c r="B92" s="210" t="s">
        <v>2021</v>
      </c>
      <c r="C92" s="207" t="s">
        <v>1785</v>
      </c>
      <c r="D92" s="207">
        <v>1</v>
      </c>
      <c r="E92" s="515"/>
      <c r="F92" s="212">
        <f t="shared" si="1"/>
        <v>0</v>
      </c>
      <c r="G92" s="180" t="s">
        <v>187</v>
      </c>
      <c r="H92" s="181" t="s">
        <v>179</v>
      </c>
    </row>
    <row r="93" spans="1:8" x14ac:dyDescent="0.2">
      <c r="A93" s="205"/>
      <c r="B93" s="210" t="s">
        <v>2022</v>
      </c>
      <c r="C93" s="207" t="s">
        <v>1785</v>
      </c>
      <c r="D93" s="207">
        <v>1</v>
      </c>
      <c r="E93" s="515"/>
      <c r="F93" s="212">
        <f t="shared" si="1"/>
        <v>0</v>
      </c>
      <c r="G93" s="180" t="s">
        <v>187</v>
      </c>
      <c r="H93" s="181" t="s">
        <v>179</v>
      </c>
    </row>
    <row r="94" spans="1:8" x14ac:dyDescent="0.2">
      <c r="A94" s="205"/>
      <c r="B94" s="210" t="s">
        <v>2023</v>
      </c>
      <c r="C94" s="207" t="s">
        <v>1785</v>
      </c>
      <c r="D94" s="207">
        <v>2</v>
      </c>
      <c r="E94" s="515"/>
      <c r="F94" s="212">
        <f t="shared" si="1"/>
        <v>0</v>
      </c>
      <c r="G94" s="180" t="s">
        <v>187</v>
      </c>
      <c r="H94" s="181" t="s">
        <v>179</v>
      </c>
    </row>
    <row r="95" spans="1:8" x14ac:dyDescent="0.2">
      <c r="A95" s="205"/>
      <c r="B95" s="210" t="s">
        <v>2024</v>
      </c>
      <c r="C95" s="207" t="s">
        <v>1785</v>
      </c>
      <c r="D95" s="207">
        <v>16</v>
      </c>
      <c r="E95" s="515"/>
      <c r="F95" s="212">
        <f t="shared" si="1"/>
        <v>0</v>
      </c>
      <c r="G95" s="180" t="s">
        <v>187</v>
      </c>
      <c r="H95" s="181" t="s">
        <v>179</v>
      </c>
    </row>
    <row r="96" spans="1:8" x14ac:dyDescent="0.2">
      <c r="A96" s="205"/>
      <c r="B96" s="210" t="s">
        <v>2025</v>
      </c>
      <c r="C96" s="207" t="s">
        <v>1785</v>
      </c>
      <c r="D96" s="207">
        <v>1</v>
      </c>
      <c r="E96" s="515"/>
      <c r="F96" s="212">
        <f t="shared" si="1"/>
        <v>0</v>
      </c>
      <c r="G96" s="180" t="s">
        <v>187</v>
      </c>
      <c r="H96" s="181" t="s">
        <v>179</v>
      </c>
    </row>
    <row r="97" spans="1:8" x14ac:dyDescent="0.2">
      <c r="A97" s="205"/>
      <c r="B97" s="210" t="s">
        <v>2026</v>
      </c>
      <c r="C97" s="207" t="s">
        <v>1785</v>
      </c>
      <c r="D97" s="207">
        <v>1</v>
      </c>
      <c r="E97" s="515"/>
      <c r="F97" s="212">
        <f t="shared" si="1"/>
        <v>0</v>
      </c>
      <c r="G97" s="180" t="s">
        <v>187</v>
      </c>
      <c r="H97" s="181" t="s">
        <v>179</v>
      </c>
    </row>
    <row r="98" spans="1:8" x14ac:dyDescent="0.2">
      <c r="A98" s="205"/>
      <c r="B98" s="210" t="s">
        <v>2027</v>
      </c>
      <c r="C98" s="207" t="s">
        <v>1785</v>
      </c>
      <c r="D98" s="207">
        <v>1</v>
      </c>
      <c r="E98" s="515"/>
      <c r="F98" s="212">
        <f t="shared" si="1"/>
        <v>0</v>
      </c>
      <c r="G98" s="180" t="s">
        <v>187</v>
      </c>
      <c r="H98" s="181" t="s">
        <v>179</v>
      </c>
    </row>
    <row r="99" spans="1:8" x14ac:dyDescent="0.2">
      <c r="A99" s="205"/>
      <c r="B99" s="210" t="s">
        <v>2028</v>
      </c>
      <c r="C99" s="207" t="s">
        <v>1785</v>
      </c>
      <c r="D99" s="207">
        <v>1</v>
      </c>
      <c r="E99" s="515"/>
      <c r="F99" s="212">
        <f t="shared" si="1"/>
        <v>0</v>
      </c>
      <c r="G99" s="180" t="s">
        <v>187</v>
      </c>
      <c r="H99" s="181" t="s">
        <v>179</v>
      </c>
    </row>
    <row r="100" spans="1:8" x14ac:dyDescent="0.2">
      <c r="A100" s="205"/>
      <c r="B100" s="210" t="s">
        <v>2029</v>
      </c>
      <c r="C100" s="207" t="s">
        <v>1785</v>
      </c>
      <c r="D100" s="207">
        <v>1</v>
      </c>
      <c r="E100" s="515"/>
      <c r="F100" s="212">
        <f t="shared" si="1"/>
        <v>0</v>
      </c>
      <c r="G100" s="180" t="s">
        <v>187</v>
      </c>
      <c r="H100" s="181" t="s">
        <v>179</v>
      </c>
    </row>
    <row r="101" spans="1:8" x14ac:dyDescent="0.2">
      <c r="A101" s="205"/>
      <c r="B101" s="210" t="s">
        <v>2030</v>
      </c>
      <c r="C101" s="207" t="s">
        <v>1785</v>
      </c>
      <c r="D101" s="207">
        <v>1</v>
      </c>
      <c r="E101" s="515"/>
      <c r="F101" s="212">
        <f t="shared" si="1"/>
        <v>0</v>
      </c>
      <c r="G101" s="180" t="s">
        <v>187</v>
      </c>
      <c r="H101" s="181" t="s">
        <v>179</v>
      </c>
    </row>
    <row r="102" spans="1:8" x14ac:dyDescent="0.2">
      <c r="A102" s="205"/>
      <c r="B102" s="210"/>
      <c r="C102" s="207"/>
      <c r="D102" s="207"/>
      <c r="E102" s="517"/>
      <c r="F102" s="213"/>
      <c r="G102" s="180" t="s">
        <v>187</v>
      </c>
      <c r="H102" s="181" t="s">
        <v>179</v>
      </c>
    </row>
    <row r="103" spans="1:8" ht="25.5" x14ac:dyDescent="0.2">
      <c r="A103" s="205"/>
      <c r="B103" s="210" t="s">
        <v>2031</v>
      </c>
      <c r="C103" s="207"/>
      <c r="D103" s="207"/>
      <c r="E103" s="517"/>
      <c r="F103" s="213"/>
      <c r="G103" s="180" t="s">
        <v>187</v>
      </c>
      <c r="H103" s="181" t="s">
        <v>179</v>
      </c>
    </row>
    <row r="104" spans="1:8" x14ac:dyDescent="0.2">
      <c r="A104" s="205"/>
      <c r="B104" s="210" t="s">
        <v>2011</v>
      </c>
      <c r="C104" s="207"/>
      <c r="D104" s="207"/>
      <c r="E104" s="517"/>
      <c r="F104" s="213"/>
      <c r="G104" s="180" t="s">
        <v>187</v>
      </c>
      <c r="H104" s="181" t="s">
        <v>179</v>
      </c>
    </row>
    <row r="105" spans="1:8" x14ac:dyDescent="0.2">
      <c r="A105" s="205"/>
      <c r="B105" s="210" t="s">
        <v>2019</v>
      </c>
      <c r="C105" s="207" t="s">
        <v>1785</v>
      </c>
      <c r="D105" s="207">
        <v>1</v>
      </c>
      <c r="E105" s="515"/>
      <c r="F105" s="212">
        <f>D105*E105</f>
        <v>0</v>
      </c>
      <c r="G105" s="180" t="s">
        <v>187</v>
      </c>
      <c r="H105" s="181" t="s">
        <v>179</v>
      </c>
    </row>
    <row r="106" spans="1:8" x14ac:dyDescent="0.2">
      <c r="A106" s="205"/>
      <c r="B106" s="210" t="s">
        <v>2028</v>
      </c>
      <c r="C106" s="207" t="s">
        <v>1785</v>
      </c>
      <c r="D106" s="207">
        <v>1</v>
      </c>
      <c r="E106" s="515"/>
      <c r="F106" s="212">
        <f>D106*E106</f>
        <v>0</v>
      </c>
      <c r="G106" s="180" t="s">
        <v>187</v>
      </c>
      <c r="H106" s="181" t="s">
        <v>179</v>
      </c>
    </row>
    <row r="107" spans="1:8" x14ac:dyDescent="0.2">
      <c r="A107" s="205"/>
      <c r="B107" s="210"/>
      <c r="C107" s="207"/>
      <c r="D107" s="207"/>
      <c r="E107" s="517"/>
      <c r="F107" s="213"/>
      <c r="G107" s="180" t="s">
        <v>187</v>
      </c>
      <c r="H107" s="181" t="s">
        <v>179</v>
      </c>
    </row>
    <row r="108" spans="1:8" ht="25.5" x14ac:dyDescent="0.2">
      <c r="A108" s="205"/>
      <c r="B108" s="210" t="s">
        <v>2032</v>
      </c>
      <c r="C108" s="207"/>
      <c r="D108" s="207"/>
      <c r="E108" s="517"/>
      <c r="F108" s="213"/>
      <c r="G108" s="180" t="s">
        <v>187</v>
      </c>
      <c r="H108" s="181" t="s">
        <v>179</v>
      </c>
    </row>
    <row r="109" spans="1:8" x14ac:dyDescent="0.2">
      <c r="A109" s="205"/>
      <c r="B109" s="210" t="s">
        <v>2011</v>
      </c>
      <c r="C109" s="207"/>
      <c r="D109" s="207"/>
      <c r="E109" s="517"/>
      <c r="F109" s="213"/>
      <c r="G109" s="180" t="s">
        <v>187</v>
      </c>
      <c r="H109" s="181" t="s">
        <v>179</v>
      </c>
    </row>
    <row r="110" spans="1:8" x14ac:dyDescent="0.2">
      <c r="A110" s="205"/>
      <c r="B110" s="210" t="s">
        <v>2033</v>
      </c>
      <c r="C110" s="207" t="s">
        <v>1785</v>
      </c>
      <c r="D110" s="207">
        <v>2</v>
      </c>
      <c r="E110" s="515"/>
      <c r="F110" s="212">
        <f>D110*E110</f>
        <v>0</v>
      </c>
      <c r="G110" s="180" t="s">
        <v>187</v>
      </c>
      <c r="H110" s="181" t="s">
        <v>179</v>
      </c>
    </row>
    <row r="111" spans="1:8" x14ac:dyDescent="0.2">
      <c r="A111" s="205"/>
      <c r="B111" s="210" t="s">
        <v>2019</v>
      </c>
      <c r="C111" s="207" t="s">
        <v>1785</v>
      </c>
      <c r="D111" s="207">
        <v>2</v>
      </c>
      <c r="E111" s="515"/>
      <c r="F111" s="212">
        <f>D111*E111</f>
        <v>0</v>
      </c>
      <c r="G111" s="180" t="s">
        <v>187</v>
      </c>
      <c r="H111" s="181" t="s">
        <v>179</v>
      </c>
    </row>
    <row r="112" spans="1:8" x14ac:dyDescent="0.2">
      <c r="A112" s="205"/>
      <c r="B112" s="210"/>
      <c r="C112" s="207"/>
      <c r="D112" s="207"/>
      <c r="E112" s="517"/>
      <c r="F112" s="213"/>
      <c r="G112" s="180" t="s">
        <v>187</v>
      </c>
      <c r="H112" s="181" t="s">
        <v>179</v>
      </c>
    </row>
    <row r="113" spans="1:8" ht="38.25" x14ac:dyDescent="0.2">
      <c r="A113" s="224"/>
      <c r="B113" s="225" t="s">
        <v>2034</v>
      </c>
      <c r="C113" s="226"/>
      <c r="D113" s="226"/>
      <c r="E113" s="517"/>
      <c r="F113" s="213"/>
      <c r="G113" s="180" t="s">
        <v>187</v>
      </c>
      <c r="H113" s="181" t="s">
        <v>179</v>
      </c>
    </row>
    <row r="114" spans="1:8" x14ac:dyDescent="0.2">
      <c r="A114" s="205"/>
      <c r="B114" s="225" t="s">
        <v>2035</v>
      </c>
      <c r="C114" s="207"/>
      <c r="D114" s="207"/>
      <c r="E114" s="517"/>
      <c r="F114" s="213"/>
      <c r="G114" s="180" t="s">
        <v>187</v>
      </c>
      <c r="H114" s="181" t="s">
        <v>179</v>
      </c>
    </row>
    <row r="115" spans="1:8" x14ac:dyDescent="0.2">
      <c r="A115" s="210"/>
      <c r="B115" s="210" t="s">
        <v>2036</v>
      </c>
      <c r="C115" s="207" t="s">
        <v>1785</v>
      </c>
      <c r="D115" s="207">
        <v>1</v>
      </c>
      <c r="E115" s="515"/>
      <c r="F115" s="212">
        <f>D115*E115</f>
        <v>0</v>
      </c>
      <c r="G115" s="180" t="s">
        <v>187</v>
      </c>
      <c r="H115" s="181" t="s">
        <v>179</v>
      </c>
    </row>
    <row r="116" spans="1:8" x14ac:dyDescent="0.2">
      <c r="A116" s="210"/>
      <c r="B116" s="210" t="s">
        <v>2037</v>
      </c>
      <c r="C116" s="207" t="s">
        <v>1785</v>
      </c>
      <c r="D116" s="207">
        <v>3</v>
      </c>
      <c r="E116" s="515"/>
      <c r="F116" s="212">
        <f>D116*E116</f>
        <v>0</v>
      </c>
      <c r="G116" s="180" t="s">
        <v>187</v>
      </c>
      <c r="H116" s="181" t="s">
        <v>179</v>
      </c>
    </row>
    <row r="117" spans="1:8" x14ac:dyDescent="0.2">
      <c r="A117" s="210"/>
      <c r="B117" s="210"/>
      <c r="C117" s="207"/>
      <c r="D117" s="207"/>
      <c r="E117" s="517"/>
      <c r="F117" s="213"/>
      <c r="G117" s="180" t="s">
        <v>187</v>
      </c>
      <c r="H117" s="181" t="s">
        <v>179</v>
      </c>
    </row>
    <row r="118" spans="1:8" x14ac:dyDescent="0.2">
      <c r="A118" s="205"/>
      <c r="B118" s="206" t="s">
        <v>2038</v>
      </c>
      <c r="C118" s="207"/>
      <c r="D118" s="207"/>
      <c r="E118" s="516"/>
      <c r="F118" s="208"/>
      <c r="G118" s="180" t="s">
        <v>187</v>
      </c>
      <c r="H118" s="181" t="s">
        <v>179</v>
      </c>
    </row>
    <row r="119" spans="1:8" x14ac:dyDescent="0.2">
      <c r="A119" s="205"/>
      <c r="B119" s="211" t="s">
        <v>2039</v>
      </c>
      <c r="C119" s="207" t="s">
        <v>1785</v>
      </c>
      <c r="D119" s="207">
        <v>42</v>
      </c>
      <c r="E119" s="515"/>
      <c r="F119" s="212">
        <f>D119*E119</f>
        <v>0</v>
      </c>
      <c r="G119" s="180" t="s">
        <v>187</v>
      </c>
      <c r="H119" s="181" t="s">
        <v>179</v>
      </c>
    </row>
    <row r="120" spans="1:8" ht="25.5" x14ac:dyDescent="0.2">
      <c r="A120" s="205"/>
      <c r="B120" s="211" t="s">
        <v>2040</v>
      </c>
      <c r="C120" s="207" t="s">
        <v>1785</v>
      </c>
      <c r="D120" s="207">
        <v>6</v>
      </c>
      <c r="E120" s="515"/>
      <c r="F120" s="212">
        <f>D120*E120</f>
        <v>0</v>
      </c>
      <c r="G120" s="180" t="s">
        <v>187</v>
      </c>
      <c r="H120" s="181" t="s">
        <v>179</v>
      </c>
    </row>
    <row r="121" spans="1:8" s="227" customFormat="1" x14ac:dyDescent="0.2">
      <c r="A121" s="205"/>
      <c r="B121" s="211"/>
      <c r="C121" s="207"/>
      <c r="D121" s="207"/>
      <c r="E121" s="516"/>
      <c r="F121" s="208"/>
      <c r="G121" s="180" t="s">
        <v>187</v>
      </c>
      <c r="H121" s="181" t="s">
        <v>179</v>
      </c>
    </row>
    <row r="122" spans="1:8" s="227" customFormat="1" ht="76.5" x14ac:dyDescent="0.2">
      <c r="A122" s="211"/>
      <c r="B122" s="211" t="s">
        <v>2041</v>
      </c>
      <c r="C122" s="207"/>
      <c r="D122" s="207"/>
      <c r="E122" s="517"/>
      <c r="F122" s="213"/>
      <c r="G122" s="180" t="s">
        <v>187</v>
      </c>
      <c r="H122" s="181" t="s">
        <v>179</v>
      </c>
    </row>
    <row r="123" spans="1:8" s="227" customFormat="1" x14ac:dyDescent="0.2">
      <c r="A123" s="211"/>
      <c r="B123" s="211" t="s">
        <v>2042</v>
      </c>
      <c r="C123" s="207" t="s">
        <v>1785</v>
      </c>
      <c r="D123" s="207">
        <v>38</v>
      </c>
      <c r="E123" s="515"/>
      <c r="F123" s="212">
        <f>D123*E123</f>
        <v>0</v>
      </c>
      <c r="G123" s="180" t="s">
        <v>187</v>
      </c>
      <c r="H123" s="181" t="s">
        <v>179</v>
      </c>
    </row>
    <row r="124" spans="1:8" s="227" customFormat="1" x14ac:dyDescent="0.2">
      <c r="A124" s="211"/>
      <c r="B124" s="211"/>
      <c r="C124" s="207"/>
      <c r="D124" s="207"/>
      <c r="E124" s="517"/>
      <c r="F124" s="213"/>
      <c r="G124" s="180" t="s">
        <v>187</v>
      </c>
      <c r="H124" s="181" t="s">
        <v>179</v>
      </c>
    </row>
    <row r="125" spans="1:8" s="227" customFormat="1" ht="114.75" x14ac:dyDescent="0.2">
      <c r="A125" s="211"/>
      <c r="B125" s="211" t="s">
        <v>2043</v>
      </c>
      <c r="C125" s="207" t="s">
        <v>1210</v>
      </c>
      <c r="D125" s="207">
        <v>4</v>
      </c>
      <c r="E125" s="515"/>
      <c r="F125" s="212">
        <f>D125*E125</f>
        <v>0</v>
      </c>
      <c r="G125" s="180" t="s">
        <v>187</v>
      </c>
      <c r="H125" s="181" t="s">
        <v>179</v>
      </c>
    </row>
    <row r="126" spans="1:8" x14ac:dyDescent="0.2">
      <c r="A126" s="205"/>
      <c r="B126" s="210"/>
      <c r="C126" s="207"/>
      <c r="D126" s="207"/>
      <c r="E126" s="517"/>
      <c r="F126" s="213"/>
      <c r="G126" s="180" t="s">
        <v>187</v>
      </c>
      <c r="H126" s="181" t="s">
        <v>179</v>
      </c>
    </row>
    <row r="127" spans="1:8" s="227" customFormat="1" ht="25.5" x14ac:dyDescent="0.2">
      <c r="A127" s="211"/>
      <c r="B127" s="211" t="s">
        <v>2044</v>
      </c>
      <c r="C127" s="207"/>
      <c r="D127" s="207"/>
      <c r="E127" s="517"/>
      <c r="F127" s="213"/>
      <c r="G127" s="180" t="s">
        <v>187</v>
      </c>
      <c r="H127" s="181" t="s">
        <v>179</v>
      </c>
    </row>
    <row r="128" spans="1:8" s="227" customFormat="1" x14ac:dyDescent="0.2">
      <c r="A128" s="211"/>
      <c r="B128" s="211" t="s">
        <v>2045</v>
      </c>
      <c r="C128" s="207" t="s">
        <v>1785</v>
      </c>
      <c r="D128" s="207">
        <v>38</v>
      </c>
      <c r="E128" s="515"/>
      <c r="F128" s="212">
        <f>D128*E128</f>
        <v>0</v>
      </c>
      <c r="G128" s="180" t="s">
        <v>187</v>
      </c>
      <c r="H128" s="181" t="s">
        <v>179</v>
      </c>
    </row>
    <row r="129" spans="1:8" s="227" customFormat="1" x14ac:dyDescent="0.2">
      <c r="A129" s="211"/>
      <c r="B129" s="211"/>
      <c r="C129" s="207"/>
      <c r="D129" s="207"/>
      <c r="E129" s="517"/>
      <c r="F129" s="213"/>
      <c r="G129" s="180" t="s">
        <v>187</v>
      </c>
      <c r="H129" s="181" t="s">
        <v>179</v>
      </c>
    </row>
    <row r="130" spans="1:8" s="227" customFormat="1" ht="114.75" x14ac:dyDescent="0.2">
      <c r="A130" s="211"/>
      <c r="B130" s="211" t="s">
        <v>2046</v>
      </c>
      <c r="C130" s="207" t="s">
        <v>1785</v>
      </c>
      <c r="D130" s="207">
        <v>6</v>
      </c>
      <c r="E130" s="515"/>
      <c r="F130" s="212">
        <f>D130*E130</f>
        <v>0</v>
      </c>
      <c r="G130" s="180" t="s">
        <v>187</v>
      </c>
      <c r="H130" s="181" t="s">
        <v>179</v>
      </c>
    </row>
    <row r="131" spans="1:8" s="227" customFormat="1" x14ac:dyDescent="0.2">
      <c r="A131" s="211"/>
      <c r="B131" s="211"/>
      <c r="C131" s="207"/>
      <c r="D131" s="207"/>
      <c r="E131" s="517"/>
      <c r="F131" s="213"/>
      <c r="G131" s="180" t="s">
        <v>187</v>
      </c>
      <c r="H131" s="181" t="s">
        <v>179</v>
      </c>
    </row>
    <row r="132" spans="1:8" x14ac:dyDescent="0.2">
      <c r="A132" s="205"/>
      <c r="B132" s="206" t="s">
        <v>2047</v>
      </c>
      <c r="C132" s="214"/>
      <c r="D132" s="207"/>
      <c r="E132" s="516"/>
      <c r="F132" s="208"/>
      <c r="G132" s="180" t="s">
        <v>187</v>
      </c>
      <c r="H132" s="181" t="s">
        <v>179</v>
      </c>
    </row>
    <row r="133" spans="1:8" s="217" customFormat="1" x14ac:dyDescent="0.2">
      <c r="A133" s="228"/>
      <c r="B133" s="229" t="s">
        <v>2048</v>
      </c>
      <c r="C133" s="230"/>
      <c r="D133" s="231"/>
      <c r="E133" s="518"/>
      <c r="F133" s="213"/>
      <c r="G133" s="180" t="s">
        <v>187</v>
      </c>
      <c r="H133" s="181" t="s">
        <v>179</v>
      </c>
    </row>
    <row r="134" spans="1:8" s="217" customFormat="1" x14ac:dyDescent="0.2">
      <c r="A134" s="228"/>
      <c r="B134" s="229" t="s">
        <v>2049</v>
      </c>
      <c r="C134" s="230" t="s">
        <v>577</v>
      </c>
      <c r="D134" s="231">
        <v>20</v>
      </c>
      <c r="E134" s="515"/>
      <c r="F134" s="212">
        <f>D134*E134</f>
        <v>0</v>
      </c>
      <c r="G134" s="180" t="s">
        <v>187</v>
      </c>
      <c r="H134" s="181" t="s">
        <v>179</v>
      </c>
    </row>
    <row r="135" spans="1:8" s="217" customFormat="1" x14ac:dyDescent="0.2">
      <c r="A135" s="228"/>
      <c r="B135" s="229" t="s">
        <v>2050</v>
      </c>
      <c r="C135" s="230" t="s">
        <v>577</v>
      </c>
      <c r="D135" s="231">
        <v>20</v>
      </c>
      <c r="E135" s="515"/>
      <c r="F135" s="212">
        <f>D135*E135</f>
        <v>0</v>
      </c>
      <c r="G135" s="180" t="s">
        <v>187</v>
      </c>
      <c r="H135" s="181" t="s">
        <v>179</v>
      </c>
    </row>
    <row r="136" spans="1:8" s="215" customFormat="1" x14ac:dyDescent="0.2">
      <c r="A136" s="205"/>
      <c r="B136" s="210" t="s">
        <v>1997</v>
      </c>
      <c r="C136" s="214" t="s">
        <v>577</v>
      </c>
      <c r="D136" s="207">
        <v>55</v>
      </c>
      <c r="E136" s="515"/>
      <c r="F136" s="212">
        <f>D136*E136</f>
        <v>0</v>
      </c>
      <c r="G136" s="180" t="s">
        <v>187</v>
      </c>
      <c r="H136" s="181" t="s">
        <v>179</v>
      </c>
    </row>
    <row r="137" spans="1:8" s="215" customFormat="1" x14ac:dyDescent="0.2">
      <c r="A137" s="205"/>
      <c r="B137" s="210" t="s">
        <v>1998</v>
      </c>
      <c r="C137" s="214" t="s">
        <v>577</v>
      </c>
      <c r="D137" s="207">
        <v>5</v>
      </c>
      <c r="E137" s="515"/>
      <c r="F137" s="212">
        <f>D137*E137</f>
        <v>0</v>
      </c>
      <c r="G137" s="180" t="s">
        <v>187</v>
      </c>
      <c r="H137" s="181" t="s">
        <v>179</v>
      </c>
    </row>
    <row r="138" spans="1:8" s="215" customFormat="1" x14ac:dyDescent="0.2">
      <c r="A138" s="205"/>
      <c r="B138" s="210" t="s">
        <v>1999</v>
      </c>
      <c r="C138" s="214" t="s">
        <v>577</v>
      </c>
      <c r="D138" s="207">
        <v>20</v>
      </c>
      <c r="E138" s="515"/>
      <c r="F138" s="212">
        <f>D138*E138</f>
        <v>0</v>
      </c>
      <c r="G138" s="180" t="s">
        <v>187</v>
      </c>
      <c r="H138" s="181" t="s">
        <v>179</v>
      </c>
    </row>
    <row r="139" spans="1:8" s="217" customFormat="1" x14ac:dyDescent="0.2">
      <c r="A139" s="228"/>
      <c r="B139" s="229"/>
      <c r="C139" s="230"/>
      <c r="D139" s="231"/>
      <c r="E139" s="518"/>
      <c r="F139" s="213"/>
      <c r="G139" s="180" t="s">
        <v>187</v>
      </c>
      <c r="H139" s="181" t="s">
        <v>179</v>
      </c>
    </row>
    <row r="140" spans="1:8" s="217" customFormat="1" x14ac:dyDescent="0.2">
      <c r="A140" s="218"/>
      <c r="B140" s="220" t="s">
        <v>2051</v>
      </c>
      <c r="C140" s="208"/>
      <c r="D140" s="208"/>
      <c r="E140" s="518"/>
      <c r="F140" s="213"/>
      <c r="G140" s="180" t="s">
        <v>187</v>
      </c>
      <c r="H140" s="181" t="s">
        <v>179</v>
      </c>
    </row>
    <row r="141" spans="1:8" s="217" customFormat="1" x14ac:dyDescent="0.2">
      <c r="A141" s="228"/>
      <c r="B141" s="210" t="s">
        <v>2052</v>
      </c>
      <c r="C141" s="208" t="s">
        <v>577</v>
      </c>
      <c r="D141" s="231">
        <v>50</v>
      </c>
      <c r="E141" s="515"/>
      <c r="F141" s="212">
        <f>D141*E141</f>
        <v>0</v>
      </c>
      <c r="G141" s="180" t="s">
        <v>187</v>
      </c>
      <c r="H141" s="181" t="s">
        <v>179</v>
      </c>
    </row>
    <row r="142" spans="1:8" s="217" customFormat="1" x14ac:dyDescent="0.2">
      <c r="A142" s="218"/>
      <c r="B142" s="220"/>
      <c r="C142" s="208"/>
      <c r="D142" s="208"/>
      <c r="E142" s="517"/>
      <c r="F142" s="213"/>
      <c r="G142" s="180" t="s">
        <v>187</v>
      </c>
      <c r="H142" s="181" t="s">
        <v>179</v>
      </c>
    </row>
    <row r="143" spans="1:8" s="217" customFormat="1" ht="25.5" x14ac:dyDescent="0.2">
      <c r="A143" s="232"/>
      <c r="B143" s="229" t="s">
        <v>2053</v>
      </c>
      <c r="C143" s="230" t="s">
        <v>1210</v>
      </c>
      <c r="D143" s="231">
        <v>1</v>
      </c>
      <c r="E143" s="515"/>
      <c r="F143" s="212">
        <f>D143*E143</f>
        <v>0</v>
      </c>
      <c r="G143" s="180" t="s">
        <v>187</v>
      </c>
      <c r="H143" s="181" t="s">
        <v>179</v>
      </c>
    </row>
    <row r="144" spans="1:8" s="217" customFormat="1" x14ac:dyDescent="0.2">
      <c r="A144" s="228"/>
      <c r="B144" s="229"/>
      <c r="C144" s="230"/>
      <c r="D144" s="231"/>
      <c r="E144" s="517"/>
      <c r="F144" s="213"/>
      <c r="G144" s="180" t="s">
        <v>187</v>
      </c>
      <c r="H144" s="181" t="s">
        <v>179</v>
      </c>
    </row>
    <row r="145" spans="1:8" x14ac:dyDescent="0.2">
      <c r="A145" s="228"/>
      <c r="B145" s="229" t="s">
        <v>2054</v>
      </c>
      <c r="C145" s="230"/>
      <c r="D145" s="231"/>
      <c r="E145" s="516"/>
      <c r="F145" s="208"/>
      <c r="G145" s="180" t="s">
        <v>187</v>
      </c>
      <c r="H145" s="181" t="s">
        <v>179</v>
      </c>
    </row>
    <row r="146" spans="1:8" x14ac:dyDescent="0.2">
      <c r="A146" s="228"/>
      <c r="B146" s="211" t="s">
        <v>2055</v>
      </c>
      <c r="C146" s="230" t="s">
        <v>577</v>
      </c>
      <c r="D146" s="231">
        <v>165</v>
      </c>
      <c r="E146" s="515"/>
      <c r="F146" s="212">
        <f>D146*E146</f>
        <v>0</v>
      </c>
      <c r="G146" s="180" t="s">
        <v>187</v>
      </c>
      <c r="H146" s="181" t="s">
        <v>179</v>
      </c>
    </row>
    <row r="147" spans="1:8" x14ac:dyDescent="0.2">
      <c r="A147" s="228"/>
      <c r="B147" s="211" t="s">
        <v>2056</v>
      </c>
      <c r="C147" s="230" t="s">
        <v>577</v>
      </c>
      <c r="D147" s="231">
        <v>65</v>
      </c>
      <c r="E147" s="515"/>
      <c r="F147" s="212">
        <f>D147*E147</f>
        <v>0</v>
      </c>
      <c r="G147" s="180" t="s">
        <v>187</v>
      </c>
      <c r="H147" s="181" t="s">
        <v>179</v>
      </c>
    </row>
    <row r="148" spans="1:8" x14ac:dyDescent="0.2">
      <c r="A148" s="228"/>
      <c r="B148" s="211" t="s">
        <v>2057</v>
      </c>
      <c r="C148" s="230" t="s">
        <v>577</v>
      </c>
      <c r="D148" s="231">
        <v>25</v>
      </c>
      <c r="E148" s="515"/>
      <c r="F148" s="212">
        <f>D148*E148</f>
        <v>0</v>
      </c>
      <c r="G148" s="180" t="s">
        <v>187</v>
      </c>
      <c r="H148" s="181" t="s">
        <v>179</v>
      </c>
    </row>
    <row r="149" spans="1:8" x14ac:dyDescent="0.2">
      <c r="A149" s="228"/>
      <c r="B149" s="211" t="s">
        <v>2058</v>
      </c>
      <c r="C149" s="230" t="s">
        <v>577</v>
      </c>
      <c r="D149" s="231">
        <v>20</v>
      </c>
      <c r="E149" s="515"/>
      <c r="F149" s="212">
        <f>D149*E149</f>
        <v>0</v>
      </c>
      <c r="G149" s="180" t="s">
        <v>187</v>
      </c>
      <c r="H149" s="181" t="s">
        <v>179</v>
      </c>
    </row>
    <row r="150" spans="1:8" x14ac:dyDescent="0.2">
      <c r="A150" s="228"/>
      <c r="B150" s="211" t="s">
        <v>2059</v>
      </c>
      <c r="C150" s="230" t="s">
        <v>577</v>
      </c>
      <c r="D150" s="231">
        <v>100</v>
      </c>
      <c r="E150" s="515"/>
      <c r="F150" s="212">
        <f>D150*E150</f>
        <v>0</v>
      </c>
      <c r="G150" s="180" t="s">
        <v>187</v>
      </c>
      <c r="H150" s="181" t="s">
        <v>179</v>
      </c>
    </row>
    <row r="151" spans="1:8" x14ac:dyDescent="0.2">
      <c r="A151" s="228"/>
      <c r="B151" s="229"/>
      <c r="C151" s="230"/>
      <c r="D151" s="231"/>
      <c r="E151" s="516"/>
      <c r="F151" s="208"/>
      <c r="G151" s="180" t="s">
        <v>187</v>
      </c>
      <c r="H151" s="181" t="s">
        <v>179</v>
      </c>
    </row>
    <row r="152" spans="1:8" ht="25.5" x14ac:dyDescent="0.2">
      <c r="A152" s="232"/>
      <c r="B152" s="229" t="s">
        <v>2060</v>
      </c>
      <c r="C152" s="230" t="s">
        <v>1210</v>
      </c>
      <c r="D152" s="231">
        <v>1</v>
      </c>
      <c r="E152" s="515"/>
      <c r="F152" s="212">
        <f>D152*E152</f>
        <v>0</v>
      </c>
      <c r="G152" s="180" t="s">
        <v>187</v>
      </c>
      <c r="H152" s="181" t="s">
        <v>179</v>
      </c>
    </row>
    <row r="153" spans="1:8" x14ac:dyDescent="0.2">
      <c r="A153" s="228"/>
      <c r="B153" s="229"/>
      <c r="C153" s="230"/>
      <c r="D153" s="231"/>
      <c r="E153" s="516"/>
      <c r="F153" s="208"/>
      <c r="G153" s="180" t="s">
        <v>187</v>
      </c>
      <c r="H153" s="181" t="s">
        <v>179</v>
      </c>
    </row>
    <row r="154" spans="1:8" x14ac:dyDescent="0.2">
      <c r="A154" s="233"/>
      <c r="B154" s="211" t="s">
        <v>2061</v>
      </c>
      <c r="C154" s="203" t="s">
        <v>1210</v>
      </c>
      <c r="D154" s="207">
        <v>1</v>
      </c>
      <c r="E154" s="515"/>
      <c r="F154" s="212">
        <f>D154*E154</f>
        <v>0</v>
      </c>
      <c r="G154" s="180" t="s">
        <v>187</v>
      </c>
      <c r="H154" s="181" t="s">
        <v>179</v>
      </c>
    </row>
    <row r="155" spans="1:8" x14ac:dyDescent="0.2">
      <c r="A155" s="233"/>
      <c r="B155" s="234" t="s">
        <v>2062</v>
      </c>
      <c r="C155" s="203"/>
      <c r="D155" s="207"/>
      <c r="E155" s="517"/>
      <c r="F155" s="213"/>
      <c r="G155" s="180" t="s">
        <v>187</v>
      </c>
      <c r="H155" s="181" t="s">
        <v>179</v>
      </c>
    </row>
    <row r="156" spans="1:8" x14ac:dyDescent="0.2">
      <c r="A156" s="233"/>
      <c r="B156" s="235"/>
      <c r="C156" s="236"/>
      <c r="D156" s="236"/>
      <c r="E156" s="517"/>
      <c r="F156" s="213"/>
      <c r="G156" s="180" t="s">
        <v>187</v>
      </c>
      <c r="H156" s="181" t="s">
        <v>179</v>
      </c>
    </row>
    <row r="157" spans="1:8" s="217" customFormat="1" x14ac:dyDescent="0.2">
      <c r="A157" s="232"/>
      <c r="B157" s="229" t="s">
        <v>2063</v>
      </c>
      <c r="C157" s="208" t="s">
        <v>1210</v>
      </c>
      <c r="D157" s="231">
        <v>1</v>
      </c>
      <c r="E157" s="515"/>
      <c r="F157" s="212">
        <f>D157*E157</f>
        <v>0</v>
      </c>
      <c r="G157" s="180" t="s">
        <v>187</v>
      </c>
      <c r="H157" s="181" t="s">
        <v>179</v>
      </c>
    </row>
    <row r="158" spans="1:8" s="217" customFormat="1" x14ac:dyDescent="0.2">
      <c r="A158" s="232"/>
      <c r="B158" s="229"/>
      <c r="C158" s="231"/>
      <c r="D158" s="231"/>
      <c r="E158" s="517"/>
      <c r="F158" s="213"/>
      <c r="G158" s="180" t="s">
        <v>187</v>
      </c>
      <c r="H158" s="181" t="s">
        <v>179</v>
      </c>
    </row>
    <row r="159" spans="1:8" s="217" customFormat="1" x14ac:dyDescent="0.2">
      <c r="A159" s="232"/>
      <c r="B159" s="229" t="s">
        <v>2064</v>
      </c>
      <c r="C159" s="231" t="s">
        <v>1210</v>
      </c>
      <c r="D159" s="231">
        <v>1</v>
      </c>
      <c r="E159" s="515"/>
      <c r="F159" s="212">
        <f>D159*E159</f>
        <v>0</v>
      </c>
      <c r="G159" s="180" t="s">
        <v>187</v>
      </c>
      <c r="H159" s="181" t="s">
        <v>179</v>
      </c>
    </row>
    <row r="160" spans="1:8" s="217" customFormat="1" x14ac:dyDescent="0.2">
      <c r="A160" s="237"/>
      <c r="B160" s="238"/>
      <c r="C160" s="239"/>
      <c r="D160" s="240"/>
      <c r="E160" s="517"/>
      <c r="F160" s="213"/>
      <c r="G160" s="180" t="s">
        <v>187</v>
      </c>
      <c r="H160" s="181" t="s">
        <v>179</v>
      </c>
    </row>
    <row r="161" spans="1:8" x14ac:dyDescent="0.2">
      <c r="A161" s="205"/>
      <c r="B161" s="206" t="s">
        <v>2065</v>
      </c>
      <c r="C161" s="214"/>
      <c r="D161" s="207"/>
      <c r="E161" s="516"/>
      <c r="F161" s="208"/>
      <c r="G161" s="180" t="s">
        <v>187</v>
      </c>
      <c r="H161" s="181" t="s">
        <v>179</v>
      </c>
    </row>
    <row r="162" spans="1:8" ht="25.5" x14ac:dyDescent="0.2">
      <c r="A162" s="210"/>
      <c r="B162" s="225" t="s">
        <v>2066</v>
      </c>
      <c r="C162" s="207"/>
      <c r="D162" s="207"/>
      <c r="E162" s="517"/>
      <c r="F162" s="213"/>
      <c r="G162" s="180" t="s">
        <v>187</v>
      </c>
      <c r="H162" s="181" t="s">
        <v>179</v>
      </c>
    </row>
    <row r="163" spans="1:8" s="72" customFormat="1" x14ac:dyDescent="0.2">
      <c r="A163" s="233"/>
      <c r="B163" s="241" t="s">
        <v>2067</v>
      </c>
      <c r="C163" s="214" t="s">
        <v>577</v>
      </c>
      <c r="D163" s="231">
        <v>20</v>
      </c>
      <c r="E163" s="515"/>
      <c r="F163" s="212">
        <f t="shared" ref="F163:F173" si="2">D163*E163</f>
        <v>0</v>
      </c>
      <c r="G163" s="180" t="s">
        <v>187</v>
      </c>
      <c r="H163" s="181" t="s">
        <v>179</v>
      </c>
    </row>
    <row r="164" spans="1:8" s="215" customFormat="1" x14ac:dyDescent="0.2">
      <c r="A164" s="205"/>
      <c r="B164" s="210" t="s">
        <v>2068</v>
      </c>
      <c r="C164" s="214" t="s">
        <v>577</v>
      </c>
      <c r="D164" s="231">
        <v>20</v>
      </c>
      <c r="E164" s="515"/>
      <c r="F164" s="212">
        <f t="shared" si="2"/>
        <v>0</v>
      </c>
      <c r="G164" s="180" t="s">
        <v>187</v>
      </c>
      <c r="H164" s="181" t="s">
        <v>179</v>
      </c>
    </row>
    <row r="165" spans="1:8" s="215" customFormat="1" x14ac:dyDescent="0.2">
      <c r="A165" s="205"/>
      <c r="B165" s="210" t="s">
        <v>2069</v>
      </c>
      <c r="C165" s="214" t="s">
        <v>577</v>
      </c>
      <c r="D165" s="207">
        <v>55</v>
      </c>
      <c r="E165" s="515"/>
      <c r="F165" s="212">
        <f t="shared" si="2"/>
        <v>0</v>
      </c>
      <c r="G165" s="180" t="s">
        <v>187</v>
      </c>
      <c r="H165" s="181" t="s">
        <v>179</v>
      </c>
    </row>
    <row r="166" spans="1:8" s="215" customFormat="1" x14ac:dyDescent="0.2">
      <c r="A166" s="205"/>
      <c r="B166" s="210" t="s">
        <v>2070</v>
      </c>
      <c r="C166" s="214" t="s">
        <v>577</v>
      </c>
      <c r="D166" s="207">
        <v>5</v>
      </c>
      <c r="E166" s="515"/>
      <c r="F166" s="212">
        <f t="shared" si="2"/>
        <v>0</v>
      </c>
      <c r="G166" s="180" t="s">
        <v>187</v>
      </c>
      <c r="H166" s="181" t="s">
        <v>179</v>
      </c>
    </row>
    <row r="167" spans="1:8" s="215" customFormat="1" x14ac:dyDescent="0.2">
      <c r="A167" s="205"/>
      <c r="B167" s="210" t="s">
        <v>2071</v>
      </c>
      <c r="C167" s="214" t="s">
        <v>577</v>
      </c>
      <c r="D167" s="207">
        <v>20</v>
      </c>
      <c r="E167" s="515"/>
      <c r="F167" s="212">
        <f t="shared" si="2"/>
        <v>0</v>
      </c>
      <c r="G167" s="180" t="s">
        <v>187</v>
      </c>
      <c r="H167" s="181" t="s">
        <v>179</v>
      </c>
    </row>
    <row r="168" spans="1:8" s="215" customFormat="1" x14ac:dyDescent="0.2">
      <c r="A168" s="205"/>
      <c r="B168" s="210" t="s">
        <v>2072</v>
      </c>
      <c r="C168" s="214" t="s">
        <v>577</v>
      </c>
      <c r="D168" s="231">
        <v>50</v>
      </c>
      <c r="E168" s="515"/>
      <c r="F168" s="212">
        <f t="shared" si="2"/>
        <v>0</v>
      </c>
      <c r="G168" s="180" t="s">
        <v>187</v>
      </c>
      <c r="H168" s="181" t="s">
        <v>179</v>
      </c>
    </row>
    <row r="169" spans="1:8" s="215" customFormat="1" x14ac:dyDescent="0.2">
      <c r="A169" s="205"/>
      <c r="B169" s="210" t="s">
        <v>2073</v>
      </c>
      <c r="C169" s="214" t="s">
        <v>577</v>
      </c>
      <c r="D169" s="231">
        <v>60</v>
      </c>
      <c r="E169" s="515"/>
      <c r="F169" s="212">
        <f t="shared" si="2"/>
        <v>0</v>
      </c>
      <c r="G169" s="180" t="s">
        <v>187</v>
      </c>
      <c r="H169" s="181" t="s">
        <v>179</v>
      </c>
    </row>
    <row r="170" spans="1:8" s="215" customFormat="1" x14ac:dyDescent="0.2">
      <c r="A170" s="205"/>
      <c r="B170" s="210" t="s">
        <v>2074</v>
      </c>
      <c r="C170" s="214" t="s">
        <v>577</v>
      </c>
      <c r="D170" s="231">
        <v>65</v>
      </c>
      <c r="E170" s="515"/>
      <c r="F170" s="212">
        <f t="shared" si="2"/>
        <v>0</v>
      </c>
      <c r="G170" s="180" t="s">
        <v>187</v>
      </c>
      <c r="H170" s="181" t="s">
        <v>179</v>
      </c>
    </row>
    <row r="171" spans="1:8" s="215" customFormat="1" x14ac:dyDescent="0.2">
      <c r="A171" s="205"/>
      <c r="B171" s="210" t="s">
        <v>2075</v>
      </c>
      <c r="C171" s="214" t="s">
        <v>577</v>
      </c>
      <c r="D171" s="231">
        <v>25</v>
      </c>
      <c r="E171" s="515"/>
      <c r="F171" s="212">
        <f t="shared" si="2"/>
        <v>0</v>
      </c>
      <c r="G171" s="180" t="s">
        <v>187</v>
      </c>
      <c r="H171" s="181" t="s">
        <v>179</v>
      </c>
    </row>
    <row r="172" spans="1:8" s="215" customFormat="1" x14ac:dyDescent="0.2">
      <c r="A172" s="205"/>
      <c r="B172" s="210" t="s">
        <v>2076</v>
      </c>
      <c r="C172" s="214" t="s">
        <v>577</v>
      </c>
      <c r="D172" s="231">
        <v>20</v>
      </c>
      <c r="E172" s="515"/>
      <c r="F172" s="212">
        <f t="shared" si="2"/>
        <v>0</v>
      </c>
      <c r="G172" s="180" t="s">
        <v>187</v>
      </c>
      <c r="H172" s="181" t="s">
        <v>179</v>
      </c>
    </row>
    <row r="173" spans="1:8" s="215" customFormat="1" x14ac:dyDescent="0.2">
      <c r="A173" s="205"/>
      <c r="B173" s="210" t="s">
        <v>2077</v>
      </c>
      <c r="C173" s="214" t="s">
        <v>577</v>
      </c>
      <c r="D173" s="231">
        <v>145</v>
      </c>
      <c r="E173" s="515"/>
      <c r="F173" s="212">
        <f t="shared" si="2"/>
        <v>0</v>
      </c>
      <c r="G173" s="180" t="s">
        <v>187</v>
      </c>
      <c r="H173" s="181" t="s">
        <v>179</v>
      </c>
    </row>
    <row r="174" spans="1:8" s="215" customFormat="1" x14ac:dyDescent="0.2">
      <c r="A174" s="205"/>
      <c r="B174" s="210"/>
      <c r="C174" s="214"/>
      <c r="D174" s="207"/>
      <c r="E174" s="517"/>
      <c r="F174" s="213"/>
      <c r="G174" s="180" t="s">
        <v>187</v>
      </c>
      <c r="H174" s="181" t="s">
        <v>179</v>
      </c>
    </row>
    <row r="175" spans="1:8" s="72" customFormat="1" x14ac:dyDescent="0.2">
      <c r="A175" s="205"/>
      <c r="B175" s="242" t="s">
        <v>2078</v>
      </c>
      <c r="C175" s="207"/>
      <c r="D175" s="207"/>
      <c r="E175" s="516"/>
      <c r="F175" s="208"/>
      <c r="G175" s="180" t="s">
        <v>187</v>
      </c>
      <c r="H175" s="181" t="s">
        <v>179</v>
      </c>
    </row>
    <row r="176" spans="1:8" ht="25.5" x14ac:dyDescent="0.2">
      <c r="A176" s="205"/>
      <c r="B176" s="225" t="s">
        <v>2079</v>
      </c>
      <c r="C176" s="214" t="s">
        <v>1210</v>
      </c>
      <c r="D176" s="207">
        <v>1</v>
      </c>
      <c r="E176" s="515"/>
      <c r="F176" s="212">
        <f>D176*E176</f>
        <v>0</v>
      </c>
      <c r="G176" s="180" t="s">
        <v>187</v>
      </c>
      <c r="H176" s="181" t="s">
        <v>179</v>
      </c>
    </row>
    <row r="177" spans="1:8" x14ac:dyDescent="0.2">
      <c r="A177" s="243"/>
      <c r="B177" s="244"/>
      <c r="C177" s="245"/>
      <c r="D177" s="246"/>
      <c r="E177" s="516"/>
      <c r="F177" s="208"/>
      <c r="G177" s="180" t="s">
        <v>187</v>
      </c>
      <c r="H177" s="181" t="s">
        <v>179</v>
      </c>
    </row>
    <row r="178" spans="1:8" x14ac:dyDescent="0.2">
      <c r="A178" s="205"/>
      <c r="B178" s="247" t="s">
        <v>2080</v>
      </c>
      <c r="C178" s="214"/>
      <c r="D178" s="207"/>
      <c r="E178" s="516"/>
      <c r="F178" s="208"/>
      <c r="G178" s="180" t="s">
        <v>187</v>
      </c>
      <c r="H178" s="181" t="s">
        <v>179</v>
      </c>
    </row>
    <row r="179" spans="1:8" ht="14.25" x14ac:dyDescent="0.2">
      <c r="A179" s="205"/>
      <c r="B179" s="241" t="s">
        <v>2081</v>
      </c>
      <c r="C179" s="214" t="s">
        <v>2082</v>
      </c>
      <c r="D179" s="207">
        <v>54</v>
      </c>
      <c r="E179" s="515"/>
      <c r="F179" s="212">
        <f>D179*E179</f>
        <v>0</v>
      </c>
      <c r="G179" s="180" t="s">
        <v>187</v>
      </c>
      <c r="H179" s="181" t="s">
        <v>179</v>
      </c>
    </row>
    <row r="180" spans="1:8" x14ac:dyDescent="0.2">
      <c r="A180" s="205"/>
      <c r="B180" s="248"/>
      <c r="C180" s="214"/>
      <c r="D180" s="207"/>
      <c r="E180" s="516"/>
      <c r="F180" s="208"/>
      <c r="G180" s="180" t="s">
        <v>187</v>
      </c>
      <c r="H180" s="181" t="s">
        <v>179</v>
      </c>
    </row>
    <row r="181" spans="1:8" x14ac:dyDescent="0.2">
      <c r="A181" s="249"/>
      <c r="B181" s="247" t="s">
        <v>2083</v>
      </c>
      <c r="C181" s="203"/>
      <c r="D181" s="207"/>
      <c r="E181" s="516"/>
      <c r="F181" s="208"/>
      <c r="G181" s="180" t="s">
        <v>187</v>
      </c>
      <c r="H181" s="181" t="s">
        <v>179</v>
      </c>
    </row>
    <row r="182" spans="1:8" ht="25.5" x14ac:dyDescent="0.2">
      <c r="A182" s="205"/>
      <c r="B182" s="248" t="s">
        <v>2084</v>
      </c>
      <c r="C182" s="214" t="s">
        <v>1210</v>
      </c>
      <c r="D182" s="207">
        <v>1</v>
      </c>
      <c r="E182" s="515"/>
      <c r="F182" s="212">
        <f>D182*E182</f>
        <v>0</v>
      </c>
      <c r="G182" s="180" t="s">
        <v>187</v>
      </c>
      <c r="H182" s="181" t="s">
        <v>179</v>
      </c>
    </row>
    <row r="183" spans="1:8" x14ac:dyDescent="0.2">
      <c r="A183" s="205"/>
      <c r="B183" s="248"/>
      <c r="C183" s="214"/>
      <c r="D183" s="207"/>
      <c r="E183" s="516"/>
      <c r="F183" s="208"/>
      <c r="G183" s="180" t="s">
        <v>187</v>
      </c>
      <c r="H183" s="181" t="s">
        <v>179</v>
      </c>
    </row>
    <row r="184" spans="1:8" ht="51" x14ac:dyDescent="0.2">
      <c r="A184" s="205"/>
      <c r="B184" s="248" t="s">
        <v>2085</v>
      </c>
      <c r="C184" s="214" t="s">
        <v>1210</v>
      </c>
      <c r="D184" s="207">
        <v>1</v>
      </c>
      <c r="E184" s="515"/>
      <c r="F184" s="212">
        <f>D184*E184</f>
        <v>0</v>
      </c>
      <c r="G184" s="180" t="s">
        <v>187</v>
      </c>
      <c r="H184" s="181" t="s">
        <v>179</v>
      </c>
    </row>
    <row r="185" spans="1:8" x14ac:dyDescent="0.2">
      <c r="A185" s="205"/>
      <c r="B185" s="248"/>
      <c r="C185" s="214"/>
      <c r="D185" s="207"/>
      <c r="E185" s="516"/>
      <c r="F185" s="208"/>
      <c r="G185" s="180" t="s">
        <v>187</v>
      </c>
      <c r="H185" s="181" t="s">
        <v>179</v>
      </c>
    </row>
    <row r="186" spans="1:8" ht="38.25" x14ac:dyDescent="0.2">
      <c r="A186" s="205"/>
      <c r="B186" s="248" t="s">
        <v>2086</v>
      </c>
      <c r="C186" s="214" t="s">
        <v>1210</v>
      </c>
      <c r="D186" s="207">
        <v>1</v>
      </c>
      <c r="E186" s="515"/>
      <c r="F186" s="212">
        <f>D186*E186</f>
        <v>0</v>
      </c>
      <c r="G186" s="180" t="s">
        <v>187</v>
      </c>
      <c r="H186" s="181" t="s">
        <v>179</v>
      </c>
    </row>
    <row r="187" spans="1:8" x14ac:dyDescent="0.2">
      <c r="A187" s="205"/>
      <c r="B187" s="248"/>
      <c r="C187" s="214"/>
      <c r="D187" s="207"/>
      <c r="E187" s="516"/>
      <c r="F187" s="208"/>
      <c r="G187" s="180" t="s">
        <v>187</v>
      </c>
      <c r="H187" s="181" t="s">
        <v>179</v>
      </c>
    </row>
    <row r="188" spans="1:8" x14ac:dyDescent="0.2">
      <c r="A188" s="205"/>
      <c r="B188" s="248" t="s">
        <v>2087</v>
      </c>
      <c r="C188" s="214" t="s">
        <v>1210</v>
      </c>
      <c r="D188" s="207">
        <v>1</v>
      </c>
      <c r="E188" s="515"/>
      <c r="F188" s="212">
        <f>D188*E188</f>
        <v>0</v>
      </c>
      <c r="G188" s="180" t="s">
        <v>187</v>
      </c>
      <c r="H188" s="181" t="s">
        <v>179</v>
      </c>
    </row>
    <row r="189" spans="1:8" x14ac:dyDescent="0.2">
      <c r="A189" s="205"/>
      <c r="B189" s="248"/>
      <c r="C189" s="214"/>
      <c r="D189" s="207"/>
      <c r="E189" s="516"/>
      <c r="F189" s="208"/>
      <c r="G189" s="180" t="s">
        <v>187</v>
      </c>
      <c r="H189" s="181" t="s">
        <v>179</v>
      </c>
    </row>
    <row r="190" spans="1:8" x14ac:dyDescent="0.2">
      <c r="A190" s="205"/>
      <c r="B190" s="248" t="s">
        <v>2088</v>
      </c>
      <c r="C190" s="214" t="s">
        <v>1210</v>
      </c>
      <c r="D190" s="207">
        <v>1</v>
      </c>
      <c r="E190" s="515"/>
      <c r="F190" s="212">
        <f>D190*E190</f>
        <v>0</v>
      </c>
      <c r="G190" s="180" t="s">
        <v>187</v>
      </c>
      <c r="H190" s="181" t="s">
        <v>179</v>
      </c>
    </row>
    <row r="191" spans="1:8" x14ac:dyDescent="0.2">
      <c r="A191" s="205"/>
      <c r="B191" s="248"/>
      <c r="C191" s="214"/>
      <c r="D191" s="207"/>
      <c r="E191" s="516"/>
      <c r="F191" s="208"/>
      <c r="G191" s="180" t="s">
        <v>187</v>
      </c>
      <c r="H191" s="181" t="s">
        <v>179</v>
      </c>
    </row>
    <row r="192" spans="1:8" x14ac:dyDescent="0.2">
      <c r="A192" s="205"/>
      <c r="B192" s="248" t="s">
        <v>2089</v>
      </c>
      <c r="C192" s="214" t="s">
        <v>1210</v>
      </c>
      <c r="D192" s="207">
        <v>1</v>
      </c>
      <c r="E192" s="515"/>
      <c r="F192" s="212">
        <f>D192*E192</f>
        <v>0</v>
      </c>
      <c r="G192" s="180" t="s">
        <v>187</v>
      </c>
      <c r="H192" s="181" t="s">
        <v>179</v>
      </c>
    </row>
    <row r="193" spans="1:8" x14ac:dyDescent="0.2">
      <c r="A193" s="205"/>
      <c r="B193" s="248" t="s">
        <v>2090</v>
      </c>
      <c r="C193" s="214"/>
      <c r="D193" s="207"/>
      <c r="E193" s="516"/>
      <c r="F193" s="208"/>
      <c r="G193" s="180" t="s">
        <v>187</v>
      </c>
      <c r="H193" s="181" t="s">
        <v>179</v>
      </c>
    </row>
    <row r="194" spans="1:8" x14ac:dyDescent="0.2">
      <c r="A194" s="205"/>
      <c r="B194" s="248"/>
      <c r="C194" s="214"/>
      <c r="D194" s="207"/>
      <c r="E194" s="516"/>
      <c r="F194" s="208"/>
      <c r="G194" s="180" t="s">
        <v>187</v>
      </c>
      <c r="H194" s="181" t="s">
        <v>179</v>
      </c>
    </row>
    <row r="195" spans="1:8" x14ac:dyDescent="0.2">
      <c r="A195" s="205"/>
      <c r="B195" s="248" t="s">
        <v>2091</v>
      </c>
      <c r="C195" s="214" t="s">
        <v>1210</v>
      </c>
      <c r="D195" s="207">
        <v>1</v>
      </c>
      <c r="E195" s="515"/>
      <c r="F195" s="212">
        <f>D195*E195</f>
        <v>0</v>
      </c>
      <c r="G195" s="180" t="s">
        <v>187</v>
      </c>
      <c r="H195" s="181" t="s">
        <v>179</v>
      </c>
    </row>
    <row r="196" spans="1:8" x14ac:dyDescent="0.2">
      <c r="A196" s="205"/>
      <c r="B196" s="248"/>
      <c r="C196" s="214"/>
      <c r="D196" s="207"/>
      <c r="E196" s="516"/>
      <c r="F196" s="208"/>
      <c r="G196" s="180" t="s">
        <v>187</v>
      </c>
      <c r="H196" s="181" t="s">
        <v>179</v>
      </c>
    </row>
    <row r="197" spans="1:8" x14ac:dyDescent="0.2">
      <c r="A197" s="205"/>
      <c r="B197" s="248" t="s">
        <v>2092</v>
      </c>
      <c r="C197" s="214" t="s">
        <v>1210</v>
      </c>
      <c r="D197" s="207">
        <v>1</v>
      </c>
      <c r="E197" s="515"/>
      <c r="F197" s="212">
        <f>D197*E197</f>
        <v>0</v>
      </c>
      <c r="G197" s="180" t="s">
        <v>187</v>
      </c>
      <c r="H197" s="181" t="s">
        <v>179</v>
      </c>
    </row>
    <row r="198" spans="1:8" x14ac:dyDescent="0.2">
      <c r="A198" s="205"/>
      <c r="B198" s="248"/>
      <c r="C198" s="214"/>
      <c r="D198" s="207"/>
      <c r="E198" s="516"/>
      <c r="F198" s="208"/>
      <c r="G198" s="180" t="s">
        <v>187</v>
      </c>
      <c r="H198" s="181" t="s">
        <v>179</v>
      </c>
    </row>
    <row r="199" spans="1:8" x14ac:dyDescent="0.2">
      <c r="A199" s="205"/>
      <c r="B199" s="248" t="s">
        <v>2093</v>
      </c>
      <c r="C199" s="214" t="s">
        <v>1210</v>
      </c>
      <c r="D199" s="207">
        <v>1</v>
      </c>
      <c r="E199" s="515"/>
      <c r="F199" s="212">
        <f>D199*E199</f>
        <v>0</v>
      </c>
      <c r="G199" s="180" t="s">
        <v>187</v>
      </c>
      <c r="H199" s="181" t="s">
        <v>179</v>
      </c>
    </row>
    <row r="200" spans="1:8" x14ac:dyDescent="0.2">
      <c r="A200" s="205"/>
      <c r="B200" s="248"/>
      <c r="C200" s="214"/>
      <c r="D200" s="207"/>
      <c r="E200" s="516"/>
      <c r="F200" s="208"/>
      <c r="G200" s="180" t="s">
        <v>187</v>
      </c>
      <c r="H200" s="181" t="s">
        <v>179</v>
      </c>
    </row>
    <row r="201" spans="1:8" x14ac:dyDescent="0.2">
      <c r="A201" s="205"/>
      <c r="B201" s="248" t="s">
        <v>2094</v>
      </c>
      <c r="C201" s="214" t="s">
        <v>1210</v>
      </c>
      <c r="D201" s="207">
        <v>1</v>
      </c>
      <c r="E201" s="515"/>
      <c r="F201" s="212">
        <f>D201*E201</f>
        <v>0</v>
      </c>
      <c r="G201" s="180" t="s">
        <v>187</v>
      </c>
      <c r="H201" s="181" t="s">
        <v>179</v>
      </c>
    </row>
    <row r="202" spans="1:8" x14ac:dyDescent="0.2">
      <c r="A202" s="205"/>
      <c r="B202" s="248"/>
      <c r="C202" s="214"/>
      <c r="D202" s="207"/>
      <c r="E202" s="516"/>
      <c r="F202" s="208"/>
      <c r="G202" s="180" t="s">
        <v>187</v>
      </c>
      <c r="H202" s="181" t="s">
        <v>179</v>
      </c>
    </row>
    <row r="203" spans="1:8" x14ac:dyDescent="0.2">
      <c r="A203" s="205"/>
      <c r="B203" s="248" t="s">
        <v>2095</v>
      </c>
      <c r="C203" s="214" t="s">
        <v>1210</v>
      </c>
      <c r="D203" s="207">
        <v>1</v>
      </c>
      <c r="E203" s="515"/>
      <c r="F203" s="212">
        <f>D203*E203</f>
        <v>0</v>
      </c>
      <c r="G203" s="180" t="s">
        <v>187</v>
      </c>
      <c r="H203" s="181" t="s">
        <v>179</v>
      </c>
    </row>
    <row r="204" spans="1:8" x14ac:dyDescent="0.2">
      <c r="A204" s="205"/>
      <c r="B204" s="248"/>
      <c r="C204" s="214"/>
      <c r="D204" s="207"/>
      <c r="E204" s="516"/>
      <c r="F204" s="208"/>
      <c r="G204" s="180" t="s">
        <v>187</v>
      </c>
      <c r="H204" s="181" t="s">
        <v>179</v>
      </c>
    </row>
    <row r="205" spans="1:8" x14ac:dyDescent="0.2">
      <c r="A205" s="205"/>
      <c r="B205" s="248" t="s">
        <v>2096</v>
      </c>
      <c r="C205" s="214" t="s">
        <v>1210</v>
      </c>
      <c r="D205" s="207">
        <v>1</v>
      </c>
      <c r="E205" s="515"/>
      <c r="F205" s="212">
        <f>D205*E205</f>
        <v>0</v>
      </c>
      <c r="G205" s="180" t="s">
        <v>187</v>
      </c>
      <c r="H205" s="181" t="s">
        <v>179</v>
      </c>
    </row>
    <row r="206" spans="1:8" x14ac:dyDescent="0.2">
      <c r="A206" s="205"/>
      <c r="B206" s="248"/>
      <c r="C206" s="214"/>
      <c r="D206" s="207"/>
      <c r="E206" s="516"/>
      <c r="F206" s="208"/>
      <c r="G206" s="180" t="s">
        <v>187</v>
      </c>
      <c r="H206" s="181" t="s">
        <v>179</v>
      </c>
    </row>
    <row r="207" spans="1:8" x14ac:dyDescent="0.2">
      <c r="A207" s="205"/>
      <c r="B207" s="248" t="s">
        <v>2097</v>
      </c>
      <c r="C207" s="214" t="s">
        <v>1210</v>
      </c>
      <c r="D207" s="207">
        <v>1</v>
      </c>
      <c r="E207" s="515"/>
      <c r="F207" s="212">
        <f>D207*E207</f>
        <v>0</v>
      </c>
      <c r="G207" s="180" t="s">
        <v>187</v>
      </c>
      <c r="H207" s="181" t="s">
        <v>179</v>
      </c>
    </row>
    <row r="208" spans="1:8" x14ac:dyDescent="0.2">
      <c r="A208" s="250"/>
      <c r="B208" s="251"/>
      <c r="C208" s="250"/>
      <c r="D208" s="250"/>
      <c r="G208" s="180" t="s">
        <v>187</v>
      </c>
      <c r="H208" s="181" t="s">
        <v>179</v>
      </c>
    </row>
    <row r="209" spans="1:8" s="72" customFormat="1" x14ac:dyDescent="0.2">
      <c r="A209" s="252"/>
      <c r="B209" s="215" t="s">
        <v>2098</v>
      </c>
      <c r="C209" s="253"/>
      <c r="D209" s="254"/>
      <c r="E209" s="215"/>
      <c r="F209" s="255">
        <f>SUM(F6:F208)</f>
        <v>0</v>
      </c>
      <c r="G209" s="180" t="s">
        <v>187</v>
      </c>
      <c r="H209" s="181" t="s">
        <v>179</v>
      </c>
    </row>
    <row r="210" spans="1:8" s="72" customFormat="1" x14ac:dyDescent="0.2">
      <c r="A210" s="252"/>
      <c r="B210" s="256"/>
      <c r="C210" s="257"/>
      <c r="D210" s="252"/>
      <c r="E210" s="217"/>
      <c r="F210" s="217"/>
    </row>
    <row r="211" spans="1:8" x14ac:dyDescent="0.2">
      <c r="A211" s="215"/>
      <c r="B211" s="256"/>
      <c r="C211" s="253"/>
      <c r="D211" s="254"/>
    </row>
    <row r="212" spans="1:8" x14ac:dyDescent="0.2">
      <c r="A212" s="68"/>
    </row>
  </sheetData>
  <sheetProtection algorithmName="SHA-512" hashValue="VY+PGedfk0LI7Bew9HogZPSmiaMx06img7QEvX3MnK2QTifJP6UhTd+v8k260H13kwYCub+hLTm6YtVb4QsZAg==" saltValue="QWYNZBjAYf+XgFjRJAPlFQ==" spinCount="100000" sheet="1" objects="1" scenarios="1"/>
  <mergeCells count="4">
    <mergeCell ref="A1:F1"/>
    <mergeCell ref="A2:F2"/>
    <mergeCell ref="A3:F3"/>
    <mergeCell ref="A4:F4"/>
  </mergeCells>
  <printOptions horizontalCentered="1"/>
  <pageMargins left="0.15748031496062992" right="0.11811023622047245" top="0.35433070866141736" bottom="0.51181102362204722" header="0.27559055118110237" footer="0.23622047244094491"/>
  <pageSetup paperSize="9" scale="69" orientation="portrait" r:id="rId1"/>
  <headerFooter alignWithMargins="0">
    <oddFooter>Stránka &amp;P z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DB69-CDC8-4ABB-9486-9EE02097FC6B}">
  <dimension ref="A1:IS65536"/>
  <sheetViews>
    <sheetView showGridLines="0" view="pageBreakPreview" topLeftCell="A23" zoomScaleNormal="120" zoomScaleSheetLayoutView="100" workbookViewId="0">
      <selection activeCell="I84" sqref="I84"/>
    </sheetView>
  </sheetViews>
  <sheetFormatPr defaultColWidth="8.85546875" defaultRowHeight="14.25" customHeight="1" x14ac:dyDescent="0.2"/>
  <cols>
    <col min="1" max="1" width="3.140625" style="445" customWidth="1"/>
    <col min="2" max="2" width="7.140625" style="445" customWidth="1"/>
    <col min="3" max="3" width="8.42578125" style="445" customWidth="1"/>
    <col min="4" max="4" width="33.5703125" style="445" customWidth="1"/>
    <col min="5" max="5" width="52.140625" style="445" customWidth="1"/>
    <col min="6" max="6" width="14" style="445" customWidth="1"/>
    <col min="7" max="7" width="10.5703125" style="445" customWidth="1"/>
    <col min="8" max="8" width="11.7109375" style="445" customWidth="1"/>
    <col min="9" max="9" width="13.85546875" style="445" customWidth="1"/>
    <col min="10" max="10" width="20" style="448" customWidth="1"/>
    <col min="11" max="11" width="25.42578125" style="445" hidden="1" customWidth="1"/>
    <col min="12" max="12" width="13.85546875" style="445" hidden="1" customWidth="1"/>
    <col min="13" max="13" width="10.42578125" style="445" hidden="1" customWidth="1"/>
    <col min="14" max="14" width="13.85546875" style="445" hidden="1" customWidth="1"/>
    <col min="15" max="15" width="10.42578125" style="445" hidden="1" customWidth="1"/>
    <col min="16" max="16" width="12.7109375" style="445" hidden="1" customWidth="1"/>
    <col min="17" max="17" width="9.28515625" style="445" hidden="1" customWidth="1"/>
    <col min="18" max="18" width="10.85546875" style="445" customWidth="1"/>
    <col min="19" max="19" width="9.28515625" style="445" customWidth="1"/>
    <col min="20" max="20" width="12.7109375" style="445" hidden="1" customWidth="1"/>
    <col min="21" max="21" width="13.85546875" style="445" hidden="1" customWidth="1"/>
    <col min="22" max="42" width="8.85546875" style="445" hidden="1" customWidth="1"/>
    <col min="43" max="45" width="8.85546875" style="445" customWidth="1"/>
    <col min="46" max="56" width="8.85546875" style="445" hidden="1" customWidth="1"/>
    <col min="57" max="253" width="8.85546875" style="445" customWidth="1"/>
    <col min="254" max="256" width="8.85546875" style="451"/>
    <col min="257" max="257" width="3.140625" style="451" customWidth="1"/>
    <col min="258" max="258" width="7.140625" style="451" customWidth="1"/>
    <col min="259" max="259" width="8.42578125" style="451" customWidth="1"/>
    <col min="260" max="260" width="33.5703125" style="451" customWidth="1"/>
    <col min="261" max="261" width="52.140625" style="451" customWidth="1"/>
    <col min="262" max="262" width="14" style="451" customWidth="1"/>
    <col min="263" max="263" width="10.5703125" style="451" customWidth="1"/>
    <col min="264" max="264" width="11.7109375" style="451" customWidth="1"/>
    <col min="265" max="265" width="13.85546875" style="451" customWidth="1"/>
    <col min="266" max="266" width="20" style="451" customWidth="1"/>
    <col min="267" max="273" width="0" style="451" hidden="1" customWidth="1"/>
    <col min="274" max="274" width="5.28515625" style="451" customWidth="1"/>
    <col min="275" max="275" width="9.28515625" style="451" customWidth="1"/>
    <col min="276" max="298" width="0" style="451" hidden="1" customWidth="1"/>
    <col min="299" max="301" width="8.85546875" style="451"/>
    <col min="302" max="312" width="0" style="451" hidden="1" customWidth="1"/>
    <col min="313" max="512" width="8.85546875" style="451"/>
    <col min="513" max="513" width="3.140625" style="451" customWidth="1"/>
    <col min="514" max="514" width="7.140625" style="451" customWidth="1"/>
    <col min="515" max="515" width="8.42578125" style="451" customWidth="1"/>
    <col min="516" max="516" width="33.5703125" style="451" customWidth="1"/>
    <col min="517" max="517" width="52.140625" style="451" customWidth="1"/>
    <col min="518" max="518" width="14" style="451" customWidth="1"/>
    <col min="519" max="519" width="10.5703125" style="451" customWidth="1"/>
    <col min="520" max="520" width="11.7109375" style="451" customWidth="1"/>
    <col min="521" max="521" width="13.85546875" style="451" customWidth="1"/>
    <col min="522" max="522" width="20" style="451" customWidth="1"/>
    <col min="523" max="529" width="0" style="451" hidden="1" customWidth="1"/>
    <col min="530" max="530" width="5.28515625" style="451" customWidth="1"/>
    <col min="531" max="531" width="9.28515625" style="451" customWidth="1"/>
    <col min="532" max="554" width="0" style="451" hidden="1" customWidth="1"/>
    <col min="555" max="557" width="8.85546875" style="451"/>
    <col min="558" max="568" width="0" style="451" hidden="1" customWidth="1"/>
    <col min="569" max="768" width="8.85546875" style="451"/>
    <col min="769" max="769" width="3.140625" style="451" customWidth="1"/>
    <col min="770" max="770" width="7.140625" style="451" customWidth="1"/>
    <col min="771" max="771" width="8.42578125" style="451" customWidth="1"/>
    <col min="772" max="772" width="33.5703125" style="451" customWidth="1"/>
    <col min="773" max="773" width="52.140625" style="451" customWidth="1"/>
    <col min="774" max="774" width="14" style="451" customWidth="1"/>
    <col min="775" max="775" width="10.5703125" style="451" customWidth="1"/>
    <col min="776" max="776" width="11.7109375" style="451" customWidth="1"/>
    <col min="777" max="777" width="13.85546875" style="451" customWidth="1"/>
    <col min="778" max="778" width="20" style="451" customWidth="1"/>
    <col min="779" max="785" width="0" style="451" hidden="1" customWidth="1"/>
    <col min="786" max="786" width="5.28515625" style="451" customWidth="1"/>
    <col min="787" max="787" width="9.28515625" style="451" customWidth="1"/>
    <col min="788" max="810" width="0" style="451" hidden="1" customWidth="1"/>
    <col min="811" max="813" width="8.85546875" style="451"/>
    <col min="814" max="824" width="0" style="451" hidden="1" customWidth="1"/>
    <col min="825" max="1024" width="8.85546875" style="451"/>
    <col min="1025" max="1025" width="3.140625" style="451" customWidth="1"/>
    <col min="1026" max="1026" width="7.140625" style="451" customWidth="1"/>
    <col min="1027" max="1027" width="8.42578125" style="451" customWidth="1"/>
    <col min="1028" max="1028" width="33.5703125" style="451" customWidth="1"/>
    <col min="1029" max="1029" width="52.140625" style="451" customWidth="1"/>
    <col min="1030" max="1030" width="14" style="451" customWidth="1"/>
    <col min="1031" max="1031" width="10.5703125" style="451" customWidth="1"/>
    <col min="1032" max="1032" width="11.7109375" style="451" customWidth="1"/>
    <col min="1033" max="1033" width="13.85546875" style="451" customWidth="1"/>
    <col min="1034" max="1034" width="20" style="451" customWidth="1"/>
    <col min="1035" max="1041" width="0" style="451" hidden="1" customWidth="1"/>
    <col min="1042" max="1042" width="5.28515625" style="451" customWidth="1"/>
    <col min="1043" max="1043" width="9.28515625" style="451" customWidth="1"/>
    <col min="1044" max="1066" width="0" style="451" hidden="1" customWidth="1"/>
    <col min="1067" max="1069" width="8.85546875" style="451"/>
    <col min="1070" max="1080" width="0" style="451" hidden="1" customWidth="1"/>
    <col min="1081" max="1280" width="8.85546875" style="451"/>
    <col min="1281" max="1281" width="3.140625" style="451" customWidth="1"/>
    <col min="1282" max="1282" width="7.140625" style="451" customWidth="1"/>
    <col min="1283" max="1283" width="8.42578125" style="451" customWidth="1"/>
    <col min="1284" max="1284" width="33.5703125" style="451" customWidth="1"/>
    <col min="1285" max="1285" width="52.140625" style="451" customWidth="1"/>
    <col min="1286" max="1286" width="14" style="451" customWidth="1"/>
    <col min="1287" max="1287" width="10.5703125" style="451" customWidth="1"/>
    <col min="1288" max="1288" width="11.7109375" style="451" customWidth="1"/>
    <col min="1289" max="1289" width="13.85546875" style="451" customWidth="1"/>
    <col min="1290" max="1290" width="20" style="451" customWidth="1"/>
    <col min="1291" max="1297" width="0" style="451" hidden="1" customWidth="1"/>
    <col min="1298" max="1298" width="5.28515625" style="451" customWidth="1"/>
    <col min="1299" max="1299" width="9.28515625" style="451" customWidth="1"/>
    <col min="1300" max="1322" width="0" style="451" hidden="1" customWidth="1"/>
    <col min="1323" max="1325" width="8.85546875" style="451"/>
    <col min="1326" max="1336" width="0" style="451" hidden="1" customWidth="1"/>
    <col min="1337" max="1536" width="8.85546875" style="451"/>
    <col min="1537" max="1537" width="3.140625" style="451" customWidth="1"/>
    <col min="1538" max="1538" width="7.140625" style="451" customWidth="1"/>
    <col min="1539" max="1539" width="8.42578125" style="451" customWidth="1"/>
    <col min="1540" max="1540" width="33.5703125" style="451" customWidth="1"/>
    <col min="1541" max="1541" width="52.140625" style="451" customWidth="1"/>
    <col min="1542" max="1542" width="14" style="451" customWidth="1"/>
    <col min="1543" max="1543" width="10.5703125" style="451" customWidth="1"/>
    <col min="1544" max="1544" width="11.7109375" style="451" customWidth="1"/>
    <col min="1545" max="1545" width="13.85546875" style="451" customWidth="1"/>
    <col min="1546" max="1546" width="20" style="451" customWidth="1"/>
    <col min="1547" max="1553" width="0" style="451" hidden="1" customWidth="1"/>
    <col min="1554" max="1554" width="5.28515625" style="451" customWidth="1"/>
    <col min="1555" max="1555" width="9.28515625" style="451" customWidth="1"/>
    <col min="1556" max="1578" width="0" style="451" hidden="1" customWidth="1"/>
    <col min="1579" max="1581" width="8.85546875" style="451"/>
    <col min="1582" max="1592" width="0" style="451" hidden="1" customWidth="1"/>
    <col min="1593" max="1792" width="8.85546875" style="451"/>
    <col min="1793" max="1793" width="3.140625" style="451" customWidth="1"/>
    <col min="1794" max="1794" width="7.140625" style="451" customWidth="1"/>
    <col min="1795" max="1795" width="8.42578125" style="451" customWidth="1"/>
    <col min="1796" max="1796" width="33.5703125" style="451" customWidth="1"/>
    <col min="1797" max="1797" width="52.140625" style="451" customWidth="1"/>
    <col min="1798" max="1798" width="14" style="451" customWidth="1"/>
    <col min="1799" max="1799" width="10.5703125" style="451" customWidth="1"/>
    <col min="1800" max="1800" width="11.7109375" style="451" customWidth="1"/>
    <col min="1801" max="1801" width="13.85546875" style="451" customWidth="1"/>
    <col min="1802" max="1802" width="20" style="451" customWidth="1"/>
    <col min="1803" max="1809" width="0" style="451" hidden="1" customWidth="1"/>
    <col min="1810" max="1810" width="5.28515625" style="451" customWidth="1"/>
    <col min="1811" max="1811" width="9.28515625" style="451" customWidth="1"/>
    <col min="1812" max="1834" width="0" style="451" hidden="1" customWidth="1"/>
    <col min="1835" max="1837" width="8.85546875" style="451"/>
    <col min="1838" max="1848" width="0" style="451" hidden="1" customWidth="1"/>
    <col min="1849" max="2048" width="8.85546875" style="451"/>
    <col min="2049" max="2049" width="3.140625" style="451" customWidth="1"/>
    <col min="2050" max="2050" width="7.140625" style="451" customWidth="1"/>
    <col min="2051" max="2051" width="8.42578125" style="451" customWidth="1"/>
    <col min="2052" max="2052" width="33.5703125" style="451" customWidth="1"/>
    <col min="2053" max="2053" width="52.140625" style="451" customWidth="1"/>
    <col min="2054" max="2054" width="14" style="451" customWidth="1"/>
    <col min="2055" max="2055" width="10.5703125" style="451" customWidth="1"/>
    <col min="2056" max="2056" width="11.7109375" style="451" customWidth="1"/>
    <col min="2057" max="2057" width="13.85546875" style="451" customWidth="1"/>
    <col min="2058" max="2058" width="20" style="451" customWidth="1"/>
    <col min="2059" max="2065" width="0" style="451" hidden="1" customWidth="1"/>
    <col min="2066" max="2066" width="5.28515625" style="451" customWidth="1"/>
    <col min="2067" max="2067" width="9.28515625" style="451" customWidth="1"/>
    <col min="2068" max="2090" width="0" style="451" hidden="1" customWidth="1"/>
    <col min="2091" max="2093" width="8.85546875" style="451"/>
    <col min="2094" max="2104" width="0" style="451" hidden="1" customWidth="1"/>
    <col min="2105" max="2304" width="8.85546875" style="451"/>
    <col min="2305" max="2305" width="3.140625" style="451" customWidth="1"/>
    <col min="2306" max="2306" width="7.140625" style="451" customWidth="1"/>
    <col min="2307" max="2307" width="8.42578125" style="451" customWidth="1"/>
    <col min="2308" max="2308" width="33.5703125" style="451" customWidth="1"/>
    <col min="2309" max="2309" width="52.140625" style="451" customWidth="1"/>
    <col min="2310" max="2310" width="14" style="451" customWidth="1"/>
    <col min="2311" max="2311" width="10.5703125" style="451" customWidth="1"/>
    <col min="2312" max="2312" width="11.7109375" style="451" customWidth="1"/>
    <col min="2313" max="2313" width="13.85546875" style="451" customWidth="1"/>
    <col min="2314" max="2314" width="20" style="451" customWidth="1"/>
    <col min="2315" max="2321" width="0" style="451" hidden="1" customWidth="1"/>
    <col min="2322" max="2322" width="5.28515625" style="451" customWidth="1"/>
    <col min="2323" max="2323" width="9.28515625" style="451" customWidth="1"/>
    <col min="2324" max="2346" width="0" style="451" hidden="1" customWidth="1"/>
    <col min="2347" max="2349" width="8.85546875" style="451"/>
    <col min="2350" max="2360" width="0" style="451" hidden="1" customWidth="1"/>
    <col min="2361" max="2560" width="8.85546875" style="451"/>
    <col min="2561" max="2561" width="3.140625" style="451" customWidth="1"/>
    <col min="2562" max="2562" width="7.140625" style="451" customWidth="1"/>
    <col min="2563" max="2563" width="8.42578125" style="451" customWidth="1"/>
    <col min="2564" max="2564" width="33.5703125" style="451" customWidth="1"/>
    <col min="2565" max="2565" width="52.140625" style="451" customWidth="1"/>
    <col min="2566" max="2566" width="14" style="451" customWidth="1"/>
    <col min="2567" max="2567" width="10.5703125" style="451" customWidth="1"/>
    <col min="2568" max="2568" width="11.7109375" style="451" customWidth="1"/>
    <col min="2569" max="2569" width="13.85546875" style="451" customWidth="1"/>
    <col min="2570" max="2570" width="20" style="451" customWidth="1"/>
    <col min="2571" max="2577" width="0" style="451" hidden="1" customWidth="1"/>
    <col min="2578" max="2578" width="5.28515625" style="451" customWidth="1"/>
    <col min="2579" max="2579" width="9.28515625" style="451" customWidth="1"/>
    <col min="2580" max="2602" width="0" style="451" hidden="1" customWidth="1"/>
    <col min="2603" max="2605" width="8.85546875" style="451"/>
    <col min="2606" max="2616" width="0" style="451" hidden="1" customWidth="1"/>
    <col min="2617" max="2816" width="8.85546875" style="451"/>
    <col min="2817" max="2817" width="3.140625" style="451" customWidth="1"/>
    <col min="2818" max="2818" width="7.140625" style="451" customWidth="1"/>
    <col min="2819" max="2819" width="8.42578125" style="451" customWidth="1"/>
    <col min="2820" max="2820" width="33.5703125" style="451" customWidth="1"/>
    <col min="2821" max="2821" width="52.140625" style="451" customWidth="1"/>
    <col min="2822" max="2822" width="14" style="451" customWidth="1"/>
    <col min="2823" max="2823" width="10.5703125" style="451" customWidth="1"/>
    <col min="2824" max="2824" width="11.7109375" style="451" customWidth="1"/>
    <col min="2825" max="2825" width="13.85546875" style="451" customWidth="1"/>
    <col min="2826" max="2826" width="20" style="451" customWidth="1"/>
    <col min="2827" max="2833" width="0" style="451" hidden="1" customWidth="1"/>
    <col min="2834" max="2834" width="5.28515625" style="451" customWidth="1"/>
    <col min="2835" max="2835" width="9.28515625" style="451" customWidth="1"/>
    <col min="2836" max="2858" width="0" style="451" hidden="1" customWidth="1"/>
    <col min="2859" max="2861" width="8.85546875" style="451"/>
    <col min="2862" max="2872" width="0" style="451" hidden="1" customWidth="1"/>
    <col min="2873" max="3072" width="8.85546875" style="451"/>
    <col min="3073" max="3073" width="3.140625" style="451" customWidth="1"/>
    <col min="3074" max="3074" width="7.140625" style="451" customWidth="1"/>
    <col min="3075" max="3075" width="8.42578125" style="451" customWidth="1"/>
    <col min="3076" max="3076" width="33.5703125" style="451" customWidth="1"/>
    <col min="3077" max="3077" width="52.140625" style="451" customWidth="1"/>
    <col min="3078" max="3078" width="14" style="451" customWidth="1"/>
    <col min="3079" max="3079" width="10.5703125" style="451" customWidth="1"/>
    <col min="3080" max="3080" width="11.7109375" style="451" customWidth="1"/>
    <col min="3081" max="3081" width="13.85546875" style="451" customWidth="1"/>
    <col min="3082" max="3082" width="20" style="451" customWidth="1"/>
    <col min="3083" max="3089" width="0" style="451" hidden="1" customWidth="1"/>
    <col min="3090" max="3090" width="5.28515625" style="451" customWidth="1"/>
    <col min="3091" max="3091" width="9.28515625" style="451" customWidth="1"/>
    <col min="3092" max="3114" width="0" style="451" hidden="1" customWidth="1"/>
    <col min="3115" max="3117" width="8.85546875" style="451"/>
    <col min="3118" max="3128" width="0" style="451" hidden="1" customWidth="1"/>
    <col min="3129" max="3328" width="8.85546875" style="451"/>
    <col min="3329" max="3329" width="3.140625" style="451" customWidth="1"/>
    <col min="3330" max="3330" width="7.140625" style="451" customWidth="1"/>
    <col min="3331" max="3331" width="8.42578125" style="451" customWidth="1"/>
    <col min="3332" max="3332" width="33.5703125" style="451" customWidth="1"/>
    <col min="3333" max="3333" width="52.140625" style="451" customWidth="1"/>
    <col min="3334" max="3334" width="14" style="451" customWidth="1"/>
    <col min="3335" max="3335" width="10.5703125" style="451" customWidth="1"/>
    <col min="3336" max="3336" width="11.7109375" style="451" customWidth="1"/>
    <col min="3337" max="3337" width="13.85546875" style="451" customWidth="1"/>
    <col min="3338" max="3338" width="20" style="451" customWidth="1"/>
    <col min="3339" max="3345" width="0" style="451" hidden="1" customWidth="1"/>
    <col min="3346" max="3346" width="5.28515625" style="451" customWidth="1"/>
    <col min="3347" max="3347" width="9.28515625" style="451" customWidth="1"/>
    <col min="3348" max="3370" width="0" style="451" hidden="1" customWidth="1"/>
    <col min="3371" max="3373" width="8.85546875" style="451"/>
    <col min="3374" max="3384" width="0" style="451" hidden="1" customWidth="1"/>
    <col min="3385" max="3584" width="8.85546875" style="451"/>
    <col min="3585" max="3585" width="3.140625" style="451" customWidth="1"/>
    <col min="3586" max="3586" width="7.140625" style="451" customWidth="1"/>
    <col min="3587" max="3587" width="8.42578125" style="451" customWidth="1"/>
    <col min="3588" max="3588" width="33.5703125" style="451" customWidth="1"/>
    <col min="3589" max="3589" width="52.140625" style="451" customWidth="1"/>
    <col min="3590" max="3590" width="14" style="451" customWidth="1"/>
    <col min="3591" max="3591" width="10.5703125" style="451" customWidth="1"/>
    <col min="3592" max="3592" width="11.7109375" style="451" customWidth="1"/>
    <col min="3593" max="3593" width="13.85546875" style="451" customWidth="1"/>
    <col min="3594" max="3594" width="20" style="451" customWidth="1"/>
    <col min="3595" max="3601" width="0" style="451" hidden="1" customWidth="1"/>
    <col min="3602" max="3602" width="5.28515625" style="451" customWidth="1"/>
    <col min="3603" max="3603" width="9.28515625" style="451" customWidth="1"/>
    <col min="3604" max="3626" width="0" style="451" hidden="1" customWidth="1"/>
    <col min="3627" max="3629" width="8.85546875" style="451"/>
    <col min="3630" max="3640" width="0" style="451" hidden="1" customWidth="1"/>
    <col min="3641" max="3840" width="8.85546875" style="451"/>
    <col min="3841" max="3841" width="3.140625" style="451" customWidth="1"/>
    <col min="3842" max="3842" width="7.140625" style="451" customWidth="1"/>
    <col min="3843" max="3843" width="8.42578125" style="451" customWidth="1"/>
    <col min="3844" max="3844" width="33.5703125" style="451" customWidth="1"/>
    <col min="3845" max="3845" width="52.140625" style="451" customWidth="1"/>
    <col min="3846" max="3846" width="14" style="451" customWidth="1"/>
    <col min="3847" max="3847" width="10.5703125" style="451" customWidth="1"/>
    <col min="3848" max="3848" width="11.7109375" style="451" customWidth="1"/>
    <col min="3849" max="3849" width="13.85546875" style="451" customWidth="1"/>
    <col min="3850" max="3850" width="20" style="451" customWidth="1"/>
    <col min="3851" max="3857" width="0" style="451" hidden="1" customWidth="1"/>
    <col min="3858" max="3858" width="5.28515625" style="451" customWidth="1"/>
    <col min="3859" max="3859" width="9.28515625" style="451" customWidth="1"/>
    <col min="3860" max="3882" width="0" style="451" hidden="1" customWidth="1"/>
    <col min="3883" max="3885" width="8.85546875" style="451"/>
    <col min="3886" max="3896" width="0" style="451" hidden="1" customWidth="1"/>
    <col min="3897" max="4096" width="8.85546875" style="451"/>
    <col min="4097" max="4097" width="3.140625" style="451" customWidth="1"/>
    <col min="4098" max="4098" width="7.140625" style="451" customWidth="1"/>
    <col min="4099" max="4099" width="8.42578125" style="451" customWidth="1"/>
    <col min="4100" max="4100" width="33.5703125" style="451" customWidth="1"/>
    <col min="4101" max="4101" width="52.140625" style="451" customWidth="1"/>
    <col min="4102" max="4102" width="14" style="451" customWidth="1"/>
    <col min="4103" max="4103" width="10.5703125" style="451" customWidth="1"/>
    <col min="4104" max="4104" width="11.7109375" style="451" customWidth="1"/>
    <col min="4105" max="4105" width="13.85546875" style="451" customWidth="1"/>
    <col min="4106" max="4106" width="20" style="451" customWidth="1"/>
    <col min="4107" max="4113" width="0" style="451" hidden="1" customWidth="1"/>
    <col min="4114" max="4114" width="5.28515625" style="451" customWidth="1"/>
    <col min="4115" max="4115" width="9.28515625" style="451" customWidth="1"/>
    <col min="4116" max="4138" width="0" style="451" hidden="1" customWidth="1"/>
    <col min="4139" max="4141" width="8.85546875" style="451"/>
    <col min="4142" max="4152" width="0" style="451" hidden="1" customWidth="1"/>
    <col min="4153" max="4352" width="8.85546875" style="451"/>
    <col min="4353" max="4353" width="3.140625" style="451" customWidth="1"/>
    <col min="4354" max="4354" width="7.140625" style="451" customWidth="1"/>
    <col min="4355" max="4355" width="8.42578125" style="451" customWidth="1"/>
    <col min="4356" max="4356" width="33.5703125" style="451" customWidth="1"/>
    <col min="4357" max="4357" width="52.140625" style="451" customWidth="1"/>
    <col min="4358" max="4358" width="14" style="451" customWidth="1"/>
    <col min="4359" max="4359" width="10.5703125" style="451" customWidth="1"/>
    <col min="4360" max="4360" width="11.7109375" style="451" customWidth="1"/>
    <col min="4361" max="4361" width="13.85546875" style="451" customWidth="1"/>
    <col min="4362" max="4362" width="20" style="451" customWidth="1"/>
    <col min="4363" max="4369" width="0" style="451" hidden="1" customWidth="1"/>
    <col min="4370" max="4370" width="5.28515625" style="451" customWidth="1"/>
    <col min="4371" max="4371" width="9.28515625" style="451" customWidth="1"/>
    <col min="4372" max="4394" width="0" style="451" hidden="1" customWidth="1"/>
    <col min="4395" max="4397" width="8.85546875" style="451"/>
    <col min="4398" max="4408" width="0" style="451" hidden="1" customWidth="1"/>
    <col min="4409" max="4608" width="8.85546875" style="451"/>
    <col min="4609" max="4609" width="3.140625" style="451" customWidth="1"/>
    <col min="4610" max="4610" width="7.140625" style="451" customWidth="1"/>
    <col min="4611" max="4611" width="8.42578125" style="451" customWidth="1"/>
    <col min="4612" max="4612" width="33.5703125" style="451" customWidth="1"/>
    <col min="4613" max="4613" width="52.140625" style="451" customWidth="1"/>
    <col min="4614" max="4614" width="14" style="451" customWidth="1"/>
    <col min="4615" max="4615" width="10.5703125" style="451" customWidth="1"/>
    <col min="4616" max="4616" width="11.7109375" style="451" customWidth="1"/>
    <col min="4617" max="4617" width="13.85546875" style="451" customWidth="1"/>
    <col min="4618" max="4618" width="20" style="451" customWidth="1"/>
    <col min="4619" max="4625" width="0" style="451" hidden="1" customWidth="1"/>
    <col min="4626" max="4626" width="5.28515625" style="451" customWidth="1"/>
    <col min="4627" max="4627" width="9.28515625" style="451" customWidth="1"/>
    <col min="4628" max="4650" width="0" style="451" hidden="1" customWidth="1"/>
    <col min="4651" max="4653" width="8.85546875" style="451"/>
    <col min="4654" max="4664" width="0" style="451" hidden="1" customWidth="1"/>
    <col min="4665" max="4864" width="8.85546875" style="451"/>
    <col min="4865" max="4865" width="3.140625" style="451" customWidth="1"/>
    <col min="4866" max="4866" width="7.140625" style="451" customWidth="1"/>
    <col min="4867" max="4867" width="8.42578125" style="451" customWidth="1"/>
    <col min="4868" max="4868" width="33.5703125" style="451" customWidth="1"/>
    <col min="4869" max="4869" width="52.140625" style="451" customWidth="1"/>
    <col min="4870" max="4870" width="14" style="451" customWidth="1"/>
    <col min="4871" max="4871" width="10.5703125" style="451" customWidth="1"/>
    <col min="4872" max="4872" width="11.7109375" style="451" customWidth="1"/>
    <col min="4873" max="4873" width="13.85546875" style="451" customWidth="1"/>
    <col min="4874" max="4874" width="20" style="451" customWidth="1"/>
    <col min="4875" max="4881" width="0" style="451" hidden="1" customWidth="1"/>
    <col min="4882" max="4882" width="5.28515625" style="451" customWidth="1"/>
    <col min="4883" max="4883" width="9.28515625" style="451" customWidth="1"/>
    <col min="4884" max="4906" width="0" style="451" hidden="1" customWidth="1"/>
    <col min="4907" max="4909" width="8.85546875" style="451"/>
    <col min="4910" max="4920" width="0" style="451" hidden="1" customWidth="1"/>
    <col min="4921" max="5120" width="8.85546875" style="451"/>
    <col min="5121" max="5121" width="3.140625" style="451" customWidth="1"/>
    <col min="5122" max="5122" width="7.140625" style="451" customWidth="1"/>
    <col min="5123" max="5123" width="8.42578125" style="451" customWidth="1"/>
    <col min="5124" max="5124" width="33.5703125" style="451" customWidth="1"/>
    <col min="5125" max="5125" width="52.140625" style="451" customWidth="1"/>
    <col min="5126" max="5126" width="14" style="451" customWidth="1"/>
    <col min="5127" max="5127" width="10.5703125" style="451" customWidth="1"/>
    <col min="5128" max="5128" width="11.7109375" style="451" customWidth="1"/>
    <col min="5129" max="5129" width="13.85546875" style="451" customWidth="1"/>
    <col min="5130" max="5130" width="20" style="451" customWidth="1"/>
    <col min="5131" max="5137" width="0" style="451" hidden="1" customWidth="1"/>
    <col min="5138" max="5138" width="5.28515625" style="451" customWidth="1"/>
    <col min="5139" max="5139" width="9.28515625" style="451" customWidth="1"/>
    <col min="5140" max="5162" width="0" style="451" hidden="1" customWidth="1"/>
    <col min="5163" max="5165" width="8.85546875" style="451"/>
    <col min="5166" max="5176" width="0" style="451" hidden="1" customWidth="1"/>
    <col min="5177" max="5376" width="8.85546875" style="451"/>
    <col min="5377" max="5377" width="3.140625" style="451" customWidth="1"/>
    <col min="5378" max="5378" width="7.140625" style="451" customWidth="1"/>
    <col min="5379" max="5379" width="8.42578125" style="451" customWidth="1"/>
    <col min="5380" max="5380" width="33.5703125" style="451" customWidth="1"/>
    <col min="5381" max="5381" width="52.140625" style="451" customWidth="1"/>
    <col min="5382" max="5382" width="14" style="451" customWidth="1"/>
    <col min="5383" max="5383" width="10.5703125" style="451" customWidth="1"/>
    <col min="5384" max="5384" width="11.7109375" style="451" customWidth="1"/>
    <col min="5385" max="5385" width="13.85546875" style="451" customWidth="1"/>
    <col min="5386" max="5386" width="20" style="451" customWidth="1"/>
    <col min="5387" max="5393" width="0" style="451" hidden="1" customWidth="1"/>
    <col min="5394" max="5394" width="5.28515625" style="451" customWidth="1"/>
    <col min="5395" max="5395" width="9.28515625" style="451" customWidth="1"/>
    <col min="5396" max="5418" width="0" style="451" hidden="1" customWidth="1"/>
    <col min="5419" max="5421" width="8.85546875" style="451"/>
    <col min="5422" max="5432" width="0" style="451" hidden="1" customWidth="1"/>
    <col min="5433" max="5632" width="8.85546875" style="451"/>
    <col min="5633" max="5633" width="3.140625" style="451" customWidth="1"/>
    <col min="5634" max="5634" width="7.140625" style="451" customWidth="1"/>
    <col min="5635" max="5635" width="8.42578125" style="451" customWidth="1"/>
    <col min="5636" max="5636" width="33.5703125" style="451" customWidth="1"/>
    <col min="5637" max="5637" width="52.140625" style="451" customWidth="1"/>
    <col min="5638" max="5638" width="14" style="451" customWidth="1"/>
    <col min="5639" max="5639" width="10.5703125" style="451" customWidth="1"/>
    <col min="5640" max="5640" width="11.7109375" style="451" customWidth="1"/>
    <col min="5641" max="5641" width="13.85546875" style="451" customWidth="1"/>
    <col min="5642" max="5642" width="20" style="451" customWidth="1"/>
    <col min="5643" max="5649" width="0" style="451" hidden="1" customWidth="1"/>
    <col min="5650" max="5650" width="5.28515625" style="451" customWidth="1"/>
    <col min="5651" max="5651" width="9.28515625" style="451" customWidth="1"/>
    <col min="5652" max="5674" width="0" style="451" hidden="1" customWidth="1"/>
    <col min="5675" max="5677" width="8.85546875" style="451"/>
    <col min="5678" max="5688" width="0" style="451" hidden="1" customWidth="1"/>
    <col min="5689" max="5888" width="8.85546875" style="451"/>
    <col min="5889" max="5889" width="3.140625" style="451" customWidth="1"/>
    <col min="5890" max="5890" width="7.140625" style="451" customWidth="1"/>
    <col min="5891" max="5891" width="8.42578125" style="451" customWidth="1"/>
    <col min="5892" max="5892" width="33.5703125" style="451" customWidth="1"/>
    <col min="5893" max="5893" width="52.140625" style="451" customWidth="1"/>
    <col min="5894" max="5894" width="14" style="451" customWidth="1"/>
    <col min="5895" max="5895" width="10.5703125" style="451" customWidth="1"/>
    <col min="5896" max="5896" width="11.7109375" style="451" customWidth="1"/>
    <col min="5897" max="5897" width="13.85546875" style="451" customWidth="1"/>
    <col min="5898" max="5898" width="20" style="451" customWidth="1"/>
    <col min="5899" max="5905" width="0" style="451" hidden="1" customWidth="1"/>
    <col min="5906" max="5906" width="5.28515625" style="451" customWidth="1"/>
    <col min="5907" max="5907" width="9.28515625" style="451" customWidth="1"/>
    <col min="5908" max="5930" width="0" style="451" hidden="1" customWidth="1"/>
    <col min="5931" max="5933" width="8.85546875" style="451"/>
    <col min="5934" max="5944" width="0" style="451" hidden="1" customWidth="1"/>
    <col min="5945" max="6144" width="8.85546875" style="451"/>
    <col min="6145" max="6145" width="3.140625" style="451" customWidth="1"/>
    <col min="6146" max="6146" width="7.140625" style="451" customWidth="1"/>
    <col min="6147" max="6147" width="8.42578125" style="451" customWidth="1"/>
    <col min="6148" max="6148" width="33.5703125" style="451" customWidth="1"/>
    <col min="6149" max="6149" width="52.140625" style="451" customWidth="1"/>
    <col min="6150" max="6150" width="14" style="451" customWidth="1"/>
    <col min="6151" max="6151" width="10.5703125" style="451" customWidth="1"/>
    <col min="6152" max="6152" width="11.7109375" style="451" customWidth="1"/>
    <col min="6153" max="6153" width="13.85546875" style="451" customWidth="1"/>
    <col min="6154" max="6154" width="20" style="451" customWidth="1"/>
    <col min="6155" max="6161" width="0" style="451" hidden="1" customWidth="1"/>
    <col min="6162" max="6162" width="5.28515625" style="451" customWidth="1"/>
    <col min="6163" max="6163" width="9.28515625" style="451" customWidth="1"/>
    <col min="6164" max="6186" width="0" style="451" hidden="1" customWidth="1"/>
    <col min="6187" max="6189" width="8.85546875" style="451"/>
    <col min="6190" max="6200" width="0" style="451" hidden="1" customWidth="1"/>
    <col min="6201" max="6400" width="8.85546875" style="451"/>
    <col min="6401" max="6401" width="3.140625" style="451" customWidth="1"/>
    <col min="6402" max="6402" width="7.140625" style="451" customWidth="1"/>
    <col min="6403" max="6403" width="8.42578125" style="451" customWidth="1"/>
    <col min="6404" max="6404" width="33.5703125" style="451" customWidth="1"/>
    <col min="6405" max="6405" width="52.140625" style="451" customWidth="1"/>
    <col min="6406" max="6406" width="14" style="451" customWidth="1"/>
    <col min="6407" max="6407" width="10.5703125" style="451" customWidth="1"/>
    <col min="6408" max="6408" width="11.7109375" style="451" customWidth="1"/>
    <col min="6409" max="6409" width="13.85546875" style="451" customWidth="1"/>
    <col min="6410" max="6410" width="20" style="451" customWidth="1"/>
    <col min="6411" max="6417" width="0" style="451" hidden="1" customWidth="1"/>
    <col min="6418" max="6418" width="5.28515625" style="451" customWidth="1"/>
    <col min="6419" max="6419" width="9.28515625" style="451" customWidth="1"/>
    <col min="6420" max="6442" width="0" style="451" hidden="1" customWidth="1"/>
    <col min="6443" max="6445" width="8.85546875" style="451"/>
    <col min="6446" max="6456" width="0" style="451" hidden="1" customWidth="1"/>
    <col min="6457" max="6656" width="8.85546875" style="451"/>
    <col min="6657" max="6657" width="3.140625" style="451" customWidth="1"/>
    <col min="6658" max="6658" width="7.140625" style="451" customWidth="1"/>
    <col min="6659" max="6659" width="8.42578125" style="451" customWidth="1"/>
    <col min="6660" max="6660" width="33.5703125" style="451" customWidth="1"/>
    <col min="6661" max="6661" width="52.140625" style="451" customWidth="1"/>
    <col min="6662" max="6662" width="14" style="451" customWidth="1"/>
    <col min="6663" max="6663" width="10.5703125" style="451" customWidth="1"/>
    <col min="6664" max="6664" width="11.7109375" style="451" customWidth="1"/>
    <col min="6665" max="6665" width="13.85546875" style="451" customWidth="1"/>
    <col min="6666" max="6666" width="20" style="451" customWidth="1"/>
    <col min="6667" max="6673" width="0" style="451" hidden="1" customWidth="1"/>
    <col min="6674" max="6674" width="5.28515625" style="451" customWidth="1"/>
    <col min="6675" max="6675" width="9.28515625" style="451" customWidth="1"/>
    <col min="6676" max="6698" width="0" style="451" hidden="1" customWidth="1"/>
    <col min="6699" max="6701" width="8.85546875" style="451"/>
    <col min="6702" max="6712" width="0" style="451" hidden="1" customWidth="1"/>
    <col min="6713" max="6912" width="8.85546875" style="451"/>
    <col min="6913" max="6913" width="3.140625" style="451" customWidth="1"/>
    <col min="6914" max="6914" width="7.140625" style="451" customWidth="1"/>
    <col min="6915" max="6915" width="8.42578125" style="451" customWidth="1"/>
    <col min="6916" max="6916" width="33.5703125" style="451" customWidth="1"/>
    <col min="6917" max="6917" width="52.140625" style="451" customWidth="1"/>
    <col min="6918" max="6918" width="14" style="451" customWidth="1"/>
    <col min="6919" max="6919" width="10.5703125" style="451" customWidth="1"/>
    <col min="6920" max="6920" width="11.7109375" style="451" customWidth="1"/>
    <col min="6921" max="6921" width="13.85546875" style="451" customWidth="1"/>
    <col min="6922" max="6922" width="20" style="451" customWidth="1"/>
    <col min="6923" max="6929" width="0" style="451" hidden="1" customWidth="1"/>
    <col min="6930" max="6930" width="5.28515625" style="451" customWidth="1"/>
    <col min="6931" max="6931" width="9.28515625" style="451" customWidth="1"/>
    <col min="6932" max="6954" width="0" style="451" hidden="1" customWidth="1"/>
    <col min="6955" max="6957" width="8.85546875" style="451"/>
    <col min="6958" max="6968" width="0" style="451" hidden="1" customWidth="1"/>
    <col min="6969" max="7168" width="8.85546875" style="451"/>
    <col min="7169" max="7169" width="3.140625" style="451" customWidth="1"/>
    <col min="7170" max="7170" width="7.140625" style="451" customWidth="1"/>
    <col min="7171" max="7171" width="8.42578125" style="451" customWidth="1"/>
    <col min="7172" max="7172" width="33.5703125" style="451" customWidth="1"/>
    <col min="7173" max="7173" width="52.140625" style="451" customWidth="1"/>
    <col min="7174" max="7174" width="14" style="451" customWidth="1"/>
    <col min="7175" max="7175" width="10.5703125" style="451" customWidth="1"/>
    <col min="7176" max="7176" width="11.7109375" style="451" customWidth="1"/>
    <col min="7177" max="7177" width="13.85546875" style="451" customWidth="1"/>
    <col min="7178" max="7178" width="20" style="451" customWidth="1"/>
    <col min="7179" max="7185" width="0" style="451" hidden="1" customWidth="1"/>
    <col min="7186" max="7186" width="5.28515625" style="451" customWidth="1"/>
    <col min="7187" max="7187" width="9.28515625" style="451" customWidth="1"/>
    <col min="7188" max="7210" width="0" style="451" hidden="1" customWidth="1"/>
    <col min="7211" max="7213" width="8.85546875" style="451"/>
    <col min="7214" max="7224" width="0" style="451" hidden="1" customWidth="1"/>
    <col min="7225" max="7424" width="8.85546875" style="451"/>
    <col min="7425" max="7425" width="3.140625" style="451" customWidth="1"/>
    <col min="7426" max="7426" width="7.140625" style="451" customWidth="1"/>
    <col min="7427" max="7427" width="8.42578125" style="451" customWidth="1"/>
    <col min="7428" max="7428" width="33.5703125" style="451" customWidth="1"/>
    <col min="7429" max="7429" width="52.140625" style="451" customWidth="1"/>
    <col min="7430" max="7430" width="14" style="451" customWidth="1"/>
    <col min="7431" max="7431" width="10.5703125" style="451" customWidth="1"/>
    <col min="7432" max="7432" width="11.7109375" style="451" customWidth="1"/>
    <col min="7433" max="7433" width="13.85546875" style="451" customWidth="1"/>
    <col min="7434" max="7434" width="20" style="451" customWidth="1"/>
    <col min="7435" max="7441" width="0" style="451" hidden="1" customWidth="1"/>
    <col min="7442" max="7442" width="5.28515625" style="451" customWidth="1"/>
    <col min="7443" max="7443" width="9.28515625" style="451" customWidth="1"/>
    <col min="7444" max="7466" width="0" style="451" hidden="1" customWidth="1"/>
    <col min="7467" max="7469" width="8.85546875" style="451"/>
    <col min="7470" max="7480" width="0" style="451" hidden="1" customWidth="1"/>
    <col min="7481" max="7680" width="8.85546875" style="451"/>
    <col min="7681" max="7681" width="3.140625" style="451" customWidth="1"/>
    <col min="7682" max="7682" width="7.140625" style="451" customWidth="1"/>
    <col min="7683" max="7683" width="8.42578125" style="451" customWidth="1"/>
    <col min="7684" max="7684" width="33.5703125" style="451" customWidth="1"/>
    <col min="7685" max="7685" width="52.140625" style="451" customWidth="1"/>
    <col min="7686" max="7686" width="14" style="451" customWidth="1"/>
    <col min="7687" max="7687" width="10.5703125" style="451" customWidth="1"/>
    <col min="7688" max="7688" width="11.7109375" style="451" customWidth="1"/>
    <col min="7689" max="7689" width="13.85546875" style="451" customWidth="1"/>
    <col min="7690" max="7690" width="20" style="451" customWidth="1"/>
    <col min="7691" max="7697" width="0" style="451" hidden="1" customWidth="1"/>
    <col min="7698" max="7698" width="5.28515625" style="451" customWidth="1"/>
    <col min="7699" max="7699" width="9.28515625" style="451" customWidth="1"/>
    <col min="7700" max="7722" width="0" style="451" hidden="1" customWidth="1"/>
    <col min="7723" max="7725" width="8.85546875" style="451"/>
    <col min="7726" max="7736" width="0" style="451" hidden="1" customWidth="1"/>
    <col min="7737" max="7936" width="8.85546875" style="451"/>
    <col min="7937" max="7937" width="3.140625" style="451" customWidth="1"/>
    <col min="7938" max="7938" width="7.140625" style="451" customWidth="1"/>
    <col min="7939" max="7939" width="8.42578125" style="451" customWidth="1"/>
    <col min="7940" max="7940" width="33.5703125" style="451" customWidth="1"/>
    <col min="7941" max="7941" width="52.140625" style="451" customWidth="1"/>
    <col min="7942" max="7942" width="14" style="451" customWidth="1"/>
    <col min="7943" max="7943" width="10.5703125" style="451" customWidth="1"/>
    <col min="7944" max="7944" width="11.7109375" style="451" customWidth="1"/>
    <col min="7945" max="7945" width="13.85546875" style="451" customWidth="1"/>
    <col min="7946" max="7946" width="20" style="451" customWidth="1"/>
    <col min="7947" max="7953" width="0" style="451" hidden="1" customWidth="1"/>
    <col min="7954" max="7954" width="5.28515625" style="451" customWidth="1"/>
    <col min="7955" max="7955" width="9.28515625" style="451" customWidth="1"/>
    <col min="7956" max="7978" width="0" style="451" hidden="1" customWidth="1"/>
    <col min="7979" max="7981" width="8.85546875" style="451"/>
    <col min="7982" max="7992" width="0" style="451" hidden="1" customWidth="1"/>
    <col min="7993" max="8192" width="8.85546875" style="451"/>
    <col min="8193" max="8193" width="3.140625" style="451" customWidth="1"/>
    <col min="8194" max="8194" width="7.140625" style="451" customWidth="1"/>
    <col min="8195" max="8195" width="8.42578125" style="451" customWidth="1"/>
    <col min="8196" max="8196" width="33.5703125" style="451" customWidth="1"/>
    <col min="8197" max="8197" width="52.140625" style="451" customWidth="1"/>
    <col min="8198" max="8198" width="14" style="451" customWidth="1"/>
    <col min="8199" max="8199" width="10.5703125" style="451" customWidth="1"/>
    <col min="8200" max="8200" width="11.7109375" style="451" customWidth="1"/>
    <col min="8201" max="8201" width="13.85546875" style="451" customWidth="1"/>
    <col min="8202" max="8202" width="20" style="451" customWidth="1"/>
    <col min="8203" max="8209" width="0" style="451" hidden="1" customWidth="1"/>
    <col min="8210" max="8210" width="5.28515625" style="451" customWidth="1"/>
    <col min="8211" max="8211" width="9.28515625" style="451" customWidth="1"/>
    <col min="8212" max="8234" width="0" style="451" hidden="1" customWidth="1"/>
    <col min="8235" max="8237" width="8.85546875" style="451"/>
    <col min="8238" max="8248" width="0" style="451" hidden="1" customWidth="1"/>
    <col min="8249" max="8448" width="8.85546875" style="451"/>
    <col min="8449" max="8449" width="3.140625" style="451" customWidth="1"/>
    <col min="8450" max="8450" width="7.140625" style="451" customWidth="1"/>
    <col min="8451" max="8451" width="8.42578125" style="451" customWidth="1"/>
    <col min="8452" max="8452" width="33.5703125" style="451" customWidth="1"/>
    <col min="8453" max="8453" width="52.140625" style="451" customWidth="1"/>
    <col min="8454" max="8454" width="14" style="451" customWidth="1"/>
    <col min="8455" max="8455" width="10.5703125" style="451" customWidth="1"/>
    <col min="8456" max="8456" width="11.7109375" style="451" customWidth="1"/>
    <col min="8457" max="8457" width="13.85546875" style="451" customWidth="1"/>
    <col min="8458" max="8458" width="20" style="451" customWidth="1"/>
    <col min="8459" max="8465" width="0" style="451" hidden="1" customWidth="1"/>
    <col min="8466" max="8466" width="5.28515625" style="451" customWidth="1"/>
    <col min="8467" max="8467" width="9.28515625" style="451" customWidth="1"/>
    <col min="8468" max="8490" width="0" style="451" hidden="1" customWidth="1"/>
    <col min="8491" max="8493" width="8.85546875" style="451"/>
    <col min="8494" max="8504" width="0" style="451" hidden="1" customWidth="1"/>
    <col min="8505" max="8704" width="8.85546875" style="451"/>
    <col min="8705" max="8705" width="3.140625" style="451" customWidth="1"/>
    <col min="8706" max="8706" width="7.140625" style="451" customWidth="1"/>
    <col min="8707" max="8707" width="8.42578125" style="451" customWidth="1"/>
    <col min="8708" max="8708" width="33.5703125" style="451" customWidth="1"/>
    <col min="8709" max="8709" width="52.140625" style="451" customWidth="1"/>
    <col min="8710" max="8710" width="14" style="451" customWidth="1"/>
    <col min="8711" max="8711" width="10.5703125" style="451" customWidth="1"/>
    <col min="8712" max="8712" width="11.7109375" style="451" customWidth="1"/>
    <col min="8713" max="8713" width="13.85546875" style="451" customWidth="1"/>
    <col min="8714" max="8714" width="20" style="451" customWidth="1"/>
    <col min="8715" max="8721" width="0" style="451" hidden="1" customWidth="1"/>
    <col min="8722" max="8722" width="5.28515625" style="451" customWidth="1"/>
    <col min="8723" max="8723" width="9.28515625" style="451" customWidth="1"/>
    <col min="8724" max="8746" width="0" style="451" hidden="1" customWidth="1"/>
    <col min="8747" max="8749" width="8.85546875" style="451"/>
    <col min="8750" max="8760" width="0" style="451" hidden="1" customWidth="1"/>
    <col min="8761" max="8960" width="8.85546875" style="451"/>
    <col min="8961" max="8961" width="3.140625" style="451" customWidth="1"/>
    <col min="8962" max="8962" width="7.140625" style="451" customWidth="1"/>
    <col min="8963" max="8963" width="8.42578125" style="451" customWidth="1"/>
    <col min="8964" max="8964" width="33.5703125" style="451" customWidth="1"/>
    <col min="8965" max="8965" width="52.140625" style="451" customWidth="1"/>
    <col min="8966" max="8966" width="14" style="451" customWidth="1"/>
    <col min="8967" max="8967" width="10.5703125" style="451" customWidth="1"/>
    <col min="8968" max="8968" width="11.7109375" style="451" customWidth="1"/>
    <col min="8969" max="8969" width="13.85546875" style="451" customWidth="1"/>
    <col min="8970" max="8970" width="20" style="451" customWidth="1"/>
    <col min="8971" max="8977" width="0" style="451" hidden="1" customWidth="1"/>
    <col min="8978" max="8978" width="5.28515625" style="451" customWidth="1"/>
    <col min="8979" max="8979" width="9.28515625" style="451" customWidth="1"/>
    <col min="8980" max="9002" width="0" style="451" hidden="1" customWidth="1"/>
    <col min="9003" max="9005" width="8.85546875" style="451"/>
    <col min="9006" max="9016" width="0" style="451" hidden="1" customWidth="1"/>
    <col min="9017" max="9216" width="8.85546875" style="451"/>
    <col min="9217" max="9217" width="3.140625" style="451" customWidth="1"/>
    <col min="9218" max="9218" width="7.140625" style="451" customWidth="1"/>
    <col min="9219" max="9219" width="8.42578125" style="451" customWidth="1"/>
    <col min="9220" max="9220" width="33.5703125" style="451" customWidth="1"/>
    <col min="9221" max="9221" width="52.140625" style="451" customWidth="1"/>
    <col min="9222" max="9222" width="14" style="451" customWidth="1"/>
    <col min="9223" max="9223" width="10.5703125" style="451" customWidth="1"/>
    <col min="9224" max="9224" width="11.7109375" style="451" customWidth="1"/>
    <col min="9225" max="9225" width="13.85546875" style="451" customWidth="1"/>
    <col min="9226" max="9226" width="20" style="451" customWidth="1"/>
    <col min="9227" max="9233" width="0" style="451" hidden="1" customWidth="1"/>
    <col min="9234" max="9234" width="5.28515625" style="451" customWidth="1"/>
    <col min="9235" max="9235" width="9.28515625" style="451" customWidth="1"/>
    <col min="9236" max="9258" width="0" style="451" hidden="1" customWidth="1"/>
    <col min="9259" max="9261" width="8.85546875" style="451"/>
    <col min="9262" max="9272" width="0" style="451" hidden="1" customWidth="1"/>
    <col min="9273" max="9472" width="8.85546875" style="451"/>
    <col min="9473" max="9473" width="3.140625" style="451" customWidth="1"/>
    <col min="9474" max="9474" width="7.140625" style="451" customWidth="1"/>
    <col min="9475" max="9475" width="8.42578125" style="451" customWidth="1"/>
    <col min="9476" max="9476" width="33.5703125" style="451" customWidth="1"/>
    <col min="9477" max="9477" width="52.140625" style="451" customWidth="1"/>
    <col min="9478" max="9478" width="14" style="451" customWidth="1"/>
    <col min="9479" max="9479" width="10.5703125" style="451" customWidth="1"/>
    <col min="9480" max="9480" width="11.7109375" style="451" customWidth="1"/>
    <col min="9481" max="9481" width="13.85546875" style="451" customWidth="1"/>
    <col min="9482" max="9482" width="20" style="451" customWidth="1"/>
    <col min="9483" max="9489" width="0" style="451" hidden="1" customWidth="1"/>
    <col min="9490" max="9490" width="5.28515625" style="451" customWidth="1"/>
    <col min="9491" max="9491" width="9.28515625" style="451" customWidth="1"/>
    <col min="9492" max="9514" width="0" style="451" hidden="1" customWidth="1"/>
    <col min="9515" max="9517" width="8.85546875" style="451"/>
    <col min="9518" max="9528" width="0" style="451" hidden="1" customWidth="1"/>
    <col min="9529" max="9728" width="8.85546875" style="451"/>
    <col min="9729" max="9729" width="3.140625" style="451" customWidth="1"/>
    <col min="9730" max="9730" width="7.140625" style="451" customWidth="1"/>
    <col min="9731" max="9731" width="8.42578125" style="451" customWidth="1"/>
    <col min="9732" max="9732" width="33.5703125" style="451" customWidth="1"/>
    <col min="9733" max="9733" width="52.140625" style="451" customWidth="1"/>
    <col min="9734" max="9734" width="14" style="451" customWidth="1"/>
    <col min="9735" max="9735" width="10.5703125" style="451" customWidth="1"/>
    <col min="9736" max="9736" width="11.7109375" style="451" customWidth="1"/>
    <col min="9737" max="9737" width="13.85546875" style="451" customWidth="1"/>
    <col min="9738" max="9738" width="20" style="451" customWidth="1"/>
    <col min="9739" max="9745" width="0" style="451" hidden="1" customWidth="1"/>
    <col min="9746" max="9746" width="5.28515625" style="451" customWidth="1"/>
    <col min="9747" max="9747" width="9.28515625" style="451" customWidth="1"/>
    <col min="9748" max="9770" width="0" style="451" hidden="1" customWidth="1"/>
    <col min="9771" max="9773" width="8.85546875" style="451"/>
    <col min="9774" max="9784" width="0" style="451" hidden="1" customWidth="1"/>
    <col min="9785" max="9984" width="8.85546875" style="451"/>
    <col min="9985" max="9985" width="3.140625" style="451" customWidth="1"/>
    <col min="9986" max="9986" width="7.140625" style="451" customWidth="1"/>
    <col min="9987" max="9987" width="8.42578125" style="451" customWidth="1"/>
    <col min="9988" max="9988" width="33.5703125" style="451" customWidth="1"/>
    <col min="9989" max="9989" width="52.140625" style="451" customWidth="1"/>
    <col min="9990" max="9990" width="14" style="451" customWidth="1"/>
    <col min="9991" max="9991" width="10.5703125" style="451" customWidth="1"/>
    <col min="9992" max="9992" width="11.7109375" style="451" customWidth="1"/>
    <col min="9993" max="9993" width="13.85546875" style="451" customWidth="1"/>
    <col min="9994" max="9994" width="20" style="451" customWidth="1"/>
    <col min="9995" max="10001" width="0" style="451" hidden="1" customWidth="1"/>
    <col min="10002" max="10002" width="5.28515625" style="451" customWidth="1"/>
    <col min="10003" max="10003" width="9.28515625" style="451" customWidth="1"/>
    <col min="10004" max="10026" width="0" style="451" hidden="1" customWidth="1"/>
    <col min="10027" max="10029" width="8.85546875" style="451"/>
    <col min="10030" max="10040" width="0" style="451" hidden="1" customWidth="1"/>
    <col min="10041" max="10240" width="8.85546875" style="451"/>
    <col min="10241" max="10241" width="3.140625" style="451" customWidth="1"/>
    <col min="10242" max="10242" width="7.140625" style="451" customWidth="1"/>
    <col min="10243" max="10243" width="8.42578125" style="451" customWidth="1"/>
    <col min="10244" max="10244" width="33.5703125" style="451" customWidth="1"/>
    <col min="10245" max="10245" width="52.140625" style="451" customWidth="1"/>
    <col min="10246" max="10246" width="14" style="451" customWidth="1"/>
    <col min="10247" max="10247" width="10.5703125" style="451" customWidth="1"/>
    <col min="10248" max="10248" width="11.7109375" style="451" customWidth="1"/>
    <col min="10249" max="10249" width="13.85546875" style="451" customWidth="1"/>
    <col min="10250" max="10250" width="20" style="451" customWidth="1"/>
    <col min="10251" max="10257" width="0" style="451" hidden="1" customWidth="1"/>
    <col min="10258" max="10258" width="5.28515625" style="451" customWidth="1"/>
    <col min="10259" max="10259" width="9.28515625" style="451" customWidth="1"/>
    <col min="10260" max="10282" width="0" style="451" hidden="1" customWidth="1"/>
    <col min="10283" max="10285" width="8.85546875" style="451"/>
    <col min="10286" max="10296" width="0" style="451" hidden="1" customWidth="1"/>
    <col min="10297" max="10496" width="8.85546875" style="451"/>
    <col min="10497" max="10497" width="3.140625" style="451" customWidth="1"/>
    <col min="10498" max="10498" width="7.140625" style="451" customWidth="1"/>
    <col min="10499" max="10499" width="8.42578125" style="451" customWidth="1"/>
    <col min="10500" max="10500" width="33.5703125" style="451" customWidth="1"/>
    <col min="10501" max="10501" width="52.140625" style="451" customWidth="1"/>
    <col min="10502" max="10502" width="14" style="451" customWidth="1"/>
    <col min="10503" max="10503" width="10.5703125" style="451" customWidth="1"/>
    <col min="10504" max="10504" width="11.7109375" style="451" customWidth="1"/>
    <col min="10505" max="10505" width="13.85546875" style="451" customWidth="1"/>
    <col min="10506" max="10506" width="20" style="451" customWidth="1"/>
    <col min="10507" max="10513" width="0" style="451" hidden="1" customWidth="1"/>
    <col min="10514" max="10514" width="5.28515625" style="451" customWidth="1"/>
    <col min="10515" max="10515" width="9.28515625" style="451" customWidth="1"/>
    <col min="10516" max="10538" width="0" style="451" hidden="1" customWidth="1"/>
    <col min="10539" max="10541" width="8.85546875" style="451"/>
    <col min="10542" max="10552" width="0" style="451" hidden="1" customWidth="1"/>
    <col min="10553" max="10752" width="8.85546875" style="451"/>
    <col min="10753" max="10753" width="3.140625" style="451" customWidth="1"/>
    <col min="10754" max="10754" width="7.140625" style="451" customWidth="1"/>
    <col min="10755" max="10755" width="8.42578125" style="451" customWidth="1"/>
    <col min="10756" max="10756" width="33.5703125" style="451" customWidth="1"/>
    <col min="10757" max="10757" width="52.140625" style="451" customWidth="1"/>
    <col min="10758" max="10758" width="14" style="451" customWidth="1"/>
    <col min="10759" max="10759" width="10.5703125" style="451" customWidth="1"/>
    <col min="10760" max="10760" width="11.7109375" style="451" customWidth="1"/>
    <col min="10761" max="10761" width="13.85546875" style="451" customWidth="1"/>
    <col min="10762" max="10762" width="20" style="451" customWidth="1"/>
    <col min="10763" max="10769" width="0" style="451" hidden="1" customWidth="1"/>
    <col min="10770" max="10770" width="5.28515625" style="451" customWidth="1"/>
    <col min="10771" max="10771" width="9.28515625" style="451" customWidth="1"/>
    <col min="10772" max="10794" width="0" style="451" hidden="1" customWidth="1"/>
    <col min="10795" max="10797" width="8.85546875" style="451"/>
    <col min="10798" max="10808" width="0" style="451" hidden="1" customWidth="1"/>
    <col min="10809" max="11008" width="8.85546875" style="451"/>
    <col min="11009" max="11009" width="3.140625" style="451" customWidth="1"/>
    <col min="11010" max="11010" width="7.140625" style="451" customWidth="1"/>
    <col min="11011" max="11011" width="8.42578125" style="451" customWidth="1"/>
    <col min="11012" max="11012" width="33.5703125" style="451" customWidth="1"/>
    <col min="11013" max="11013" width="52.140625" style="451" customWidth="1"/>
    <col min="11014" max="11014" width="14" style="451" customWidth="1"/>
    <col min="11015" max="11015" width="10.5703125" style="451" customWidth="1"/>
    <col min="11016" max="11016" width="11.7109375" style="451" customWidth="1"/>
    <col min="11017" max="11017" width="13.85546875" style="451" customWidth="1"/>
    <col min="11018" max="11018" width="20" style="451" customWidth="1"/>
    <col min="11019" max="11025" width="0" style="451" hidden="1" customWidth="1"/>
    <col min="11026" max="11026" width="5.28515625" style="451" customWidth="1"/>
    <col min="11027" max="11027" width="9.28515625" style="451" customWidth="1"/>
    <col min="11028" max="11050" width="0" style="451" hidden="1" customWidth="1"/>
    <col min="11051" max="11053" width="8.85546875" style="451"/>
    <col min="11054" max="11064" width="0" style="451" hidden="1" customWidth="1"/>
    <col min="11065" max="11264" width="8.85546875" style="451"/>
    <col min="11265" max="11265" width="3.140625" style="451" customWidth="1"/>
    <col min="11266" max="11266" width="7.140625" style="451" customWidth="1"/>
    <col min="11267" max="11267" width="8.42578125" style="451" customWidth="1"/>
    <col min="11268" max="11268" width="33.5703125" style="451" customWidth="1"/>
    <col min="11269" max="11269" width="52.140625" style="451" customWidth="1"/>
    <col min="11270" max="11270" width="14" style="451" customWidth="1"/>
    <col min="11271" max="11271" width="10.5703125" style="451" customWidth="1"/>
    <col min="11272" max="11272" width="11.7109375" style="451" customWidth="1"/>
    <col min="11273" max="11273" width="13.85546875" style="451" customWidth="1"/>
    <col min="11274" max="11274" width="20" style="451" customWidth="1"/>
    <col min="11275" max="11281" width="0" style="451" hidden="1" customWidth="1"/>
    <col min="11282" max="11282" width="5.28515625" style="451" customWidth="1"/>
    <col min="11283" max="11283" width="9.28515625" style="451" customWidth="1"/>
    <col min="11284" max="11306" width="0" style="451" hidden="1" customWidth="1"/>
    <col min="11307" max="11309" width="8.85546875" style="451"/>
    <col min="11310" max="11320" width="0" style="451" hidden="1" customWidth="1"/>
    <col min="11321" max="11520" width="8.85546875" style="451"/>
    <col min="11521" max="11521" width="3.140625" style="451" customWidth="1"/>
    <col min="11522" max="11522" width="7.140625" style="451" customWidth="1"/>
    <col min="11523" max="11523" width="8.42578125" style="451" customWidth="1"/>
    <col min="11524" max="11524" width="33.5703125" style="451" customWidth="1"/>
    <col min="11525" max="11525" width="52.140625" style="451" customWidth="1"/>
    <col min="11526" max="11526" width="14" style="451" customWidth="1"/>
    <col min="11527" max="11527" width="10.5703125" style="451" customWidth="1"/>
    <col min="11528" max="11528" width="11.7109375" style="451" customWidth="1"/>
    <col min="11529" max="11529" width="13.85546875" style="451" customWidth="1"/>
    <col min="11530" max="11530" width="20" style="451" customWidth="1"/>
    <col min="11531" max="11537" width="0" style="451" hidden="1" customWidth="1"/>
    <col min="11538" max="11538" width="5.28515625" style="451" customWidth="1"/>
    <col min="11539" max="11539" width="9.28515625" style="451" customWidth="1"/>
    <col min="11540" max="11562" width="0" style="451" hidden="1" customWidth="1"/>
    <col min="11563" max="11565" width="8.85546875" style="451"/>
    <col min="11566" max="11576" width="0" style="451" hidden="1" customWidth="1"/>
    <col min="11577" max="11776" width="8.85546875" style="451"/>
    <col min="11777" max="11777" width="3.140625" style="451" customWidth="1"/>
    <col min="11778" max="11778" width="7.140625" style="451" customWidth="1"/>
    <col min="11779" max="11779" width="8.42578125" style="451" customWidth="1"/>
    <col min="11780" max="11780" width="33.5703125" style="451" customWidth="1"/>
    <col min="11781" max="11781" width="52.140625" style="451" customWidth="1"/>
    <col min="11782" max="11782" width="14" style="451" customWidth="1"/>
    <col min="11783" max="11783" width="10.5703125" style="451" customWidth="1"/>
    <col min="11784" max="11784" width="11.7109375" style="451" customWidth="1"/>
    <col min="11785" max="11785" width="13.85546875" style="451" customWidth="1"/>
    <col min="11786" max="11786" width="20" style="451" customWidth="1"/>
    <col min="11787" max="11793" width="0" style="451" hidden="1" customWidth="1"/>
    <col min="11794" max="11794" width="5.28515625" style="451" customWidth="1"/>
    <col min="11795" max="11795" width="9.28515625" style="451" customWidth="1"/>
    <col min="11796" max="11818" width="0" style="451" hidden="1" customWidth="1"/>
    <col min="11819" max="11821" width="8.85546875" style="451"/>
    <col min="11822" max="11832" width="0" style="451" hidden="1" customWidth="1"/>
    <col min="11833" max="12032" width="8.85546875" style="451"/>
    <col min="12033" max="12033" width="3.140625" style="451" customWidth="1"/>
    <col min="12034" max="12034" width="7.140625" style="451" customWidth="1"/>
    <col min="12035" max="12035" width="8.42578125" style="451" customWidth="1"/>
    <col min="12036" max="12036" width="33.5703125" style="451" customWidth="1"/>
    <col min="12037" max="12037" width="52.140625" style="451" customWidth="1"/>
    <col min="12038" max="12038" width="14" style="451" customWidth="1"/>
    <col min="12039" max="12039" width="10.5703125" style="451" customWidth="1"/>
    <col min="12040" max="12040" width="11.7109375" style="451" customWidth="1"/>
    <col min="12041" max="12041" width="13.85546875" style="451" customWidth="1"/>
    <col min="12042" max="12042" width="20" style="451" customWidth="1"/>
    <col min="12043" max="12049" width="0" style="451" hidden="1" customWidth="1"/>
    <col min="12050" max="12050" width="5.28515625" style="451" customWidth="1"/>
    <col min="12051" max="12051" width="9.28515625" style="451" customWidth="1"/>
    <col min="12052" max="12074" width="0" style="451" hidden="1" customWidth="1"/>
    <col min="12075" max="12077" width="8.85546875" style="451"/>
    <col min="12078" max="12088" width="0" style="451" hidden="1" customWidth="1"/>
    <col min="12089" max="12288" width="8.85546875" style="451"/>
    <col min="12289" max="12289" width="3.140625" style="451" customWidth="1"/>
    <col min="12290" max="12290" width="7.140625" style="451" customWidth="1"/>
    <col min="12291" max="12291" width="8.42578125" style="451" customWidth="1"/>
    <col min="12292" max="12292" width="33.5703125" style="451" customWidth="1"/>
    <col min="12293" max="12293" width="52.140625" style="451" customWidth="1"/>
    <col min="12294" max="12294" width="14" style="451" customWidth="1"/>
    <col min="12295" max="12295" width="10.5703125" style="451" customWidth="1"/>
    <col min="12296" max="12296" width="11.7109375" style="451" customWidth="1"/>
    <col min="12297" max="12297" width="13.85546875" style="451" customWidth="1"/>
    <col min="12298" max="12298" width="20" style="451" customWidth="1"/>
    <col min="12299" max="12305" width="0" style="451" hidden="1" customWidth="1"/>
    <col min="12306" max="12306" width="5.28515625" style="451" customWidth="1"/>
    <col min="12307" max="12307" width="9.28515625" style="451" customWidth="1"/>
    <col min="12308" max="12330" width="0" style="451" hidden="1" customWidth="1"/>
    <col min="12331" max="12333" width="8.85546875" style="451"/>
    <col min="12334" max="12344" width="0" style="451" hidden="1" customWidth="1"/>
    <col min="12345" max="12544" width="8.85546875" style="451"/>
    <col min="12545" max="12545" width="3.140625" style="451" customWidth="1"/>
    <col min="12546" max="12546" width="7.140625" style="451" customWidth="1"/>
    <col min="12547" max="12547" width="8.42578125" style="451" customWidth="1"/>
    <col min="12548" max="12548" width="33.5703125" style="451" customWidth="1"/>
    <col min="12549" max="12549" width="52.140625" style="451" customWidth="1"/>
    <col min="12550" max="12550" width="14" style="451" customWidth="1"/>
    <col min="12551" max="12551" width="10.5703125" style="451" customWidth="1"/>
    <col min="12552" max="12552" width="11.7109375" style="451" customWidth="1"/>
    <col min="12553" max="12553" width="13.85546875" style="451" customWidth="1"/>
    <col min="12554" max="12554" width="20" style="451" customWidth="1"/>
    <col min="12555" max="12561" width="0" style="451" hidden="1" customWidth="1"/>
    <col min="12562" max="12562" width="5.28515625" style="451" customWidth="1"/>
    <col min="12563" max="12563" width="9.28515625" style="451" customWidth="1"/>
    <col min="12564" max="12586" width="0" style="451" hidden="1" customWidth="1"/>
    <col min="12587" max="12589" width="8.85546875" style="451"/>
    <col min="12590" max="12600" width="0" style="451" hidden="1" customWidth="1"/>
    <col min="12601" max="12800" width="8.85546875" style="451"/>
    <col min="12801" max="12801" width="3.140625" style="451" customWidth="1"/>
    <col min="12802" max="12802" width="7.140625" style="451" customWidth="1"/>
    <col min="12803" max="12803" width="8.42578125" style="451" customWidth="1"/>
    <col min="12804" max="12804" width="33.5703125" style="451" customWidth="1"/>
    <col min="12805" max="12805" width="52.140625" style="451" customWidth="1"/>
    <col min="12806" max="12806" width="14" style="451" customWidth="1"/>
    <col min="12807" max="12807" width="10.5703125" style="451" customWidth="1"/>
    <col min="12808" max="12808" width="11.7109375" style="451" customWidth="1"/>
    <col min="12809" max="12809" width="13.85546875" style="451" customWidth="1"/>
    <col min="12810" max="12810" width="20" style="451" customWidth="1"/>
    <col min="12811" max="12817" width="0" style="451" hidden="1" customWidth="1"/>
    <col min="12818" max="12818" width="5.28515625" style="451" customWidth="1"/>
    <col min="12819" max="12819" width="9.28515625" style="451" customWidth="1"/>
    <col min="12820" max="12842" width="0" style="451" hidden="1" customWidth="1"/>
    <col min="12843" max="12845" width="8.85546875" style="451"/>
    <col min="12846" max="12856" width="0" style="451" hidden="1" customWidth="1"/>
    <col min="12857" max="13056" width="8.85546875" style="451"/>
    <col min="13057" max="13057" width="3.140625" style="451" customWidth="1"/>
    <col min="13058" max="13058" width="7.140625" style="451" customWidth="1"/>
    <col min="13059" max="13059" width="8.42578125" style="451" customWidth="1"/>
    <col min="13060" max="13060" width="33.5703125" style="451" customWidth="1"/>
    <col min="13061" max="13061" width="52.140625" style="451" customWidth="1"/>
    <col min="13062" max="13062" width="14" style="451" customWidth="1"/>
    <col min="13063" max="13063" width="10.5703125" style="451" customWidth="1"/>
    <col min="13064" max="13064" width="11.7109375" style="451" customWidth="1"/>
    <col min="13065" max="13065" width="13.85546875" style="451" customWidth="1"/>
    <col min="13066" max="13066" width="20" style="451" customWidth="1"/>
    <col min="13067" max="13073" width="0" style="451" hidden="1" customWidth="1"/>
    <col min="13074" max="13074" width="5.28515625" style="451" customWidth="1"/>
    <col min="13075" max="13075" width="9.28515625" style="451" customWidth="1"/>
    <col min="13076" max="13098" width="0" style="451" hidden="1" customWidth="1"/>
    <col min="13099" max="13101" width="8.85546875" style="451"/>
    <col min="13102" max="13112" width="0" style="451" hidden="1" customWidth="1"/>
    <col min="13113" max="13312" width="8.85546875" style="451"/>
    <col min="13313" max="13313" width="3.140625" style="451" customWidth="1"/>
    <col min="13314" max="13314" width="7.140625" style="451" customWidth="1"/>
    <col min="13315" max="13315" width="8.42578125" style="451" customWidth="1"/>
    <col min="13316" max="13316" width="33.5703125" style="451" customWidth="1"/>
    <col min="13317" max="13317" width="52.140625" style="451" customWidth="1"/>
    <col min="13318" max="13318" width="14" style="451" customWidth="1"/>
    <col min="13319" max="13319" width="10.5703125" style="451" customWidth="1"/>
    <col min="13320" max="13320" width="11.7109375" style="451" customWidth="1"/>
    <col min="13321" max="13321" width="13.85546875" style="451" customWidth="1"/>
    <col min="13322" max="13322" width="20" style="451" customWidth="1"/>
    <col min="13323" max="13329" width="0" style="451" hidden="1" customWidth="1"/>
    <col min="13330" max="13330" width="5.28515625" style="451" customWidth="1"/>
    <col min="13331" max="13331" width="9.28515625" style="451" customWidth="1"/>
    <col min="13332" max="13354" width="0" style="451" hidden="1" customWidth="1"/>
    <col min="13355" max="13357" width="8.85546875" style="451"/>
    <col min="13358" max="13368" width="0" style="451" hidden="1" customWidth="1"/>
    <col min="13369" max="13568" width="8.85546875" style="451"/>
    <col min="13569" max="13569" width="3.140625" style="451" customWidth="1"/>
    <col min="13570" max="13570" width="7.140625" style="451" customWidth="1"/>
    <col min="13571" max="13571" width="8.42578125" style="451" customWidth="1"/>
    <col min="13572" max="13572" width="33.5703125" style="451" customWidth="1"/>
    <col min="13573" max="13573" width="52.140625" style="451" customWidth="1"/>
    <col min="13574" max="13574" width="14" style="451" customWidth="1"/>
    <col min="13575" max="13575" width="10.5703125" style="451" customWidth="1"/>
    <col min="13576" max="13576" width="11.7109375" style="451" customWidth="1"/>
    <col min="13577" max="13577" width="13.85546875" style="451" customWidth="1"/>
    <col min="13578" max="13578" width="20" style="451" customWidth="1"/>
    <col min="13579" max="13585" width="0" style="451" hidden="1" customWidth="1"/>
    <col min="13586" max="13586" width="5.28515625" style="451" customWidth="1"/>
    <col min="13587" max="13587" width="9.28515625" style="451" customWidth="1"/>
    <col min="13588" max="13610" width="0" style="451" hidden="1" customWidth="1"/>
    <col min="13611" max="13613" width="8.85546875" style="451"/>
    <col min="13614" max="13624" width="0" style="451" hidden="1" customWidth="1"/>
    <col min="13625" max="13824" width="8.85546875" style="451"/>
    <col min="13825" max="13825" width="3.140625" style="451" customWidth="1"/>
    <col min="13826" max="13826" width="7.140625" style="451" customWidth="1"/>
    <col min="13827" max="13827" width="8.42578125" style="451" customWidth="1"/>
    <col min="13828" max="13828" width="33.5703125" style="451" customWidth="1"/>
    <col min="13829" max="13829" width="52.140625" style="451" customWidth="1"/>
    <col min="13830" max="13830" width="14" style="451" customWidth="1"/>
    <col min="13831" max="13831" width="10.5703125" style="451" customWidth="1"/>
    <col min="13832" max="13832" width="11.7109375" style="451" customWidth="1"/>
    <col min="13833" max="13833" width="13.85546875" style="451" customWidth="1"/>
    <col min="13834" max="13834" width="20" style="451" customWidth="1"/>
    <col min="13835" max="13841" width="0" style="451" hidden="1" customWidth="1"/>
    <col min="13842" max="13842" width="5.28515625" style="451" customWidth="1"/>
    <col min="13843" max="13843" width="9.28515625" style="451" customWidth="1"/>
    <col min="13844" max="13866" width="0" style="451" hidden="1" customWidth="1"/>
    <col min="13867" max="13869" width="8.85546875" style="451"/>
    <col min="13870" max="13880" width="0" style="451" hidden="1" customWidth="1"/>
    <col min="13881" max="14080" width="8.85546875" style="451"/>
    <col min="14081" max="14081" width="3.140625" style="451" customWidth="1"/>
    <col min="14082" max="14082" width="7.140625" style="451" customWidth="1"/>
    <col min="14083" max="14083" width="8.42578125" style="451" customWidth="1"/>
    <col min="14084" max="14084" width="33.5703125" style="451" customWidth="1"/>
    <col min="14085" max="14085" width="52.140625" style="451" customWidth="1"/>
    <col min="14086" max="14086" width="14" style="451" customWidth="1"/>
    <col min="14087" max="14087" width="10.5703125" style="451" customWidth="1"/>
    <col min="14088" max="14088" width="11.7109375" style="451" customWidth="1"/>
    <col min="14089" max="14089" width="13.85546875" style="451" customWidth="1"/>
    <col min="14090" max="14090" width="20" style="451" customWidth="1"/>
    <col min="14091" max="14097" width="0" style="451" hidden="1" customWidth="1"/>
    <col min="14098" max="14098" width="5.28515625" style="451" customWidth="1"/>
    <col min="14099" max="14099" width="9.28515625" style="451" customWidth="1"/>
    <col min="14100" max="14122" width="0" style="451" hidden="1" customWidth="1"/>
    <col min="14123" max="14125" width="8.85546875" style="451"/>
    <col min="14126" max="14136" width="0" style="451" hidden="1" customWidth="1"/>
    <col min="14137" max="14336" width="8.85546875" style="451"/>
    <col min="14337" max="14337" width="3.140625" style="451" customWidth="1"/>
    <col min="14338" max="14338" width="7.140625" style="451" customWidth="1"/>
    <col min="14339" max="14339" width="8.42578125" style="451" customWidth="1"/>
    <col min="14340" max="14340" width="33.5703125" style="451" customWidth="1"/>
    <col min="14341" max="14341" width="52.140625" style="451" customWidth="1"/>
    <col min="14342" max="14342" width="14" style="451" customWidth="1"/>
    <col min="14343" max="14343" width="10.5703125" style="451" customWidth="1"/>
    <col min="14344" max="14344" width="11.7109375" style="451" customWidth="1"/>
    <col min="14345" max="14345" width="13.85546875" style="451" customWidth="1"/>
    <col min="14346" max="14346" width="20" style="451" customWidth="1"/>
    <col min="14347" max="14353" width="0" style="451" hidden="1" customWidth="1"/>
    <col min="14354" max="14354" width="5.28515625" style="451" customWidth="1"/>
    <col min="14355" max="14355" width="9.28515625" style="451" customWidth="1"/>
    <col min="14356" max="14378" width="0" style="451" hidden="1" customWidth="1"/>
    <col min="14379" max="14381" width="8.85546875" style="451"/>
    <col min="14382" max="14392" width="0" style="451" hidden="1" customWidth="1"/>
    <col min="14393" max="14592" width="8.85546875" style="451"/>
    <col min="14593" max="14593" width="3.140625" style="451" customWidth="1"/>
    <col min="14594" max="14594" width="7.140625" style="451" customWidth="1"/>
    <col min="14595" max="14595" width="8.42578125" style="451" customWidth="1"/>
    <col min="14596" max="14596" width="33.5703125" style="451" customWidth="1"/>
    <col min="14597" max="14597" width="52.140625" style="451" customWidth="1"/>
    <col min="14598" max="14598" width="14" style="451" customWidth="1"/>
    <col min="14599" max="14599" width="10.5703125" style="451" customWidth="1"/>
    <col min="14600" max="14600" width="11.7109375" style="451" customWidth="1"/>
    <col min="14601" max="14601" width="13.85546875" style="451" customWidth="1"/>
    <col min="14602" max="14602" width="20" style="451" customWidth="1"/>
    <col min="14603" max="14609" width="0" style="451" hidden="1" customWidth="1"/>
    <col min="14610" max="14610" width="5.28515625" style="451" customWidth="1"/>
    <col min="14611" max="14611" width="9.28515625" style="451" customWidth="1"/>
    <col min="14612" max="14634" width="0" style="451" hidden="1" customWidth="1"/>
    <col min="14635" max="14637" width="8.85546875" style="451"/>
    <col min="14638" max="14648" width="0" style="451" hidden="1" customWidth="1"/>
    <col min="14649" max="14848" width="8.85546875" style="451"/>
    <col min="14849" max="14849" width="3.140625" style="451" customWidth="1"/>
    <col min="14850" max="14850" width="7.140625" style="451" customWidth="1"/>
    <col min="14851" max="14851" width="8.42578125" style="451" customWidth="1"/>
    <col min="14852" max="14852" width="33.5703125" style="451" customWidth="1"/>
    <col min="14853" max="14853" width="52.140625" style="451" customWidth="1"/>
    <col min="14854" max="14854" width="14" style="451" customWidth="1"/>
    <col min="14855" max="14855" width="10.5703125" style="451" customWidth="1"/>
    <col min="14856" max="14856" width="11.7109375" style="451" customWidth="1"/>
    <col min="14857" max="14857" width="13.85546875" style="451" customWidth="1"/>
    <col min="14858" max="14858" width="20" style="451" customWidth="1"/>
    <col min="14859" max="14865" width="0" style="451" hidden="1" customWidth="1"/>
    <col min="14866" max="14866" width="5.28515625" style="451" customWidth="1"/>
    <col min="14867" max="14867" width="9.28515625" style="451" customWidth="1"/>
    <col min="14868" max="14890" width="0" style="451" hidden="1" customWidth="1"/>
    <col min="14891" max="14893" width="8.85546875" style="451"/>
    <col min="14894" max="14904" width="0" style="451" hidden="1" customWidth="1"/>
    <col min="14905" max="15104" width="8.85546875" style="451"/>
    <col min="15105" max="15105" width="3.140625" style="451" customWidth="1"/>
    <col min="15106" max="15106" width="7.140625" style="451" customWidth="1"/>
    <col min="15107" max="15107" width="8.42578125" style="451" customWidth="1"/>
    <col min="15108" max="15108" width="33.5703125" style="451" customWidth="1"/>
    <col min="15109" max="15109" width="52.140625" style="451" customWidth="1"/>
    <col min="15110" max="15110" width="14" style="451" customWidth="1"/>
    <col min="15111" max="15111" width="10.5703125" style="451" customWidth="1"/>
    <col min="15112" max="15112" width="11.7109375" style="451" customWidth="1"/>
    <col min="15113" max="15113" width="13.85546875" style="451" customWidth="1"/>
    <col min="15114" max="15114" width="20" style="451" customWidth="1"/>
    <col min="15115" max="15121" width="0" style="451" hidden="1" customWidth="1"/>
    <col min="15122" max="15122" width="5.28515625" style="451" customWidth="1"/>
    <col min="15123" max="15123" width="9.28515625" style="451" customWidth="1"/>
    <col min="15124" max="15146" width="0" style="451" hidden="1" customWidth="1"/>
    <col min="15147" max="15149" width="8.85546875" style="451"/>
    <col min="15150" max="15160" width="0" style="451" hidden="1" customWidth="1"/>
    <col min="15161" max="15360" width="8.85546875" style="451"/>
    <col min="15361" max="15361" width="3.140625" style="451" customWidth="1"/>
    <col min="15362" max="15362" width="7.140625" style="451" customWidth="1"/>
    <col min="15363" max="15363" width="8.42578125" style="451" customWidth="1"/>
    <col min="15364" max="15364" width="33.5703125" style="451" customWidth="1"/>
    <col min="15365" max="15365" width="52.140625" style="451" customWidth="1"/>
    <col min="15366" max="15366" width="14" style="451" customWidth="1"/>
    <col min="15367" max="15367" width="10.5703125" style="451" customWidth="1"/>
    <col min="15368" max="15368" width="11.7109375" style="451" customWidth="1"/>
    <col min="15369" max="15369" width="13.85546875" style="451" customWidth="1"/>
    <col min="15370" max="15370" width="20" style="451" customWidth="1"/>
    <col min="15371" max="15377" width="0" style="451" hidden="1" customWidth="1"/>
    <col min="15378" max="15378" width="5.28515625" style="451" customWidth="1"/>
    <col min="15379" max="15379" width="9.28515625" style="451" customWidth="1"/>
    <col min="15380" max="15402" width="0" style="451" hidden="1" customWidth="1"/>
    <col min="15403" max="15405" width="8.85546875" style="451"/>
    <col min="15406" max="15416" width="0" style="451" hidden="1" customWidth="1"/>
    <col min="15417" max="15616" width="8.85546875" style="451"/>
    <col min="15617" max="15617" width="3.140625" style="451" customWidth="1"/>
    <col min="15618" max="15618" width="7.140625" style="451" customWidth="1"/>
    <col min="15619" max="15619" width="8.42578125" style="451" customWidth="1"/>
    <col min="15620" max="15620" width="33.5703125" style="451" customWidth="1"/>
    <col min="15621" max="15621" width="52.140625" style="451" customWidth="1"/>
    <col min="15622" max="15622" width="14" style="451" customWidth="1"/>
    <col min="15623" max="15623" width="10.5703125" style="451" customWidth="1"/>
    <col min="15624" max="15624" width="11.7109375" style="451" customWidth="1"/>
    <col min="15625" max="15625" width="13.85546875" style="451" customWidth="1"/>
    <col min="15626" max="15626" width="20" style="451" customWidth="1"/>
    <col min="15627" max="15633" width="0" style="451" hidden="1" customWidth="1"/>
    <col min="15634" max="15634" width="5.28515625" style="451" customWidth="1"/>
    <col min="15635" max="15635" width="9.28515625" style="451" customWidth="1"/>
    <col min="15636" max="15658" width="0" style="451" hidden="1" customWidth="1"/>
    <col min="15659" max="15661" width="8.85546875" style="451"/>
    <col min="15662" max="15672" width="0" style="451" hidden="1" customWidth="1"/>
    <col min="15673" max="15872" width="8.85546875" style="451"/>
    <col min="15873" max="15873" width="3.140625" style="451" customWidth="1"/>
    <col min="15874" max="15874" width="7.140625" style="451" customWidth="1"/>
    <col min="15875" max="15875" width="8.42578125" style="451" customWidth="1"/>
    <col min="15876" max="15876" width="33.5703125" style="451" customWidth="1"/>
    <col min="15877" max="15877" width="52.140625" style="451" customWidth="1"/>
    <col min="15878" max="15878" width="14" style="451" customWidth="1"/>
    <col min="15879" max="15879" width="10.5703125" style="451" customWidth="1"/>
    <col min="15880" max="15880" width="11.7109375" style="451" customWidth="1"/>
    <col min="15881" max="15881" width="13.85546875" style="451" customWidth="1"/>
    <col min="15882" max="15882" width="20" style="451" customWidth="1"/>
    <col min="15883" max="15889" width="0" style="451" hidden="1" customWidth="1"/>
    <col min="15890" max="15890" width="5.28515625" style="451" customWidth="1"/>
    <col min="15891" max="15891" width="9.28515625" style="451" customWidth="1"/>
    <col min="15892" max="15914" width="0" style="451" hidden="1" customWidth="1"/>
    <col min="15915" max="15917" width="8.85546875" style="451"/>
    <col min="15918" max="15928" width="0" style="451" hidden="1" customWidth="1"/>
    <col min="15929" max="16128" width="8.85546875" style="451"/>
    <col min="16129" max="16129" width="3.140625" style="451" customWidth="1"/>
    <col min="16130" max="16130" width="7.140625" style="451" customWidth="1"/>
    <col min="16131" max="16131" width="8.42578125" style="451" customWidth="1"/>
    <col min="16132" max="16132" width="33.5703125" style="451" customWidth="1"/>
    <col min="16133" max="16133" width="52.140625" style="451" customWidth="1"/>
    <col min="16134" max="16134" width="14" style="451" customWidth="1"/>
    <col min="16135" max="16135" width="10.5703125" style="451" customWidth="1"/>
    <col min="16136" max="16136" width="11.7109375" style="451" customWidth="1"/>
    <col min="16137" max="16137" width="13.85546875" style="451" customWidth="1"/>
    <col min="16138" max="16138" width="20" style="451" customWidth="1"/>
    <col min="16139" max="16145" width="0" style="451" hidden="1" customWidth="1"/>
    <col min="16146" max="16146" width="5.28515625" style="451" customWidth="1"/>
    <col min="16147" max="16147" width="9.28515625" style="451" customWidth="1"/>
    <col min="16148" max="16170" width="0" style="451" hidden="1" customWidth="1"/>
    <col min="16171" max="16173" width="8.85546875" style="451"/>
    <col min="16174" max="16184" width="0" style="451" hidden="1" customWidth="1"/>
    <col min="16185" max="16384" width="8.85546875" style="451"/>
  </cols>
  <sheetData>
    <row r="1" spans="2:11" s="445" customFormat="1" ht="12.75" customHeight="1" x14ac:dyDescent="0.2">
      <c r="B1" s="711" t="s">
        <v>2099</v>
      </c>
      <c r="C1" s="711"/>
      <c r="D1" s="711"/>
      <c r="E1" s="711"/>
      <c r="F1" s="711"/>
      <c r="G1" s="711"/>
      <c r="H1" s="711"/>
      <c r="I1" s="711"/>
      <c r="J1" s="711"/>
      <c r="K1" s="447" t="s">
        <v>2100</v>
      </c>
    </row>
    <row r="2" spans="2:11" s="445" customFormat="1" ht="12.75" customHeight="1" x14ac:dyDescent="0.2">
      <c r="B2" s="446"/>
      <c r="J2" s="448"/>
      <c r="K2" s="447"/>
    </row>
    <row r="3" spans="2:11" s="445" customFormat="1" ht="12.75" customHeight="1" x14ac:dyDescent="0.2">
      <c r="C3" s="449" t="s">
        <v>24</v>
      </c>
      <c r="E3" s="447" t="s">
        <v>2101</v>
      </c>
      <c r="F3" s="447"/>
      <c r="G3" s="447"/>
      <c r="H3" s="447"/>
      <c r="I3" s="447"/>
      <c r="J3" s="450"/>
    </row>
    <row r="4" spans="2:11" s="447" customFormat="1" ht="12.75" customHeight="1" x14ac:dyDescent="0.2">
      <c r="C4" s="449"/>
      <c r="E4" s="449"/>
      <c r="J4" s="450"/>
    </row>
    <row r="5" spans="2:11" s="447" customFormat="1" ht="12.75" customHeight="1" x14ac:dyDescent="0.2">
      <c r="C5" s="449" t="s">
        <v>2102</v>
      </c>
      <c r="E5" s="447" t="s">
        <v>2103</v>
      </c>
      <c r="J5" s="450"/>
    </row>
    <row r="6" spans="2:11" s="447" customFormat="1" ht="12.75" customHeight="1" x14ac:dyDescent="0.2">
      <c r="C6" s="449" t="s">
        <v>2104</v>
      </c>
      <c r="E6" s="447" t="s">
        <v>2105</v>
      </c>
      <c r="J6" s="450"/>
    </row>
    <row r="7" spans="2:11" s="447" customFormat="1" ht="12.75" customHeight="1" x14ac:dyDescent="0.2">
      <c r="C7" s="449" t="s">
        <v>2106</v>
      </c>
      <c r="E7" s="447" t="s">
        <v>2107</v>
      </c>
      <c r="J7" s="450"/>
    </row>
    <row r="8" spans="2:11" s="447" customFormat="1" ht="12.75" customHeight="1" x14ac:dyDescent="0.2">
      <c r="C8" s="449" t="s">
        <v>2108</v>
      </c>
      <c r="E8" s="447" t="s">
        <v>2107</v>
      </c>
      <c r="J8" s="450"/>
    </row>
    <row r="9" spans="2:11" s="447" customFormat="1" ht="12.75" customHeight="1" x14ac:dyDescent="0.2">
      <c r="C9" s="449" t="s">
        <v>2109</v>
      </c>
      <c r="E9" s="449"/>
      <c r="J9" s="450"/>
    </row>
    <row r="10" spans="2:11" s="447" customFormat="1" ht="12.75" customHeight="1" x14ac:dyDescent="0.2">
      <c r="C10" s="449"/>
      <c r="E10" s="449"/>
      <c r="J10" s="450"/>
    </row>
    <row r="11" spans="2:11" s="447" customFormat="1" ht="12.75" customHeight="1" x14ac:dyDescent="0.2">
      <c r="C11" s="449"/>
      <c r="E11" s="449"/>
      <c r="J11" s="450"/>
    </row>
    <row r="12" spans="2:11" s="447" customFormat="1" ht="12.75" customHeight="1" x14ac:dyDescent="0.2">
      <c r="C12" s="449" t="s">
        <v>2110</v>
      </c>
      <c r="E12" s="451"/>
      <c r="J12" s="450"/>
    </row>
    <row r="13" spans="2:11" s="447" customFormat="1" ht="12.75" customHeight="1" x14ac:dyDescent="0.2">
      <c r="C13" s="449" t="s">
        <v>2111</v>
      </c>
      <c r="E13" s="451"/>
      <c r="J13" s="450"/>
    </row>
    <row r="14" spans="2:11" s="447" customFormat="1" ht="12.75" customHeight="1" x14ac:dyDescent="0.2">
      <c r="C14" s="449" t="s">
        <v>2112</v>
      </c>
      <c r="E14" s="451"/>
      <c r="J14" s="450"/>
    </row>
    <row r="15" spans="2:11" s="447" customFormat="1" ht="12.75" customHeight="1" x14ac:dyDescent="0.2">
      <c r="C15" s="449" t="s">
        <v>2113</v>
      </c>
      <c r="E15" s="451"/>
      <c r="J15" s="450"/>
    </row>
    <row r="16" spans="2:11" s="447" customFormat="1" ht="12.75" customHeight="1" x14ac:dyDescent="0.2">
      <c r="C16" s="449" t="s">
        <v>2114</v>
      </c>
      <c r="E16" s="451"/>
      <c r="J16" s="450"/>
    </row>
    <row r="17" spans="2:10" s="452" customFormat="1" ht="12.75" customHeight="1" x14ac:dyDescent="0.2">
      <c r="D17" s="712"/>
      <c r="E17" s="712"/>
      <c r="F17" s="712"/>
      <c r="G17" s="712"/>
      <c r="H17" s="712"/>
      <c r="I17" s="712"/>
      <c r="J17" s="712"/>
    </row>
    <row r="18" spans="2:10" s="447" customFormat="1" ht="12.75" customHeight="1" x14ac:dyDescent="0.2">
      <c r="J18" s="450"/>
    </row>
    <row r="19" spans="2:10" s="449" customFormat="1" ht="12.75" customHeight="1" x14ac:dyDescent="0.2">
      <c r="C19" s="453" t="s">
        <v>2115</v>
      </c>
      <c r="E19" s="454">
        <f>J36</f>
        <v>0</v>
      </c>
      <c r="I19" s="455"/>
      <c r="J19" s="455"/>
    </row>
    <row r="20" spans="2:10" s="447" customFormat="1" ht="12.75" customHeight="1" x14ac:dyDescent="0.2">
      <c r="J20" s="450"/>
    </row>
    <row r="21" spans="2:10" s="445" customFormat="1" ht="12.75" customHeight="1" x14ac:dyDescent="0.2">
      <c r="J21" s="448"/>
    </row>
    <row r="22" spans="2:10" s="445" customFormat="1" ht="12.75" customHeight="1" x14ac:dyDescent="0.2">
      <c r="J22" s="448"/>
    </row>
    <row r="23" spans="2:10" s="445" customFormat="1" ht="12.75" customHeight="1" x14ac:dyDescent="0.2">
      <c r="J23" s="448"/>
    </row>
    <row r="24" spans="2:10" s="447" customFormat="1" ht="12.75" customHeight="1" x14ac:dyDescent="0.2">
      <c r="J24" s="450"/>
    </row>
    <row r="25" spans="2:10" s="447" customFormat="1" ht="12.75" customHeight="1" x14ac:dyDescent="0.2">
      <c r="B25" s="711" t="s">
        <v>2116</v>
      </c>
      <c r="C25" s="711"/>
      <c r="D25" s="711"/>
      <c r="E25" s="711"/>
      <c r="F25" s="711"/>
      <c r="G25" s="711"/>
      <c r="H25" s="711"/>
      <c r="I25" s="711"/>
      <c r="J25" s="711"/>
    </row>
    <row r="26" spans="2:10" s="447" customFormat="1" ht="12.75" customHeight="1" x14ac:dyDescent="0.2">
      <c r="B26" s="446"/>
      <c r="J26" s="450"/>
    </row>
    <row r="27" spans="2:10" s="447" customFormat="1" ht="12.75" customHeight="1" x14ac:dyDescent="0.2">
      <c r="B27" s="449"/>
      <c r="C27" s="449" t="s">
        <v>24</v>
      </c>
      <c r="E27" s="447" t="str">
        <f>E3</f>
        <v>Rekonstrukce kuchyně ZŠ Generála Janouška</v>
      </c>
      <c r="J27" s="450"/>
    </row>
    <row r="28" spans="2:10" s="447" customFormat="1" ht="12.75" customHeight="1" x14ac:dyDescent="0.2">
      <c r="B28" s="449"/>
      <c r="C28" s="449"/>
      <c r="E28" s="449"/>
      <c r="J28" s="450"/>
    </row>
    <row r="29" spans="2:10" s="447" customFormat="1" ht="12.75" customHeight="1" x14ac:dyDescent="0.2">
      <c r="B29" s="449"/>
      <c r="C29" s="449" t="s">
        <v>2102</v>
      </c>
      <c r="E29" s="447" t="str">
        <f t="shared" ref="E29:E32" si="0">E5</f>
        <v>Elektroinstalace – silnoproud/ slaboproud</v>
      </c>
      <c r="J29" s="450"/>
    </row>
    <row r="30" spans="2:10" s="447" customFormat="1" ht="12.75" customHeight="1" x14ac:dyDescent="0.2">
      <c r="B30" s="449"/>
      <c r="C30" s="449" t="s">
        <v>2104</v>
      </c>
      <c r="E30" s="447" t="str">
        <f t="shared" si="0"/>
        <v>Dygrýnova 1006/21, Praha 14 – Černý Most, 198 00</v>
      </c>
      <c r="J30" s="450"/>
    </row>
    <row r="31" spans="2:10" s="447" customFormat="1" ht="12.75" customHeight="1" x14ac:dyDescent="0.2">
      <c r="B31" s="449"/>
      <c r="C31" s="449" t="s">
        <v>2106</v>
      </c>
      <c r="E31" s="447" t="str">
        <f t="shared" si="0"/>
        <v>Jiří Flosman</v>
      </c>
      <c r="J31" s="450"/>
    </row>
    <row r="32" spans="2:10" s="447" customFormat="1" ht="12.75" customHeight="1" x14ac:dyDescent="0.2">
      <c r="B32" s="449"/>
      <c r="C32" s="449" t="s">
        <v>2108</v>
      </c>
      <c r="E32" s="447" t="str">
        <f t="shared" si="0"/>
        <v>Jiří Flosman</v>
      </c>
      <c r="J32" s="450"/>
    </row>
    <row r="33" spans="2:37" s="447" customFormat="1" ht="12.75" customHeight="1" x14ac:dyDescent="0.2">
      <c r="E33" s="449"/>
      <c r="J33" s="456"/>
    </row>
    <row r="34" spans="2:37" s="447" customFormat="1" ht="12.75" customHeight="1" x14ac:dyDescent="0.2">
      <c r="E34" s="449"/>
      <c r="J34" s="456"/>
    </row>
    <row r="35" spans="2:37" s="447" customFormat="1" ht="12.75" customHeight="1" x14ac:dyDescent="0.2">
      <c r="E35" s="449"/>
      <c r="J35" s="456"/>
    </row>
    <row r="36" spans="2:37" s="447" customFormat="1" ht="12.75" customHeight="1" x14ac:dyDescent="0.2">
      <c r="B36" s="449"/>
      <c r="C36" s="453" t="s">
        <v>2117</v>
      </c>
      <c r="J36" s="457">
        <f>SUM(J37:R59)</f>
        <v>0</v>
      </c>
      <c r="AK36" s="447" t="s">
        <v>2118</v>
      </c>
    </row>
    <row r="37" spans="2:37" s="447" customFormat="1" ht="21.2" customHeight="1" x14ac:dyDescent="0.2">
      <c r="B37" s="449"/>
      <c r="C37" s="449" t="str">
        <f>B82</f>
        <v>Kabelové trasy silnoproud</v>
      </c>
      <c r="J37" s="455">
        <f>J82</f>
        <v>0</v>
      </c>
    </row>
    <row r="38" spans="2:37" s="447" customFormat="1" ht="21.2" customHeight="1" x14ac:dyDescent="0.2">
      <c r="B38" s="449"/>
      <c r="C38" s="449" t="str">
        <f>B94</f>
        <v>Kabely silnoproud – 2.PP</v>
      </c>
      <c r="J38" s="455">
        <f>J94</f>
        <v>0</v>
      </c>
    </row>
    <row r="39" spans="2:37" s="447" customFormat="1" ht="21.2" customHeight="1" x14ac:dyDescent="0.2">
      <c r="B39" s="449"/>
      <c r="C39" s="449" t="str">
        <f>B109</f>
        <v>Kabely silnoproud – 1.PP</v>
      </c>
      <c r="J39" s="455">
        <f>J109</f>
        <v>0</v>
      </c>
    </row>
    <row r="40" spans="2:37" s="447" customFormat="1" ht="21.2" customHeight="1" x14ac:dyDescent="0.2">
      <c r="B40" s="449"/>
      <c r="C40" s="449" t="str">
        <f>B118</f>
        <v>Kabely silnoproud – 1.PP – gastro</v>
      </c>
      <c r="J40" s="455">
        <f>J118</f>
        <v>0</v>
      </c>
    </row>
    <row r="41" spans="2:37" s="447" customFormat="1" ht="21.2" customHeight="1" x14ac:dyDescent="0.2">
      <c r="B41" s="449"/>
      <c r="C41" s="449" t="str">
        <f>B133</f>
        <v>Kabely silnoproud – 1.NP</v>
      </c>
      <c r="J41" s="455">
        <f>J133</f>
        <v>0</v>
      </c>
    </row>
    <row r="42" spans="2:37" s="447" customFormat="1" ht="21" customHeight="1" x14ac:dyDescent="0.2">
      <c r="C42" s="449" t="str">
        <f>B148</f>
        <v>Kabely silnoproud – 1.NP – gastro</v>
      </c>
      <c r="D42" s="449"/>
      <c r="J42" s="455">
        <f>J148</f>
        <v>0</v>
      </c>
    </row>
    <row r="43" spans="2:37" s="447" customFormat="1" ht="21" customHeight="1" x14ac:dyDescent="0.2">
      <c r="C43" s="449" t="str">
        <f>B156</f>
        <v>Kabely inteligentního systému řízení gastro</v>
      </c>
      <c r="D43" s="449"/>
      <c r="J43" s="455">
        <f>J156</f>
        <v>0</v>
      </c>
    </row>
    <row r="44" spans="2:37" s="447" customFormat="1" ht="21" customHeight="1" x14ac:dyDescent="0.2">
      <c r="C44" s="449" t="str">
        <f>B159</f>
        <v>Rozvaděčová technika</v>
      </c>
      <c r="D44" s="449"/>
      <c r="J44" s="455">
        <f>J159</f>
        <v>0</v>
      </c>
    </row>
    <row r="45" spans="2:37" s="447" customFormat="1" ht="21" customHeight="1" x14ac:dyDescent="0.2">
      <c r="C45" s="449" t="str">
        <f>B176</f>
        <v xml:space="preserve">Elektrické přístroje silnoproud 2.PP </v>
      </c>
      <c r="D45" s="449"/>
      <c r="J45" s="455">
        <f>J176</f>
        <v>0</v>
      </c>
    </row>
    <row r="46" spans="2:37" s="447" customFormat="1" ht="21" customHeight="1" x14ac:dyDescent="0.2">
      <c r="C46" s="449" t="str">
        <f>B185</f>
        <v xml:space="preserve">Elektrické přístroje silnoproud 1.PP </v>
      </c>
      <c r="D46" s="449"/>
      <c r="J46" s="455">
        <f>J185</f>
        <v>0</v>
      </c>
    </row>
    <row r="47" spans="2:37" s="447" customFormat="1" ht="21" customHeight="1" x14ac:dyDescent="0.2">
      <c r="C47" s="449" t="str">
        <f>B203</f>
        <v>Elektrické přístroje silnoproud 1.NP</v>
      </c>
      <c r="D47" s="449"/>
      <c r="J47" s="455">
        <f>J203</f>
        <v>0</v>
      </c>
    </row>
    <row r="48" spans="2:37" s="447" customFormat="1" ht="21" customHeight="1" x14ac:dyDescent="0.2">
      <c r="C48" s="449" t="str">
        <f>B217</f>
        <v>Elektrické přístroje GASTRO – 1.PP</v>
      </c>
      <c r="D48" s="449"/>
      <c r="J48" s="455">
        <f>J217</f>
        <v>0</v>
      </c>
    </row>
    <row r="49" spans="2:10" s="447" customFormat="1" ht="21" customHeight="1" x14ac:dyDescent="0.2">
      <c r="C49" s="449" t="str">
        <f>B224</f>
        <v>Elektrické přístroje GASTRO – 1.NP</v>
      </c>
      <c r="D49" s="449"/>
      <c r="J49" s="455">
        <f>J224</f>
        <v>0</v>
      </c>
    </row>
    <row r="50" spans="2:10" s="447" customFormat="1" ht="21" customHeight="1" x14ac:dyDescent="0.2">
      <c r="C50" s="449" t="str">
        <f>B229</f>
        <v>Osvětlení 2.PP</v>
      </c>
      <c r="D50" s="449"/>
      <c r="J50" s="455">
        <f>J229</f>
        <v>0</v>
      </c>
    </row>
    <row r="51" spans="2:10" s="447" customFormat="1" ht="21" customHeight="1" x14ac:dyDescent="0.2">
      <c r="C51" s="449" t="str">
        <f>B241</f>
        <v>Osvětlení 1.PP</v>
      </c>
      <c r="D51" s="449"/>
      <c r="J51" s="455">
        <f>J241</f>
        <v>0</v>
      </c>
    </row>
    <row r="52" spans="2:10" s="447" customFormat="1" ht="21" customHeight="1" x14ac:dyDescent="0.2">
      <c r="C52" s="449" t="str">
        <f>B255</f>
        <v>Osvětlení 1.NP</v>
      </c>
      <c r="D52" s="449"/>
      <c r="J52" s="455">
        <f>J255</f>
        <v>0</v>
      </c>
    </row>
    <row r="53" spans="2:10" s="447" customFormat="1" ht="21" customHeight="1" x14ac:dyDescent="0.2">
      <c r="C53" s="449" t="str">
        <f>B272</f>
        <v>PZTS (dříve EZS)</v>
      </c>
      <c r="D53" s="449"/>
      <c r="J53" s="455">
        <f>J272</f>
        <v>0</v>
      </c>
    </row>
    <row r="54" spans="2:10" s="447" customFormat="1" ht="21" customHeight="1" x14ac:dyDescent="0.2">
      <c r="C54" s="449" t="str">
        <f>B282</f>
        <v>Elektro – slaboproud – přístupový systém</v>
      </c>
      <c r="D54" s="449"/>
      <c r="J54" s="455">
        <f>J282</f>
        <v>0</v>
      </c>
    </row>
    <row r="55" spans="2:10" s="447" customFormat="1" ht="21" customHeight="1" x14ac:dyDescent="0.2">
      <c r="C55" s="449" t="str">
        <f>B294</f>
        <v>Elektro – slaboproud – strukturovaná kabeláž</v>
      </c>
      <c r="D55" s="449"/>
      <c r="J55" s="455">
        <f>J294</f>
        <v>0</v>
      </c>
    </row>
    <row r="56" spans="2:10" s="447" customFormat="1" ht="21" customHeight="1" x14ac:dyDescent="0.2">
      <c r="C56" s="449" t="str">
        <f>B310</f>
        <v>Ochranné pospojení gastro – 1.PP</v>
      </c>
      <c r="D56" s="449"/>
      <c r="J56" s="455">
        <f>J310</f>
        <v>0</v>
      </c>
    </row>
    <row r="57" spans="2:10" s="447" customFormat="1" ht="21" customHeight="1" x14ac:dyDescent="0.2">
      <c r="C57" s="449" t="str">
        <f>B316</f>
        <v>Ochranné pospojení gastro – 1.NP</v>
      </c>
      <c r="D57" s="449"/>
      <c r="J57" s="455">
        <f>J316</f>
        <v>0</v>
      </c>
    </row>
    <row r="58" spans="2:10" s="447" customFormat="1" ht="21" customHeight="1" x14ac:dyDescent="0.2">
      <c r="C58" s="449" t="str">
        <f>B322</f>
        <v>Ochrana proti přepětí u chladících jednotek na střeše</v>
      </c>
      <c r="D58" s="449"/>
      <c r="J58" s="455">
        <f>J322</f>
        <v>0</v>
      </c>
    </row>
    <row r="59" spans="2:10" s="447" customFormat="1" ht="21" customHeight="1" x14ac:dyDescent="0.2">
      <c r="C59" s="449" t="str">
        <f>B330</f>
        <v>Montážní a inženýrská činnost</v>
      </c>
      <c r="D59" s="449"/>
      <c r="J59" s="455">
        <f>J330</f>
        <v>0</v>
      </c>
    </row>
    <row r="61" spans="2:10" s="447" customFormat="1" ht="7.5" customHeight="1" x14ac:dyDescent="0.2">
      <c r="J61" s="450"/>
    </row>
    <row r="62" spans="2:10" s="447" customFormat="1" ht="37.5" customHeight="1" x14ac:dyDescent="0.2">
      <c r="B62" s="711" t="s">
        <v>2119</v>
      </c>
      <c r="C62" s="711"/>
      <c r="D62" s="711"/>
      <c r="E62" s="711"/>
      <c r="F62" s="711"/>
      <c r="G62" s="711"/>
      <c r="H62" s="711"/>
      <c r="I62" s="711"/>
      <c r="J62" s="711"/>
    </row>
    <row r="63" spans="2:10" s="447" customFormat="1" ht="7.5" customHeight="1" x14ac:dyDescent="0.2">
      <c r="J63" s="450"/>
    </row>
    <row r="64" spans="2:10" s="447" customFormat="1" ht="15" customHeight="1" x14ac:dyDescent="0.2">
      <c r="B64" s="449"/>
      <c r="C64" s="449" t="s">
        <v>24</v>
      </c>
      <c r="E64" s="447" t="str">
        <f>E27</f>
        <v>Rekonstrukce kuchyně ZŠ Generála Janouška</v>
      </c>
      <c r="J64" s="450"/>
    </row>
    <row r="65" spans="2:53" s="447" customFormat="1" ht="15" customHeight="1" x14ac:dyDescent="0.2">
      <c r="B65" s="449"/>
      <c r="C65" s="449" t="s">
        <v>2102</v>
      </c>
      <c r="E65" s="447" t="str">
        <f t="shared" ref="E65:E68" si="1">E29</f>
        <v>Elektroinstalace – silnoproud/ slaboproud</v>
      </c>
      <c r="J65" s="450"/>
    </row>
    <row r="66" spans="2:53" s="447" customFormat="1" ht="15" customHeight="1" x14ac:dyDescent="0.2">
      <c r="B66" s="449"/>
      <c r="C66" s="449" t="s">
        <v>2104</v>
      </c>
      <c r="E66" s="447" t="str">
        <f t="shared" si="1"/>
        <v>Dygrýnova 1006/21, Praha 14 – Černý Most, 198 00</v>
      </c>
      <c r="J66" s="450"/>
    </row>
    <row r="67" spans="2:53" s="447" customFormat="1" ht="18.75" customHeight="1" x14ac:dyDescent="0.2">
      <c r="B67" s="449"/>
      <c r="C67" s="449" t="s">
        <v>2106</v>
      </c>
      <c r="E67" s="447" t="str">
        <f t="shared" si="1"/>
        <v>Jiří Flosman</v>
      </c>
      <c r="J67" s="450"/>
    </row>
    <row r="68" spans="2:53" s="447" customFormat="1" ht="15.75" customHeight="1" x14ac:dyDescent="0.2">
      <c r="B68" s="449"/>
      <c r="C68" s="449" t="s">
        <v>2108</v>
      </c>
      <c r="E68" s="447" t="str">
        <f t="shared" si="1"/>
        <v>Jiří Flosman</v>
      </c>
      <c r="J68" s="450"/>
    </row>
    <row r="69" spans="2:53" s="447" customFormat="1" ht="13.9" customHeight="1" x14ac:dyDescent="0.2">
      <c r="B69" s="449"/>
      <c r="C69" s="449" t="s">
        <v>2120</v>
      </c>
      <c r="E69" s="453"/>
      <c r="I69" s="449"/>
      <c r="J69" s="449"/>
    </row>
    <row r="70" spans="2:53" s="447" customFormat="1" ht="13.9" customHeight="1" x14ac:dyDescent="0.2">
      <c r="B70" s="449"/>
      <c r="C70" s="449"/>
      <c r="E70" s="453"/>
      <c r="I70" s="449"/>
      <c r="J70" s="449"/>
    </row>
    <row r="71" spans="2:53" s="447" customFormat="1" ht="13.9" customHeight="1" x14ac:dyDescent="0.2">
      <c r="B71" s="449"/>
      <c r="C71" s="449"/>
      <c r="E71" s="449"/>
      <c r="J71" s="456"/>
    </row>
    <row r="72" spans="2:53" s="459" customFormat="1" ht="13.9" customHeight="1" x14ac:dyDescent="0.2">
      <c r="B72" s="458"/>
      <c r="C72" s="458"/>
      <c r="J72" s="460"/>
    </row>
    <row r="73" spans="2:53" s="459" customFormat="1" ht="13.9" customHeight="1" x14ac:dyDescent="0.2">
      <c r="B73" s="458"/>
      <c r="C73" s="458"/>
      <c r="J73" s="460"/>
    </row>
    <row r="74" spans="2:53" s="459" customFormat="1" ht="13.9" customHeight="1" x14ac:dyDescent="0.2">
      <c r="B74" s="458"/>
      <c r="C74" s="458"/>
      <c r="J74" s="460"/>
    </row>
    <row r="75" spans="2:53" s="459" customFormat="1" ht="13.9" customHeight="1" x14ac:dyDescent="0.2">
      <c r="B75" s="458"/>
      <c r="C75" s="458"/>
      <c r="J75" s="460"/>
    </row>
    <row r="76" spans="2:53" s="459" customFormat="1" ht="13.9" customHeight="1" x14ac:dyDescent="0.2">
      <c r="B76" s="458"/>
      <c r="C76" s="458"/>
      <c r="E76" s="449"/>
      <c r="J76" s="460"/>
    </row>
    <row r="77" spans="2:53" s="459" customFormat="1" ht="13.9" customHeight="1" x14ac:dyDescent="0.2">
      <c r="B77" s="458"/>
      <c r="C77" s="458"/>
      <c r="J77" s="460"/>
    </row>
    <row r="78" spans="2:53" s="459" customFormat="1" ht="13.9" customHeight="1" x14ac:dyDescent="0.2">
      <c r="B78" s="458"/>
      <c r="C78" s="458"/>
      <c r="E78" s="461"/>
      <c r="J78" s="460"/>
    </row>
    <row r="79" spans="2:53" s="447" customFormat="1" ht="30" customHeight="1" x14ac:dyDescent="0.2">
      <c r="B79" s="449"/>
      <c r="C79" s="449" t="s">
        <v>2117</v>
      </c>
      <c r="J79" s="462">
        <f>J82+J94+J109+J118+J133+J148+J156+J159+J176+J185+J203+J217+J224+J229+J241+J255+J272+J282+J294+J310+J316+J322+J330</f>
        <v>0</v>
      </c>
      <c r="N79" s="463">
        <f>$BT$78</f>
        <v>0</v>
      </c>
      <c r="P79" s="463">
        <f>$BT$78</f>
        <v>0</v>
      </c>
      <c r="AJ79" s="447" t="s">
        <v>2121</v>
      </c>
      <c r="AK79" s="447" t="s">
        <v>2118</v>
      </c>
      <c r="BA79" s="455">
        <f>$BT$78</f>
        <v>0</v>
      </c>
    </row>
    <row r="80" spans="2:53" s="447" customFormat="1" ht="30" customHeight="1" x14ac:dyDescent="0.2">
      <c r="B80" s="449"/>
      <c r="J80" s="462"/>
      <c r="N80" s="463"/>
      <c r="P80" s="463"/>
      <c r="BA80" s="455"/>
    </row>
    <row r="81" spans="2:55" s="449" customFormat="1" ht="28.15" customHeight="1" x14ac:dyDescent="0.2">
      <c r="B81" s="449" t="s">
        <v>2122</v>
      </c>
      <c r="C81" s="449" t="s">
        <v>2123</v>
      </c>
      <c r="D81" s="464" t="s">
        <v>2124</v>
      </c>
      <c r="E81" s="465" t="s">
        <v>2125</v>
      </c>
      <c r="F81" s="465" t="s">
        <v>2126</v>
      </c>
      <c r="G81" s="466" t="s">
        <v>1785</v>
      </c>
      <c r="H81" s="454" t="s">
        <v>2127</v>
      </c>
      <c r="I81" s="449" t="s">
        <v>2128</v>
      </c>
      <c r="J81" s="467" t="s">
        <v>2129</v>
      </c>
      <c r="K81" s="465" t="s">
        <v>2130</v>
      </c>
      <c r="L81" s="468" t="s">
        <v>159</v>
      </c>
      <c r="M81" s="449" t="s">
        <v>2131</v>
      </c>
      <c r="N81" s="449" t="s">
        <v>2132</v>
      </c>
      <c r="O81" s="469" t="s">
        <v>2133</v>
      </c>
      <c r="P81" s="469" t="s">
        <v>2134</v>
      </c>
      <c r="Q81" s="469" t="s">
        <v>2135</v>
      </c>
      <c r="AH81" s="465"/>
      <c r="AJ81" s="465"/>
      <c r="AK81" s="465"/>
      <c r="AU81" s="455"/>
      <c r="AV81" s="455"/>
      <c r="AW81" s="455"/>
      <c r="AX81" s="455"/>
      <c r="AY81" s="455"/>
      <c r="AZ81" s="465"/>
      <c r="BA81" s="455"/>
      <c r="BB81" s="465"/>
      <c r="BC81" s="465"/>
    </row>
    <row r="82" spans="2:55" s="473" customFormat="1" ht="46.5" customHeight="1" x14ac:dyDescent="0.2">
      <c r="B82" s="470" t="s">
        <v>2136</v>
      </c>
      <c r="C82" s="470"/>
      <c r="D82" s="471"/>
      <c r="E82" s="471"/>
      <c r="F82" s="471"/>
      <c r="G82" s="471"/>
      <c r="H82" s="471"/>
      <c r="I82" s="471"/>
      <c r="J82" s="472">
        <f>SUM(J83:J93)</f>
        <v>0</v>
      </c>
      <c r="N82" s="463" t="e">
        <f>SUM(#REF!)</f>
        <v>#REF!</v>
      </c>
      <c r="P82" s="463" t="e">
        <f>SUM(#REF!)</f>
        <v>#REF!</v>
      </c>
      <c r="R82" s="196" t="s">
        <v>166</v>
      </c>
      <c r="S82" s="196" t="s">
        <v>167</v>
      </c>
      <c r="AH82" s="473" t="s">
        <v>66</v>
      </c>
      <c r="AJ82" s="473" t="s">
        <v>2121</v>
      </c>
      <c r="AK82" s="473" t="s">
        <v>66</v>
      </c>
      <c r="AO82" s="473" t="s">
        <v>2137</v>
      </c>
      <c r="BA82" s="474" t="e">
        <f>SUM(#REF!)</f>
        <v>#REF!</v>
      </c>
    </row>
    <row r="83" spans="2:55" s="475" customFormat="1" ht="11.25" customHeight="1" x14ac:dyDescent="0.15">
      <c r="B83" s="475" t="s">
        <v>2138</v>
      </c>
      <c r="I83" s="476"/>
      <c r="J83" s="477"/>
      <c r="N83" s="478"/>
      <c r="P83" s="478"/>
      <c r="R83" s="149"/>
      <c r="S83" s="149"/>
      <c r="BA83" s="479"/>
    </row>
    <row r="84" spans="2:55" s="480" customFormat="1" ht="31.15" customHeight="1" x14ac:dyDescent="0.2">
      <c r="B84" s="480">
        <v>1</v>
      </c>
      <c r="C84" s="480" t="s">
        <v>2139</v>
      </c>
      <c r="D84" s="481" t="s">
        <v>2140</v>
      </c>
      <c r="E84" s="482" t="s">
        <v>2141</v>
      </c>
      <c r="F84" s="482" t="s">
        <v>577</v>
      </c>
      <c r="G84" s="483">
        <v>40</v>
      </c>
      <c r="H84" s="508"/>
      <c r="I84" s="508"/>
      <c r="J84" s="484">
        <f t="shared" ref="J84:J93" si="2">(G84*H84)+(G84*I84)</f>
        <v>0</v>
      </c>
      <c r="K84" s="482"/>
      <c r="L84" s="485"/>
      <c r="O84" s="486"/>
      <c r="P84" s="486"/>
      <c r="Q84" s="486"/>
      <c r="R84" s="180" t="s">
        <v>187</v>
      </c>
      <c r="S84" s="181" t="s">
        <v>179</v>
      </c>
      <c r="AH84" s="482"/>
      <c r="AJ84" s="482"/>
      <c r="AK84" s="482"/>
      <c r="AU84" s="484"/>
      <c r="AV84" s="484"/>
      <c r="AW84" s="484"/>
      <c r="AX84" s="484"/>
      <c r="AY84" s="484"/>
      <c r="AZ84" s="482"/>
      <c r="BA84" s="484"/>
      <c r="BB84" s="482"/>
      <c r="BC84" s="482"/>
    </row>
    <row r="85" spans="2:55" s="480" customFormat="1" ht="20.45" customHeight="1" x14ac:dyDescent="0.2">
      <c r="B85" s="480">
        <v>2</v>
      </c>
      <c r="C85" s="480" t="s">
        <v>2139</v>
      </c>
      <c r="D85" s="481" t="s">
        <v>2142</v>
      </c>
      <c r="E85" s="482" t="s">
        <v>2143</v>
      </c>
      <c r="F85" s="482" t="s">
        <v>577</v>
      </c>
      <c r="G85" s="483">
        <v>30</v>
      </c>
      <c r="H85" s="508"/>
      <c r="I85" s="508"/>
      <c r="J85" s="484">
        <f t="shared" si="2"/>
        <v>0</v>
      </c>
      <c r="K85" s="482"/>
      <c r="L85" s="485"/>
      <c r="O85" s="486"/>
      <c r="P85" s="486"/>
      <c r="Q85" s="486"/>
      <c r="R85" s="180" t="s">
        <v>187</v>
      </c>
      <c r="S85" s="181" t="s">
        <v>179</v>
      </c>
      <c r="AH85" s="482"/>
      <c r="AJ85" s="482"/>
      <c r="AK85" s="482"/>
      <c r="AU85" s="484"/>
      <c r="AV85" s="484"/>
      <c r="AW85" s="484"/>
      <c r="AX85" s="484"/>
      <c r="AY85" s="484"/>
      <c r="AZ85" s="482"/>
      <c r="BA85" s="484"/>
      <c r="BB85" s="482"/>
      <c r="BC85" s="482"/>
    </row>
    <row r="86" spans="2:55" s="480" customFormat="1" ht="20.45" customHeight="1" x14ac:dyDescent="0.2">
      <c r="B86" s="480">
        <v>3</v>
      </c>
      <c r="C86" s="480" t="s">
        <v>2139</v>
      </c>
      <c r="D86" s="481" t="s">
        <v>2144</v>
      </c>
      <c r="E86" s="482" t="s">
        <v>2143</v>
      </c>
      <c r="F86" s="482" t="s">
        <v>577</v>
      </c>
      <c r="G86" s="483">
        <v>50</v>
      </c>
      <c r="H86" s="508"/>
      <c r="I86" s="508"/>
      <c r="J86" s="484">
        <f t="shared" si="2"/>
        <v>0</v>
      </c>
      <c r="K86" s="482"/>
      <c r="L86" s="485"/>
      <c r="O86" s="486"/>
      <c r="P86" s="486"/>
      <c r="Q86" s="486"/>
      <c r="R86" s="180" t="s">
        <v>187</v>
      </c>
      <c r="S86" s="181" t="s">
        <v>179</v>
      </c>
      <c r="AH86" s="482"/>
      <c r="AJ86" s="482"/>
      <c r="AK86" s="482"/>
      <c r="AU86" s="484"/>
      <c r="AV86" s="484"/>
      <c r="AW86" s="484"/>
      <c r="AX86" s="484"/>
      <c r="AY86" s="484"/>
      <c r="AZ86" s="482"/>
      <c r="BA86" s="484"/>
      <c r="BB86" s="482"/>
      <c r="BC86" s="482"/>
    </row>
    <row r="87" spans="2:55" s="480" customFormat="1" ht="20.45" customHeight="1" x14ac:dyDescent="0.2">
      <c r="B87" s="480">
        <v>4</v>
      </c>
      <c r="C87" s="480" t="s">
        <v>2139</v>
      </c>
      <c r="D87" s="481" t="s">
        <v>2142</v>
      </c>
      <c r="E87" s="482" t="s">
        <v>2145</v>
      </c>
      <c r="F87" s="482" t="s">
        <v>577</v>
      </c>
      <c r="G87" s="483">
        <v>40</v>
      </c>
      <c r="H87" s="508"/>
      <c r="I87" s="508"/>
      <c r="J87" s="484">
        <f t="shared" si="2"/>
        <v>0</v>
      </c>
      <c r="K87" s="482"/>
      <c r="L87" s="485"/>
      <c r="O87" s="486"/>
      <c r="P87" s="486"/>
      <c r="Q87" s="486"/>
      <c r="R87" s="180" t="s">
        <v>187</v>
      </c>
      <c r="S87" s="181" t="s">
        <v>179</v>
      </c>
      <c r="AH87" s="482"/>
      <c r="AJ87" s="482"/>
      <c r="AK87" s="482"/>
      <c r="AU87" s="484"/>
      <c r="AV87" s="484"/>
      <c r="AW87" s="484"/>
      <c r="AX87" s="484"/>
      <c r="AY87" s="484"/>
      <c r="AZ87" s="482"/>
      <c r="BA87" s="484"/>
      <c r="BB87" s="482"/>
      <c r="BC87" s="482"/>
    </row>
    <row r="88" spans="2:55" s="480" customFormat="1" ht="26.45" customHeight="1" x14ac:dyDescent="0.2">
      <c r="B88" s="480">
        <v>5</v>
      </c>
      <c r="C88" s="480" t="s">
        <v>2139</v>
      </c>
      <c r="D88" s="481" t="s">
        <v>2146</v>
      </c>
      <c r="E88" s="482" t="s">
        <v>2147</v>
      </c>
      <c r="F88" s="482" t="s">
        <v>577</v>
      </c>
      <c r="G88" s="483">
        <v>20</v>
      </c>
      <c r="H88" s="508"/>
      <c r="I88" s="508"/>
      <c r="J88" s="484">
        <f t="shared" si="2"/>
        <v>0</v>
      </c>
      <c r="K88" s="482"/>
      <c r="L88" s="485"/>
      <c r="O88" s="486"/>
      <c r="P88" s="486"/>
      <c r="Q88" s="486"/>
      <c r="R88" s="180" t="s">
        <v>187</v>
      </c>
      <c r="S88" s="181" t="s">
        <v>179</v>
      </c>
      <c r="AH88" s="482"/>
      <c r="AJ88" s="482"/>
      <c r="AK88" s="482"/>
      <c r="AU88" s="484"/>
      <c r="AV88" s="484"/>
      <c r="AW88" s="484"/>
      <c r="AX88" s="484"/>
      <c r="AY88" s="484"/>
      <c r="AZ88" s="482"/>
      <c r="BA88" s="484"/>
      <c r="BB88" s="482"/>
      <c r="BC88" s="482"/>
    </row>
    <row r="89" spans="2:55" s="480" customFormat="1" ht="26.45" customHeight="1" x14ac:dyDescent="0.2">
      <c r="B89" s="480">
        <v>6</v>
      </c>
      <c r="C89" s="480" t="s">
        <v>2139</v>
      </c>
      <c r="D89" s="481" t="s">
        <v>2148</v>
      </c>
      <c r="E89" s="482"/>
      <c r="F89" s="482" t="s">
        <v>1785</v>
      </c>
      <c r="G89" s="483">
        <v>10</v>
      </c>
      <c r="H89" s="508"/>
      <c r="I89" s="508"/>
      <c r="J89" s="484">
        <f t="shared" si="2"/>
        <v>0</v>
      </c>
      <c r="K89" s="482"/>
      <c r="L89" s="485"/>
      <c r="O89" s="486"/>
      <c r="P89" s="486"/>
      <c r="Q89" s="486"/>
      <c r="R89" s="180" t="s">
        <v>187</v>
      </c>
      <c r="S89" s="181" t="s">
        <v>179</v>
      </c>
      <c r="AH89" s="482"/>
      <c r="AJ89" s="482"/>
      <c r="AK89" s="482"/>
      <c r="AU89" s="484"/>
      <c r="AV89" s="484"/>
      <c r="AW89" s="484"/>
      <c r="AX89" s="484"/>
      <c r="AY89" s="484"/>
      <c r="AZ89" s="482"/>
      <c r="BA89" s="484"/>
      <c r="BB89" s="482"/>
      <c r="BC89" s="482"/>
    </row>
    <row r="90" spans="2:55" s="480" customFormat="1" ht="48" customHeight="1" x14ac:dyDescent="0.2">
      <c r="B90" s="480">
        <v>7</v>
      </c>
      <c r="C90" s="480" t="s">
        <v>2139</v>
      </c>
      <c r="D90" s="481" t="s">
        <v>2149</v>
      </c>
      <c r="E90" s="482" t="s">
        <v>2150</v>
      </c>
      <c r="F90" s="482" t="s">
        <v>1785</v>
      </c>
      <c r="G90" s="483">
        <v>600</v>
      </c>
      <c r="H90" s="508"/>
      <c r="I90" s="508"/>
      <c r="J90" s="484">
        <f t="shared" si="2"/>
        <v>0</v>
      </c>
      <c r="K90" s="482"/>
      <c r="L90" s="485"/>
      <c r="O90" s="486"/>
      <c r="P90" s="486"/>
      <c r="Q90" s="486"/>
      <c r="R90" s="180" t="s">
        <v>187</v>
      </c>
      <c r="S90" s="181" t="s">
        <v>179</v>
      </c>
      <c r="AH90" s="482"/>
      <c r="AJ90" s="482"/>
      <c r="AK90" s="482"/>
      <c r="AU90" s="484"/>
      <c r="AV90" s="484"/>
      <c r="AW90" s="484"/>
      <c r="AX90" s="484"/>
      <c r="AY90" s="484"/>
      <c r="AZ90" s="482"/>
      <c r="BA90" s="484"/>
      <c r="BB90" s="482"/>
      <c r="BC90" s="482"/>
    </row>
    <row r="91" spans="2:55" s="480" customFormat="1" ht="55.5" customHeight="1" x14ac:dyDescent="0.2">
      <c r="B91" s="480">
        <v>8</v>
      </c>
      <c r="C91" s="480" t="s">
        <v>2139</v>
      </c>
      <c r="D91" s="481" t="s">
        <v>2151</v>
      </c>
      <c r="E91" s="482" t="s">
        <v>2152</v>
      </c>
      <c r="F91" s="482" t="s">
        <v>577</v>
      </c>
      <c r="G91" s="483">
        <v>100</v>
      </c>
      <c r="H91" s="508"/>
      <c r="I91" s="508"/>
      <c r="J91" s="484">
        <f t="shared" si="2"/>
        <v>0</v>
      </c>
      <c r="K91" s="482"/>
      <c r="L91" s="485"/>
      <c r="O91" s="486"/>
      <c r="P91" s="486"/>
      <c r="Q91" s="486"/>
      <c r="R91" s="180" t="s">
        <v>187</v>
      </c>
      <c r="S91" s="181" t="s">
        <v>179</v>
      </c>
      <c r="AH91" s="482"/>
      <c r="AJ91" s="482"/>
      <c r="AK91" s="482"/>
      <c r="AU91" s="484"/>
      <c r="AV91" s="484"/>
      <c r="AW91" s="484"/>
      <c r="AX91" s="484"/>
      <c r="AY91" s="484"/>
      <c r="AZ91" s="482"/>
      <c r="BA91" s="484"/>
      <c r="BB91" s="482"/>
      <c r="BC91" s="482"/>
    </row>
    <row r="92" spans="2:55" s="480" customFormat="1" ht="55.5" customHeight="1" x14ac:dyDescent="0.2">
      <c r="B92" s="480">
        <v>9</v>
      </c>
      <c r="C92" s="480" t="s">
        <v>2139</v>
      </c>
      <c r="D92" s="481" t="s">
        <v>2153</v>
      </c>
      <c r="E92" s="482" t="s">
        <v>2152</v>
      </c>
      <c r="F92" s="482" t="s">
        <v>577</v>
      </c>
      <c r="G92" s="483">
        <v>250</v>
      </c>
      <c r="H92" s="508"/>
      <c r="I92" s="508"/>
      <c r="J92" s="484">
        <f t="shared" si="2"/>
        <v>0</v>
      </c>
      <c r="K92" s="482"/>
      <c r="L92" s="485"/>
      <c r="O92" s="486"/>
      <c r="P92" s="486"/>
      <c r="Q92" s="486"/>
      <c r="R92" s="180" t="s">
        <v>187</v>
      </c>
      <c r="S92" s="181" t="s">
        <v>179</v>
      </c>
      <c r="AH92" s="482"/>
      <c r="AJ92" s="482"/>
      <c r="AK92" s="482"/>
      <c r="AU92" s="484"/>
      <c r="AV92" s="484"/>
      <c r="AW92" s="484"/>
      <c r="AX92" s="484"/>
      <c r="AY92" s="484"/>
      <c r="AZ92" s="482"/>
      <c r="BA92" s="484"/>
      <c r="BB92" s="482"/>
      <c r="BC92" s="482"/>
    </row>
    <row r="93" spans="2:55" s="480" customFormat="1" ht="55.5" customHeight="1" x14ac:dyDescent="0.2">
      <c r="B93" s="480">
        <v>10</v>
      </c>
      <c r="C93" s="480" t="s">
        <v>2139</v>
      </c>
      <c r="D93" s="481" t="s">
        <v>2154</v>
      </c>
      <c r="E93" s="482" t="s">
        <v>2155</v>
      </c>
      <c r="F93" s="482" t="s">
        <v>1785</v>
      </c>
      <c r="G93" s="483">
        <v>30</v>
      </c>
      <c r="H93" s="508"/>
      <c r="I93" s="508"/>
      <c r="J93" s="484">
        <f t="shared" si="2"/>
        <v>0</v>
      </c>
      <c r="K93" s="482"/>
      <c r="L93" s="485"/>
      <c r="O93" s="486"/>
      <c r="P93" s="486"/>
      <c r="Q93" s="486"/>
      <c r="R93" s="180" t="s">
        <v>187</v>
      </c>
      <c r="S93" s="181" t="s">
        <v>179</v>
      </c>
      <c r="AH93" s="482"/>
      <c r="AJ93" s="482"/>
      <c r="AK93" s="482"/>
      <c r="AU93" s="484"/>
      <c r="AV93" s="484"/>
      <c r="AW93" s="484"/>
      <c r="AX93" s="484"/>
      <c r="AY93" s="484"/>
      <c r="AZ93" s="482"/>
      <c r="BA93" s="484"/>
      <c r="BB93" s="482"/>
      <c r="BC93" s="482"/>
    </row>
    <row r="94" spans="2:55" s="473" customFormat="1" ht="28.15" customHeight="1" x14ac:dyDescent="0.2">
      <c r="B94" s="470" t="s">
        <v>2156</v>
      </c>
      <c r="C94" s="470"/>
      <c r="D94" s="471"/>
      <c r="E94" s="471"/>
      <c r="F94" s="471"/>
      <c r="G94" s="471"/>
      <c r="H94" s="509"/>
      <c r="I94" s="509"/>
      <c r="J94" s="472">
        <f>SUM(J95:J108)</f>
        <v>0</v>
      </c>
      <c r="N94" s="463" t="e">
        <f>SUM(#REF!)</f>
        <v>#REF!</v>
      </c>
      <c r="P94" s="463" t="e">
        <f>SUM(#REF!)</f>
        <v>#REF!</v>
      </c>
      <c r="R94" s="180" t="s">
        <v>187</v>
      </c>
      <c r="S94" s="181" t="s">
        <v>179</v>
      </c>
      <c r="AH94" s="473" t="s">
        <v>66</v>
      </c>
      <c r="AJ94" s="473" t="s">
        <v>2121</v>
      </c>
      <c r="AK94" s="473" t="s">
        <v>66</v>
      </c>
      <c r="AO94" s="473" t="s">
        <v>2137</v>
      </c>
      <c r="BA94" s="474" t="e">
        <f>SUM(#REF!)</f>
        <v>#REF!</v>
      </c>
    </row>
    <row r="95" spans="2:55" s="480" customFormat="1" ht="24.95" customHeight="1" x14ac:dyDescent="0.2">
      <c r="B95" s="480">
        <v>11</v>
      </c>
      <c r="C95" s="480" t="s">
        <v>2139</v>
      </c>
      <c r="D95" s="487" t="s">
        <v>2157</v>
      </c>
      <c r="E95" s="482" t="s">
        <v>2158</v>
      </c>
      <c r="F95" s="482" t="s">
        <v>577</v>
      </c>
      <c r="G95" s="483">
        <v>12</v>
      </c>
      <c r="H95" s="508"/>
      <c r="I95" s="508"/>
      <c r="J95" s="484">
        <f t="shared" ref="J95:J108" si="3">(G95*H95)+(G95*I95)</f>
        <v>0</v>
      </c>
      <c r="K95" s="482"/>
      <c r="L95" s="485"/>
      <c r="O95" s="486"/>
      <c r="P95" s="486"/>
      <c r="Q95" s="486"/>
      <c r="R95" s="180" t="s">
        <v>187</v>
      </c>
      <c r="S95" s="181" t="s">
        <v>179</v>
      </c>
      <c r="AH95" s="482"/>
      <c r="AJ95" s="482"/>
      <c r="AK95" s="482"/>
      <c r="AU95" s="484"/>
      <c r="AV95" s="484"/>
      <c r="AW95" s="484"/>
      <c r="AX95" s="484"/>
      <c r="AY95" s="484"/>
      <c r="AZ95" s="482"/>
      <c r="BA95" s="484"/>
      <c r="BB95" s="482"/>
      <c r="BC95" s="482"/>
    </row>
    <row r="96" spans="2:55" s="480" customFormat="1" ht="24.95" customHeight="1" x14ac:dyDescent="0.2">
      <c r="B96" s="480">
        <v>12</v>
      </c>
      <c r="C96" s="480" t="s">
        <v>2139</v>
      </c>
      <c r="D96" s="487" t="s">
        <v>2159</v>
      </c>
      <c r="E96" s="482" t="s">
        <v>2158</v>
      </c>
      <c r="F96" s="482" t="s">
        <v>577</v>
      </c>
      <c r="G96" s="483">
        <v>3</v>
      </c>
      <c r="H96" s="508"/>
      <c r="I96" s="508"/>
      <c r="J96" s="484">
        <f t="shared" si="3"/>
        <v>0</v>
      </c>
      <c r="K96" s="482"/>
      <c r="L96" s="485"/>
      <c r="O96" s="486"/>
      <c r="P96" s="486"/>
      <c r="Q96" s="486"/>
      <c r="R96" s="180" t="s">
        <v>187</v>
      </c>
      <c r="S96" s="181" t="s">
        <v>179</v>
      </c>
      <c r="AH96" s="482"/>
      <c r="AJ96" s="482"/>
      <c r="AK96" s="482"/>
      <c r="AU96" s="484"/>
      <c r="AV96" s="484"/>
      <c r="AW96" s="484"/>
      <c r="AX96" s="484"/>
      <c r="AY96" s="484"/>
      <c r="AZ96" s="482"/>
      <c r="BA96" s="484"/>
      <c r="BB96" s="482"/>
      <c r="BC96" s="482"/>
    </row>
    <row r="97" spans="2:55" s="480" customFormat="1" ht="24.95" customHeight="1" x14ac:dyDescent="0.2">
      <c r="B97" s="480">
        <v>13</v>
      </c>
      <c r="C97" s="480" t="s">
        <v>2139</v>
      </c>
      <c r="D97" s="487" t="s">
        <v>2160</v>
      </c>
      <c r="E97" s="482"/>
      <c r="F97" s="482" t="s">
        <v>577</v>
      </c>
      <c r="G97" s="483">
        <v>30</v>
      </c>
      <c r="H97" s="508"/>
      <c r="I97" s="508"/>
      <c r="J97" s="484">
        <f t="shared" si="3"/>
        <v>0</v>
      </c>
      <c r="K97" s="482"/>
      <c r="L97" s="485"/>
      <c r="O97" s="486"/>
      <c r="P97" s="486"/>
      <c r="Q97" s="486"/>
      <c r="R97" s="180" t="s">
        <v>187</v>
      </c>
      <c r="S97" s="181" t="s">
        <v>179</v>
      </c>
      <c r="AH97" s="482"/>
      <c r="AJ97" s="482"/>
      <c r="AK97" s="482"/>
      <c r="AU97" s="484"/>
      <c r="AV97" s="484"/>
      <c r="AW97" s="484"/>
      <c r="AX97" s="484"/>
      <c r="AY97" s="484"/>
      <c r="AZ97" s="482"/>
      <c r="BA97" s="484"/>
      <c r="BB97" s="482"/>
      <c r="BC97" s="482"/>
    </row>
    <row r="98" spans="2:55" s="480" customFormat="1" ht="24.95" customHeight="1" x14ac:dyDescent="0.2">
      <c r="B98" s="480">
        <v>14</v>
      </c>
      <c r="C98" s="480" t="s">
        <v>2139</v>
      </c>
      <c r="D98" s="487" t="s">
        <v>2161</v>
      </c>
      <c r="E98" s="482"/>
      <c r="F98" s="482" t="s">
        <v>577</v>
      </c>
      <c r="G98" s="483">
        <v>675</v>
      </c>
      <c r="H98" s="508"/>
      <c r="I98" s="508"/>
      <c r="J98" s="484">
        <f t="shared" si="3"/>
        <v>0</v>
      </c>
      <c r="K98" s="482"/>
      <c r="L98" s="485"/>
      <c r="O98" s="486"/>
      <c r="P98" s="486"/>
      <c r="Q98" s="486"/>
      <c r="R98" s="180" t="s">
        <v>187</v>
      </c>
      <c r="S98" s="181" t="s">
        <v>179</v>
      </c>
      <c r="AH98" s="482"/>
      <c r="AJ98" s="482"/>
      <c r="AK98" s="482"/>
      <c r="AU98" s="484"/>
      <c r="AV98" s="484"/>
      <c r="AW98" s="484"/>
      <c r="AX98" s="484"/>
      <c r="AY98" s="484"/>
      <c r="AZ98" s="482"/>
      <c r="BA98" s="484"/>
      <c r="BB98" s="482"/>
      <c r="BC98" s="482"/>
    </row>
    <row r="99" spans="2:55" s="480" customFormat="1" ht="24.95" customHeight="1" x14ac:dyDescent="0.2">
      <c r="B99" s="480">
        <v>15</v>
      </c>
      <c r="C99" s="480" t="s">
        <v>2139</v>
      </c>
      <c r="D99" s="487" t="s">
        <v>2162</v>
      </c>
      <c r="E99" s="482"/>
      <c r="F99" s="482" t="s">
        <v>577</v>
      </c>
      <c r="G99" s="483">
        <v>45</v>
      </c>
      <c r="H99" s="508"/>
      <c r="I99" s="508"/>
      <c r="J99" s="484">
        <f t="shared" si="3"/>
        <v>0</v>
      </c>
      <c r="K99" s="482"/>
      <c r="L99" s="485"/>
      <c r="O99" s="486"/>
      <c r="P99" s="486"/>
      <c r="Q99" s="486"/>
      <c r="R99" s="180" t="s">
        <v>187</v>
      </c>
      <c r="S99" s="181" t="s">
        <v>179</v>
      </c>
      <c r="AH99" s="482"/>
      <c r="AJ99" s="482"/>
      <c r="AK99" s="482"/>
      <c r="AU99" s="484"/>
      <c r="AV99" s="484"/>
      <c r="AW99" s="484"/>
      <c r="AX99" s="484"/>
      <c r="AY99" s="484"/>
      <c r="AZ99" s="482"/>
      <c r="BA99" s="484"/>
      <c r="BB99" s="482"/>
      <c r="BC99" s="482"/>
    </row>
    <row r="100" spans="2:55" s="480" customFormat="1" ht="24.95" customHeight="1" x14ac:dyDescent="0.2">
      <c r="B100" s="480">
        <v>16</v>
      </c>
      <c r="C100" s="480" t="s">
        <v>2139</v>
      </c>
      <c r="D100" s="487" t="s">
        <v>2163</v>
      </c>
      <c r="E100" s="482" t="s">
        <v>2164</v>
      </c>
      <c r="F100" s="482" t="s">
        <v>577</v>
      </c>
      <c r="G100" s="483">
        <v>50</v>
      </c>
      <c r="H100" s="508"/>
      <c r="I100" s="508"/>
      <c r="J100" s="484">
        <f t="shared" si="3"/>
        <v>0</v>
      </c>
      <c r="K100" s="482"/>
      <c r="L100" s="485"/>
      <c r="O100" s="486"/>
      <c r="P100" s="486"/>
      <c r="Q100" s="486"/>
      <c r="R100" s="180" t="s">
        <v>187</v>
      </c>
      <c r="S100" s="181" t="s">
        <v>179</v>
      </c>
      <c r="AH100" s="482"/>
      <c r="AJ100" s="482"/>
      <c r="AK100" s="482"/>
      <c r="AU100" s="484"/>
      <c r="AV100" s="484"/>
      <c r="AW100" s="484"/>
      <c r="AX100" s="484"/>
      <c r="AY100" s="484"/>
      <c r="AZ100" s="482"/>
      <c r="BA100" s="484"/>
      <c r="BB100" s="482"/>
      <c r="BC100" s="482"/>
    </row>
    <row r="101" spans="2:55" s="480" customFormat="1" ht="24.95" customHeight="1" x14ac:dyDescent="0.2">
      <c r="B101" s="480">
        <v>17</v>
      </c>
      <c r="C101" s="480" t="s">
        <v>2139</v>
      </c>
      <c r="D101" s="487" t="s">
        <v>2165</v>
      </c>
      <c r="E101" s="482" t="s">
        <v>2164</v>
      </c>
      <c r="F101" s="482" t="s">
        <v>577</v>
      </c>
      <c r="G101" s="483">
        <v>150</v>
      </c>
      <c r="H101" s="508"/>
      <c r="I101" s="508"/>
      <c r="J101" s="484">
        <f t="shared" si="3"/>
        <v>0</v>
      </c>
      <c r="K101" s="482"/>
      <c r="L101" s="485"/>
      <c r="O101" s="486"/>
      <c r="P101" s="486"/>
      <c r="Q101" s="486"/>
      <c r="R101" s="180" t="s">
        <v>187</v>
      </c>
      <c r="S101" s="181" t="s">
        <v>179</v>
      </c>
      <c r="AH101" s="482"/>
      <c r="AJ101" s="482"/>
      <c r="AK101" s="482"/>
      <c r="AU101" s="484"/>
      <c r="AV101" s="484"/>
      <c r="AW101" s="484"/>
      <c r="AX101" s="484"/>
      <c r="AY101" s="484"/>
      <c r="AZ101" s="482"/>
      <c r="BA101" s="484"/>
      <c r="BB101" s="482"/>
      <c r="BC101" s="482"/>
    </row>
    <row r="102" spans="2:55" s="480" customFormat="1" ht="24.95" customHeight="1" x14ac:dyDescent="0.2">
      <c r="B102" s="480">
        <v>18</v>
      </c>
      <c r="C102" s="480" t="s">
        <v>2139</v>
      </c>
      <c r="D102" s="487" t="s">
        <v>2166</v>
      </c>
      <c r="E102" s="482" t="s">
        <v>2164</v>
      </c>
      <c r="F102" s="482" t="s">
        <v>577</v>
      </c>
      <c r="G102" s="483">
        <v>50</v>
      </c>
      <c r="H102" s="508"/>
      <c r="I102" s="508"/>
      <c r="J102" s="484">
        <f t="shared" si="3"/>
        <v>0</v>
      </c>
      <c r="K102" s="482"/>
      <c r="L102" s="485"/>
      <c r="O102" s="486"/>
      <c r="P102" s="486"/>
      <c r="Q102" s="486"/>
      <c r="R102" s="180" t="s">
        <v>187</v>
      </c>
      <c r="S102" s="181" t="s">
        <v>179</v>
      </c>
      <c r="AH102" s="482"/>
      <c r="AJ102" s="482"/>
      <c r="AK102" s="482"/>
      <c r="AU102" s="484"/>
      <c r="AV102" s="484"/>
      <c r="AW102" s="484"/>
      <c r="AX102" s="484"/>
      <c r="AY102" s="484"/>
      <c r="AZ102" s="482"/>
      <c r="BA102" s="484"/>
      <c r="BB102" s="482"/>
      <c r="BC102" s="482"/>
    </row>
    <row r="103" spans="2:55" s="480" customFormat="1" ht="24.95" customHeight="1" x14ac:dyDescent="0.2">
      <c r="B103" s="480">
        <v>19</v>
      </c>
      <c r="C103" s="480" t="s">
        <v>2139</v>
      </c>
      <c r="D103" s="487" t="s">
        <v>2167</v>
      </c>
      <c r="E103" s="482"/>
      <c r="F103" s="482" t="s">
        <v>577</v>
      </c>
      <c r="G103" s="483">
        <v>70</v>
      </c>
      <c r="H103" s="508"/>
      <c r="I103" s="508"/>
      <c r="J103" s="484">
        <f t="shared" si="3"/>
        <v>0</v>
      </c>
      <c r="K103" s="482"/>
      <c r="L103" s="485"/>
      <c r="O103" s="486"/>
      <c r="P103" s="486"/>
      <c r="Q103" s="486"/>
      <c r="R103" s="180" t="s">
        <v>187</v>
      </c>
      <c r="S103" s="181" t="s">
        <v>179</v>
      </c>
      <c r="AH103" s="482"/>
      <c r="AJ103" s="482"/>
      <c r="AK103" s="482"/>
      <c r="AU103" s="484"/>
      <c r="AV103" s="484"/>
      <c r="AW103" s="484"/>
      <c r="AX103" s="484"/>
      <c r="AY103" s="484"/>
      <c r="AZ103" s="482"/>
      <c r="BA103" s="484"/>
      <c r="BB103" s="482"/>
      <c r="BC103" s="482"/>
    </row>
    <row r="104" spans="2:55" s="480" customFormat="1" ht="24.95" customHeight="1" x14ac:dyDescent="0.2">
      <c r="B104" s="480">
        <v>20</v>
      </c>
      <c r="C104" s="480" t="s">
        <v>2139</v>
      </c>
      <c r="D104" s="487" t="s">
        <v>2168</v>
      </c>
      <c r="E104" s="482" t="s">
        <v>2169</v>
      </c>
      <c r="F104" s="482" t="s">
        <v>577</v>
      </c>
      <c r="G104" s="483">
        <v>75</v>
      </c>
      <c r="H104" s="508"/>
      <c r="I104" s="508"/>
      <c r="J104" s="484">
        <f t="shared" si="3"/>
        <v>0</v>
      </c>
      <c r="K104" s="482"/>
      <c r="L104" s="485"/>
      <c r="O104" s="486"/>
      <c r="P104" s="486"/>
      <c r="Q104" s="486"/>
      <c r="R104" s="180" t="s">
        <v>187</v>
      </c>
      <c r="S104" s="181" t="s">
        <v>179</v>
      </c>
      <c r="AH104" s="482"/>
      <c r="AJ104" s="482"/>
      <c r="AK104" s="482"/>
      <c r="AU104" s="484"/>
      <c r="AV104" s="484"/>
      <c r="AW104" s="484"/>
      <c r="AX104" s="484"/>
      <c r="AY104" s="484"/>
      <c r="AZ104" s="482"/>
      <c r="BA104" s="484"/>
      <c r="BB104" s="482"/>
      <c r="BC104" s="482"/>
    </row>
    <row r="105" spans="2:55" s="480" customFormat="1" ht="24.95" customHeight="1" x14ac:dyDescent="0.2">
      <c r="B105" s="480">
        <v>21</v>
      </c>
      <c r="C105" s="480" t="s">
        <v>2139</v>
      </c>
      <c r="D105" s="487" t="s">
        <v>2170</v>
      </c>
      <c r="E105" s="482" t="s">
        <v>2171</v>
      </c>
      <c r="F105" s="482" t="s">
        <v>577</v>
      </c>
      <c r="G105" s="483">
        <v>20</v>
      </c>
      <c r="H105" s="508"/>
      <c r="I105" s="508"/>
      <c r="J105" s="484">
        <f t="shared" si="3"/>
        <v>0</v>
      </c>
      <c r="K105" s="482"/>
      <c r="L105" s="485"/>
      <c r="O105" s="486"/>
      <c r="P105" s="486"/>
      <c r="Q105" s="486"/>
      <c r="R105" s="180" t="s">
        <v>187</v>
      </c>
      <c r="S105" s="181" t="s">
        <v>179</v>
      </c>
      <c r="AH105" s="482"/>
      <c r="AJ105" s="482"/>
      <c r="AK105" s="482"/>
      <c r="AU105" s="484"/>
      <c r="AV105" s="484"/>
      <c r="AW105" s="484"/>
      <c r="AX105" s="484"/>
      <c r="AY105" s="484"/>
      <c r="AZ105" s="482"/>
      <c r="BA105" s="484"/>
      <c r="BB105" s="482"/>
      <c r="BC105" s="482"/>
    </row>
    <row r="106" spans="2:55" s="480" customFormat="1" ht="24.95" customHeight="1" x14ac:dyDescent="0.2">
      <c r="B106" s="480">
        <v>22</v>
      </c>
      <c r="C106" s="480" t="s">
        <v>2139</v>
      </c>
      <c r="D106" s="487" t="s">
        <v>2172</v>
      </c>
      <c r="E106" s="482" t="s">
        <v>2173</v>
      </c>
      <c r="F106" s="482" t="s">
        <v>577</v>
      </c>
      <c r="G106" s="483">
        <v>15</v>
      </c>
      <c r="H106" s="508"/>
      <c r="I106" s="508"/>
      <c r="J106" s="484">
        <f t="shared" si="3"/>
        <v>0</v>
      </c>
      <c r="K106" s="482"/>
      <c r="L106" s="485"/>
      <c r="O106" s="486"/>
      <c r="P106" s="486"/>
      <c r="Q106" s="486"/>
      <c r="R106" s="180" t="s">
        <v>187</v>
      </c>
      <c r="S106" s="181" t="s">
        <v>179</v>
      </c>
      <c r="AH106" s="482"/>
      <c r="AJ106" s="482"/>
      <c r="AK106" s="482"/>
      <c r="AU106" s="484"/>
      <c r="AV106" s="484"/>
      <c r="AW106" s="484"/>
      <c r="AX106" s="484"/>
      <c r="AY106" s="484"/>
      <c r="AZ106" s="482"/>
      <c r="BA106" s="484"/>
      <c r="BB106" s="482"/>
      <c r="BC106" s="482"/>
    </row>
    <row r="107" spans="2:55" s="480" customFormat="1" ht="24.95" customHeight="1" x14ac:dyDescent="0.2">
      <c r="B107" s="480">
        <v>23</v>
      </c>
      <c r="C107" s="480" t="s">
        <v>2139</v>
      </c>
      <c r="D107" s="487" t="s">
        <v>2166</v>
      </c>
      <c r="E107" s="482" t="s">
        <v>2174</v>
      </c>
      <c r="F107" s="482" t="s">
        <v>577</v>
      </c>
      <c r="G107" s="483">
        <v>20</v>
      </c>
      <c r="H107" s="508"/>
      <c r="I107" s="508"/>
      <c r="J107" s="484">
        <f t="shared" si="3"/>
        <v>0</v>
      </c>
      <c r="K107" s="482"/>
      <c r="L107" s="485"/>
      <c r="O107" s="486"/>
      <c r="P107" s="486"/>
      <c r="Q107" s="486"/>
      <c r="R107" s="180" t="s">
        <v>187</v>
      </c>
      <c r="S107" s="181" t="s">
        <v>179</v>
      </c>
      <c r="AH107" s="482"/>
      <c r="AJ107" s="482"/>
      <c r="AK107" s="482"/>
      <c r="AU107" s="484"/>
      <c r="AV107" s="484"/>
      <c r="AW107" s="484"/>
      <c r="AX107" s="484"/>
      <c r="AY107" s="484"/>
      <c r="AZ107" s="482"/>
      <c r="BA107" s="484"/>
      <c r="BB107" s="482"/>
      <c r="BC107" s="482"/>
    </row>
    <row r="108" spans="2:55" s="480" customFormat="1" ht="24.95" customHeight="1" x14ac:dyDescent="0.2">
      <c r="B108" s="480">
        <v>24</v>
      </c>
      <c r="C108" s="480" t="s">
        <v>2139</v>
      </c>
      <c r="D108" s="487" t="s">
        <v>2175</v>
      </c>
      <c r="E108" s="482"/>
      <c r="F108" s="482" t="s">
        <v>577</v>
      </c>
      <c r="G108" s="483">
        <v>100</v>
      </c>
      <c r="H108" s="508"/>
      <c r="I108" s="508"/>
      <c r="J108" s="484">
        <f t="shared" si="3"/>
        <v>0</v>
      </c>
      <c r="K108" s="482"/>
      <c r="L108" s="485"/>
      <c r="O108" s="486"/>
      <c r="P108" s="486"/>
      <c r="Q108" s="486"/>
      <c r="R108" s="180" t="s">
        <v>187</v>
      </c>
      <c r="S108" s="181" t="s">
        <v>179</v>
      </c>
      <c r="AH108" s="482"/>
      <c r="AJ108" s="482"/>
      <c r="AK108" s="482"/>
      <c r="AU108" s="484"/>
      <c r="AV108" s="484"/>
      <c r="AW108" s="484"/>
      <c r="AX108" s="484"/>
      <c r="AY108" s="484"/>
      <c r="AZ108" s="482"/>
      <c r="BA108" s="484"/>
      <c r="BB108" s="482"/>
      <c r="BC108" s="482"/>
    </row>
    <row r="109" spans="2:55" s="473" customFormat="1" ht="28.15" customHeight="1" x14ac:dyDescent="0.2">
      <c r="B109" s="470" t="s">
        <v>2176</v>
      </c>
      <c r="C109" s="470"/>
      <c r="D109" s="471"/>
      <c r="E109" s="471"/>
      <c r="F109" s="471"/>
      <c r="G109" s="471"/>
      <c r="H109" s="509"/>
      <c r="I109" s="509"/>
      <c r="J109" s="472">
        <f>SUM(J110:J117)</f>
        <v>0</v>
      </c>
      <c r="N109" s="463" t="e">
        <f>SUM(#REF!)</f>
        <v>#REF!</v>
      </c>
      <c r="P109" s="463" t="e">
        <f>SUM(#REF!)</f>
        <v>#REF!</v>
      </c>
      <c r="R109" s="180" t="s">
        <v>187</v>
      </c>
      <c r="S109" s="181" t="s">
        <v>179</v>
      </c>
      <c r="AH109" s="473" t="s">
        <v>66</v>
      </c>
      <c r="AJ109" s="473" t="s">
        <v>2121</v>
      </c>
      <c r="AK109" s="473" t="s">
        <v>66</v>
      </c>
      <c r="AO109" s="473" t="s">
        <v>2137</v>
      </c>
      <c r="BA109" s="474" t="e">
        <f>SUM(#REF!)</f>
        <v>#REF!</v>
      </c>
    </row>
    <row r="110" spans="2:55" s="480" customFormat="1" ht="24.95" customHeight="1" x14ac:dyDescent="0.2">
      <c r="B110" s="480">
        <v>25</v>
      </c>
      <c r="C110" s="480" t="s">
        <v>2139</v>
      </c>
      <c r="D110" s="487" t="s">
        <v>2177</v>
      </c>
      <c r="E110" s="482"/>
      <c r="F110" s="482" t="s">
        <v>577</v>
      </c>
      <c r="G110" s="483">
        <v>20</v>
      </c>
      <c r="H110" s="508"/>
      <c r="I110" s="508"/>
      <c r="J110" s="484">
        <f t="shared" ref="J110:J117" si="4">(G110*H110)+(G110*I110)</f>
        <v>0</v>
      </c>
      <c r="K110" s="482"/>
      <c r="L110" s="485"/>
      <c r="O110" s="486"/>
      <c r="P110" s="486"/>
      <c r="Q110" s="486"/>
      <c r="R110" s="180" t="s">
        <v>187</v>
      </c>
      <c r="S110" s="181" t="s">
        <v>179</v>
      </c>
      <c r="AH110" s="482"/>
      <c r="AJ110" s="482"/>
      <c r="AK110" s="482"/>
      <c r="AU110" s="484"/>
      <c r="AV110" s="484"/>
      <c r="AW110" s="484"/>
      <c r="AX110" s="484"/>
      <c r="AY110" s="484"/>
      <c r="AZ110" s="482"/>
      <c r="BA110" s="484"/>
      <c r="BB110" s="482"/>
      <c r="BC110" s="482"/>
    </row>
    <row r="111" spans="2:55" s="480" customFormat="1" ht="24.95" customHeight="1" x14ac:dyDescent="0.2">
      <c r="B111" s="480">
        <v>26</v>
      </c>
      <c r="C111" s="480" t="s">
        <v>2139</v>
      </c>
      <c r="D111" s="487" t="s">
        <v>2178</v>
      </c>
      <c r="E111" s="482"/>
      <c r="F111" s="482" t="s">
        <v>577</v>
      </c>
      <c r="G111" s="483">
        <v>20</v>
      </c>
      <c r="H111" s="508"/>
      <c r="I111" s="508"/>
      <c r="J111" s="484">
        <f t="shared" si="4"/>
        <v>0</v>
      </c>
      <c r="K111" s="482"/>
      <c r="L111" s="485"/>
      <c r="O111" s="486"/>
      <c r="P111" s="486"/>
      <c r="Q111" s="486"/>
      <c r="R111" s="180" t="s">
        <v>187</v>
      </c>
      <c r="S111" s="181" t="s">
        <v>179</v>
      </c>
      <c r="AH111" s="482"/>
      <c r="AJ111" s="482"/>
      <c r="AK111" s="482"/>
      <c r="AU111" s="484"/>
      <c r="AV111" s="484"/>
      <c r="AW111" s="484"/>
      <c r="AX111" s="484"/>
      <c r="AY111" s="484"/>
      <c r="AZ111" s="482"/>
      <c r="BA111" s="484"/>
      <c r="BB111" s="482"/>
      <c r="BC111" s="482"/>
    </row>
    <row r="112" spans="2:55" s="480" customFormat="1" ht="24.95" customHeight="1" x14ac:dyDescent="0.2">
      <c r="B112" s="480">
        <v>27</v>
      </c>
      <c r="C112" s="480" t="s">
        <v>2139</v>
      </c>
      <c r="D112" s="487" t="s">
        <v>2161</v>
      </c>
      <c r="E112" s="482"/>
      <c r="F112" s="482" t="s">
        <v>577</v>
      </c>
      <c r="G112" s="483">
        <v>2500</v>
      </c>
      <c r="H112" s="508"/>
      <c r="I112" s="508"/>
      <c r="J112" s="484">
        <f t="shared" si="4"/>
        <v>0</v>
      </c>
      <c r="K112" s="482"/>
      <c r="L112" s="485"/>
      <c r="O112" s="486"/>
      <c r="P112" s="486"/>
      <c r="Q112" s="486"/>
      <c r="R112" s="180" t="s">
        <v>187</v>
      </c>
      <c r="S112" s="181" t="s">
        <v>179</v>
      </c>
      <c r="AH112" s="482"/>
      <c r="AJ112" s="482"/>
      <c r="AK112" s="482"/>
      <c r="AU112" s="484"/>
      <c r="AV112" s="484"/>
      <c r="AW112" s="484"/>
      <c r="AX112" s="484"/>
      <c r="AY112" s="484"/>
      <c r="AZ112" s="482"/>
      <c r="BA112" s="484"/>
      <c r="BB112" s="482"/>
      <c r="BC112" s="482"/>
    </row>
    <row r="113" spans="2:55" s="480" customFormat="1" ht="24.95" customHeight="1" x14ac:dyDescent="0.2">
      <c r="B113" s="480">
        <v>28</v>
      </c>
      <c r="C113" s="480" t="s">
        <v>2139</v>
      </c>
      <c r="D113" s="487" t="s">
        <v>2179</v>
      </c>
      <c r="E113" s="482"/>
      <c r="F113" s="482" t="s">
        <v>577</v>
      </c>
      <c r="G113" s="483">
        <v>200</v>
      </c>
      <c r="H113" s="508"/>
      <c r="I113" s="508"/>
      <c r="J113" s="484">
        <f t="shared" si="4"/>
        <v>0</v>
      </c>
      <c r="K113" s="482"/>
      <c r="L113" s="485"/>
      <c r="O113" s="486"/>
      <c r="P113" s="486"/>
      <c r="Q113" s="486"/>
      <c r="R113" s="180" t="s">
        <v>187</v>
      </c>
      <c r="S113" s="181" t="s">
        <v>179</v>
      </c>
      <c r="AH113" s="482"/>
      <c r="AJ113" s="482"/>
      <c r="AK113" s="482"/>
      <c r="AU113" s="484"/>
      <c r="AV113" s="484"/>
      <c r="AW113" s="484"/>
      <c r="AX113" s="484"/>
      <c r="AY113" s="484"/>
      <c r="AZ113" s="482"/>
      <c r="BA113" s="484"/>
      <c r="BB113" s="482"/>
      <c r="BC113" s="482"/>
    </row>
    <row r="114" spans="2:55" s="480" customFormat="1" ht="24.95" customHeight="1" x14ac:dyDescent="0.2">
      <c r="B114" s="480">
        <v>29</v>
      </c>
      <c r="C114" s="480" t="s">
        <v>2139</v>
      </c>
      <c r="D114" s="487" t="s">
        <v>2167</v>
      </c>
      <c r="E114" s="482"/>
      <c r="F114" s="482" t="s">
        <v>577</v>
      </c>
      <c r="G114" s="483">
        <v>500</v>
      </c>
      <c r="H114" s="508"/>
      <c r="I114" s="508"/>
      <c r="J114" s="484">
        <f t="shared" si="4"/>
        <v>0</v>
      </c>
      <c r="K114" s="482"/>
      <c r="L114" s="485"/>
      <c r="O114" s="486"/>
      <c r="P114" s="486"/>
      <c r="Q114" s="486"/>
      <c r="R114" s="180" t="s">
        <v>187</v>
      </c>
      <c r="S114" s="181" t="s">
        <v>179</v>
      </c>
      <c r="AH114" s="482"/>
      <c r="AJ114" s="482"/>
      <c r="AK114" s="482"/>
      <c r="AU114" s="484"/>
      <c r="AV114" s="484"/>
      <c r="AW114" s="484"/>
      <c r="AX114" s="484"/>
      <c r="AY114" s="484"/>
      <c r="AZ114" s="482"/>
      <c r="BA114" s="484"/>
      <c r="BB114" s="482"/>
      <c r="BC114" s="482"/>
    </row>
    <row r="115" spans="2:55" s="480" customFormat="1" ht="24.95" customHeight="1" x14ac:dyDescent="0.2">
      <c r="B115" s="480">
        <v>30</v>
      </c>
      <c r="C115" s="480" t="s">
        <v>2139</v>
      </c>
      <c r="D115" s="487" t="s">
        <v>2162</v>
      </c>
      <c r="E115" s="482"/>
      <c r="F115" s="482" t="s">
        <v>577</v>
      </c>
      <c r="G115" s="483">
        <v>1000</v>
      </c>
      <c r="H115" s="508"/>
      <c r="I115" s="508"/>
      <c r="J115" s="484">
        <f t="shared" si="4"/>
        <v>0</v>
      </c>
      <c r="K115" s="482"/>
      <c r="L115" s="485"/>
      <c r="O115" s="486"/>
      <c r="P115" s="486"/>
      <c r="Q115" s="486"/>
      <c r="R115" s="180" t="s">
        <v>187</v>
      </c>
      <c r="S115" s="181" t="s">
        <v>179</v>
      </c>
      <c r="AH115" s="482"/>
      <c r="AJ115" s="482"/>
      <c r="AK115" s="482"/>
      <c r="AU115" s="484"/>
      <c r="AV115" s="484"/>
      <c r="AW115" s="484"/>
      <c r="AX115" s="484"/>
      <c r="AY115" s="484"/>
      <c r="AZ115" s="482"/>
      <c r="BA115" s="484"/>
      <c r="BB115" s="482"/>
      <c r="BC115" s="482"/>
    </row>
    <row r="116" spans="2:55" s="480" customFormat="1" ht="24.95" customHeight="1" x14ac:dyDescent="0.2">
      <c r="B116" s="480">
        <v>31</v>
      </c>
      <c r="C116" s="480" t="s">
        <v>2139</v>
      </c>
      <c r="D116" s="487" t="s">
        <v>2180</v>
      </c>
      <c r="E116" s="482"/>
      <c r="F116" s="482" t="s">
        <v>577</v>
      </c>
      <c r="G116" s="483">
        <v>60</v>
      </c>
      <c r="H116" s="508"/>
      <c r="I116" s="508"/>
      <c r="J116" s="484">
        <f t="shared" si="4"/>
        <v>0</v>
      </c>
      <c r="K116" s="482"/>
      <c r="L116" s="485"/>
      <c r="O116" s="486"/>
      <c r="P116" s="486"/>
      <c r="Q116" s="486"/>
      <c r="R116" s="180" t="s">
        <v>187</v>
      </c>
      <c r="S116" s="181" t="s">
        <v>179</v>
      </c>
      <c r="AH116" s="482"/>
      <c r="AJ116" s="482"/>
      <c r="AK116" s="482"/>
      <c r="AU116" s="484"/>
      <c r="AV116" s="484"/>
      <c r="AW116" s="484"/>
      <c r="AX116" s="484"/>
      <c r="AY116" s="484"/>
      <c r="AZ116" s="482"/>
      <c r="BA116" s="484"/>
      <c r="BB116" s="482"/>
      <c r="BC116" s="482"/>
    </row>
    <row r="117" spans="2:55" s="480" customFormat="1" ht="24.95" customHeight="1" x14ac:dyDescent="0.2">
      <c r="B117" s="480">
        <v>32</v>
      </c>
      <c r="C117" s="480" t="s">
        <v>2139</v>
      </c>
      <c r="D117" s="487" t="s">
        <v>2166</v>
      </c>
      <c r="E117" s="482"/>
      <c r="F117" s="482" t="s">
        <v>577</v>
      </c>
      <c r="G117" s="483">
        <v>20</v>
      </c>
      <c r="H117" s="508"/>
      <c r="I117" s="508"/>
      <c r="J117" s="484">
        <f t="shared" si="4"/>
        <v>0</v>
      </c>
      <c r="K117" s="482"/>
      <c r="L117" s="485"/>
      <c r="O117" s="486"/>
      <c r="P117" s="486"/>
      <c r="Q117" s="486"/>
      <c r="R117" s="180" t="s">
        <v>187</v>
      </c>
      <c r="S117" s="181" t="s">
        <v>179</v>
      </c>
      <c r="AH117" s="482"/>
      <c r="AJ117" s="482"/>
      <c r="AK117" s="482"/>
      <c r="AU117" s="484"/>
      <c r="AV117" s="484"/>
      <c r="AW117" s="484"/>
      <c r="AX117" s="484"/>
      <c r="AY117" s="484"/>
      <c r="AZ117" s="482"/>
      <c r="BA117" s="484"/>
      <c r="BB117" s="482"/>
      <c r="BC117" s="482"/>
    </row>
    <row r="118" spans="2:55" s="473" customFormat="1" ht="28.15" customHeight="1" x14ac:dyDescent="0.2">
      <c r="B118" s="470" t="s">
        <v>2181</v>
      </c>
      <c r="C118" s="470"/>
      <c r="D118" s="471"/>
      <c r="E118" s="471"/>
      <c r="F118" s="471"/>
      <c r="G118" s="471"/>
      <c r="H118" s="509"/>
      <c r="I118" s="509"/>
      <c r="J118" s="472">
        <f>SUM(J119:J132)</f>
        <v>0</v>
      </c>
      <c r="N118" s="463" t="e">
        <f>SUM(#REF!)</f>
        <v>#REF!</v>
      </c>
      <c r="P118" s="463" t="e">
        <f>SUM(#REF!)</f>
        <v>#REF!</v>
      </c>
      <c r="R118" s="180" t="s">
        <v>187</v>
      </c>
      <c r="S118" s="181" t="s">
        <v>179</v>
      </c>
      <c r="AH118" s="473" t="s">
        <v>66</v>
      </c>
      <c r="AJ118" s="473" t="s">
        <v>2121</v>
      </c>
      <c r="AK118" s="473" t="s">
        <v>66</v>
      </c>
      <c r="AO118" s="473" t="s">
        <v>2137</v>
      </c>
      <c r="BA118" s="474" t="e">
        <f>SUM(#REF!)</f>
        <v>#REF!</v>
      </c>
    </row>
    <row r="119" spans="2:55" s="480" customFormat="1" ht="24.95" customHeight="1" x14ac:dyDescent="0.2">
      <c r="B119" s="480">
        <v>33</v>
      </c>
      <c r="C119" s="480" t="s">
        <v>2139</v>
      </c>
      <c r="D119" s="487" t="s">
        <v>2161</v>
      </c>
      <c r="E119" s="482"/>
      <c r="F119" s="482" t="s">
        <v>577</v>
      </c>
      <c r="G119" s="483">
        <v>920</v>
      </c>
      <c r="H119" s="508"/>
      <c r="I119" s="508"/>
      <c r="J119" s="484">
        <f t="shared" ref="J119:J132" si="5">(G119*H119)+(G119*I119)</f>
        <v>0</v>
      </c>
      <c r="K119" s="482"/>
      <c r="L119" s="485"/>
      <c r="O119" s="486"/>
      <c r="P119" s="486"/>
      <c r="Q119" s="486"/>
      <c r="R119" s="180" t="s">
        <v>187</v>
      </c>
      <c r="S119" s="181" t="s">
        <v>179</v>
      </c>
      <c r="AH119" s="482"/>
      <c r="AJ119" s="482"/>
      <c r="AK119" s="482"/>
      <c r="AU119" s="484"/>
      <c r="AV119" s="484"/>
      <c r="AW119" s="484"/>
      <c r="AX119" s="484"/>
      <c r="AY119" s="484"/>
      <c r="AZ119" s="482"/>
      <c r="BA119" s="484"/>
      <c r="BB119" s="482"/>
      <c r="BC119" s="482"/>
    </row>
    <row r="120" spans="2:55" s="480" customFormat="1" ht="24.95" customHeight="1" x14ac:dyDescent="0.2">
      <c r="B120" s="480">
        <v>34</v>
      </c>
      <c r="C120" s="480" t="s">
        <v>2139</v>
      </c>
      <c r="D120" s="487" t="s">
        <v>2162</v>
      </c>
      <c r="E120" s="482"/>
      <c r="F120" s="482" t="s">
        <v>577</v>
      </c>
      <c r="G120" s="483">
        <v>2045</v>
      </c>
      <c r="H120" s="508"/>
      <c r="I120" s="508"/>
      <c r="J120" s="484">
        <f t="shared" si="5"/>
        <v>0</v>
      </c>
      <c r="K120" s="482"/>
      <c r="L120" s="485"/>
      <c r="O120" s="486"/>
      <c r="P120" s="486"/>
      <c r="Q120" s="486"/>
      <c r="R120" s="180" t="s">
        <v>187</v>
      </c>
      <c r="S120" s="181" t="s">
        <v>179</v>
      </c>
      <c r="AH120" s="482"/>
      <c r="AJ120" s="482"/>
      <c r="AK120" s="482"/>
      <c r="AU120" s="484"/>
      <c r="AV120" s="484"/>
      <c r="AW120" s="484"/>
      <c r="AX120" s="484"/>
      <c r="AY120" s="484"/>
      <c r="AZ120" s="482"/>
      <c r="BA120" s="484"/>
      <c r="BB120" s="482"/>
      <c r="BC120" s="482"/>
    </row>
    <row r="121" spans="2:55" s="480" customFormat="1" ht="24.95" customHeight="1" x14ac:dyDescent="0.2">
      <c r="B121" s="480">
        <v>35</v>
      </c>
      <c r="C121" s="480" t="s">
        <v>2139</v>
      </c>
      <c r="D121" s="487" t="s">
        <v>2163</v>
      </c>
      <c r="E121" s="482"/>
      <c r="F121" s="482" t="s">
        <v>577</v>
      </c>
      <c r="G121" s="483">
        <v>250</v>
      </c>
      <c r="H121" s="508"/>
      <c r="I121" s="508"/>
      <c r="J121" s="484">
        <f t="shared" si="5"/>
        <v>0</v>
      </c>
      <c r="K121" s="482"/>
      <c r="L121" s="485"/>
      <c r="O121" s="486"/>
      <c r="P121" s="486"/>
      <c r="Q121" s="486"/>
      <c r="R121" s="180" t="s">
        <v>187</v>
      </c>
      <c r="S121" s="181" t="s">
        <v>179</v>
      </c>
      <c r="AH121" s="482"/>
      <c r="AJ121" s="482"/>
      <c r="AK121" s="482"/>
      <c r="AU121" s="484"/>
      <c r="AV121" s="484"/>
      <c r="AW121" s="484"/>
      <c r="AX121" s="484"/>
      <c r="AY121" s="484"/>
      <c r="AZ121" s="482"/>
      <c r="BA121" s="484"/>
      <c r="BB121" s="482"/>
      <c r="BC121" s="482"/>
    </row>
    <row r="122" spans="2:55" s="480" customFormat="1" ht="24.95" customHeight="1" x14ac:dyDescent="0.2">
      <c r="B122" s="480">
        <v>36</v>
      </c>
      <c r="C122" s="480" t="s">
        <v>2139</v>
      </c>
      <c r="D122" s="487" t="s">
        <v>2182</v>
      </c>
      <c r="E122" s="482"/>
      <c r="F122" s="482" t="s">
        <v>577</v>
      </c>
      <c r="G122" s="483">
        <v>200</v>
      </c>
      <c r="H122" s="508"/>
      <c r="I122" s="508"/>
      <c r="J122" s="484">
        <f t="shared" si="5"/>
        <v>0</v>
      </c>
      <c r="K122" s="482"/>
      <c r="L122" s="485"/>
      <c r="O122" s="486"/>
      <c r="P122" s="486"/>
      <c r="Q122" s="486"/>
      <c r="R122" s="180" t="s">
        <v>187</v>
      </c>
      <c r="S122" s="181" t="s">
        <v>179</v>
      </c>
      <c r="AH122" s="482"/>
      <c r="AJ122" s="482"/>
      <c r="AK122" s="482"/>
      <c r="AU122" s="484"/>
      <c r="AV122" s="484"/>
      <c r="AW122" s="484"/>
      <c r="AX122" s="484"/>
      <c r="AY122" s="484"/>
      <c r="AZ122" s="482"/>
      <c r="BA122" s="484"/>
      <c r="BB122" s="482"/>
      <c r="BC122" s="482"/>
    </row>
    <row r="123" spans="2:55" s="480" customFormat="1" ht="24.95" customHeight="1" x14ac:dyDescent="0.2">
      <c r="B123" s="480">
        <v>37</v>
      </c>
      <c r="C123" s="480" t="s">
        <v>2139</v>
      </c>
      <c r="D123" s="487" t="s">
        <v>2172</v>
      </c>
      <c r="E123" s="482"/>
      <c r="F123" s="482" t="s">
        <v>577</v>
      </c>
      <c r="G123" s="483">
        <v>250</v>
      </c>
      <c r="H123" s="508"/>
      <c r="I123" s="508"/>
      <c r="J123" s="484">
        <f t="shared" si="5"/>
        <v>0</v>
      </c>
      <c r="K123" s="482"/>
      <c r="L123" s="485"/>
      <c r="O123" s="486"/>
      <c r="P123" s="486"/>
      <c r="Q123" s="486"/>
      <c r="R123" s="180" t="s">
        <v>187</v>
      </c>
      <c r="S123" s="181" t="s">
        <v>179</v>
      </c>
      <c r="AH123" s="482"/>
      <c r="AJ123" s="482"/>
      <c r="AK123" s="482"/>
      <c r="AU123" s="484"/>
      <c r="AV123" s="484"/>
      <c r="AW123" s="484"/>
      <c r="AX123" s="484"/>
      <c r="AY123" s="484"/>
      <c r="AZ123" s="482"/>
      <c r="BA123" s="484"/>
      <c r="BB123" s="482"/>
      <c r="BC123" s="482"/>
    </row>
    <row r="124" spans="2:55" s="480" customFormat="1" ht="24.95" customHeight="1" x14ac:dyDescent="0.2">
      <c r="B124" s="480">
        <v>38</v>
      </c>
      <c r="C124" s="480" t="s">
        <v>2139</v>
      </c>
      <c r="D124" s="487" t="s">
        <v>2180</v>
      </c>
      <c r="E124" s="482"/>
      <c r="F124" s="482" t="s">
        <v>577</v>
      </c>
      <c r="G124" s="483">
        <v>55</v>
      </c>
      <c r="H124" s="508"/>
      <c r="I124" s="508"/>
      <c r="J124" s="484">
        <f t="shared" si="5"/>
        <v>0</v>
      </c>
      <c r="K124" s="482"/>
      <c r="L124" s="485"/>
      <c r="O124" s="486"/>
      <c r="P124" s="486"/>
      <c r="Q124" s="486"/>
      <c r="R124" s="180" t="s">
        <v>187</v>
      </c>
      <c r="S124" s="181" t="s">
        <v>179</v>
      </c>
      <c r="AH124" s="482"/>
      <c r="AJ124" s="482"/>
      <c r="AK124" s="482"/>
      <c r="AU124" s="484"/>
      <c r="AV124" s="484"/>
      <c r="AW124" s="484"/>
      <c r="AX124" s="484"/>
      <c r="AY124" s="484"/>
      <c r="AZ124" s="482"/>
      <c r="BA124" s="484"/>
      <c r="BB124" s="482"/>
      <c r="BC124" s="482"/>
    </row>
    <row r="125" spans="2:55" s="480" customFormat="1" ht="24.95" customHeight="1" x14ac:dyDescent="0.2">
      <c r="B125" s="480">
        <v>39</v>
      </c>
      <c r="C125" s="480" t="s">
        <v>2139</v>
      </c>
      <c r="D125" s="487" t="s">
        <v>2183</v>
      </c>
      <c r="E125" s="482"/>
      <c r="F125" s="482" t="s">
        <v>577</v>
      </c>
      <c r="G125" s="483">
        <v>70</v>
      </c>
      <c r="H125" s="508"/>
      <c r="I125" s="508"/>
      <c r="J125" s="484">
        <f t="shared" si="5"/>
        <v>0</v>
      </c>
      <c r="K125" s="482"/>
      <c r="L125" s="485"/>
      <c r="O125" s="486"/>
      <c r="P125" s="486"/>
      <c r="Q125" s="486"/>
      <c r="R125" s="180" t="s">
        <v>187</v>
      </c>
      <c r="S125" s="181" t="s">
        <v>179</v>
      </c>
      <c r="AH125" s="482"/>
      <c r="AJ125" s="482"/>
      <c r="AK125" s="482"/>
      <c r="AU125" s="484"/>
      <c r="AV125" s="484"/>
      <c r="AW125" s="484"/>
      <c r="AX125" s="484"/>
      <c r="AY125" s="484"/>
      <c r="AZ125" s="482"/>
      <c r="BA125" s="484"/>
      <c r="BB125" s="482"/>
      <c r="BC125" s="482"/>
    </row>
    <row r="126" spans="2:55" s="480" customFormat="1" ht="24.95" customHeight="1" x14ac:dyDescent="0.2">
      <c r="B126" s="480">
        <v>40</v>
      </c>
      <c r="C126" s="480" t="s">
        <v>2139</v>
      </c>
      <c r="D126" s="487" t="s">
        <v>2165</v>
      </c>
      <c r="E126" s="482"/>
      <c r="F126" s="482" t="s">
        <v>577</v>
      </c>
      <c r="G126" s="483">
        <v>50</v>
      </c>
      <c r="H126" s="508"/>
      <c r="I126" s="508"/>
      <c r="J126" s="484">
        <f t="shared" si="5"/>
        <v>0</v>
      </c>
      <c r="K126" s="482"/>
      <c r="L126" s="485"/>
      <c r="O126" s="486"/>
      <c r="P126" s="486"/>
      <c r="Q126" s="486"/>
      <c r="R126" s="180" t="s">
        <v>187</v>
      </c>
      <c r="S126" s="181" t="s">
        <v>179</v>
      </c>
      <c r="AH126" s="482"/>
      <c r="AJ126" s="482"/>
      <c r="AK126" s="482"/>
      <c r="AU126" s="484"/>
      <c r="AV126" s="484"/>
      <c r="AW126" s="484"/>
      <c r="AX126" s="484"/>
      <c r="AY126" s="484"/>
      <c r="AZ126" s="482"/>
      <c r="BA126" s="484"/>
      <c r="BB126" s="482"/>
      <c r="BC126" s="482"/>
    </row>
    <row r="127" spans="2:55" s="480" customFormat="1" ht="24.95" customHeight="1" x14ac:dyDescent="0.2">
      <c r="B127" s="480">
        <v>41</v>
      </c>
      <c r="C127" s="480" t="s">
        <v>2139</v>
      </c>
      <c r="D127" s="487" t="s">
        <v>2166</v>
      </c>
      <c r="E127" s="482"/>
      <c r="F127" s="482" t="s">
        <v>577</v>
      </c>
      <c r="G127" s="483">
        <v>90</v>
      </c>
      <c r="H127" s="508"/>
      <c r="I127" s="508"/>
      <c r="J127" s="484">
        <f t="shared" si="5"/>
        <v>0</v>
      </c>
      <c r="K127" s="482"/>
      <c r="L127" s="485"/>
      <c r="O127" s="486"/>
      <c r="P127" s="486"/>
      <c r="Q127" s="486"/>
      <c r="R127" s="180" t="s">
        <v>187</v>
      </c>
      <c r="S127" s="181" t="s">
        <v>179</v>
      </c>
      <c r="AH127" s="482"/>
      <c r="AJ127" s="482"/>
      <c r="AK127" s="482"/>
      <c r="AU127" s="484"/>
      <c r="AV127" s="484"/>
      <c r="AW127" s="484"/>
      <c r="AX127" s="484"/>
      <c r="AY127" s="484"/>
      <c r="AZ127" s="482"/>
      <c r="BA127" s="484"/>
      <c r="BB127" s="482"/>
      <c r="BC127" s="482"/>
    </row>
    <row r="128" spans="2:55" s="480" customFormat="1" ht="24.95" customHeight="1" x14ac:dyDescent="0.2">
      <c r="B128" s="480">
        <v>42</v>
      </c>
      <c r="C128" s="480" t="s">
        <v>2139</v>
      </c>
      <c r="D128" s="488" t="s">
        <v>2184</v>
      </c>
      <c r="E128" s="482"/>
      <c r="F128" s="482" t="s">
        <v>577</v>
      </c>
      <c r="G128" s="483">
        <v>30</v>
      </c>
      <c r="H128" s="508"/>
      <c r="I128" s="508"/>
      <c r="J128" s="484">
        <f t="shared" si="5"/>
        <v>0</v>
      </c>
      <c r="K128" s="482"/>
      <c r="L128" s="485"/>
      <c r="O128" s="486"/>
      <c r="P128" s="486"/>
      <c r="Q128" s="486"/>
      <c r="R128" s="180" t="s">
        <v>187</v>
      </c>
      <c r="S128" s="181" t="s">
        <v>179</v>
      </c>
      <c r="AH128" s="482"/>
      <c r="AJ128" s="482"/>
      <c r="AK128" s="482"/>
      <c r="AU128" s="484"/>
      <c r="AV128" s="484"/>
      <c r="AW128" s="484"/>
      <c r="AX128" s="484"/>
      <c r="AY128" s="484"/>
      <c r="AZ128" s="482"/>
      <c r="BA128" s="484"/>
      <c r="BB128" s="482"/>
      <c r="BC128" s="482"/>
    </row>
    <row r="129" spans="2:55" s="480" customFormat="1" ht="24.95" customHeight="1" x14ac:dyDescent="0.2">
      <c r="B129" s="480">
        <v>43</v>
      </c>
      <c r="C129" s="480" t="s">
        <v>2139</v>
      </c>
      <c r="D129" s="488" t="s">
        <v>2185</v>
      </c>
      <c r="E129" s="482"/>
      <c r="F129" s="482" t="s">
        <v>577</v>
      </c>
      <c r="G129" s="483">
        <v>25</v>
      </c>
      <c r="H129" s="508"/>
      <c r="I129" s="508"/>
      <c r="J129" s="484">
        <f t="shared" si="5"/>
        <v>0</v>
      </c>
      <c r="K129" s="482"/>
      <c r="L129" s="485"/>
      <c r="O129" s="486"/>
      <c r="P129" s="486"/>
      <c r="Q129" s="486"/>
      <c r="R129" s="180" t="s">
        <v>187</v>
      </c>
      <c r="S129" s="181" t="s">
        <v>179</v>
      </c>
      <c r="AH129" s="482"/>
      <c r="AJ129" s="482"/>
      <c r="AK129" s="482"/>
      <c r="AU129" s="484"/>
      <c r="AV129" s="484"/>
      <c r="AW129" s="484"/>
      <c r="AX129" s="484"/>
      <c r="AY129" s="484"/>
      <c r="AZ129" s="482"/>
      <c r="BA129" s="484"/>
      <c r="BB129" s="482"/>
      <c r="BC129" s="482"/>
    </row>
    <row r="130" spans="2:55" s="480" customFormat="1" ht="24.95" customHeight="1" x14ac:dyDescent="0.2">
      <c r="B130" s="480">
        <v>44</v>
      </c>
      <c r="C130" s="480" t="s">
        <v>2139</v>
      </c>
      <c r="D130" s="488" t="s">
        <v>2186</v>
      </c>
      <c r="E130" s="482"/>
      <c r="F130" s="482" t="s">
        <v>577</v>
      </c>
      <c r="G130" s="483">
        <v>60</v>
      </c>
      <c r="H130" s="508"/>
      <c r="I130" s="508"/>
      <c r="J130" s="484">
        <f t="shared" si="5"/>
        <v>0</v>
      </c>
      <c r="K130" s="482"/>
      <c r="L130" s="485"/>
      <c r="O130" s="486"/>
      <c r="P130" s="486"/>
      <c r="Q130" s="486"/>
      <c r="R130" s="180" t="s">
        <v>187</v>
      </c>
      <c r="S130" s="181" t="s">
        <v>179</v>
      </c>
      <c r="AH130" s="482"/>
      <c r="AJ130" s="482"/>
      <c r="AK130" s="482"/>
      <c r="AU130" s="484"/>
      <c r="AV130" s="484"/>
      <c r="AW130" s="484"/>
      <c r="AX130" s="484"/>
      <c r="AY130" s="484"/>
      <c r="AZ130" s="482"/>
      <c r="BA130" s="484"/>
      <c r="BB130" s="482"/>
      <c r="BC130" s="482"/>
    </row>
    <row r="131" spans="2:55" s="480" customFormat="1" ht="24.95" customHeight="1" x14ac:dyDescent="0.2">
      <c r="B131" s="480">
        <v>45</v>
      </c>
      <c r="C131" s="480" t="s">
        <v>2139</v>
      </c>
      <c r="D131" s="488" t="s">
        <v>2187</v>
      </c>
      <c r="E131" s="482"/>
      <c r="F131" s="482" t="s">
        <v>577</v>
      </c>
      <c r="G131" s="483">
        <v>20</v>
      </c>
      <c r="H131" s="508"/>
      <c r="I131" s="508"/>
      <c r="J131" s="484">
        <f t="shared" si="5"/>
        <v>0</v>
      </c>
      <c r="K131" s="482"/>
      <c r="L131" s="485"/>
      <c r="O131" s="486"/>
      <c r="P131" s="486"/>
      <c r="Q131" s="486"/>
      <c r="R131" s="180" t="s">
        <v>187</v>
      </c>
      <c r="S131" s="181" t="s">
        <v>179</v>
      </c>
      <c r="AH131" s="482"/>
      <c r="AJ131" s="482"/>
      <c r="AK131" s="482"/>
      <c r="AU131" s="484"/>
      <c r="AV131" s="484"/>
      <c r="AW131" s="484"/>
      <c r="AX131" s="484"/>
      <c r="AY131" s="484"/>
      <c r="AZ131" s="482"/>
      <c r="BA131" s="484"/>
      <c r="BB131" s="482"/>
      <c r="BC131" s="482"/>
    </row>
    <row r="132" spans="2:55" s="480" customFormat="1" ht="24.95" customHeight="1" x14ac:dyDescent="0.2">
      <c r="B132" s="480">
        <v>46</v>
      </c>
      <c r="C132" s="480" t="s">
        <v>2139</v>
      </c>
      <c r="D132" s="488" t="s">
        <v>2188</v>
      </c>
      <c r="E132" s="482"/>
      <c r="F132" s="482" t="s">
        <v>577</v>
      </c>
      <c r="G132" s="483">
        <v>90</v>
      </c>
      <c r="H132" s="508"/>
      <c r="I132" s="508"/>
      <c r="J132" s="484">
        <f t="shared" si="5"/>
        <v>0</v>
      </c>
      <c r="K132" s="482"/>
      <c r="L132" s="485"/>
      <c r="O132" s="486"/>
      <c r="P132" s="486"/>
      <c r="Q132" s="486"/>
      <c r="R132" s="180" t="s">
        <v>187</v>
      </c>
      <c r="S132" s="181" t="s">
        <v>179</v>
      </c>
      <c r="AH132" s="482"/>
      <c r="AJ132" s="482"/>
      <c r="AK132" s="482"/>
      <c r="AU132" s="484"/>
      <c r="AV132" s="484"/>
      <c r="AW132" s="484"/>
      <c r="AX132" s="484"/>
      <c r="AY132" s="484"/>
      <c r="AZ132" s="482"/>
      <c r="BA132" s="484"/>
      <c r="BB132" s="482"/>
      <c r="BC132" s="482"/>
    </row>
    <row r="133" spans="2:55" s="473" customFormat="1" ht="28.15" customHeight="1" x14ac:dyDescent="0.2">
      <c r="B133" s="470" t="s">
        <v>2189</v>
      </c>
      <c r="C133" s="470"/>
      <c r="D133" s="471"/>
      <c r="E133" s="471"/>
      <c r="F133" s="471"/>
      <c r="G133" s="471"/>
      <c r="H133" s="509"/>
      <c r="I133" s="509"/>
      <c r="J133" s="472">
        <f>SUM(J134:J147)</f>
        <v>0</v>
      </c>
      <c r="N133" s="463" t="e">
        <f>SUM(#REF!)</f>
        <v>#REF!</v>
      </c>
      <c r="P133" s="463" t="e">
        <f>SUM(#REF!)</f>
        <v>#REF!</v>
      </c>
      <c r="R133" s="180" t="s">
        <v>187</v>
      </c>
      <c r="S133" s="181" t="s">
        <v>179</v>
      </c>
      <c r="AH133" s="473" t="s">
        <v>66</v>
      </c>
      <c r="AJ133" s="473" t="s">
        <v>2121</v>
      </c>
      <c r="AK133" s="473" t="s">
        <v>66</v>
      </c>
      <c r="AO133" s="473" t="s">
        <v>2137</v>
      </c>
      <c r="BA133" s="474" t="e">
        <f>SUM(#REF!)</f>
        <v>#REF!</v>
      </c>
    </row>
    <row r="134" spans="2:55" s="480" customFormat="1" ht="24.95" customHeight="1" x14ac:dyDescent="0.2">
      <c r="B134" s="480">
        <v>47</v>
      </c>
      <c r="C134" s="480" t="s">
        <v>2139</v>
      </c>
      <c r="D134" s="487" t="s">
        <v>2190</v>
      </c>
      <c r="E134" s="482"/>
      <c r="F134" s="482" t="s">
        <v>577</v>
      </c>
      <c r="G134" s="483">
        <v>400</v>
      </c>
      <c r="H134" s="508"/>
      <c r="I134" s="508"/>
      <c r="J134" s="484">
        <f t="shared" ref="J134:J147" si="6">(G134*H134)+(G134*I134)</f>
        <v>0</v>
      </c>
      <c r="K134" s="482"/>
      <c r="L134" s="485"/>
      <c r="O134" s="486"/>
      <c r="P134" s="486"/>
      <c r="Q134" s="486"/>
      <c r="R134" s="180" t="s">
        <v>187</v>
      </c>
      <c r="S134" s="181" t="s">
        <v>179</v>
      </c>
      <c r="AH134" s="482"/>
      <c r="AJ134" s="482"/>
      <c r="AK134" s="482"/>
      <c r="AU134" s="484"/>
      <c r="AV134" s="484"/>
      <c r="AW134" s="484"/>
      <c r="AX134" s="484"/>
      <c r="AY134" s="484"/>
      <c r="AZ134" s="482"/>
      <c r="BA134" s="484"/>
      <c r="BB134" s="482"/>
      <c r="BC134" s="482"/>
    </row>
    <row r="135" spans="2:55" s="480" customFormat="1" ht="24.95" customHeight="1" x14ac:dyDescent="0.2">
      <c r="B135" s="480">
        <v>48</v>
      </c>
      <c r="C135" s="480" t="s">
        <v>2139</v>
      </c>
      <c r="D135" s="487" t="s">
        <v>2191</v>
      </c>
      <c r="E135" s="482"/>
      <c r="F135" s="482" t="s">
        <v>577</v>
      </c>
      <c r="G135" s="483">
        <v>500</v>
      </c>
      <c r="H135" s="508"/>
      <c r="I135" s="508"/>
      <c r="J135" s="484">
        <f t="shared" si="6"/>
        <v>0</v>
      </c>
      <c r="K135" s="482"/>
      <c r="L135" s="485"/>
      <c r="O135" s="486"/>
      <c r="P135" s="486"/>
      <c r="Q135" s="486"/>
      <c r="R135" s="180" t="s">
        <v>187</v>
      </c>
      <c r="S135" s="181" t="s">
        <v>179</v>
      </c>
      <c r="AH135" s="482"/>
      <c r="AJ135" s="482"/>
      <c r="AK135" s="482"/>
      <c r="AU135" s="484"/>
      <c r="AV135" s="484"/>
      <c r="AW135" s="484"/>
      <c r="AX135" s="484"/>
      <c r="AY135" s="484"/>
      <c r="AZ135" s="482"/>
      <c r="BA135" s="484"/>
      <c r="BB135" s="482"/>
      <c r="BC135" s="482"/>
    </row>
    <row r="136" spans="2:55" s="480" customFormat="1" ht="24.95" customHeight="1" x14ac:dyDescent="0.2">
      <c r="B136" s="480">
        <v>49</v>
      </c>
      <c r="C136" s="480" t="s">
        <v>2139</v>
      </c>
      <c r="D136" s="487" t="s">
        <v>2192</v>
      </c>
      <c r="E136" s="482"/>
      <c r="F136" s="482" t="s">
        <v>577</v>
      </c>
      <c r="G136" s="483">
        <v>200</v>
      </c>
      <c r="H136" s="508"/>
      <c r="I136" s="508"/>
      <c r="J136" s="484">
        <f t="shared" si="6"/>
        <v>0</v>
      </c>
      <c r="K136" s="482"/>
      <c r="L136" s="485"/>
      <c r="O136" s="486"/>
      <c r="P136" s="486"/>
      <c r="Q136" s="486"/>
      <c r="R136" s="180" t="s">
        <v>187</v>
      </c>
      <c r="S136" s="181" t="s">
        <v>179</v>
      </c>
      <c r="AH136" s="482"/>
      <c r="AJ136" s="482"/>
      <c r="AK136" s="482"/>
      <c r="AU136" s="484"/>
      <c r="AV136" s="484"/>
      <c r="AW136" s="484"/>
      <c r="AX136" s="484"/>
      <c r="AY136" s="484"/>
      <c r="AZ136" s="482"/>
      <c r="BA136" s="484"/>
      <c r="BB136" s="482"/>
      <c r="BC136" s="482"/>
    </row>
    <row r="137" spans="2:55" s="480" customFormat="1" ht="24.95" customHeight="1" x14ac:dyDescent="0.2">
      <c r="B137" s="480">
        <v>50</v>
      </c>
      <c r="C137" s="480" t="s">
        <v>2139</v>
      </c>
      <c r="D137" s="489" t="s">
        <v>2193</v>
      </c>
      <c r="E137" s="482"/>
      <c r="F137" s="482" t="s">
        <v>577</v>
      </c>
      <c r="G137" s="483">
        <v>120</v>
      </c>
      <c r="H137" s="508"/>
      <c r="I137" s="508"/>
      <c r="J137" s="484">
        <f t="shared" si="6"/>
        <v>0</v>
      </c>
      <c r="K137" s="482"/>
      <c r="L137" s="485"/>
      <c r="O137" s="486"/>
      <c r="P137" s="486"/>
      <c r="Q137" s="486"/>
      <c r="R137" s="180" t="s">
        <v>187</v>
      </c>
      <c r="S137" s="181" t="s">
        <v>179</v>
      </c>
      <c r="AH137" s="482"/>
      <c r="AJ137" s="482"/>
      <c r="AK137" s="482"/>
      <c r="AU137" s="484"/>
      <c r="AV137" s="484"/>
      <c r="AW137" s="484"/>
      <c r="AX137" s="484"/>
      <c r="AY137" s="484"/>
      <c r="AZ137" s="482"/>
      <c r="BA137" s="484"/>
      <c r="BB137" s="482"/>
      <c r="BC137" s="482"/>
    </row>
    <row r="138" spans="2:55" s="480" customFormat="1" ht="24.95" customHeight="1" x14ac:dyDescent="0.2">
      <c r="B138" s="480">
        <v>51</v>
      </c>
      <c r="C138" s="480" t="s">
        <v>2139</v>
      </c>
      <c r="D138" s="490" t="s">
        <v>2161</v>
      </c>
      <c r="E138" s="482"/>
      <c r="F138" s="482" t="s">
        <v>577</v>
      </c>
      <c r="G138" s="483">
        <v>400</v>
      </c>
      <c r="H138" s="508"/>
      <c r="I138" s="508"/>
      <c r="J138" s="484">
        <f t="shared" si="6"/>
        <v>0</v>
      </c>
      <c r="K138" s="482"/>
      <c r="L138" s="485"/>
      <c r="O138" s="486"/>
      <c r="P138" s="486"/>
      <c r="Q138" s="486"/>
      <c r="R138" s="180" t="s">
        <v>187</v>
      </c>
      <c r="S138" s="181" t="s">
        <v>179</v>
      </c>
      <c r="AH138" s="482"/>
      <c r="AJ138" s="482"/>
      <c r="AK138" s="482"/>
      <c r="AU138" s="484"/>
      <c r="AV138" s="484"/>
      <c r="AW138" s="484"/>
      <c r="AX138" s="484"/>
      <c r="AY138" s="484"/>
      <c r="AZ138" s="482"/>
      <c r="BA138" s="484"/>
      <c r="BB138" s="482"/>
      <c r="BC138" s="482"/>
    </row>
    <row r="139" spans="2:55" s="480" customFormat="1" ht="24.95" customHeight="1" x14ac:dyDescent="0.2">
      <c r="B139" s="480">
        <v>52</v>
      </c>
      <c r="C139" s="480" t="s">
        <v>2139</v>
      </c>
      <c r="D139" s="490" t="s">
        <v>2162</v>
      </c>
      <c r="E139" s="482"/>
      <c r="F139" s="482" t="s">
        <v>577</v>
      </c>
      <c r="G139" s="483">
        <v>350</v>
      </c>
      <c r="H139" s="508"/>
      <c r="I139" s="508"/>
      <c r="J139" s="484">
        <f t="shared" si="6"/>
        <v>0</v>
      </c>
      <c r="K139" s="482"/>
      <c r="L139" s="485"/>
      <c r="O139" s="486"/>
      <c r="P139" s="486"/>
      <c r="Q139" s="486"/>
      <c r="R139" s="180" t="s">
        <v>187</v>
      </c>
      <c r="S139" s="181" t="s">
        <v>179</v>
      </c>
      <c r="AH139" s="482"/>
      <c r="AJ139" s="482"/>
      <c r="AK139" s="482"/>
      <c r="AU139" s="484"/>
      <c r="AV139" s="484"/>
      <c r="AW139" s="484"/>
      <c r="AX139" s="484"/>
      <c r="AY139" s="484"/>
      <c r="AZ139" s="482"/>
      <c r="BA139" s="484"/>
      <c r="BB139" s="482"/>
      <c r="BC139" s="482"/>
    </row>
    <row r="140" spans="2:55" s="480" customFormat="1" ht="24.95" customHeight="1" x14ac:dyDescent="0.2">
      <c r="B140" s="480">
        <v>53</v>
      </c>
      <c r="C140" s="480" t="s">
        <v>2139</v>
      </c>
      <c r="D140" s="490" t="s">
        <v>2179</v>
      </c>
      <c r="E140" s="482"/>
      <c r="F140" s="482" t="s">
        <v>577</v>
      </c>
      <c r="G140" s="483">
        <v>50</v>
      </c>
      <c r="H140" s="508"/>
      <c r="I140" s="508"/>
      <c r="J140" s="484">
        <f t="shared" si="6"/>
        <v>0</v>
      </c>
      <c r="K140" s="482"/>
      <c r="L140" s="485"/>
      <c r="O140" s="486"/>
      <c r="P140" s="486"/>
      <c r="Q140" s="486"/>
      <c r="R140" s="180" t="s">
        <v>187</v>
      </c>
      <c r="S140" s="181" t="s">
        <v>179</v>
      </c>
      <c r="AH140" s="482"/>
      <c r="AJ140" s="482"/>
      <c r="AK140" s="482"/>
      <c r="AU140" s="484"/>
      <c r="AV140" s="484"/>
      <c r="AW140" s="484"/>
      <c r="AX140" s="484"/>
      <c r="AY140" s="484"/>
      <c r="AZ140" s="482"/>
      <c r="BA140" s="484"/>
      <c r="BB140" s="482"/>
      <c r="BC140" s="482"/>
    </row>
    <row r="141" spans="2:55" s="480" customFormat="1" ht="24.95" customHeight="1" x14ac:dyDescent="0.2">
      <c r="B141" s="480">
        <v>54</v>
      </c>
      <c r="C141" s="480" t="s">
        <v>2139</v>
      </c>
      <c r="D141" s="490" t="s">
        <v>2182</v>
      </c>
      <c r="E141" s="482" t="s">
        <v>2194</v>
      </c>
      <c r="F141" s="482" t="s">
        <v>577</v>
      </c>
      <c r="G141" s="483">
        <v>70</v>
      </c>
      <c r="H141" s="508"/>
      <c r="I141" s="508"/>
      <c r="J141" s="484">
        <f t="shared" si="6"/>
        <v>0</v>
      </c>
      <c r="K141" s="482"/>
      <c r="L141" s="485"/>
      <c r="O141" s="486"/>
      <c r="P141" s="486"/>
      <c r="Q141" s="486"/>
      <c r="R141" s="180" t="s">
        <v>187</v>
      </c>
      <c r="S141" s="181" t="s">
        <v>179</v>
      </c>
      <c r="AH141" s="482"/>
      <c r="AJ141" s="482"/>
      <c r="AK141" s="482"/>
      <c r="AU141" s="484"/>
      <c r="AV141" s="484"/>
      <c r="AW141" s="484"/>
      <c r="AX141" s="484"/>
      <c r="AY141" s="484"/>
      <c r="AZ141" s="482"/>
      <c r="BA141" s="484"/>
      <c r="BB141" s="482"/>
      <c r="BC141" s="482"/>
    </row>
    <row r="142" spans="2:55" s="480" customFormat="1" ht="24.95" customHeight="1" x14ac:dyDescent="0.2">
      <c r="B142" s="480">
        <v>55</v>
      </c>
      <c r="C142" s="480" t="s">
        <v>2139</v>
      </c>
      <c r="D142" s="490" t="s">
        <v>2182</v>
      </c>
      <c r="E142" s="482" t="s">
        <v>2194</v>
      </c>
      <c r="F142" s="482" t="s">
        <v>577</v>
      </c>
      <c r="G142" s="483">
        <v>70</v>
      </c>
      <c r="H142" s="508"/>
      <c r="I142" s="508"/>
      <c r="J142" s="484">
        <f t="shared" si="6"/>
        <v>0</v>
      </c>
      <c r="K142" s="482"/>
      <c r="L142" s="485"/>
      <c r="O142" s="486"/>
      <c r="P142" s="486"/>
      <c r="Q142" s="486"/>
      <c r="R142" s="180" t="s">
        <v>187</v>
      </c>
      <c r="S142" s="181" t="s">
        <v>179</v>
      </c>
      <c r="AH142" s="482"/>
      <c r="AJ142" s="482"/>
      <c r="AK142" s="482"/>
      <c r="AU142" s="484"/>
      <c r="AV142" s="484"/>
      <c r="AW142" s="484"/>
      <c r="AX142" s="484"/>
      <c r="AY142" s="484"/>
      <c r="AZ142" s="482"/>
      <c r="BA142" s="484"/>
      <c r="BB142" s="482"/>
      <c r="BC142" s="482"/>
    </row>
    <row r="143" spans="2:55" s="480" customFormat="1" ht="24.95" customHeight="1" x14ac:dyDescent="0.2">
      <c r="B143" s="480">
        <v>56</v>
      </c>
      <c r="C143" s="480" t="s">
        <v>2139</v>
      </c>
      <c r="D143" s="490" t="s">
        <v>2182</v>
      </c>
      <c r="E143" s="482" t="s">
        <v>2195</v>
      </c>
      <c r="F143" s="482" t="s">
        <v>577</v>
      </c>
      <c r="G143" s="483">
        <v>70</v>
      </c>
      <c r="H143" s="508"/>
      <c r="I143" s="508"/>
      <c r="J143" s="484">
        <f t="shared" si="6"/>
        <v>0</v>
      </c>
      <c r="K143" s="482"/>
      <c r="L143" s="485"/>
      <c r="O143" s="486"/>
      <c r="P143" s="486"/>
      <c r="Q143" s="486"/>
      <c r="R143" s="180" t="s">
        <v>187</v>
      </c>
      <c r="S143" s="181" t="s">
        <v>179</v>
      </c>
      <c r="AH143" s="482"/>
      <c r="AJ143" s="482"/>
      <c r="AK143" s="482"/>
      <c r="AU143" s="484"/>
      <c r="AV143" s="484"/>
      <c r="AW143" s="484"/>
      <c r="AX143" s="484"/>
      <c r="AY143" s="484"/>
      <c r="AZ143" s="482"/>
      <c r="BA143" s="484"/>
      <c r="BB143" s="482"/>
      <c r="BC143" s="482"/>
    </row>
    <row r="144" spans="2:55" s="480" customFormat="1" ht="24.95" customHeight="1" x14ac:dyDescent="0.2">
      <c r="B144" s="480">
        <v>57</v>
      </c>
      <c r="C144" s="480" t="s">
        <v>2139</v>
      </c>
      <c r="D144" s="490" t="s">
        <v>2182</v>
      </c>
      <c r="E144" s="482" t="s">
        <v>2195</v>
      </c>
      <c r="F144" s="482" t="s">
        <v>577</v>
      </c>
      <c r="G144" s="483">
        <v>70</v>
      </c>
      <c r="H144" s="508"/>
      <c r="I144" s="508"/>
      <c r="J144" s="484">
        <f t="shared" si="6"/>
        <v>0</v>
      </c>
      <c r="K144" s="482"/>
      <c r="L144" s="485"/>
      <c r="O144" s="486"/>
      <c r="P144" s="486"/>
      <c r="Q144" s="486"/>
      <c r="R144" s="180" t="s">
        <v>187</v>
      </c>
      <c r="S144" s="181" t="s">
        <v>179</v>
      </c>
      <c r="AH144" s="482"/>
      <c r="AJ144" s="482"/>
      <c r="AK144" s="482"/>
      <c r="AU144" s="484"/>
      <c r="AV144" s="484"/>
      <c r="AW144" s="484"/>
      <c r="AX144" s="484"/>
      <c r="AY144" s="484"/>
      <c r="AZ144" s="482"/>
      <c r="BA144" s="484"/>
      <c r="BB144" s="482"/>
      <c r="BC144" s="482"/>
    </row>
    <row r="145" spans="2:55" s="480" customFormat="1" ht="24.95" customHeight="1" x14ac:dyDescent="0.2">
      <c r="B145" s="480">
        <v>58</v>
      </c>
      <c r="C145" s="480" t="s">
        <v>2139</v>
      </c>
      <c r="D145" s="490" t="s">
        <v>2182</v>
      </c>
      <c r="E145" s="482" t="s">
        <v>2196</v>
      </c>
      <c r="F145" s="482" t="s">
        <v>577</v>
      </c>
      <c r="G145" s="483">
        <v>70</v>
      </c>
      <c r="H145" s="508"/>
      <c r="I145" s="508"/>
      <c r="J145" s="484">
        <f t="shared" si="6"/>
        <v>0</v>
      </c>
      <c r="K145" s="482"/>
      <c r="L145" s="485"/>
      <c r="O145" s="486"/>
      <c r="P145" s="486"/>
      <c r="Q145" s="486"/>
      <c r="R145" s="180" t="s">
        <v>187</v>
      </c>
      <c r="S145" s="181" t="s">
        <v>179</v>
      </c>
      <c r="AH145" s="482"/>
      <c r="AJ145" s="482"/>
      <c r="AK145" s="482"/>
      <c r="AU145" s="484"/>
      <c r="AV145" s="484"/>
      <c r="AW145" s="484"/>
      <c r="AX145" s="484"/>
      <c r="AY145" s="484"/>
      <c r="AZ145" s="482"/>
      <c r="BA145" s="484"/>
      <c r="BB145" s="482"/>
      <c r="BC145" s="482"/>
    </row>
    <row r="146" spans="2:55" s="480" customFormat="1" ht="24.95" customHeight="1" x14ac:dyDescent="0.2">
      <c r="B146" s="480">
        <v>59</v>
      </c>
      <c r="C146" s="480" t="s">
        <v>2139</v>
      </c>
      <c r="D146" s="490" t="s">
        <v>2182</v>
      </c>
      <c r="E146" s="482" t="s">
        <v>2196</v>
      </c>
      <c r="F146" s="482" t="s">
        <v>577</v>
      </c>
      <c r="G146" s="483">
        <v>70</v>
      </c>
      <c r="H146" s="508"/>
      <c r="I146" s="508"/>
      <c r="J146" s="484">
        <f t="shared" si="6"/>
        <v>0</v>
      </c>
      <c r="K146" s="482"/>
      <c r="L146" s="485"/>
      <c r="O146" s="486"/>
      <c r="P146" s="486"/>
      <c r="Q146" s="486"/>
      <c r="R146" s="180" t="s">
        <v>187</v>
      </c>
      <c r="S146" s="181" t="s">
        <v>179</v>
      </c>
      <c r="AH146" s="482"/>
      <c r="AJ146" s="482"/>
      <c r="AK146" s="482"/>
      <c r="AU146" s="484"/>
      <c r="AV146" s="484"/>
      <c r="AW146" s="484"/>
      <c r="AX146" s="484"/>
      <c r="AY146" s="484"/>
      <c r="AZ146" s="482"/>
      <c r="BA146" s="484"/>
      <c r="BB146" s="482"/>
      <c r="BC146" s="482"/>
    </row>
    <row r="147" spans="2:55" s="480" customFormat="1" ht="24.95" customHeight="1" x14ac:dyDescent="0.2">
      <c r="B147" s="480">
        <v>60</v>
      </c>
      <c r="C147" s="480" t="s">
        <v>2139</v>
      </c>
      <c r="D147" s="490" t="s">
        <v>2162</v>
      </c>
      <c r="E147" s="482" t="s">
        <v>2197</v>
      </c>
      <c r="F147" s="482" t="s">
        <v>577</v>
      </c>
      <c r="G147" s="483">
        <v>70</v>
      </c>
      <c r="H147" s="508"/>
      <c r="I147" s="508"/>
      <c r="J147" s="484">
        <f t="shared" si="6"/>
        <v>0</v>
      </c>
      <c r="K147" s="482"/>
      <c r="L147" s="485"/>
      <c r="O147" s="486"/>
      <c r="P147" s="486"/>
      <c r="Q147" s="486"/>
      <c r="R147" s="180" t="s">
        <v>187</v>
      </c>
      <c r="S147" s="181" t="s">
        <v>179</v>
      </c>
      <c r="AH147" s="482"/>
      <c r="AJ147" s="482"/>
      <c r="AK147" s="482"/>
      <c r="AU147" s="484"/>
      <c r="AV147" s="484"/>
      <c r="AW147" s="484"/>
      <c r="AX147" s="484"/>
      <c r="AY147" s="484"/>
      <c r="AZ147" s="482"/>
      <c r="BA147" s="484"/>
      <c r="BB147" s="482"/>
      <c r="BC147" s="482"/>
    </row>
    <row r="148" spans="2:55" s="473" customFormat="1" ht="28.15" customHeight="1" x14ac:dyDescent="0.2">
      <c r="B148" s="470" t="s">
        <v>2198</v>
      </c>
      <c r="C148" s="470"/>
      <c r="D148" s="471"/>
      <c r="E148" s="471"/>
      <c r="F148" s="471"/>
      <c r="G148" s="471"/>
      <c r="H148" s="509"/>
      <c r="I148" s="509"/>
      <c r="J148" s="472">
        <f>SUM(J149:J155)</f>
        <v>0</v>
      </c>
      <c r="N148" s="463" t="e">
        <f>SUM(#REF!)</f>
        <v>#REF!</v>
      </c>
      <c r="P148" s="463" t="e">
        <f>SUM(#REF!)</f>
        <v>#REF!</v>
      </c>
      <c r="R148" s="180" t="s">
        <v>187</v>
      </c>
      <c r="S148" s="181" t="s">
        <v>179</v>
      </c>
      <c r="AH148" s="473" t="s">
        <v>66</v>
      </c>
      <c r="AJ148" s="473" t="s">
        <v>2121</v>
      </c>
      <c r="AK148" s="473" t="s">
        <v>66</v>
      </c>
      <c r="AO148" s="473" t="s">
        <v>2137</v>
      </c>
      <c r="BA148" s="474" t="e">
        <f>SUM(#REF!)</f>
        <v>#REF!</v>
      </c>
    </row>
    <row r="149" spans="2:55" s="480" customFormat="1" ht="24.95" customHeight="1" x14ac:dyDescent="0.2">
      <c r="B149" s="480">
        <v>61</v>
      </c>
      <c r="C149" s="480" t="s">
        <v>2139</v>
      </c>
      <c r="D149" s="490" t="s">
        <v>2161</v>
      </c>
      <c r="E149" s="482"/>
      <c r="F149" s="482" t="s">
        <v>577</v>
      </c>
      <c r="G149" s="483">
        <v>250</v>
      </c>
      <c r="H149" s="508"/>
      <c r="I149" s="508"/>
      <c r="J149" s="484">
        <f t="shared" ref="J149:J155" si="7">(G149*H149)+(G149*I149)</f>
        <v>0</v>
      </c>
      <c r="K149" s="482"/>
      <c r="L149" s="485"/>
      <c r="O149" s="486"/>
      <c r="P149" s="486"/>
      <c r="Q149" s="486"/>
      <c r="R149" s="180" t="s">
        <v>187</v>
      </c>
      <c r="S149" s="181" t="s">
        <v>179</v>
      </c>
      <c r="AH149" s="482"/>
      <c r="AJ149" s="482"/>
      <c r="AK149" s="482"/>
      <c r="AU149" s="484"/>
      <c r="AV149" s="484"/>
      <c r="AW149" s="484"/>
      <c r="AX149" s="484"/>
      <c r="AY149" s="484"/>
      <c r="AZ149" s="482"/>
      <c r="BA149" s="484"/>
      <c r="BB149" s="482"/>
      <c r="BC149" s="482"/>
    </row>
    <row r="150" spans="2:55" s="480" customFormat="1" ht="24.95" customHeight="1" x14ac:dyDescent="0.2">
      <c r="B150" s="480">
        <v>62</v>
      </c>
      <c r="C150" s="480" t="s">
        <v>2139</v>
      </c>
      <c r="D150" s="490" t="s">
        <v>2162</v>
      </c>
      <c r="E150" s="482"/>
      <c r="F150" s="482" t="s">
        <v>577</v>
      </c>
      <c r="G150" s="483">
        <v>900</v>
      </c>
      <c r="H150" s="508"/>
      <c r="I150" s="508"/>
      <c r="J150" s="484">
        <f t="shared" si="7"/>
        <v>0</v>
      </c>
      <c r="K150" s="482"/>
      <c r="L150" s="485"/>
      <c r="O150" s="486"/>
      <c r="P150" s="486"/>
      <c r="Q150" s="486"/>
      <c r="R150" s="180" t="s">
        <v>187</v>
      </c>
      <c r="S150" s="181" t="s">
        <v>179</v>
      </c>
      <c r="AH150" s="482"/>
      <c r="AJ150" s="482"/>
      <c r="AK150" s="482"/>
      <c r="AU150" s="484"/>
      <c r="AV150" s="484"/>
      <c r="AW150" s="484"/>
      <c r="AX150" s="484"/>
      <c r="AY150" s="484"/>
      <c r="AZ150" s="482"/>
      <c r="BA150" s="484"/>
      <c r="BB150" s="482"/>
      <c r="BC150" s="482"/>
    </row>
    <row r="151" spans="2:55" s="480" customFormat="1" ht="24.95" customHeight="1" x14ac:dyDescent="0.2">
      <c r="B151" s="480">
        <v>63</v>
      </c>
      <c r="C151" s="480" t="s">
        <v>2139</v>
      </c>
      <c r="D151" s="490" t="s">
        <v>2172</v>
      </c>
      <c r="E151" s="482"/>
      <c r="F151" s="482" t="s">
        <v>577</v>
      </c>
      <c r="G151" s="483">
        <v>80</v>
      </c>
      <c r="H151" s="508"/>
      <c r="I151" s="508"/>
      <c r="J151" s="484">
        <f t="shared" si="7"/>
        <v>0</v>
      </c>
      <c r="K151" s="482"/>
      <c r="L151" s="485"/>
      <c r="O151" s="486"/>
      <c r="P151" s="486"/>
      <c r="Q151" s="486"/>
      <c r="R151" s="180" t="s">
        <v>187</v>
      </c>
      <c r="S151" s="181" t="s">
        <v>179</v>
      </c>
      <c r="AH151" s="482"/>
      <c r="AJ151" s="482"/>
      <c r="AK151" s="482"/>
      <c r="AU151" s="484"/>
      <c r="AV151" s="484"/>
      <c r="AW151" s="484"/>
      <c r="AX151" s="484"/>
      <c r="AY151" s="484"/>
      <c r="AZ151" s="482"/>
      <c r="BA151" s="484"/>
      <c r="BB151" s="482"/>
      <c r="BC151" s="482"/>
    </row>
    <row r="152" spans="2:55" s="480" customFormat="1" ht="24.95" customHeight="1" x14ac:dyDescent="0.2">
      <c r="B152" s="480">
        <v>64</v>
      </c>
      <c r="C152" s="480" t="s">
        <v>2139</v>
      </c>
      <c r="D152" s="490" t="s">
        <v>2180</v>
      </c>
      <c r="E152" s="482"/>
      <c r="F152" s="482" t="s">
        <v>577</v>
      </c>
      <c r="G152" s="483">
        <v>60</v>
      </c>
      <c r="H152" s="508"/>
      <c r="I152" s="508"/>
      <c r="J152" s="484">
        <f t="shared" si="7"/>
        <v>0</v>
      </c>
      <c r="K152" s="482"/>
      <c r="L152" s="485"/>
      <c r="O152" s="486"/>
      <c r="P152" s="486"/>
      <c r="Q152" s="486"/>
      <c r="R152" s="180" t="s">
        <v>187</v>
      </c>
      <c r="S152" s="181" t="s">
        <v>179</v>
      </c>
      <c r="AH152" s="482"/>
      <c r="AJ152" s="482"/>
      <c r="AK152" s="482"/>
      <c r="AU152" s="484"/>
      <c r="AV152" s="484"/>
      <c r="AW152" s="484"/>
      <c r="AX152" s="484"/>
      <c r="AY152" s="484"/>
      <c r="AZ152" s="482"/>
      <c r="BA152" s="484"/>
      <c r="BB152" s="482"/>
      <c r="BC152" s="482"/>
    </row>
    <row r="153" spans="2:55" s="480" customFormat="1" ht="24.95" customHeight="1" x14ac:dyDescent="0.2">
      <c r="B153" s="480">
        <v>65</v>
      </c>
      <c r="C153" s="480" t="s">
        <v>2139</v>
      </c>
      <c r="D153" s="490" t="s">
        <v>2165</v>
      </c>
      <c r="E153" s="482"/>
      <c r="F153" s="482" t="s">
        <v>577</v>
      </c>
      <c r="G153" s="483">
        <v>60</v>
      </c>
      <c r="H153" s="508"/>
      <c r="I153" s="508"/>
      <c r="J153" s="484">
        <f t="shared" si="7"/>
        <v>0</v>
      </c>
      <c r="K153" s="482"/>
      <c r="L153" s="485"/>
      <c r="O153" s="486"/>
      <c r="P153" s="486"/>
      <c r="Q153" s="486"/>
      <c r="R153" s="180" t="s">
        <v>187</v>
      </c>
      <c r="S153" s="181" t="s">
        <v>179</v>
      </c>
      <c r="AH153" s="482"/>
      <c r="AJ153" s="482"/>
      <c r="AK153" s="482"/>
      <c r="AU153" s="484"/>
      <c r="AV153" s="484"/>
      <c r="AW153" s="484"/>
      <c r="AX153" s="484"/>
      <c r="AY153" s="484"/>
      <c r="AZ153" s="482"/>
      <c r="BA153" s="484"/>
      <c r="BB153" s="482"/>
      <c r="BC153" s="482"/>
    </row>
    <row r="154" spans="2:55" s="480" customFormat="1" ht="24.95" customHeight="1" x14ac:dyDescent="0.2">
      <c r="B154" s="480">
        <v>66</v>
      </c>
      <c r="C154" s="480" t="s">
        <v>2139</v>
      </c>
      <c r="D154" s="488" t="s">
        <v>2186</v>
      </c>
      <c r="E154" s="482"/>
      <c r="F154" s="482" t="s">
        <v>577</v>
      </c>
      <c r="G154" s="483">
        <v>30</v>
      </c>
      <c r="H154" s="508"/>
      <c r="I154" s="508"/>
      <c r="J154" s="484">
        <f t="shared" si="7"/>
        <v>0</v>
      </c>
      <c r="K154" s="482"/>
      <c r="L154" s="485"/>
      <c r="O154" s="486"/>
      <c r="P154" s="486"/>
      <c r="Q154" s="486"/>
      <c r="R154" s="180" t="s">
        <v>187</v>
      </c>
      <c r="S154" s="181" t="s">
        <v>179</v>
      </c>
      <c r="AH154" s="482"/>
      <c r="AJ154" s="482"/>
      <c r="AK154" s="482"/>
      <c r="AU154" s="484"/>
      <c r="AV154" s="484"/>
      <c r="AW154" s="484"/>
      <c r="AX154" s="484"/>
      <c r="AY154" s="484"/>
      <c r="AZ154" s="482"/>
      <c r="BA154" s="484"/>
      <c r="BB154" s="482"/>
      <c r="BC154" s="482"/>
    </row>
    <row r="155" spans="2:55" s="480" customFormat="1" ht="24.95" customHeight="1" x14ac:dyDescent="0.2">
      <c r="B155" s="480">
        <v>67</v>
      </c>
      <c r="C155" s="480" t="s">
        <v>2139</v>
      </c>
      <c r="D155" s="488" t="s">
        <v>2199</v>
      </c>
      <c r="E155" s="482"/>
      <c r="F155" s="482" t="s">
        <v>577</v>
      </c>
      <c r="G155" s="483">
        <v>25</v>
      </c>
      <c r="H155" s="508"/>
      <c r="I155" s="508"/>
      <c r="J155" s="484">
        <f t="shared" si="7"/>
        <v>0</v>
      </c>
      <c r="K155" s="482"/>
      <c r="L155" s="485"/>
      <c r="O155" s="486"/>
      <c r="P155" s="486"/>
      <c r="Q155" s="486"/>
      <c r="R155" s="180" t="s">
        <v>187</v>
      </c>
      <c r="S155" s="181" t="s">
        <v>179</v>
      </c>
      <c r="AH155" s="482"/>
      <c r="AJ155" s="482"/>
      <c r="AK155" s="482"/>
      <c r="AU155" s="484"/>
      <c r="AV155" s="484"/>
      <c r="AW155" s="484"/>
      <c r="AX155" s="484"/>
      <c r="AY155" s="484"/>
      <c r="AZ155" s="482"/>
      <c r="BA155" s="484"/>
      <c r="BB155" s="482"/>
      <c r="BC155" s="482"/>
    </row>
    <row r="156" spans="2:55" s="473" customFormat="1" ht="28.15" customHeight="1" x14ac:dyDescent="0.2">
      <c r="B156" s="470" t="s">
        <v>2200</v>
      </c>
      <c r="C156" s="470"/>
      <c r="D156" s="471"/>
      <c r="E156" s="471"/>
      <c r="F156" s="471"/>
      <c r="G156" s="471"/>
      <c r="H156" s="509"/>
      <c r="I156" s="509"/>
      <c r="J156" s="472">
        <f>SUM(J157:J158)</f>
        <v>0</v>
      </c>
      <c r="N156" s="463" t="e">
        <f>SUM(#REF!)</f>
        <v>#REF!</v>
      </c>
      <c r="P156" s="463" t="e">
        <f>SUM(#REF!)</f>
        <v>#REF!</v>
      </c>
      <c r="R156" s="180" t="s">
        <v>187</v>
      </c>
      <c r="S156" s="181" t="s">
        <v>179</v>
      </c>
      <c r="AH156" s="473" t="s">
        <v>66</v>
      </c>
      <c r="AJ156" s="473" t="s">
        <v>2121</v>
      </c>
      <c r="AK156" s="473" t="s">
        <v>66</v>
      </c>
      <c r="AO156" s="473" t="s">
        <v>2137</v>
      </c>
      <c r="BA156" s="474" t="e">
        <f>SUM(#REF!)</f>
        <v>#REF!</v>
      </c>
    </row>
    <row r="157" spans="2:55" s="480" customFormat="1" ht="20.85" customHeight="1" x14ac:dyDescent="0.2">
      <c r="B157" s="480">
        <v>68</v>
      </c>
      <c r="C157" s="480" t="s">
        <v>2139</v>
      </c>
      <c r="D157" s="481" t="s">
        <v>2201</v>
      </c>
      <c r="E157" s="482" t="s">
        <v>2202</v>
      </c>
      <c r="F157" s="482" t="s">
        <v>577</v>
      </c>
      <c r="G157" s="483">
        <v>1100</v>
      </c>
      <c r="H157" s="508"/>
      <c r="I157" s="508"/>
      <c r="J157" s="484">
        <f t="shared" ref="J157:J158" si="8">(G157*H157)+(G157*I157)</f>
        <v>0</v>
      </c>
      <c r="K157" s="482"/>
      <c r="L157" s="485"/>
      <c r="O157" s="486"/>
      <c r="P157" s="486"/>
      <c r="Q157" s="486"/>
      <c r="R157" s="180" t="s">
        <v>187</v>
      </c>
      <c r="S157" s="181" t="s">
        <v>179</v>
      </c>
      <c r="AH157" s="482"/>
      <c r="AJ157" s="482"/>
      <c r="AK157" s="482"/>
      <c r="AU157" s="484"/>
      <c r="AV157" s="484"/>
      <c r="AW157" s="484"/>
      <c r="AX157" s="484"/>
      <c r="AY157" s="484"/>
      <c r="AZ157" s="482"/>
      <c r="BA157" s="484"/>
      <c r="BB157" s="482"/>
      <c r="BC157" s="482"/>
    </row>
    <row r="158" spans="2:55" s="480" customFormat="1" ht="20.85" customHeight="1" x14ac:dyDescent="0.2">
      <c r="B158" s="480">
        <v>69</v>
      </c>
      <c r="C158" s="480" t="s">
        <v>2139</v>
      </c>
      <c r="D158" s="481" t="s">
        <v>2203</v>
      </c>
      <c r="E158" s="482" t="s">
        <v>2204</v>
      </c>
      <c r="F158" s="482" t="s">
        <v>577</v>
      </c>
      <c r="G158" s="483">
        <v>250</v>
      </c>
      <c r="H158" s="508"/>
      <c r="I158" s="508"/>
      <c r="J158" s="484">
        <f t="shared" si="8"/>
        <v>0</v>
      </c>
      <c r="K158" s="482"/>
      <c r="L158" s="485"/>
      <c r="O158" s="486"/>
      <c r="P158" s="486"/>
      <c r="Q158" s="486"/>
      <c r="R158" s="180" t="s">
        <v>187</v>
      </c>
      <c r="S158" s="181" t="s">
        <v>179</v>
      </c>
      <c r="AH158" s="482"/>
      <c r="AJ158" s="482"/>
      <c r="AK158" s="482"/>
      <c r="AU158" s="484"/>
      <c r="AV158" s="484"/>
      <c r="AW158" s="484"/>
      <c r="AX158" s="484"/>
      <c r="AY158" s="484"/>
      <c r="AZ158" s="482"/>
      <c r="BA158" s="484"/>
      <c r="BB158" s="482"/>
      <c r="BC158" s="482"/>
    </row>
    <row r="159" spans="2:55" s="473" customFormat="1" ht="28.15" customHeight="1" x14ac:dyDescent="0.2">
      <c r="B159" s="470" t="s">
        <v>2205</v>
      </c>
      <c r="C159" s="470"/>
      <c r="D159" s="471"/>
      <c r="E159" s="471"/>
      <c r="F159" s="471"/>
      <c r="G159" s="471"/>
      <c r="H159" s="509"/>
      <c r="I159" s="509"/>
      <c r="J159" s="472">
        <f>SUM(J160:J175)</f>
        <v>0</v>
      </c>
      <c r="N159" s="463" t="e">
        <f>SUM(#REF!)</f>
        <v>#REF!</v>
      </c>
      <c r="P159" s="463" t="e">
        <f>SUM(#REF!)</f>
        <v>#REF!</v>
      </c>
      <c r="R159" s="180" t="s">
        <v>187</v>
      </c>
      <c r="S159" s="181" t="s">
        <v>179</v>
      </c>
      <c r="AH159" s="473" t="s">
        <v>66</v>
      </c>
      <c r="AJ159" s="473" t="s">
        <v>2121</v>
      </c>
      <c r="AK159" s="473" t="s">
        <v>66</v>
      </c>
      <c r="AO159" s="473" t="s">
        <v>2137</v>
      </c>
      <c r="BA159" s="474" t="e">
        <f>SUM(#REF!)</f>
        <v>#REF!</v>
      </c>
    </row>
    <row r="160" spans="2:55" s="473" customFormat="1" ht="21" customHeight="1" x14ac:dyDescent="0.2">
      <c r="B160" s="491" t="s">
        <v>2206</v>
      </c>
      <c r="C160" s="491"/>
      <c r="F160" s="482" t="s">
        <v>1210</v>
      </c>
      <c r="G160" s="483">
        <v>1</v>
      </c>
      <c r="H160" s="508"/>
      <c r="I160" s="508"/>
      <c r="J160" s="484">
        <f>(G160*H160)+(G160*I160)</f>
        <v>0</v>
      </c>
      <c r="N160" s="463"/>
      <c r="P160" s="463"/>
      <c r="R160" s="180" t="s">
        <v>187</v>
      </c>
      <c r="S160" s="181" t="s">
        <v>179</v>
      </c>
      <c r="BA160" s="474"/>
    </row>
    <row r="161" spans="2:55" s="492" customFormat="1" ht="27.6" customHeight="1" x14ac:dyDescent="0.2">
      <c r="B161" s="480">
        <v>70</v>
      </c>
      <c r="C161" s="480" t="s">
        <v>2139</v>
      </c>
      <c r="D161" s="492" t="s">
        <v>2207</v>
      </c>
      <c r="E161" s="493"/>
      <c r="F161" s="493"/>
      <c r="G161" s="494"/>
      <c r="H161" s="510"/>
      <c r="I161" s="511"/>
      <c r="J161" s="495"/>
      <c r="K161" s="493"/>
      <c r="L161" s="496"/>
      <c r="O161" s="497"/>
      <c r="P161" s="497"/>
      <c r="Q161" s="497"/>
      <c r="R161" s="180" t="s">
        <v>187</v>
      </c>
      <c r="S161" s="181" t="s">
        <v>179</v>
      </c>
      <c r="AH161" s="493"/>
      <c r="AJ161" s="493"/>
      <c r="AK161" s="493"/>
      <c r="AU161" s="498"/>
      <c r="AV161" s="498"/>
      <c r="AW161" s="498"/>
      <c r="AX161" s="498"/>
      <c r="AY161" s="498"/>
      <c r="AZ161" s="493"/>
      <c r="BA161" s="498"/>
      <c r="BB161" s="493"/>
      <c r="BC161" s="493"/>
    </row>
    <row r="162" spans="2:55" s="473" customFormat="1" ht="21" customHeight="1" x14ac:dyDescent="0.2">
      <c r="B162" s="491" t="s">
        <v>2208</v>
      </c>
      <c r="C162" s="491"/>
      <c r="F162" s="482" t="s">
        <v>1210</v>
      </c>
      <c r="G162" s="483">
        <v>1</v>
      </c>
      <c r="H162" s="508"/>
      <c r="I162" s="508"/>
      <c r="J162" s="484">
        <f>(G162*H162)+(G162*I162)</f>
        <v>0</v>
      </c>
      <c r="N162" s="463"/>
      <c r="P162" s="463"/>
      <c r="R162" s="180" t="s">
        <v>187</v>
      </c>
      <c r="S162" s="181" t="s">
        <v>179</v>
      </c>
      <c r="BA162" s="474"/>
    </row>
    <row r="163" spans="2:55" s="492" customFormat="1" ht="27.6" customHeight="1" x14ac:dyDescent="0.2">
      <c r="B163" s="480">
        <v>71</v>
      </c>
      <c r="C163" s="480" t="s">
        <v>2139</v>
      </c>
      <c r="D163" s="492" t="s">
        <v>2207</v>
      </c>
      <c r="E163" s="493"/>
      <c r="F163" s="493"/>
      <c r="G163" s="494"/>
      <c r="H163" s="510"/>
      <c r="I163" s="511"/>
      <c r="J163" s="495"/>
      <c r="K163" s="493"/>
      <c r="L163" s="496"/>
      <c r="O163" s="497"/>
      <c r="P163" s="497"/>
      <c r="Q163" s="497"/>
      <c r="R163" s="180" t="s">
        <v>187</v>
      </c>
      <c r="S163" s="181" t="s">
        <v>179</v>
      </c>
      <c r="AH163" s="493"/>
      <c r="AJ163" s="493"/>
      <c r="AK163" s="493"/>
      <c r="AU163" s="498"/>
      <c r="AV163" s="498"/>
      <c r="AW163" s="498"/>
      <c r="AX163" s="498"/>
      <c r="AY163" s="498"/>
      <c r="AZ163" s="493"/>
      <c r="BA163" s="498"/>
      <c r="BB163" s="493"/>
      <c r="BC163" s="493"/>
    </row>
    <row r="164" spans="2:55" s="473" customFormat="1" ht="21" customHeight="1" x14ac:dyDescent="0.2">
      <c r="B164" s="491" t="s">
        <v>2209</v>
      </c>
      <c r="C164" s="491"/>
      <c r="F164" s="482" t="s">
        <v>1210</v>
      </c>
      <c r="G164" s="483">
        <v>1</v>
      </c>
      <c r="H164" s="508"/>
      <c r="I164" s="508"/>
      <c r="J164" s="484">
        <f>(G164*H164)+(G164*I164)</f>
        <v>0</v>
      </c>
      <c r="N164" s="463"/>
      <c r="P164" s="463"/>
      <c r="R164" s="180" t="s">
        <v>187</v>
      </c>
      <c r="S164" s="181" t="s">
        <v>179</v>
      </c>
      <c r="BA164" s="474"/>
    </row>
    <row r="165" spans="2:55" s="492" customFormat="1" ht="27.6" customHeight="1" x14ac:dyDescent="0.2">
      <c r="B165" s="480">
        <v>72</v>
      </c>
      <c r="C165" s="480" t="s">
        <v>2139</v>
      </c>
      <c r="D165" s="492" t="s">
        <v>2207</v>
      </c>
      <c r="E165" s="493"/>
      <c r="F165" s="493"/>
      <c r="G165" s="494"/>
      <c r="H165" s="510"/>
      <c r="I165" s="511"/>
      <c r="J165" s="495"/>
      <c r="K165" s="493"/>
      <c r="L165" s="496"/>
      <c r="O165" s="497"/>
      <c r="P165" s="497"/>
      <c r="Q165" s="497"/>
      <c r="R165" s="180" t="s">
        <v>187</v>
      </c>
      <c r="S165" s="181" t="s">
        <v>179</v>
      </c>
      <c r="AH165" s="493"/>
      <c r="AJ165" s="493"/>
      <c r="AK165" s="493"/>
      <c r="AU165" s="498"/>
      <c r="AV165" s="498"/>
      <c r="AW165" s="498"/>
      <c r="AX165" s="498"/>
      <c r="AY165" s="498"/>
      <c r="AZ165" s="493"/>
      <c r="BA165" s="498"/>
      <c r="BB165" s="493"/>
      <c r="BC165" s="493"/>
    </row>
    <row r="166" spans="2:55" s="473" customFormat="1" ht="21" customHeight="1" x14ac:dyDescent="0.2">
      <c r="B166" s="491" t="s">
        <v>2210</v>
      </c>
      <c r="C166" s="491"/>
      <c r="F166" s="482" t="s">
        <v>1210</v>
      </c>
      <c r="G166" s="483">
        <v>1</v>
      </c>
      <c r="H166" s="508"/>
      <c r="I166" s="508"/>
      <c r="J166" s="484">
        <f>(G166*H166)+(G166*I166)</f>
        <v>0</v>
      </c>
      <c r="N166" s="463"/>
      <c r="P166" s="463"/>
      <c r="R166" s="180" t="s">
        <v>187</v>
      </c>
      <c r="S166" s="181" t="s">
        <v>179</v>
      </c>
      <c r="BA166" s="474"/>
    </row>
    <row r="167" spans="2:55" s="492" customFormat="1" ht="27.6" customHeight="1" x14ac:dyDescent="0.2">
      <c r="B167" s="480">
        <v>73</v>
      </c>
      <c r="C167" s="480" t="s">
        <v>2139</v>
      </c>
      <c r="D167" s="492" t="s">
        <v>2207</v>
      </c>
      <c r="E167" s="493"/>
      <c r="F167" s="493"/>
      <c r="G167" s="494"/>
      <c r="H167" s="510"/>
      <c r="I167" s="511"/>
      <c r="J167" s="495"/>
      <c r="K167" s="493"/>
      <c r="L167" s="496"/>
      <c r="O167" s="497"/>
      <c r="P167" s="497"/>
      <c r="Q167" s="497"/>
      <c r="R167" s="180" t="s">
        <v>187</v>
      </c>
      <c r="S167" s="181" t="s">
        <v>179</v>
      </c>
      <c r="AH167" s="493"/>
      <c r="AJ167" s="493"/>
      <c r="AK167" s="493"/>
      <c r="AU167" s="498"/>
      <c r="AV167" s="498"/>
      <c r="AW167" s="498"/>
      <c r="AX167" s="498"/>
      <c r="AY167" s="498"/>
      <c r="AZ167" s="493"/>
      <c r="BA167" s="498"/>
      <c r="BB167" s="493"/>
      <c r="BC167" s="493"/>
    </row>
    <row r="168" spans="2:55" s="473" customFormat="1" ht="21" customHeight="1" x14ac:dyDescent="0.2">
      <c r="B168" s="491" t="s">
        <v>2211</v>
      </c>
      <c r="C168" s="491"/>
      <c r="F168" s="482" t="s">
        <v>1210</v>
      </c>
      <c r="G168" s="483">
        <v>1</v>
      </c>
      <c r="H168" s="508"/>
      <c r="I168" s="508"/>
      <c r="J168" s="484">
        <f>(G168*H168)+(G168*I168)</f>
        <v>0</v>
      </c>
      <c r="N168" s="463"/>
      <c r="P168" s="463"/>
      <c r="R168" s="180" t="s">
        <v>187</v>
      </c>
      <c r="S168" s="181" t="s">
        <v>179</v>
      </c>
      <c r="BA168" s="474"/>
    </row>
    <row r="169" spans="2:55" s="492" customFormat="1" ht="27.6" customHeight="1" x14ac:dyDescent="0.2">
      <c r="B169" s="480">
        <v>74</v>
      </c>
      <c r="C169" s="480" t="s">
        <v>2139</v>
      </c>
      <c r="D169" s="492" t="s">
        <v>2207</v>
      </c>
      <c r="E169" s="493"/>
      <c r="F169" s="493"/>
      <c r="G169" s="494"/>
      <c r="H169" s="510"/>
      <c r="I169" s="511"/>
      <c r="J169" s="495"/>
      <c r="K169" s="493"/>
      <c r="L169" s="496"/>
      <c r="O169" s="497"/>
      <c r="P169" s="497"/>
      <c r="Q169" s="497"/>
      <c r="R169" s="180" t="s">
        <v>187</v>
      </c>
      <c r="S169" s="181" t="s">
        <v>179</v>
      </c>
      <c r="AH169" s="493"/>
      <c r="AJ169" s="493"/>
      <c r="AK169" s="493"/>
      <c r="AU169" s="498"/>
      <c r="AV169" s="498"/>
      <c r="AW169" s="498"/>
      <c r="AX169" s="498"/>
      <c r="AY169" s="498"/>
      <c r="AZ169" s="493"/>
      <c r="BA169" s="498"/>
      <c r="BB169" s="493"/>
      <c r="BC169" s="493"/>
    </row>
    <row r="170" spans="2:55" s="492" customFormat="1" ht="27.6" customHeight="1" x14ac:dyDescent="0.2">
      <c r="B170" s="491" t="s">
        <v>2212</v>
      </c>
      <c r="C170" s="480"/>
      <c r="E170" s="493"/>
      <c r="F170" s="493"/>
      <c r="G170" s="494"/>
      <c r="H170" s="510"/>
      <c r="I170" s="511"/>
      <c r="J170" s="495"/>
      <c r="K170" s="493"/>
      <c r="L170" s="496"/>
      <c r="O170" s="497"/>
      <c r="P170" s="497"/>
      <c r="Q170" s="497"/>
      <c r="R170" s="180" t="s">
        <v>187</v>
      </c>
      <c r="S170" s="181" t="s">
        <v>179</v>
      </c>
      <c r="AH170" s="493"/>
      <c r="AJ170" s="493"/>
      <c r="AK170" s="493"/>
      <c r="AU170" s="498"/>
      <c r="AV170" s="498"/>
      <c r="AW170" s="498"/>
      <c r="AX170" s="498"/>
      <c r="AY170" s="498"/>
      <c r="AZ170" s="493"/>
      <c r="BA170" s="498"/>
      <c r="BB170" s="493"/>
      <c r="BC170" s="493"/>
    </row>
    <row r="171" spans="2:55" s="492" customFormat="1" ht="27.6" customHeight="1" x14ac:dyDescent="0.2">
      <c r="B171" s="480">
        <v>75</v>
      </c>
      <c r="C171" s="480" t="s">
        <v>2139</v>
      </c>
      <c r="D171" s="492" t="s">
        <v>2213</v>
      </c>
      <c r="E171" s="493"/>
      <c r="F171" s="482" t="s">
        <v>1210</v>
      </c>
      <c r="G171" s="483">
        <v>1</v>
      </c>
      <c r="H171" s="508"/>
      <c r="I171" s="508"/>
      <c r="J171" s="484">
        <f t="shared" ref="J171:J172" si="9">(G171*H171)+(G171*I171)</f>
        <v>0</v>
      </c>
      <c r="K171" s="493"/>
      <c r="L171" s="496"/>
      <c r="O171" s="497"/>
      <c r="P171" s="497"/>
      <c r="Q171" s="497"/>
      <c r="R171" s="180" t="s">
        <v>187</v>
      </c>
      <c r="S171" s="181" t="s">
        <v>179</v>
      </c>
      <c r="AH171" s="493"/>
      <c r="AJ171" s="493"/>
      <c r="AK171" s="493"/>
      <c r="AU171" s="498"/>
      <c r="AV171" s="498"/>
      <c r="AW171" s="498"/>
      <c r="AX171" s="498"/>
      <c r="AY171" s="498"/>
      <c r="AZ171" s="493"/>
      <c r="BA171" s="498"/>
      <c r="BB171" s="493"/>
      <c r="BC171" s="493"/>
    </row>
    <row r="172" spans="2:55" s="473" customFormat="1" ht="21" customHeight="1" x14ac:dyDescent="0.2">
      <c r="B172" s="491" t="s">
        <v>2214</v>
      </c>
      <c r="C172" s="491"/>
      <c r="F172" s="482" t="s">
        <v>1210</v>
      </c>
      <c r="G172" s="483">
        <v>1</v>
      </c>
      <c r="H172" s="508"/>
      <c r="I172" s="508"/>
      <c r="J172" s="484">
        <f t="shared" si="9"/>
        <v>0</v>
      </c>
      <c r="N172" s="463"/>
      <c r="P172" s="463"/>
      <c r="R172" s="180" t="s">
        <v>187</v>
      </c>
      <c r="S172" s="181" t="s">
        <v>179</v>
      </c>
      <c r="BA172" s="474"/>
    </row>
    <row r="173" spans="2:55" s="492" customFormat="1" ht="27.6" customHeight="1" x14ac:dyDescent="0.2">
      <c r="B173" s="480">
        <v>76</v>
      </c>
      <c r="C173" s="480" t="s">
        <v>2139</v>
      </c>
      <c r="D173" s="492" t="s">
        <v>2215</v>
      </c>
      <c r="E173" s="493"/>
      <c r="F173" s="493"/>
      <c r="G173" s="494"/>
      <c r="H173" s="510"/>
      <c r="I173" s="511"/>
      <c r="J173" s="495"/>
      <c r="K173" s="493"/>
      <c r="L173" s="496"/>
      <c r="O173" s="497"/>
      <c r="P173" s="497"/>
      <c r="Q173" s="497"/>
      <c r="R173" s="180" t="s">
        <v>187</v>
      </c>
      <c r="S173" s="181" t="s">
        <v>179</v>
      </c>
      <c r="AH173" s="493"/>
      <c r="AJ173" s="493"/>
      <c r="AK173" s="493"/>
      <c r="AU173" s="498"/>
      <c r="AV173" s="498"/>
      <c r="AW173" s="498"/>
      <c r="AX173" s="498"/>
      <c r="AY173" s="498"/>
      <c r="AZ173" s="493"/>
      <c r="BA173" s="498"/>
      <c r="BB173" s="493"/>
      <c r="BC173" s="493"/>
    </row>
    <row r="174" spans="2:55" s="492" customFormat="1" ht="27.6" customHeight="1" x14ac:dyDescent="0.2">
      <c r="B174" s="480"/>
      <c r="C174" s="480"/>
      <c r="D174" s="492" t="s">
        <v>2216</v>
      </c>
      <c r="E174" s="493"/>
      <c r="F174" s="493"/>
      <c r="G174" s="494"/>
      <c r="H174" s="510"/>
      <c r="I174" s="511"/>
      <c r="J174" s="495"/>
      <c r="K174" s="493"/>
      <c r="L174" s="496"/>
      <c r="O174" s="497"/>
      <c r="P174" s="497"/>
      <c r="Q174" s="497"/>
      <c r="R174" s="180" t="s">
        <v>187</v>
      </c>
      <c r="S174" s="181" t="s">
        <v>179</v>
      </c>
      <c r="AH174" s="493"/>
      <c r="AJ174" s="493"/>
      <c r="AK174" s="493"/>
      <c r="AU174" s="498"/>
      <c r="AV174" s="498"/>
      <c r="AW174" s="498"/>
      <c r="AX174" s="498"/>
      <c r="AY174" s="498"/>
      <c r="AZ174" s="493"/>
      <c r="BA174" s="498"/>
      <c r="BB174" s="493"/>
      <c r="BC174" s="493"/>
    </row>
    <row r="175" spans="2:55" s="492" customFormat="1" ht="27.6" customHeight="1" x14ac:dyDescent="0.2">
      <c r="B175" s="480">
        <v>77</v>
      </c>
      <c r="C175" s="480" t="s">
        <v>2217</v>
      </c>
      <c r="D175" s="492" t="s">
        <v>2218</v>
      </c>
      <c r="E175" s="493"/>
      <c r="F175" s="482" t="s">
        <v>1210</v>
      </c>
      <c r="G175" s="483">
        <v>1</v>
      </c>
      <c r="H175" s="508"/>
      <c r="I175" s="508"/>
      <c r="J175" s="484">
        <f>(G175*H175)+(G175*I175)</f>
        <v>0</v>
      </c>
      <c r="K175" s="493"/>
      <c r="L175" s="496"/>
      <c r="O175" s="497"/>
      <c r="P175" s="497"/>
      <c r="Q175" s="497"/>
      <c r="R175" s="180" t="s">
        <v>187</v>
      </c>
      <c r="S175" s="181" t="s">
        <v>179</v>
      </c>
      <c r="AH175" s="493"/>
      <c r="AJ175" s="493"/>
      <c r="AK175" s="493"/>
      <c r="AU175" s="498"/>
      <c r="AV175" s="498"/>
      <c r="AW175" s="498"/>
      <c r="AX175" s="498"/>
      <c r="AY175" s="498"/>
      <c r="AZ175" s="493"/>
      <c r="BA175" s="498"/>
      <c r="BB175" s="493"/>
      <c r="BC175" s="493"/>
    </row>
    <row r="176" spans="2:55" s="473" customFormat="1" ht="28.15" customHeight="1" x14ac:dyDescent="0.2">
      <c r="B176" s="470" t="s">
        <v>2219</v>
      </c>
      <c r="C176" s="470"/>
      <c r="D176" s="471"/>
      <c r="E176" s="471"/>
      <c r="F176" s="471"/>
      <c r="G176" s="471"/>
      <c r="H176" s="509"/>
      <c r="I176" s="509"/>
      <c r="J176" s="472">
        <f>SUM(J177:J184)</f>
        <v>0</v>
      </c>
      <c r="N176" s="463" t="e">
        <f>SUM(#REF!)</f>
        <v>#REF!</v>
      </c>
      <c r="P176" s="463" t="e">
        <f>SUM(#REF!)</f>
        <v>#REF!</v>
      </c>
      <c r="R176" s="180" t="s">
        <v>187</v>
      </c>
      <c r="S176" s="181" t="s">
        <v>179</v>
      </c>
      <c r="AH176" s="473" t="s">
        <v>66</v>
      </c>
      <c r="AJ176" s="473" t="s">
        <v>2121</v>
      </c>
      <c r="AK176" s="473" t="s">
        <v>66</v>
      </c>
      <c r="AO176" s="473" t="s">
        <v>2137</v>
      </c>
      <c r="BA176" s="474" t="e">
        <f>SUM(#REF!)</f>
        <v>#REF!</v>
      </c>
    </row>
    <row r="177" spans="2:55" s="480" customFormat="1" ht="36.6" customHeight="1" x14ac:dyDescent="0.2">
      <c r="B177" s="480">
        <v>78</v>
      </c>
      <c r="C177" s="480" t="s">
        <v>2139</v>
      </c>
      <c r="D177" s="481" t="s">
        <v>2220</v>
      </c>
      <c r="E177" s="482" t="s">
        <v>2221</v>
      </c>
      <c r="F177" s="482" t="s">
        <v>1785</v>
      </c>
      <c r="G177" s="483">
        <v>6</v>
      </c>
      <c r="H177" s="512"/>
      <c r="I177" s="508"/>
      <c r="J177" s="499">
        <f t="shared" ref="J177:J184" si="10">(G177*H177)+(G177*I177)</f>
        <v>0</v>
      </c>
      <c r="K177" s="482">
        <f t="shared" ref="K177:K180" si="11">(G177*H177)+(G177*J177)</f>
        <v>0</v>
      </c>
      <c r="L177" s="485"/>
      <c r="O177" s="486"/>
      <c r="P177" s="486"/>
      <c r="Q177" s="486"/>
      <c r="R177" s="180" t="s">
        <v>187</v>
      </c>
      <c r="S177" s="181" t="s">
        <v>179</v>
      </c>
      <c r="AH177" s="482"/>
      <c r="AJ177" s="482"/>
      <c r="AK177" s="482"/>
      <c r="AU177" s="484"/>
      <c r="AV177" s="484"/>
      <c r="AW177" s="484"/>
      <c r="AX177" s="484"/>
      <c r="AY177" s="484"/>
      <c r="AZ177" s="482"/>
      <c r="BA177" s="484"/>
      <c r="BB177" s="482"/>
      <c r="BC177" s="482"/>
    </row>
    <row r="178" spans="2:55" s="480" customFormat="1" ht="27.6" customHeight="1" x14ac:dyDescent="0.2">
      <c r="B178" s="480">
        <v>79</v>
      </c>
      <c r="C178" s="480" t="s">
        <v>2139</v>
      </c>
      <c r="D178" s="481" t="s">
        <v>2222</v>
      </c>
      <c r="E178" s="482" t="s">
        <v>2223</v>
      </c>
      <c r="F178" s="482" t="s">
        <v>1785</v>
      </c>
      <c r="G178" s="483">
        <v>1</v>
      </c>
      <c r="H178" s="512"/>
      <c r="I178" s="508"/>
      <c r="J178" s="499">
        <f t="shared" si="10"/>
        <v>0</v>
      </c>
      <c r="K178" s="482">
        <f t="shared" si="11"/>
        <v>0</v>
      </c>
      <c r="L178" s="485"/>
      <c r="O178" s="486"/>
      <c r="P178" s="486"/>
      <c r="Q178" s="486"/>
      <c r="R178" s="180" t="s">
        <v>187</v>
      </c>
      <c r="S178" s="181" t="s">
        <v>179</v>
      </c>
      <c r="AH178" s="482"/>
      <c r="AJ178" s="482"/>
      <c r="AK178" s="482"/>
      <c r="AU178" s="484"/>
      <c r="AV178" s="484"/>
      <c r="AW178" s="484"/>
      <c r="AX178" s="484"/>
      <c r="AY178" s="484"/>
      <c r="AZ178" s="482"/>
      <c r="BA178" s="484"/>
      <c r="BB178" s="482"/>
      <c r="BC178" s="482"/>
    </row>
    <row r="179" spans="2:55" s="480" customFormat="1" ht="27.6" customHeight="1" x14ac:dyDescent="0.2">
      <c r="B179" s="480">
        <v>80</v>
      </c>
      <c r="C179" s="480" t="s">
        <v>2139</v>
      </c>
      <c r="D179" s="481" t="s">
        <v>2224</v>
      </c>
      <c r="E179" s="482" t="s">
        <v>2225</v>
      </c>
      <c r="F179" s="482" t="s">
        <v>1785</v>
      </c>
      <c r="G179" s="483">
        <v>9</v>
      </c>
      <c r="H179" s="512"/>
      <c r="I179" s="508"/>
      <c r="J179" s="499">
        <f t="shared" si="10"/>
        <v>0</v>
      </c>
      <c r="K179" s="482">
        <f t="shared" si="11"/>
        <v>0</v>
      </c>
      <c r="L179" s="485"/>
      <c r="O179" s="486"/>
      <c r="P179" s="486"/>
      <c r="Q179" s="486"/>
      <c r="R179" s="180" t="s">
        <v>187</v>
      </c>
      <c r="S179" s="181" t="s">
        <v>179</v>
      </c>
      <c r="AH179" s="482"/>
      <c r="AJ179" s="482"/>
      <c r="AK179" s="482"/>
      <c r="AU179" s="484"/>
      <c r="AV179" s="484"/>
      <c r="AW179" s="484"/>
      <c r="AX179" s="484"/>
      <c r="AY179" s="484"/>
      <c r="AZ179" s="482"/>
      <c r="BA179" s="484"/>
      <c r="BB179" s="482"/>
      <c r="BC179" s="482"/>
    </row>
    <row r="180" spans="2:55" s="480" customFormat="1" ht="27.6" customHeight="1" x14ac:dyDescent="0.2">
      <c r="B180" s="480">
        <v>81</v>
      </c>
      <c r="C180" s="480" t="s">
        <v>2139</v>
      </c>
      <c r="D180" s="481" t="s">
        <v>2226</v>
      </c>
      <c r="E180" s="482" t="s">
        <v>2227</v>
      </c>
      <c r="F180" s="482" t="s">
        <v>1785</v>
      </c>
      <c r="G180" s="483">
        <v>3</v>
      </c>
      <c r="H180" s="512"/>
      <c r="I180" s="508"/>
      <c r="J180" s="499">
        <f t="shared" si="10"/>
        <v>0</v>
      </c>
      <c r="K180" s="482">
        <f t="shared" si="11"/>
        <v>0</v>
      </c>
      <c r="L180" s="485"/>
      <c r="O180" s="486"/>
      <c r="P180" s="486"/>
      <c r="Q180" s="486"/>
      <c r="R180" s="180" t="s">
        <v>187</v>
      </c>
      <c r="S180" s="181" t="s">
        <v>179</v>
      </c>
      <c r="AH180" s="482"/>
      <c r="AJ180" s="482"/>
      <c r="AK180" s="482"/>
      <c r="AU180" s="484"/>
      <c r="AV180" s="484"/>
      <c r="AW180" s="484"/>
      <c r="AX180" s="484"/>
      <c r="AY180" s="484"/>
      <c r="AZ180" s="482"/>
      <c r="BA180" s="484"/>
      <c r="BB180" s="482"/>
      <c r="BC180" s="482"/>
    </row>
    <row r="181" spans="2:55" s="480" customFormat="1" ht="27.6" customHeight="1" x14ac:dyDescent="0.2">
      <c r="B181" s="480">
        <v>82</v>
      </c>
      <c r="C181" s="480" t="s">
        <v>2139</v>
      </c>
      <c r="D181" s="481" t="s">
        <v>2228</v>
      </c>
      <c r="E181" s="482"/>
      <c r="F181" s="482" t="s">
        <v>1785</v>
      </c>
      <c r="G181" s="483">
        <v>4</v>
      </c>
      <c r="H181" s="512"/>
      <c r="I181" s="508"/>
      <c r="J181" s="499">
        <f t="shared" si="10"/>
        <v>0</v>
      </c>
      <c r="K181" s="482"/>
      <c r="L181" s="485"/>
      <c r="O181" s="486"/>
      <c r="P181" s="486"/>
      <c r="Q181" s="486"/>
      <c r="R181" s="180" t="s">
        <v>187</v>
      </c>
      <c r="S181" s="181" t="s">
        <v>179</v>
      </c>
      <c r="AH181" s="482"/>
      <c r="AJ181" s="482"/>
      <c r="AK181" s="482"/>
      <c r="AU181" s="484"/>
      <c r="AV181" s="484"/>
      <c r="AW181" s="484"/>
      <c r="AX181" s="484"/>
      <c r="AY181" s="484"/>
      <c r="AZ181" s="482"/>
      <c r="BA181" s="484"/>
      <c r="BB181" s="482"/>
      <c r="BC181" s="482"/>
    </row>
    <row r="182" spans="2:55" s="480" customFormat="1" ht="27.6" customHeight="1" x14ac:dyDescent="0.2">
      <c r="B182" s="480">
        <v>83</v>
      </c>
      <c r="C182" s="480" t="s">
        <v>2229</v>
      </c>
      <c r="D182" s="481" t="s">
        <v>2230</v>
      </c>
      <c r="E182" s="482"/>
      <c r="F182" s="482" t="s">
        <v>1210</v>
      </c>
      <c r="G182" s="483">
        <v>1</v>
      </c>
      <c r="H182" s="512"/>
      <c r="I182" s="508"/>
      <c r="J182" s="499">
        <f t="shared" si="10"/>
        <v>0</v>
      </c>
      <c r="K182" s="482"/>
      <c r="L182" s="485"/>
      <c r="O182" s="486"/>
      <c r="P182" s="486"/>
      <c r="Q182" s="486"/>
      <c r="R182" s="180" t="s">
        <v>187</v>
      </c>
      <c r="S182" s="181" t="s">
        <v>179</v>
      </c>
      <c r="AH182" s="482"/>
      <c r="AJ182" s="482"/>
      <c r="AK182" s="482"/>
      <c r="AU182" s="484"/>
      <c r="AV182" s="484"/>
      <c r="AW182" s="484"/>
      <c r="AX182" s="484"/>
      <c r="AY182" s="484"/>
      <c r="AZ182" s="482"/>
      <c r="BA182" s="484"/>
      <c r="BB182" s="482"/>
      <c r="BC182" s="482"/>
    </row>
    <row r="183" spans="2:55" s="480" customFormat="1" ht="27.6" customHeight="1" x14ac:dyDescent="0.2">
      <c r="B183" s="480">
        <v>84</v>
      </c>
      <c r="C183" s="480" t="s">
        <v>2229</v>
      </c>
      <c r="D183" s="481" t="s">
        <v>2231</v>
      </c>
      <c r="E183" s="482"/>
      <c r="F183" s="482" t="s">
        <v>1210</v>
      </c>
      <c r="G183" s="483">
        <v>1</v>
      </c>
      <c r="H183" s="512"/>
      <c r="I183" s="508"/>
      <c r="J183" s="499">
        <f t="shared" si="10"/>
        <v>0</v>
      </c>
      <c r="K183" s="482"/>
      <c r="L183" s="485"/>
      <c r="O183" s="486"/>
      <c r="P183" s="486"/>
      <c r="Q183" s="486"/>
      <c r="R183" s="180" t="s">
        <v>187</v>
      </c>
      <c r="S183" s="181" t="s">
        <v>179</v>
      </c>
      <c r="AH183" s="482"/>
      <c r="AJ183" s="482"/>
      <c r="AK183" s="482"/>
      <c r="AU183" s="484"/>
      <c r="AV183" s="484"/>
      <c r="AW183" s="484"/>
      <c r="AX183" s="484"/>
      <c r="AY183" s="484"/>
      <c r="AZ183" s="482"/>
      <c r="BA183" s="484"/>
      <c r="BB183" s="482"/>
      <c r="BC183" s="482"/>
    </row>
    <row r="184" spans="2:55" s="480" customFormat="1" ht="27.6" customHeight="1" x14ac:dyDescent="0.2">
      <c r="B184" s="480">
        <v>85</v>
      </c>
      <c r="C184" s="480" t="s">
        <v>2139</v>
      </c>
      <c r="D184" s="481" t="s">
        <v>2232</v>
      </c>
      <c r="E184" s="482"/>
      <c r="F184" s="482" t="s">
        <v>1210</v>
      </c>
      <c r="G184" s="483">
        <v>1</v>
      </c>
      <c r="H184" s="512"/>
      <c r="I184" s="508"/>
      <c r="J184" s="499">
        <f t="shared" si="10"/>
        <v>0</v>
      </c>
      <c r="K184" s="482"/>
      <c r="L184" s="485"/>
      <c r="O184" s="486"/>
      <c r="P184" s="486"/>
      <c r="Q184" s="486"/>
      <c r="R184" s="180" t="s">
        <v>187</v>
      </c>
      <c r="S184" s="181" t="s">
        <v>179</v>
      </c>
      <c r="AH184" s="482"/>
      <c r="AJ184" s="482"/>
      <c r="AK184" s="482"/>
      <c r="AU184" s="484"/>
      <c r="AV184" s="484"/>
      <c r="AW184" s="484"/>
      <c r="AX184" s="484"/>
      <c r="AY184" s="484"/>
      <c r="AZ184" s="482"/>
      <c r="BA184" s="484"/>
      <c r="BB184" s="482"/>
      <c r="BC184" s="482"/>
    </row>
    <row r="185" spans="2:55" s="473" customFormat="1" ht="28.15" customHeight="1" x14ac:dyDescent="0.2">
      <c r="B185" s="470" t="s">
        <v>2233</v>
      </c>
      <c r="C185" s="470"/>
      <c r="D185" s="471"/>
      <c r="E185" s="471"/>
      <c r="F185" s="471"/>
      <c r="G185" s="471"/>
      <c r="H185" s="509"/>
      <c r="I185" s="509"/>
      <c r="J185" s="472">
        <f>SUM(J186:J202)</f>
        <v>0</v>
      </c>
      <c r="N185" s="463" t="e">
        <f>SUM(#REF!)</f>
        <v>#REF!</v>
      </c>
      <c r="P185" s="463" t="e">
        <f>SUM(#REF!)</f>
        <v>#REF!</v>
      </c>
      <c r="R185" s="180" t="s">
        <v>187</v>
      </c>
      <c r="S185" s="181" t="s">
        <v>179</v>
      </c>
      <c r="AH185" s="473" t="s">
        <v>66</v>
      </c>
      <c r="AJ185" s="473" t="s">
        <v>2121</v>
      </c>
      <c r="AK185" s="473" t="s">
        <v>66</v>
      </c>
      <c r="AO185" s="473" t="s">
        <v>2137</v>
      </c>
      <c r="BA185" s="474" t="e">
        <f>SUM(#REF!)</f>
        <v>#REF!</v>
      </c>
    </row>
    <row r="186" spans="2:55" s="480" customFormat="1" ht="36.6" customHeight="1" x14ac:dyDescent="0.2">
      <c r="B186" s="480">
        <v>86</v>
      </c>
      <c r="C186" s="480" t="s">
        <v>2139</v>
      </c>
      <c r="D186" s="481" t="s">
        <v>2234</v>
      </c>
      <c r="E186" s="482"/>
      <c r="F186" s="482" t="s">
        <v>1785</v>
      </c>
      <c r="G186" s="483">
        <v>34</v>
      </c>
      <c r="H186" s="512"/>
      <c r="I186" s="508"/>
      <c r="J186" s="499">
        <f t="shared" ref="J186:J202" si="12">(G186*H186)+(G186*I186)</f>
        <v>0</v>
      </c>
      <c r="K186" s="482"/>
      <c r="L186" s="485"/>
      <c r="O186" s="486"/>
      <c r="P186" s="486"/>
      <c r="Q186" s="486"/>
      <c r="R186" s="180" t="s">
        <v>187</v>
      </c>
      <c r="S186" s="181" t="s">
        <v>179</v>
      </c>
      <c r="AH186" s="482"/>
      <c r="AJ186" s="482"/>
      <c r="AK186" s="482"/>
      <c r="AU186" s="484"/>
      <c r="AV186" s="484"/>
      <c r="AW186" s="484"/>
      <c r="AX186" s="484"/>
      <c r="AY186" s="484"/>
      <c r="AZ186" s="482"/>
      <c r="BA186" s="484"/>
      <c r="BB186" s="482"/>
      <c r="BC186" s="482"/>
    </row>
    <row r="187" spans="2:55" s="480" customFormat="1" ht="36.6" customHeight="1" x14ac:dyDescent="0.2">
      <c r="B187" s="480">
        <v>87</v>
      </c>
      <c r="C187" s="480" t="s">
        <v>2139</v>
      </c>
      <c r="D187" s="481" t="s">
        <v>2235</v>
      </c>
      <c r="E187" s="482" t="s">
        <v>2236</v>
      </c>
      <c r="F187" s="482" t="s">
        <v>1785</v>
      </c>
      <c r="G187" s="483">
        <v>1</v>
      </c>
      <c r="H187" s="512"/>
      <c r="I187" s="508"/>
      <c r="J187" s="499">
        <f t="shared" si="12"/>
        <v>0</v>
      </c>
      <c r="K187" s="482"/>
      <c r="L187" s="485"/>
      <c r="O187" s="486"/>
      <c r="P187" s="486"/>
      <c r="Q187" s="486"/>
      <c r="R187" s="180" t="s">
        <v>187</v>
      </c>
      <c r="S187" s="181" t="s">
        <v>179</v>
      </c>
      <c r="AH187" s="482"/>
      <c r="AJ187" s="482"/>
      <c r="AK187" s="482"/>
      <c r="AU187" s="484"/>
      <c r="AV187" s="484"/>
      <c r="AW187" s="484"/>
      <c r="AX187" s="484"/>
      <c r="AY187" s="484"/>
      <c r="AZ187" s="482"/>
      <c r="BA187" s="484"/>
      <c r="BB187" s="482"/>
      <c r="BC187" s="482"/>
    </row>
    <row r="188" spans="2:55" s="480" customFormat="1" ht="36.6" customHeight="1" x14ac:dyDescent="0.2">
      <c r="B188" s="480">
        <v>88</v>
      </c>
      <c r="C188" s="480" t="s">
        <v>2139</v>
      </c>
      <c r="D188" s="481" t="s">
        <v>2237</v>
      </c>
      <c r="E188" s="482"/>
      <c r="F188" s="482" t="s">
        <v>1785</v>
      </c>
      <c r="G188" s="483">
        <v>1</v>
      </c>
      <c r="H188" s="512"/>
      <c r="I188" s="508"/>
      <c r="J188" s="499">
        <f t="shared" si="12"/>
        <v>0</v>
      </c>
      <c r="K188" s="482">
        <f>(G188*H188)+(G188*J188)</f>
        <v>0</v>
      </c>
      <c r="L188" s="485"/>
      <c r="O188" s="486"/>
      <c r="P188" s="486"/>
      <c r="Q188" s="486"/>
      <c r="R188" s="180" t="s">
        <v>187</v>
      </c>
      <c r="S188" s="181" t="s">
        <v>179</v>
      </c>
      <c r="AH188" s="482"/>
      <c r="AJ188" s="482"/>
      <c r="AK188" s="482"/>
      <c r="AU188" s="484"/>
      <c r="AV188" s="484"/>
      <c r="AW188" s="484"/>
      <c r="AX188" s="484"/>
      <c r="AY188" s="484"/>
      <c r="AZ188" s="482"/>
      <c r="BA188" s="484"/>
      <c r="BB188" s="482"/>
      <c r="BC188" s="482"/>
    </row>
    <row r="189" spans="2:55" s="480" customFormat="1" ht="41.45" customHeight="1" x14ac:dyDescent="0.2">
      <c r="B189" s="480">
        <v>89</v>
      </c>
      <c r="C189" s="480" t="s">
        <v>2139</v>
      </c>
      <c r="D189" s="481" t="s">
        <v>2238</v>
      </c>
      <c r="E189" s="482"/>
      <c r="F189" s="482" t="s">
        <v>1785</v>
      </c>
      <c r="G189" s="483">
        <v>10</v>
      </c>
      <c r="H189" s="512"/>
      <c r="I189" s="508"/>
      <c r="J189" s="499">
        <f t="shared" si="12"/>
        <v>0</v>
      </c>
      <c r="K189" s="482"/>
      <c r="L189" s="485"/>
      <c r="O189" s="486"/>
      <c r="P189" s="486"/>
      <c r="Q189" s="486"/>
      <c r="R189" s="180" t="s">
        <v>187</v>
      </c>
      <c r="S189" s="181" t="s">
        <v>179</v>
      </c>
      <c r="AH189" s="482"/>
      <c r="AJ189" s="482"/>
      <c r="AK189" s="482"/>
      <c r="AU189" s="484"/>
      <c r="AV189" s="484"/>
      <c r="AW189" s="484"/>
      <c r="AX189" s="484"/>
      <c r="AY189" s="484"/>
      <c r="AZ189" s="482"/>
      <c r="BA189" s="484"/>
      <c r="BB189" s="482"/>
      <c r="BC189" s="482"/>
    </row>
    <row r="190" spans="2:55" s="480" customFormat="1" ht="41.45" customHeight="1" x14ac:dyDescent="0.2">
      <c r="B190" s="480">
        <v>90</v>
      </c>
      <c r="C190" s="480" t="s">
        <v>2139</v>
      </c>
      <c r="D190" s="481" t="s">
        <v>2239</v>
      </c>
      <c r="E190" s="482" t="s">
        <v>2240</v>
      </c>
      <c r="F190" s="482" t="s">
        <v>1785</v>
      </c>
      <c r="G190" s="483">
        <v>5</v>
      </c>
      <c r="H190" s="512"/>
      <c r="I190" s="508"/>
      <c r="J190" s="499">
        <f t="shared" si="12"/>
        <v>0</v>
      </c>
      <c r="K190" s="482"/>
      <c r="L190" s="485"/>
      <c r="O190" s="486"/>
      <c r="P190" s="486"/>
      <c r="Q190" s="486"/>
      <c r="R190" s="180" t="s">
        <v>187</v>
      </c>
      <c r="S190" s="181" t="s">
        <v>179</v>
      </c>
      <c r="AH190" s="482"/>
      <c r="AJ190" s="482"/>
      <c r="AK190" s="482"/>
      <c r="AU190" s="484"/>
      <c r="AV190" s="484"/>
      <c r="AW190" s="484"/>
      <c r="AX190" s="484"/>
      <c r="AY190" s="484"/>
      <c r="AZ190" s="482"/>
      <c r="BA190" s="484"/>
      <c r="BB190" s="482"/>
      <c r="BC190" s="482"/>
    </row>
    <row r="191" spans="2:55" s="480" customFormat="1" ht="36.6" customHeight="1" x14ac:dyDescent="0.2">
      <c r="B191" s="480">
        <v>91</v>
      </c>
      <c r="C191" s="480" t="s">
        <v>2139</v>
      </c>
      <c r="D191" s="481" t="s">
        <v>2220</v>
      </c>
      <c r="E191" s="482" t="s">
        <v>2241</v>
      </c>
      <c r="F191" s="482" t="s">
        <v>1785</v>
      </c>
      <c r="G191" s="483">
        <v>46</v>
      </c>
      <c r="H191" s="512"/>
      <c r="I191" s="508"/>
      <c r="J191" s="499">
        <f t="shared" si="12"/>
        <v>0</v>
      </c>
      <c r="K191" s="482">
        <f t="shared" ref="K191:K193" si="13">(G191*H191)+(G191*J191)</f>
        <v>0</v>
      </c>
      <c r="L191" s="485"/>
      <c r="O191" s="486"/>
      <c r="P191" s="486"/>
      <c r="Q191" s="486"/>
      <c r="R191" s="180" t="s">
        <v>187</v>
      </c>
      <c r="S191" s="181" t="s">
        <v>179</v>
      </c>
      <c r="AH191" s="482"/>
      <c r="AJ191" s="482"/>
      <c r="AK191" s="482"/>
      <c r="AU191" s="484"/>
      <c r="AV191" s="484"/>
      <c r="AW191" s="484"/>
      <c r="AX191" s="484"/>
      <c r="AY191" s="484"/>
      <c r="AZ191" s="482"/>
      <c r="BA191" s="484"/>
      <c r="BB191" s="482"/>
      <c r="BC191" s="482"/>
    </row>
    <row r="192" spans="2:55" s="480" customFormat="1" ht="36.6" customHeight="1" x14ac:dyDescent="0.2">
      <c r="B192" s="480">
        <v>92</v>
      </c>
      <c r="C192" s="480" t="s">
        <v>2139</v>
      </c>
      <c r="D192" s="481" t="s">
        <v>2224</v>
      </c>
      <c r="E192" s="482" t="s">
        <v>2242</v>
      </c>
      <c r="F192" s="482" t="s">
        <v>1785</v>
      </c>
      <c r="G192" s="483">
        <v>47</v>
      </c>
      <c r="H192" s="512"/>
      <c r="I192" s="508"/>
      <c r="J192" s="499">
        <f t="shared" si="12"/>
        <v>0</v>
      </c>
      <c r="K192" s="482">
        <f t="shared" si="13"/>
        <v>0</v>
      </c>
      <c r="L192" s="485"/>
      <c r="O192" s="486"/>
      <c r="P192" s="486"/>
      <c r="Q192" s="486"/>
      <c r="R192" s="180" t="s">
        <v>187</v>
      </c>
      <c r="S192" s="181" t="s">
        <v>179</v>
      </c>
      <c r="AH192" s="482"/>
      <c r="AJ192" s="482"/>
      <c r="AK192" s="482"/>
      <c r="AU192" s="484"/>
      <c r="AV192" s="484"/>
      <c r="AW192" s="484"/>
      <c r="AX192" s="484"/>
      <c r="AY192" s="484"/>
      <c r="AZ192" s="482"/>
      <c r="BA192" s="484"/>
      <c r="BB192" s="482"/>
      <c r="BC192" s="482"/>
    </row>
    <row r="193" spans="2:55" s="480" customFormat="1" ht="36.6" customHeight="1" x14ac:dyDescent="0.2">
      <c r="B193" s="480">
        <v>93</v>
      </c>
      <c r="C193" s="480" t="s">
        <v>2139</v>
      </c>
      <c r="D193" s="481" t="s">
        <v>2226</v>
      </c>
      <c r="E193" s="482" t="s">
        <v>2243</v>
      </c>
      <c r="F193" s="482" t="s">
        <v>1785</v>
      </c>
      <c r="G193" s="483">
        <v>16</v>
      </c>
      <c r="H193" s="512"/>
      <c r="I193" s="508"/>
      <c r="J193" s="499">
        <f t="shared" si="12"/>
        <v>0</v>
      </c>
      <c r="K193" s="482">
        <f t="shared" si="13"/>
        <v>0</v>
      </c>
      <c r="L193" s="485"/>
      <c r="O193" s="486"/>
      <c r="P193" s="486"/>
      <c r="Q193" s="486"/>
      <c r="R193" s="180" t="s">
        <v>187</v>
      </c>
      <c r="S193" s="181" t="s">
        <v>179</v>
      </c>
      <c r="AH193" s="482"/>
      <c r="AJ193" s="482"/>
      <c r="AK193" s="482"/>
      <c r="AU193" s="484"/>
      <c r="AV193" s="484"/>
      <c r="AW193" s="484"/>
      <c r="AX193" s="484"/>
      <c r="AY193" s="484"/>
      <c r="AZ193" s="482"/>
      <c r="BA193" s="484"/>
      <c r="BB193" s="482"/>
      <c r="BC193" s="482"/>
    </row>
    <row r="194" spans="2:55" s="480" customFormat="1" ht="36.6" customHeight="1" x14ac:dyDescent="0.2">
      <c r="B194" s="480">
        <v>94</v>
      </c>
      <c r="C194" s="480" t="s">
        <v>2139</v>
      </c>
      <c r="D194" s="481" t="s">
        <v>2244</v>
      </c>
      <c r="E194" s="482" t="s">
        <v>2245</v>
      </c>
      <c r="F194" s="482" t="s">
        <v>1785</v>
      </c>
      <c r="G194" s="483">
        <v>1</v>
      </c>
      <c r="H194" s="512"/>
      <c r="I194" s="508"/>
      <c r="J194" s="499">
        <f t="shared" si="12"/>
        <v>0</v>
      </c>
      <c r="K194" s="482"/>
      <c r="L194" s="485"/>
      <c r="O194" s="486"/>
      <c r="P194" s="486"/>
      <c r="Q194" s="486"/>
      <c r="R194" s="180" t="s">
        <v>187</v>
      </c>
      <c r="S194" s="181" t="s">
        <v>179</v>
      </c>
      <c r="AH194" s="482"/>
      <c r="AJ194" s="482"/>
      <c r="AK194" s="482"/>
      <c r="AU194" s="484"/>
      <c r="AV194" s="484"/>
      <c r="AW194" s="484"/>
      <c r="AX194" s="484"/>
      <c r="AY194" s="484"/>
      <c r="AZ194" s="482"/>
      <c r="BA194" s="484"/>
      <c r="BB194" s="482"/>
      <c r="BC194" s="482"/>
    </row>
    <row r="195" spans="2:55" s="480" customFormat="1" ht="36.6" customHeight="1" x14ac:dyDescent="0.2">
      <c r="B195" s="480">
        <v>95</v>
      </c>
      <c r="C195" s="480" t="s">
        <v>2139</v>
      </c>
      <c r="D195" s="481" t="s">
        <v>2246</v>
      </c>
      <c r="E195" s="482"/>
      <c r="F195" s="482" t="s">
        <v>1785</v>
      </c>
      <c r="G195" s="483">
        <v>1</v>
      </c>
      <c r="H195" s="512"/>
      <c r="I195" s="508"/>
      <c r="J195" s="499">
        <f t="shared" si="12"/>
        <v>0</v>
      </c>
      <c r="K195" s="482"/>
      <c r="L195" s="485"/>
      <c r="O195" s="486"/>
      <c r="P195" s="486"/>
      <c r="Q195" s="486"/>
      <c r="R195" s="180" t="s">
        <v>187</v>
      </c>
      <c r="S195" s="181" t="s">
        <v>179</v>
      </c>
      <c r="AH195" s="482"/>
      <c r="AJ195" s="482"/>
      <c r="AK195" s="482"/>
      <c r="AU195" s="484"/>
      <c r="AV195" s="484"/>
      <c r="AW195" s="484"/>
      <c r="AX195" s="484"/>
      <c r="AY195" s="484"/>
      <c r="AZ195" s="482"/>
      <c r="BA195" s="484"/>
      <c r="BB195" s="482"/>
      <c r="BC195" s="482"/>
    </row>
    <row r="196" spans="2:55" s="480" customFormat="1" ht="36.6" customHeight="1" x14ac:dyDescent="0.2">
      <c r="B196" s="480">
        <v>96</v>
      </c>
      <c r="C196" s="480" t="s">
        <v>2139</v>
      </c>
      <c r="D196" s="481" t="s">
        <v>2247</v>
      </c>
      <c r="E196" s="482"/>
      <c r="F196" s="482" t="s">
        <v>1785</v>
      </c>
      <c r="G196" s="483">
        <v>1</v>
      </c>
      <c r="H196" s="512"/>
      <c r="I196" s="508"/>
      <c r="J196" s="499">
        <f t="shared" si="12"/>
        <v>0</v>
      </c>
      <c r="K196" s="482"/>
      <c r="L196" s="485"/>
      <c r="O196" s="486"/>
      <c r="P196" s="486"/>
      <c r="Q196" s="486"/>
      <c r="R196" s="180" t="s">
        <v>187</v>
      </c>
      <c r="S196" s="181" t="s">
        <v>179</v>
      </c>
      <c r="AH196" s="482"/>
      <c r="AJ196" s="482"/>
      <c r="AK196" s="482"/>
      <c r="AU196" s="484"/>
      <c r="AV196" s="484"/>
      <c r="AW196" s="484"/>
      <c r="AX196" s="484"/>
      <c r="AY196" s="484"/>
      <c r="AZ196" s="482"/>
      <c r="BA196" s="484"/>
      <c r="BB196" s="482"/>
      <c r="BC196" s="482"/>
    </row>
    <row r="197" spans="2:55" s="480" customFormat="1" ht="36.6" customHeight="1" x14ac:dyDescent="0.2">
      <c r="B197" s="480">
        <v>97</v>
      </c>
      <c r="C197" s="480" t="s">
        <v>2139</v>
      </c>
      <c r="D197" s="481" t="s">
        <v>2248</v>
      </c>
      <c r="E197" s="482" t="s">
        <v>2249</v>
      </c>
      <c r="F197" s="482" t="s">
        <v>1785</v>
      </c>
      <c r="G197" s="483">
        <v>1</v>
      </c>
      <c r="H197" s="512"/>
      <c r="I197" s="508"/>
      <c r="J197" s="499">
        <f t="shared" si="12"/>
        <v>0</v>
      </c>
      <c r="K197" s="482"/>
      <c r="L197" s="485"/>
      <c r="O197" s="486"/>
      <c r="P197" s="486"/>
      <c r="Q197" s="486"/>
      <c r="R197" s="180" t="s">
        <v>187</v>
      </c>
      <c r="S197" s="181" t="s">
        <v>179</v>
      </c>
      <c r="AH197" s="482"/>
      <c r="AJ197" s="482"/>
      <c r="AK197" s="482"/>
      <c r="AU197" s="484"/>
      <c r="AV197" s="484"/>
      <c r="AW197" s="484"/>
      <c r="AX197" s="484"/>
      <c r="AY197" s="484"/>
      <c r="AZ197" s="482"/>
      <c r="BA197" s="484"/>
      <c r="BB197" s="482"/>
      <c r="BC197" s="482"/>
    </row>
    <row r="198" spans="2:55" s="480" customFormat="1" ht="36.6" customHeight="1" x14ac:dyDescent="0.2">
      <c r="B198" s="480">
        <v>98</v>
      </c>
      <c r="C198" s="480" t="s">
        <v>2139</v>
      </c>
      <c r="D198" s="481" t="s">
        <v>2250</v>
      </c>
      <c r="E198" s="482" t="s">
        <v>2251</v>
      </c>
      <c r="F198" s="482" t="s">
        <v>1785</v>
      </c>
      <c r="G198" s="483">
        <v>1</v>
      </c>
      <c r="H198" s="512"/>
      <c r="I198" s="508"/>
      <c r="J198" s="499">
        <f t="shared" si="12"/>
        <v>0</v>
      </c>
      <c r="K198" s="482"/>
      <c r="L198" s="485"/>
      <c r="O198" s="486"/>
      <c r="P198" s="486"/>
      <c r="Q198" s="486"/>
      <c r="R198" s="180" t="s">
        <v>187</v>
      </c>
      <c r="S198" s="181" t="s">
        <v>179</v>
      </c>
      <c r="AH198" s="482"/>
      <c r="AJ198" s="482"/>
      <c r="AK198" s="482"/>
      <c r="AU198" s="484"/>
      <c r="AV198" s="484"/>
      <c r="AW198" s="484"/>
      <c r="AX198" s="484"/>
      <c r="AY198" s="484"/>
      <c r="AZ198" s="482"/>
      <c r="BA198" s="484"/>
      <c r="BB198" s="482"/>
      <c r="BC198" s="482"/>
    </row>
    <row r="199" spans="2:55" s="480" customFormat="1" ht="36.6" customHeight="1" x14ac:dyDescent="0.2">
      <c r="B199" s="480">
        <v>99</v>
      </c>
      <c r="C199" s="480" t="s">
        <v>2139</v>
      </c>
      <c r="D199" s="481" t="s">
        <v>2252</v>
      </c>
      <c r="E199" s="482"/>
      <c r="F199" s="482" t="s">
        <v>1210</v>
      </c>
      <c r="G199" s="483">
        <v>1</v>
      </c>
      <c r="H199" s="512"/>
      <c r="I199" s="508"/>
      <c r="J199" s="499">
        <f t="shared" si="12"/>
        <v>0</v>
      </c>
      <c r="K199" s="482">
        <f t="shared" ref="K199:K202" si="14">(G199*H199)+(G199*J199)</f>
        <v>0</v>
      </c>
      <c r="L199" s="485"/>
      <c r="O199" s="486"/>
      <c r="P199" s="486"/>
      <c r="Q199" s="486"/>
      <c r="R199" s="180" t="s">
        <v>187</v>
      </c>
      <c r="S199" s="181" t="s">
        <v>179</v>
      </c>
      <c r="AH199" s="482"/>
      <c r="AJ199" s="482"/>
      <c r="AK199" s="482"/>
      <c r="AU199" s="484"/>
      <c r="AV199" s="484"/>
      <c r="AW199" s="484"/>
      <c r="AX199" s="484"/>
      <c r="AY199" s="484"/>
      <c r="AZ199" s="482"/>
      <c r="BA199" s="484"/>
      <c r="BB199" s="482"/>
      <c r="BC199" s="482"/>
    </row>
    <row r="200" spans="2:55" s="480" customFormat="1" ht="36.6" customHeight="1" x14ac:dyDescent="0.2">
      <c r="B200" s="480">
        <v>100</v>
      </c>
      <c r="C200" s="480" t="s">
        <v>2229</v>
      </c>
      <c r="D200" s="481" t="s">
        <v>2230</v>
      </c>
      <c r="E200" s="482"/>
      <c r="F200" s="482" t="s">
        <v>1210</v>
      </c>
      <c r="G200" s="483">
        <v>1</v>
      </c>
      <c r="H200" s="512"/>
      <c r="I200" s="508"/>
      <c r="J200" s="499">
        <f t="shared" si="12"/>
        <v>0</v>
      </c>
      <c r="K200" s="482">
        <f t="shared" si="14"/>
        <v>0</v>
      </c>
      <c r="L200" s="485"/>
      <c r="O200" s="486"/>
      <c r="P200" s="486"/>
      <c r="Q200" s="486"/>
      <c r="R200" s="180" t="s">
        <v>187</v>
      </c>
      <c r="S200" s="181" t="s">
        <v>179</v>
      </c>
      <c r="AH200" s="482"/>
      <c r="AJ200" s="482"/>
      <c r="AK200" s="482"/>
      <c r="AU200" s="484"/>
      <c r="AV200" s="484"/>
      <c r="AW200" s="484"/>
      <c r="AX200" s="484"/>
      <c r="AY200" s="484"/>
      <c r="AZ200" s="482"/>
      <c r="BA200" s="484"/>
      <c r="BB200" s="482"/>
      <c r="BC200" s="482"/>
    </row>
    <row r="201" spans="2:55" s="480" customFormat="1" ht="36.6" customHeight="1" x14ac:dyDescent="0.2">
      <c r="B201" s="480">
        <v>101</v>
      </c>
      <c r="C201" s="480" t="s">
        <v>2229</v>
      </c>
      <c r="D201" s="481" t="s">
        <v>2231</v>
      </c>
      <c r="E201" s="482"/>
      <c r="F201" s="482" t="s">
        <v>1210</v>
      </c>
      <c r="G201" s="483">
        <v>1</v>
      </c>
      <c r="H201" s="512"/>
      <c r="I201" s="508"/>
      <c r="J201" s="499">
        <f t="shared" si="12"/>
        <v>0</v>
      </c>
      <c r="K201" s="482">
        <f t="shared" si="14"/>
        <v>0</v>
      </c>
      <c r="L201" s="485"/>
      <c r="O201" s="486"/>
      <c r="P201" s="486"/>
      <c r="Q201" s="486"/>
      <c r="R201" s="180" t="s">
        <v>187</v>
      </c>
      <c r="S201" s="181" t="s">
        <v>179</v>
      </c>
      <c r="AH201" s="482"/>
      <c r="AJ201" s="482"/>
      <c r="AK201" s="482"/>
      <c r="AU201" s="484"/>
      <c r="AV201" s="484"/>
      <c r="AW201" s="484"/>
      <c r="AX201" s="484"/>
      <c r="AY201" s="484"/>
      <c r="AZ201" s="482"/>
      <c r="BA201" s="484"/>
      <c r="BB201" s="482"/>
      <c r="BC201" s="482"/>
    </row>
    <row r="202" spans="2:55" s="480" customFormat="1" ht="36.6" customHeight="1" x14ac:dyDescent="0.2">
      <c r="B202" s="480">
        <v>102</v>
      </c>
      <c r="C202" s="480" t="s">
        <v>2139</v>
      </c>
      <c r="D202" s="481" t="s">
        <v>2232</v>
      </c>
      <c r="E202" s="482"/>
      <c r="F202" s="482" t="s">
        <v>1210</v>
      </c>
      <c r="G202" s="483">
        <v>1</v>
      </c>
      <c r="H202" s="512"/>
      <c r="I202" s="508"/>
      <c r="J202" s="499">
        <f t="shared" si="12"/>
        <v>0</v>
      </c>
      <c r="K202" s="482">
        <f t="shared" si="14"/>
        <v>0</v>
      </c>
      <c r="L202" s="485"/>
      <c r="O202" s="486"/>
      <c r="P202" s="486"/>
      <c r="Q202" s="486"/>
      <c r="R202" s="180" t="s">
        <v>187</v>
      </c>
      <c r="S202" s="181" t="s">
        <v>179</v>
      </c>
      <c r="AH202" s="482"/>
      <c r="AJ202" s="482"/>
      <c r="AK202" s="482"/>
      <c r="AU202" s="484"/>
      <c r="AV202" s="484"/>
      <c r="AW202" s="484"/>
      <c r="AX202" s="484"/>
      <c r="AY202" s="484"/>
      <c r="AZ202" s="482"/>
      <c r="BA202" s="484"/>
      <c r="BB202" s="482"/>
      <c r="BC202" s="482"/>
    </row>
    <row r="203" spans="2:55" s="473" customFormat="1" ht="28.15" customHeight="1" x14ac:dyDescent="0.2">
      <c r="B203" s="470" t="s">
        <v>2253</v>
      </c>
      <c r="C203" s="470"/>
      <c r="D203" s="471"/>
      <c r="E203" s="471"/>
      <c r="F203" s="471"/>
      <c r="G203" s="471"/>
      <c r="H203" s="509"/>
      <c r="I203" s="509"/>
      <c r="J203" s="472">
        <f>SUM(J204:J216)</f>
        <v>0</v>
      </c>
      <c r="N203" s="463" t="e">
        <f>SUM(#REF!)</f>
        <v>#REF!</v>
      </c>
      <c r="P203" s="463" t="e">
        <f>SUM(#REF!)</f>
        <v>#REF!</v>
      </c>
      <c r="R203" s="180" t="s">
        <v>187</v>
      </c>
      <c r="S203" s="181" t="s">
        <v>179</v>
      </c>
      <c r="AH203" s="473" t="s">
        <v>66</v>
      </c>
      <c r="AJ203" s="473" t="s">
        <v>2121</v>
      </c>
      <c r="AK203" s="473" t="s">
        <v>66</v>
      </c>
      <c r="AO203" s="473" t="s">
        <v>2137</v>
      </c>
      <c r="BA203" s="474" t="e">
        <f>SUM(#REF!)</f>
        <v>#REF!</v>
      </c>
    </row>
    <row r="204" spans="2:55" s="480" customFormat="1" ht="36.6" customHeight="1" x14ac:dyDescent="0.2">
      <c r="B204" s="480">
        <v>103</v>
      </c>
      <c r="C204" s="480" t="s">
        <v>2139</v>
      </c>
      <c r="D204" s="481" t="s">
        <v>2220</v>
      </c>
      <c r="E204" s="482" t="s">
        <v>2241</v>
      </c>
      <c r="F204" s="482" t="s">
        <v>1785</v>
      </c>
      <c r="G204" s="483">
        <v>21</v>
      </c>
      <c r="H204" s="512"/>
      <c r="I204" s="508"/>
      <c r="J204" s="499">
        <f t="shared" ref="J204:J216" si="15">(G204*H204)+(G204*I204)</f>
        <v>0</v>
      </c>
      <c r="K204" s="482">
        <f t="shared" ref="K204:K208" si="16">(G204*H204)+(G204*J204)</f>
        <v>0</v>
      </c>
      <c r="L204" s="485"/>
      <c r="O204" s="486"/>
      <c r="P204" s="486"/>
      <c r="Q204" s="486"/>
      <c r="R204" s="180" t="s">
        <v>187</v>
      </c>
      <c r="S204" s="181" t="s">
        <v>179</v>
      </c>
      <c r="AH204" s="482"/>
      <c r="AJ204" s="482"/>
      <c r="AK204" s="482"/>
      <c r="AU204" s="484"/>
      <c r="AV204" s="484"/>
      <c r="AW204" s="484"/>
      <c r="AX204" s="484"/>
      <c r="AY204" s="484"/>
      <c r="AZ204" s="482"/>
      <c r="BA204" s="484"/>
      <c r="BB204" s="482"/>
      <c r="BC204" s="482"/>
    </row>
    <row r="205" spans="2:55" s="480" customFormat="1" ht="36.6" customHeight="1" x14ac:dyDescent="0.2">
      <c r="B205" s="480">
        <v>104</v>
      </c>
      <c r="C205" s="480" t="s">
        <v>2139</v>
      </c>
      <c r="D205" s="481" t="s">
        <v>2224</v>
      </c>
      <c r="E205" s="482" t="s">
        <v>2242</v>
      </c>
      <c r="F205" s="482" t="s">
        <v>1785</v>
      </c>
      <c r="G205" s="483">
        <v>19</v>
      </c>
      <c r="H205" s="512"/>
      <c r="I205" s="508"/>
      <c r="J205" s="499">
        <f t="shared" si="15"/>
        <v>0</v>
      </c>
      <c r="K205" s="482">
        <f t="shared" si="16"/>
        <v>0</v>
      </c>
      <c r="L205" s="485"/>
      <c r="O205" s="486"/>
      <c r="P205" s="486"/>
      <c r="Q205" s="486"/>
      <c r="R205" s="180" t="s">
        <v>187</v>
      </c>
      <c r="S205" s="181" t="s">
        <v>179</v>
      </c>
      <c r="AH205" s="482"/>
      <c r="AJ205" s="482"/>
      <c r="AK205" s="482"/>
      <c r="AU205" s="484"/>
      <c r="AV205" s="484"/>
      <c r="AW205" s="484"/>
      <c r="AX205" s="484"/>
      <c r="AY205" s="484"/>
      <c r="AZ205" s="482"/>
      <c r="BA205" s="484"/>
      <c r="BB205" s="482"/>
      <c r="BC205" s="482"/>
    </row>
    <row r="206" spans="2:55" s="480" customFormat="1" ht="36.6" customHeight="1" x14ac:dyDescent="0.2">
      <c r="B206" s="480">
        <v>105</v>
      </c>
      <c r="C206" s="480" t="s">
        <v>2139</v>
      </c>
      <c r="D206" s="481" t="s">
        <v>2226</v>
      </c>
      <c r="E206" s="482" t="s">
        <v>2243</v>
      </c>
      <c r="F206" s="482" t="s">
        <v>1785</v>
      </c>
      <c r="G206" s="483">
        <v>6</v>
      </c>
      <c r="H206" s="512"/>
      <c r="I206" s="508"/>
      <c r="J206" s="499">
        <f t="shared" si="15"/>
        <v>0</v>
      </c>
      <c r="K206" s="482">
        <f t="shared" si="16"/>
        <v>0</v>
      </c>
      <c r="L206" s="485"/>
      <c r="O206" s="486"/>
      <c r="P206" s="486"/>
      <c r="Q206" s="486"/>
      <c r="R206" s="180" t="s">
        <v>187</v>
      </c>
      <c r="S206" s="181" t="s">
        <v>179</v>
      </c>
      <c r="AH206" s="482"/>
      <c r="AJ206" s="482"/>
      <c r="AK206" s="482"/>
      <c r="AU206" s="484"/>
      <c r="AV206" s="484"/>
      <c r="AW206" s="484"/>
      <c r="AX206" s="484"/>
      <c r="AY206" s="484"/>
      <c r="AZ206" s="482"/>
      <c r="BA206" s="484"/>
      <c r="BB206" s="482"/>
      <c r="BC206" s="482"/>
    </row>
    <row r="207" spans="2:55" s="480" customFormat="1" ht="36.6" customHeight="1" x14ac:dyDescent="0.2">
      <c r="B207" s="480">
        <v>106</v>
      </c>
      <c r="C207" s="480" t="s">
        <v>2139</v>
      </c>
      <c r="D207" s="481" t="s">
        <v>2254</v>
      </c>
      <c r="E207" s="482"/>
      <c r="F207" s="482" t="s">
        <v>1785</v>
      </c>
      <c r="G207" s="483">
        <v>4</v>
      </c>
      <c r="H207" s="512"/>
      <c r="I207" s="508"/>
      <c r="J207" s="499">
        <f t="shared" si="15"/>
        <v>0</v>
      </c>
      <c r="K207" s="482">
        <f t="shared" si="16"/>
        <v>0</v>
      </c>
      <c r="L207" s="485"/>
      <c r="O207" s="486"/>
      <c r="P207" s="486"/>
      <c r="Q207" s="486"/>
      <c r="R207" s="180" t="s">
        <v>187</v>
      </c>
      <c r="S207" s="181" t="s">
        <v>179</v>
      </c>
      <c r="AH207" s="482"/>
      <c r="AJ207" s="482"/>
      <c r="AK207" s="482"/>
      <c r="AU207" s="484"/>
      <c r="AV207" s="484"/>
      <c r="AW207" s="484"/>
      <c r="AX207" s="484"/>
      <c r="AY207" s="484"/>
      <c r="AZ207" s="482"/>
      <c r="BA207" s="484"/>
      <c r="BB207" s="482"/>
      <c r="BC207" s="482"/>
    </row>
    <row r="208" spans="2:55" s="480" customFormat="1" ht="36.6" customHeight="1" x14ac:dyDescent="0.2">
      <c r="B208" s="480">
        <v>107</v>
      </c>
      <c r="C208" s="480" t="s">
        <v>2139</v>
      </c>
      <c r="D208" s="481" t="s">
        <v>2237</v>
      </c>
      <c r="E208" s="482"/>
      <c r="F208" s="482" t="s">
        <v>1785</v>
      </c>
      <c r="G208" s="483">
        <v>2</v>
      </c>
      <c r="H208" s="512"/>
      <c r="I208" s="508"/>
      <c r="J208" s="499">
        <f t="shared" si="15"/>
        <v>0</v>
      </c>
      <c r="K208" s="482">
        <f t="shared" si="16"/>
        <v>0</v>
      </c>
      <c r="L208" s="485"/>
      <c r="O208" s="486"/>
      <c r="P208" s="486"/>
      <c r="Q208" s="486"/>
      <c r="R208" s="180" t="s">
        <v>187</v>
      </c>
      <c r="S208" s="181" t="s">
        <v>179</v>
      </c>
      <c r="AH208" s="482"/>
      <c r="AJ208" s="482"/>
      <c r="AK208" s="482"/>
      <c r="AU208" s="484"/>
      <c r="AV208" s="484"/>
      <c r="AW208" s="484"/>
      <c r="AX208" s="484"/>
      <c r="AY208" s="484"/>
      <c r="AZ208" s="482"/>
      <c r="BA208" s="484"/>
      <c r="BB208" s="482"/>
      <c r="BC208" s="482"/>
    </row>
    <row r="209" spans="2:55" s="480" customFormat="1" ht="36.6" customHeight="1" x14ac:dyDescent="0.2">
      <c r="B209" s="480">
        <v>108</v>
      </c>
      <c r="C209" s="480" t="s">
        <v>2139</v>
      </c>
      <c r="D209" s="481" t="s">
        <v>2234</v>
      </c>
      <c r="E209" s="482"/>
      <c r="F209" s="482" t="s">
        <v>1785</v>
      </c>
      <c r="G209" s="483">
        <v>18</v>
      </c>
      <c r="H209" s="512"/>
      <c r="I209" s="508"/>
      <c r="J209" s="499">
        <f t="shared" si="15"/>
        <v>0</v>
      </c>
      <c r="K209" s="482"/>
      <c r="L209" s="485"/>
      <c r="O209" s="486"/>
      <c r="P209" s="486"/>
      <c r="Q209" s="486"/>
      <c r="R209" s="180" t="s">
        <v>187</v>
      </c>
      <c r="S209" s="181" t="s">
        <v>179</v>
      </c>
      <c r="AH209" s="482"/>
      <c r="AJ209" s="482"/>
      <c r="AK209" s="482"/>
      <c r="AU209" s="484"/>
      <c r="AV209" s="484"/>
      <c r="AW209" s="484"/>
      <c r="AX209" s="484"/>
      <c r="AY209" s="484"/>
      <c r="AZ209" s="482"/>
      <c r="BA209" s="484"/>
      <c r="BB209" s="482"/>
      <c r="BC209" s="482"/>
    </row>
    <row r="210" spans="2:55" s="480" customFormat="1" ht="36.6" customHeight="1" x14ac:dyDescent="0.2">
      <c r="B210" s="480">
        <v>109</v>
      </c>
      <c r="C210" s="480" t="s">
        <v>2139</v>
      </c>
      <c r="D210" s="481" t="s">
        <v>2244</v>
      </c>
      <c r="E210" s="482" t="s">
        <v>2255</v>
      </c>
      <c r="F210" s="482" t="s">
        <v>1785</v>
      </c>
      <c r="G210" s="483">
        <v>1</v>
      </c>
      <c r="H210" s="512"/>
      <c r="I210" s="508"/>
      <c r="J210" s="499">
        <f t="shared" si="15"/>
        <v>0</v>
      </c>
      <c r="K210" s="482"/>
      <c r="L210" s="485"/>
      <c r="O210" s="486"/>
      <c r="P210" s="486"/>
      <c r="Q210" s="486"/>
      <c r="R210" s="180" t="s">
        <v>187</v>
      </c>
      <c r="S210" s="181" t="s">
        <v>179</v>
      </c>
      <c r="AH210" s="482"/>
      <c r="AJ210" s="482"/>
      <c r="AK210" s="482"/>
      <c r="AU210" s="484"/>
      <c r="AV210" s="484"/>
      <c r="AW210" s="484"/>
      <c r="AX210" s="484"/>
      <c r="AY210" s="484"/>
      <c r="AZ210" s="482"/>
      <c r="BA210" s="484"/>
      <c r="BB210" s="482"/>
      <c r="BC210" s="482"/>
    </row>
    <row r="211" spans="2:55" s="480" customFormat="1" ht="36.6" customHeight="1" x14ac:dyDescent="0.2">
      <c r="B211" s="480">
        <v>110</v>
      </c>
      <c r="C211" s="480" t="s">
        <v>2139</v>
      </c>
      <c r="D211" s="481" t="s">
        <v>2248</v>
      </c>
      <c r="E211" s="482" t="s">
        <v>2249</v>
      </c>
      <c r="F211" s="482" t="s">
        <v>1785</v>
      </c>
      <c r="G211" s="483">
        <v>1</v>
      </c>
      <c r="H211" s="512"/>
      <c r="I211" s="508"/>
      <c r="J211" s="499">
        <f t="shared" si="15"/>
        <v>0</v>
      </c>
      <c r="K211" s="482"/>
      <c r="L211" s="485"/>
      <c r="O211" s="486"/>
      <c r="P211" s="486"/>
      <c r="Q211" s="486"/>
      <c r="R211" s="180" t="s">
        <v>187</v>
      </c>
      <c r="S211" s="181" t="s">
        <v>179</v>
      </c>
      <c r="AH211" s="482"/>
      <c r="AJ211" s="482"/>
      <c r="AK211" s="482"/>
      <c r="AU211" s="484"/>
      <c r="AV211" s="484"/>
      <c r="AW211" s="484"/>
      <c r="AX211" s="484"/>
      <c r="AY211" s="484"/>
      <c r="AZ211" s="482"/>
      <c r="BA211" s="484"/>
      <c r="BB211" s="482"/>
      <c r="BC211" s="482"/>
    </row>
    <row r="212" spans="2:55" s="480" customFormat="1" ht="36.6" customHeight="1" x14ac:dyDescent="0.2">
      <c r="B212" s="480">
        <v>111</v>
      </c>
      <c r="C212" s="480" t="s">
        <v>2139</v>
      </c>
      <c r="D212" s="481" t="s">
        <v>2256</v>
      </c>
      <c r="E212" s="482" t="s">
        <v>2251</v>
      </c>
      <c r="F212" s="482" t="s">
        <v>1785</v>
      </c>
      <c r="G212" s="483">
        <v>1</v>
      </c>
      <c r="H212" s="512"/>
      <c r="I212" s="508"/>
      <c r="J212" s="499">
        <f t="shared" si="15"/>
        <v>0</v>
      </c>
      <c r="K212" s="482"/>
      <c r="L212" s="485"/>
      <c r="O212" s="486"/>
      <c r="P212" s="486"/>
      <c r="Q212" s="486"/>
      <c r="R212" s="180" t="s">
        <v>187</v>
      </c>
      <c r="S212" s="181" t="s">
        <v>179</v>
      </c>
      <c r="AH212" s="482"/>
      <c r="AJ212" s="482"/>
      <c r="AK212" s="482"/>
      <c r="AU212" s="484"/>
      <c r="AV212" s="484"/>
      <c r="AW212" s="484"/>
      <c r="AX212" s="484"/>
      <c r="AY212" s="484"/>
      <c r="AZ212" s="482"/>
      <c r="BA212" s="484"/>
      <c r="BB212" s="482"/>
      <c r="BC212" s="482"/>
    </row>
    <row r="213" spans="2:55" s="480" customFormat="1" ht="36.6" customHeight="1" x14ac:dyDescent="0.2">
      <c r="B213" s="480">
        <v>112</v>
      </c>
      <c r="C213" s="480" t="s">
        <v>2139</v>
      </c>
      <c r="D213" s="481" t="s">
        <v>2252</v>
      </c>
      <c r="E213" s="482"/>
      <c r="F213" s="482" t="s">
        <v>1210</v>
      </c>
      <c r="G213" s="483">
        <v>1</v>
      </c>
      <c r="H213" s="512"/>
      <c r="I213" s="508"/>
      <c r="J213" s="499">
        <f t="shared" si="15"/>
        <v>0</v>
      </c>
      <c r="K213" s="482">
        <f t="shared" ref="K213:K216" si="17">(G213*H213)+(G213*J213)</f>
        <v>0</v>
      </c>
      <c r="L213" s="485"/>
      <c r="O213" s="486"/>
      <c r="P213" s="486"/>
      <c r="Q213" s="486"/>
      <c r="R213" s="180" t="s">
        <v>187</v>
      </c>
      <c r="S213" s="181" t="s">
        <v>179</v>
      </c>
      <c r="AH213" s="482"/>
      <c r="AJ213" s="482"/>
      <c r="AK213" s="482"/>
      <c r="AU213" s="484"/>
      <c r="AV213" s="484"/>
      <c r="AW213" s="484"/>
      <c r="AX213" s="484"/>
      <c r="AY213" s="484"/>
      <c r="AZ213" s="482"/>
      <c r="BA213" s="484"/>
      <c r="BB213" s="482"/>
      <c r="BC213" s="482"/>
    </row>
    <row r="214" spans="2:55" s="480" customFormat="1" ht="36.6" customHeight="1" x14ac:dyDescent="0.2">
      <c r="B214" s="480">
        <v>113</v>
      </c>
      <c r="C214" s="480" t="s">
        <v>2229</v>
      </c>
      <c r="D214" s="481" t="s">
        <v>2230</v>
      </c>
      <c r="E214" s="482"/>
      <c r="F214" s="482" t="s">
        <v>1210</v>
      </c>
      <c r="G214" s="483">
        <v>1</v>
      </c>
      <c r="H214" s="512"/>
      <c r="I214" s="508"/>
      <c r="J214" s="499">
        <f t="shared" si="15"/>
        <v>0</v>
      </c>
      <c r="K214" s="482">
        <f t="shared" si="17"/>
        <v>0</v>
      </c>
      <c r="L214" s="485"/>
      <c r="O214" s="486"/>
      <c r="P214" s="486"/>
      <c r="Q214" s="486"/>
      <c r="R214" s="180" t="s">
        <v>187</v>
      </c>
      <c r="S214" s="181" t="s">
        <v>179</v>
      </c>
      <c r="AH214" s="482"/>
      <c r="AJ214" s="482"/>
      <c r="AK214" s="482"/>
      <c r="AU214" s="484"/>
      <c r="AV214" s="484"/>
      <c r="AW214" s="484"/>
      <c r="AX214" s="484"/>
      <c r="AY214" s="484"/>
      <c r="AZ214" s="482"/>
      <c r="BA214" s="484"/>
      <c r="BB214" s="482"/>
      <c r="BC214" s="482"/>
    </row>
    <row r="215" spans="2:55" s="480" customFormat="1" ht="36.6" customHeight="1" x14ac:dyDescent="0.2">
      <c r="B215" s="480">
        <v>114</v>
      </c>
      <c r="C215" s="480" t="s">
        <v>2229</v>
      </c>
      <c r="D215" s="481" t="s">
        <v>2231</v>
      </c>
      <c r="E215" s="482"/>
      <c r="F215" s="482" t="s">
        <v>1210</v>
      </c>
      <c r="G215" s="483">
        <v>1</v>
      </c>
      <c r="H215" s="512"/>
      <c r="I215" s="508"/>
      <c r="J215" s="499">
        <f t="shared" si="15"/>
        <v>0</v>
      </c>
      <c r="K215" s="482">
        <f t="shared" si="17"/>
        <v>0</v>
      </c>
      <c r="L215" s="485"/>
      <c r="O215" s="486"/>
      <c r="P215" s="486"/>
      <c r="Q215" s="486"/>
      <c r="R215" s="180" t="s">
        <v>187</v>
      </c>
      <c r="S215" s="181" t="s">
        <v>179</v>
      </c>
      <c r="AH215" s="482"/>
      <c r="AJ215" s="482"/>
      <c r="AK215" s="482"/>
      <c r="AU215" s="484"/>
      <c r="AV215" s="484"/>
      <c r="AW215" s="484"/>
      <c r="AX215" s="484"/>
      <c r="AY215" s="484"/>
      <c r="AZ215" s="482"/>
      <c r="BA215" s="484"/>
      <c r="BB215" s="482"/>
      <c r="BC215" s="482"/>
    </row>
    <row r="216" spans="2:55" s="480" customFormat="1" ht="36.6" customHeight="1" x14ac:dyDescent="0.2">
      <c r="B216" s="480">
        <v>115</v>
      </c>
      <c r="C216" s="480" t="s">
        <v>2139</v>
      </c>
      <c r="D216" s="481" t="s">
        <v>2232</v>
      </c>
      <c r="E216" s="482"/>
      <c r="F216" s="482" t="s">
        <v>1210</v>
      </c>
      <c r="G216" s="483">
        <v>1</v>
      </c>
      <c r="H216" s="512"/>
      <c r="I216" s="508"/>
      <c r="J216" s="499">
        <f t="shared" si="15"/>
        <v>0</v>
      </c>
      <c r="K216" s="482">
        <f t="shared" si="17"/>
        <v>0</v>
      </c>
      <c r="L216" s="485"/>
      <c r="O216" s="486"/>
      <c r="P216" s="486"/>
      <c r="Q216" s="486"/>
      <c r="R216" s="180" t="s">
        <v>187</v>
      </c>
      <c r="S216" s="181" t="s">
        <v>179</v>
      </c>
      <c r="AH216" s="482"/>
      <c r="AJ216" s="482"/>
      <c r="AK216" s="482"/>
      <c r="AU216" s="484"/>
      <c r="AV216" s="484"/>
      <c r="AW216" s="484"/>
      <c r="AX216" s="484"/>
      <c r="AY216" s="484"/>
      <c r="AZ216" s="482"/>
      <c r="BA216" s="484"/>
      <c r="BB216" s="482"/>
      <c r="BC216" s="482"/>
    </row>
    <row r="217" spans="2:55" s="473" customFormat="1" ht="28.15" customHeight="1" x14ac:dyDescent="0.2">
      <c r="B217" s="470" t="s">
        <v>2257</v>
      </c>
      <c r="C217" s="470"/>
      <c r="D217" s="471"/>
      <c r="E217" s="471"/>
      <c r="F217" s="471"/>
      <c r="G217" s="471"/>
      <c r="H217" s="509"/>
      <c r="I217" s="509"/>
      <c r="J217" s="472">
        <f>SUM(J218:J223)</f>
        <v>0</v>
      </c>
      <c r="N217" s="463" t="e">
        <f>SUM(#REF!)</f>
        <v>#REF!</v>
      </c>
      <c r="P217" s="463" t="e">
        <f>SUM(#REF!)</f>
        <v>#REF!</v>
      </c>
      <c r="R217" s="180" t="s">
        <v>187</v>
      </c>
      <c r="S217" s="181" t="s">
        <v>179</v>
      </c>
      <c r="AH217" s="473" t="s">
        <v>66</v>
      </c>
      <c r="AJ217" s="473" t="s">
        <v>2121</v>
      </c>
      <c r="AK217" s="473" t="s">
        <v>66</v>
      </c>
      <c r="AO217" s="473" t="s">
        <v>2137</v>
      </c>
      <c r="BA217" s="474"/>
    </row>
    <row r="218" spans="2:55" s="480" customFormat="1" ht="62.65" customHeight="1" x14ac:dyDescent="0.2">
      <c r="B218" s="480">
        <v>116</v>
      </c>
      <c r="C218" s="480" t="s">
        <v>2139</v>
      </c>
      <c r="D218" s="482" t="s">
        <v>2258</v>
      </c>
      <c r="E218" s="482" t="s">
        <v>2259</v>
      </c>
      <c r="F218" s="482" t="s">
        <v>1785</v>
      </c>
      <c r="G218" s="483">
        <v>2</v>
      </c>
      <c r="H218" s="512"/>
      <c r="I218" s="508"/>
      <c r="J218" s="499">
        <f t="shared" ref="J218:J223" si="18">(G218*H218)+(G218*I218)</f>
        <v>0</v>
      </c>
      <c r="K218" s="482"/>
      <c r="L218" s="485"/>
      <c r="O218" s="486"/>
      <c r="P218" s="486"/>
      <c r="Q218" s="486"/>
      <c r="R218" s="180" t="s">
        <v>187</v>
      </c>
      <c r="S218" s="181" t="s">
        <v>179</v>
      </c>
      <c r="AH218" s="482"/>
      <c r="AJ218" s="482"/>
      <c r="AK218" s="482"/>
      <c r="AU218" s="484"/>
      <c r="AV218" s="484"/>
      <c r="AW218" s="484"/>
      <c r="AX218" s="484"/>
      <c r="AY218" s="484"/>
      <c r="AZ218" s="482"/>
      <c r="BA218" s="484"/>
      <c r="BB218" s="482"/>
      <c r="BC218" s="482"/>
    </row>
    <row r="219" spans="2:55" s="480" customFormat="1" ht="62.65" customHeight="1" x14ac:dyDescent="0.2">
      <c r="B219" s="480">
        <v>117</v>
      </c>
      <c r="C219" s="480" t="s">
        <v>2139</v>
      </c>
      <c r="D219" s="482" t="s">
        <v>2260</v>
      </c>
      <c r="E219" s="482" t="s">
        <v>2261</v>
      </c>
      <c r="F219" s="482" t="s">
        <v>1785</v>
      </c>
      <c r="G219" s="483">
        <v>7</v>
      </c>
      <c r="H219" s="512"/>
      <c r="I219" s="508"/>
      <c r="J219" s="499">
        <f t="shared" si="18"/>
        <v>0</v>
      </c>
      <c r="K219" s="482"/>
      <c r="L219" s="485"/>
      <c r="O219" s="486"/>
      <c r="P219" s="486"/>
      <c r="Q219" s="486"/>
      <c r="R219" s="180" t="s">
        <v>187</v>
      </c>
      <c r="S219" s="181" t="s">
        <v>179</v>
      </c>
      <c r="AH219" s="482"/>
      <c r="AJ219" s="482"/>
      <c r="AK219" s="482"/>
      <c r="AU219" s="484"/>
      <c r="AV219" s="484"/>
      <c r="AW219" s="484"/>
      <c r="AX219" s="484"/>
      <c r="AY219" s="484"/>
      <c r="AZ219" s="482"/>
      <c r="BA219" s="484"/>
      <c r="BB219" s="482"/>
      <c r="BC219" s="482"/>
    </row>
    <row r="220" spans="2:55" s="480" customFormat="1" ht="72.599999999999994" customHeight="1" x14ac:dyDescent="0.2">
      <c r="B220" s="480">
        <v>118</v>
      </c>
      <c r="C220" s="480" t="s">
        <v>2139</v>
      </c>
      <c r="D220" s="482" t="s">
        <v>2262</v>
      </c>
      <c r="E220" s="482" t="s">
        <v>2263</v>
      </c>
      <c r="F220" s="482" t="s">
        <v>1785</v>
      </c>
      <c r="G220" s="483">
        <v>5</v>
      </c>
      <c r="H220" s="512"/>
      <c r="I220" s="508"/>
      <c r="J220" s="499">
        <f t="shared" si="18"/>
        <v>0</v>
      </c>
      <c r="K220" s="482"/>
      <c r="L220" s="485"/>
      <c r="O220" s="486"/>
      <c r="P220" s="486"/>
      <c r="Q220" s="486"/>
      <c r="R220" s="180" t="s">
        <v>187</v>
      </c>
      <c r="S220" s="181" t="s">
        <v>179</v>
      </c>
      <c r="AH220" s="482"/>
      <c r="AJ220" s="482"/>
      <c r="AK220" s="482"/>
      <c r="AU220" s="484"/>
      <c r="AV220" s="484"/>
      <c r="AW220" s="484"/>
      <c r="AX220" s="484"/>
      <c r="AY220" s="484"/>
      <c r="AZ220" s="482"/>
      <c r="BA220" s="484"/>
      <c r="BB220" s="482"/>
      <c r="BC220" s="482"/>
    </row>
    <row r="221" spans="2:55" s="480" customFormat="1" ht="73.900000000000006" customHeight="1" x14ac:dyDescent="0.2">
      <c r="B221" s="480">
        <v>119</v>
      </c>
      <c r="C221" s="480" t="s">
        <v>2139</v>
      </c>
      <c r="D221" s="482" t="s">
        <v>2264</v>
      </c>
      <c r="E221" s="482" t="s">
        <v>2265</v>
      </c>
      <c r="F221" s="482" t="s">
        <v>1785</v>
      </c>
      <c r="G221" s="483">
        <v>7</v>
      </c>
      <c r="H221" s="512"/>
      <c r="I221" s="508"/>
      <c r="J221" s="499">
        <f t="shared" si="18"/>
        <v>0</v>
      </c>
      <c r="K221" s="482"/>
      <c r="L221" s="485"/>
      <c r="O221" s="486"/>
      <c r="P221" s="486"/>
      <c r="Q221" s="486"/>
      <c r="R221" s="180" t="s">
        <v>187</v>
      </c>
      <c r="S221" s="181" t="s">
        <v>179</v>
      </c>
      <c r="AH221" s="482"/>
      <c r="AJ221" s="482"/>
      <c r="AK221" s="482"/>
      <c r="AU221" s="484"/>
      <c r="AV221" s="484"/>
      <c r="AW221" s="484"/>
      <c r="AX221" s="484"/>
      <c r="AY221" s="484"/>
      <c r="AZ221" s="482"/>
      <c r="BA221" s="484"/>
      <c r="BB221" s="482"/>
      <c r="BC221" s="482"/>
    </row>
    <row r="222" spans="2:55" s="480" customFormat="1" ht="36.6" customHeight="1" x14ac:dyDescent="0.2">
      <c r="B222" s="480">
        <v>120</v>
      </c>
      <c r="C222" s="480" t="s">
        <v>2139</v>
      </c>
      <c r="D222" s="481" t="s">
        <v>2266</v>
      </c>
      <c r="E222" s="482" t="s">
        <v>2267</v>
      </c>
      <c r="F222" s="482" t="s">
        <v>1785</v>
      </c>
      <c r="G222" s="483">
        <v>57</v>
      </c>
      <c r="H222" s="512"/>
      <c r="I222" s="508"/>
      <c r="J222" s="499">
        <f t="shared" si="18"/>
        <v>0</v>
      </c>
      <c r="K222" s="482"/>
      <c r="L222" s="485"/>
      <c r="O222" s="486"/>
      <c r="P222" s="486"/>
      <c r="Q222" s="486"/>
      <c r="R222" s="180" t="s">
        <v>187</v>
      </c>
      <c r="S222" s="181" t="s">
        <v>179</v>
      </c>
      <c r="AH222" s="482"/>
      <c r="AJ222" s="482"/>
      <c r="AK222" s="482"/>
      <c r="AU222" s="484"/>
      <c r="AV222" s="484"/>
      <c r="AW222" s="484"/>
      <c r="AX222" s="484"/>
      <c r="AY222" s="484"/>
      <c r="AZ222" s="482"/>
      <c r="BA222" s="484"/>
      <c r="BB222" s="482"/>
      <c r="BC222" s="482"/>
    </row>
    <row r="223" spans="2:55" s="480" customFormat="1" ht="36.6" customHeight="1" x14ac:dyDescent="0.2">
      <c r="B223" s="480">
        <v>121</v>
      </c>
      <c r="C223" s="480" t="s">
        <v>2139</v>
      </c>
      <c r="D223" s="481" t="s">
        <v>2235</v>
      </c>
      <c r="E223" s="482" t="s">
        <v>2268</v>
      </c>
      <c r="F223" s="482" t="s">
        <v>1785</v>
      </c>
      <c r="G223" s="483">
        <v>3</v>
      </c>
      <c r="H223" s="512"/>
      <c r="I223" s="508"/>
      <c r="J223" s="499">
        <f t="shared" si="18"/>
        <v>0</v>
      </c>
      <c r="K223" s="482"/>
      <c r="L223" s="485"/>
      <c r="O223" s="486"/>
      <c r="P223" s="486"/>
      <c r="Q223" s="486"/>
      <c r="R223" s="180" t="s">
        <v>187</v>
      </c>
      <c r="S223" s="181" t="s">
        <v>179</v>
      </c>
      <c r="AH223" s="482"/>
      <c r="AJ223" s="482"/>
      <c r="AK223" s="482"/>
      <c r="AU223" s="484"/>
      <c r="AV223" s="484"/>
      <c r="AW223" s="484"/>
      <c r="AX223" s="484"/>
      <c r="AY223" s="484"/>
      <c r="AZ223" s="482"/>
      <c r="BA223" s="484"/>
      <c r="BB223" s="482"/>
      <c r="BC223" s="482"/>
    </row>
    <row r="224" spans="2:55" s="473" customFormat="1" ht="28.15" customHeight="1" x14ac:dyDescent="0.2">
      <c r="B224" s="470" t="s">
        <v>2269</v>
      </c>
      <c r="C224" s="470"/>
      <c r="D224" s="471"/>
      <c r="E224" s="471"/>
      <c r="F224" s="471"/>
      <c r="G224" s="471"/>
      <c r="H224" s="509"/>
      <c r="I224" s="509"/>
      <c r="J224" s="472">
        <f>SUM(J225:J228)</f>
        <v>0</v>
      </c>
      <c r="N224" s="463" t="e">
        <f>SUM(#REF!)</f>
        <v>#REF!</v>
      </c>
      <c r="P224" s="463" t="e">
        <f>SUM(#REF!)</f>
        <v>#REF!</v>
      </c>
      <c r="R224" s="180" t="s">
        <v>187</v>
      </c>
      <c r="S224" s="181" t="s">
        <v>179</v>
      </c>
      <c r="AH224" s="473" t="s">
        <v>66</v>
      </c>
      <c r="AJ224" s="473" t="s">
        <v>2121</v>
      </c>
      <c r="AK224" s="473" t="s">
        <v>66</v>
      </c>
      <c r="AO224" s="473" t="s">
        <v>2137</v>
      </c>
      <c r="BA224" s="474" t="e">
        <f>SUM(#REF!)</f>
        <v>#REF!</v>
      </c>
    </row>
    <row r="225" spans="2:55" s="480" customFormat="1" ht="72.95" customHeight="1" x14ac:dyDescent="0.2">
      <c r="B225" s="480">
        <v>122</v>
      </c>
      <c r="C225" s="480" t="s">
        <v>2139</v>
      </c>
      <c r="D225" s="482" t="s">
        <v>2260</v>
      </c>
      <c r="E225" s="482" t="s">
        <v>2270</v>
      </c>
      <c r="F225" s="482" t="s">
        <v>1785</v>
      </c>
      <c r="G225" s="483">
        <v>2</v>
      </c>
      <c r="H225" s="512"/>
      <c r="I225" s="508"/>
      <c r="J225" s="499">
        <f t="shared" ref="J225:J228" si="19">(G225*H225)+(G225*I225)</f>
        <v>0</v>
      </c>
      <c r="K225" s="482"/>
      <c r="L225" s="485"/>
      <c r="O225" s="486"/>
      <c r="P225" s="486"/>
      <c r="Q225" s="486"/>
      <c r="R225" s="180" t="s">
        <v>187</v>
      </c>
      <c r="S225" s="181" t="s">
        <v>179</v>
      </c>
      <c r="AH225" s="482"/>
      <c r="AJ225" s="482"/>
      <c r="AK225" s="482"/>
      <c r="AU225" s="484"/>
      <c r="AV225" s="484"/>
      <c r="AW225" s="484"/>
      <c r="AX225" s="484"/>
      <c r="AY225" s="484"/>
      <c r="AZ225" s="482"/>
      <c r="BA225" s="484"/>
      <c r="BB225" s="482"/>
      <c r="BC225" s="482"/>
    </row>
    <row r="226" spans="2:55" s="480" customFormat="1" ht="68.45" customHeight="1" x14ac:dyDescent="0.2">
      <c r="B226" s="480">
        <v>123</v>
      </c>
      <c r="C226" s="480" t="s">
        <v>2139</v>
      </c>
      <c r="D226" s="482" t="s">
        <v>2264</v>
      </c>
      <c r="E226" s="482" t="s">
        <v>2240</v>
      </c>
      <c r="F226" s="482" t="s">
        <v>1785</v>
      </c>
      <c r="G226" s="483">
        <v>4</v>
      </c>
      <c r="H226" s="512"/>
      <c r="I226" s="508"/>
      <c r="J226" s="499">
        <f t="shared" si="19"/>
        <v>0</v>
      </c>
      <c r="K226" s="482"/>
      <c r="L226" s="485"/>
      <c r="O226" s="486"/>
      <c r="P226" s="486"/>
      <c r="Q226" s="486"/>
      <c r="R226" s="180" t="s">
        <v>187</v>
      </c>
      <c r="S226" s="181" t="s">
        <v>179</v>
      </c>
      <c r="AH226" s="482"/>
      <c r="AJ226" s="482"/>
      <c r="AK226" s="482"/>
      <c r="AU226" s="484"/>
      <c r="AV226" s="484"/>
      <c r="AW226" s="484"/>
      <c r="AX226" s="484"/>
      <c r="AY226" s="484"/>
      <c r="AZ226" s="482"/>
      <c r="BA226" s="484"/>
      <c r="BB226" s="482"/>
      <c r="BC226" s="482"/>
    </row>
    <row r="227" spans="2:55" s="480" customFormat="1" ht="41.45" customHeight="1" x14ac:dyDescent="0.2">
      <c r="B227" s="480">
        <v>124</v>
      </c>
      <c r="C227" s="480" t="s">
        <v>2139</v>
      </c>
      <c r="D227" s="481" t="s">
        <v>2266</v>
      </c>
      <c r="E227" s="482" t="s">
        <v>2267</v>
      </c>
      <c r="F227" s="482" t="s">
        <v>1785</v>
      </c>
      <c r="G227" s="483">
        <v>35</v>
      </c>
      <c r="H227" s="512"/>
      <c r="I227" s="508"/>
      <c r="J227" s="499">
        <f t="shared" si="19"/>
        <v>0</v>
      </c>
      <c r="K227" s="482"/>
      <c r="L227" s="485"/>
      <c r="O227" s="486"/>
      <c r="P227" s="486"/>
      <c r="Q227" s="486"/>
      <c r="R227" s="180" t="s">
        <v>187</v>
      </c>
      <c r="S227" s="181" t="s">
        <v>179</v>
      </c>
      <c r="AH227" s="482"/>
      <c r="AJ227" s="482"/>
      <c r="AK227" s="482"/>
      <c r="AU227" s="484"/>
      <c r="AV227" s="484"/>
      <c r="AW227" s="484"/>
      <c r="AX227" s="484"/>
      <c r="AY227" s="484"/>
      <c r="AZ227" s="482"/>
      <c r="BA227" s="484"/>
      <c r="BB227" s="482"/>
      <c r="BC227" s="482"/>
    </row>
    <row r="228" spans="2:55" s="480" customFormat="1" ht="42.6" customHeight="1" x14ac:dyDescent="0.2">
      <c r="B228" s="480">
        <v>125</v>
      </c>
      <c r="C228" s="480" t="s">
        <v>2139</v>
      </c>
      <c r="D228" s="481" t="s">
        <v>2235</v>
      </c>
      <c r="E228" s="482" t="s">
        <v>2268</v>
      </c>
      <c r="F228" s="482" t="s">
        <v>1785</v>
      </c>
      <c r="G228" s="483">
        <v>1</v>
      </c>
      <c r="H228" s="512"/>
      <c r="I228" s="508"/>
      <c r="J228" s="499">
        <f t="shared" si="19"/>
        <v>0</v>
      </c>
      <c r="K228" s="482"/>
      <c r="L228" s="485"/>
      <c r="O228" s="486"/>
      <c r="P228" s="486"/>
      <c r="Q228" s="486"/>
      <c r="R228" s="180" t="s">
        <v>187</v>
      </c>
      <c r="S228" s="181" t="s">
        <v>179</v>
      </c>
      <c r="AH228" s="482"/>
      <c r="AJ228" s="482"/>
      <c r="AK228" s="482"/>
      <c r="AU228" s="484"/>
      <c r="AV228" s="484"/>
      <c r="AW228" s="484"/>
      <c r="AX228" s="484"/>
      <c r="AY228" s="484"/>
      <c r="AZ228" s="482"/>
      <c r="BA228" s="484"/>
      <c r="BB228" s="482"/>
      <c r="BC228" s="482"/>
    </row>
    <row r="229" spans="2:55" s="473" customFormat="1" ht="28.15" customHeight="1" x14ac:dyDescent="0.2">
      <c r="B229" s="470" t="s">
        <v>2271</v>
      </c>
      <c r="C229" s="470"/>
      <c r="D229" s="471"/>
      <c r="E229" s="471"/>
      <c r="F229" s="471"/>
      <c r="G229" s="471"/>
      <c r="H229" s="509"/>
      <c r="I229" s="509"/>
      <c r="J229" s="472">
        <f>SUM(J230:J240)</f>
        <v>0</v>
      </c>
      <c r="N229" s="463"/>
      <c r="P229" s="463"/>
      <c r="R229" s="180" t="s">
        <v>187</v>
      </c>
      <c r="S229" s="181" t="s">
        <v>179</v>
      </c>
      <c r="BA229" s="474"/>
    </row>
    <row r="230" spans="2:55" s="480" customFormat="1" ht="15.75" customHeight="1" x14ac:dyDescent="0.2">
      <c r="B230" s="500" t="s">
        <v>2272</v>
      </c>
      <c r="D230" s="481"/>
      <c r="E230" s="482"/>
      <c r="F230" s="482"/>
      <c r="G230" s="483"/>
      <c r="H230" s="512"/>
      <c r="I230" s="508"/>
      <c r="J230" s="499"/>
      <c r="K230" s="482"/>
      <c r="L230" s="485"/>
      <c r="O230" s="486"/>
      <c r="P230" s="486"/>
      <c r="Q230" s="486"/>
      <c r="R230" s="180" t="s">
        <v>187</v>
      </c>
      <c r="S230" s="181" t="s">
        <v>179</v>
      </c>
      <c r="AH230" s="482"/>
      <c r="AJ230" s="482"/>
      <c r="AK230" s="482"/>
      <c r="AU230" s="484"/>
      <c r="AV230" s="484"/>
      <c r="AW230" s="484"/>
      <c r="AX230" s="484"/>
      <c r="AY230" s="484"/>
      <c r="AZ230" s="482"/>
      <c r="BA230" s="484"/>
      <c r="BB230" s="482"/>
      <c r="BC230" s="482"/>
    </row>
    <row r="231" spans="2:55" s="480" customFormat="1" ht="36.6" customHeight="1" x14ac:dyDescent="0.2">
      <c r="B231" s="480">
        <v>126</v>
      </c>
      <c r="C231" s="480" t="s">
        <v>2139</v>
      </c>
      <c r="D231" s="481" t="s">
        <v>2273</v>
      </c>
      <c r="E231" s="482"/>
      <c r="F231" s="482" t="s">
        <v>1785</v>
      </c>
      <c r="G231" s="483">
        <v>21</v>
      </c>
      <c r="H231" s="512"/>
      <c r="I231" s="508"/>
      <c r="J231" s="499">
        <f t="shared" ref="J231:J240" si="20">(G231*H231)+(G231*I231)</f>
        <v>0</v>
      </c>
      <c r="K231" s="482"/>
      <c r="L231" s="485"/>
      <c r="O231" s="486"/>
      <c r="P231" s="486"/>
      <c r="Q231" s="486"/>
      <c r="R231" s="180" t="s">
        <v>187</v>
      </c>
      <c r="S231" s="181" t="s">
        <v>179</v>
      </c>
      <c r="AH231" s="482"/>
      <c r="AJ231" s="482"/>
      <c r="AK231" s="482"/>
      <c r="AU231" s="484"/>
      <c r="AV231" s="484"/>
      <c r="AW231" s="484"/>
      <c r="AX231" s="484"/>
      <c r="AY231" s="484"/>
      <c r="AZ231" s="482"/>
      <c r="BA231" s="484"/>
      <c r="BB231" s="482"/>
      <c r="BC231" s="482"/>
    </row>
    <row r="232" spans="2:55" s="480" customFormat="1" ht="36.6" customHeight="1" x14ac:dyDescent="0.2">
      <c r="B232" s="480">
        <v>127</v>
      </c>
      <c r="C232" s="480" t="s">
        <v>2139</v>
      </c>
      <c r="D232" s="481" t="s">
        <v>2274</v>
      </c>
      <c r="E232" s="482"/>
      <c r="F232" s="482" t="s">
        <v>1785</v>
      </c>
      <c r="G232" s="483">
        <v>16</v>
      </c>
      <c r="H232" s="512"/>
      <c r="I232" s="508"/>
      <c r="J232" s="499">
        <f t="shared" si="20"/>
        <v>0</v>
      </c>
      <c r="K232" s="482"/>
      <c r="L232" s="485"/>
      <c r="O232" s="486"/>
      <c r="P232" s="486"/>
      <c r="Q232" s="486"/>
      <c r="R232" s="180" t="s">
        <v>187</v>
      </c>
      <c r="S232" s="181" t="s">
        <v>179</v>
      </c>
      <c r="AH232" s="482"/>
      <c r="AJ232" s="482"/>
      <c r="AK232" s="482"/>
      <c r="AU232" s="484"/>
      <c r="AV232" s="484"/>
      <c r="AW232" s="484"/>
      <c r="AX232" s="484"/>
      <c r="AY232" s="484"/>
      <c r="AZ232" s="482"/>
      <c r="BA232" s="484"/>
      <c r="BB232" s="482"/>
      <c r="BC232" s="482"/>
    </row>
    <row r="233" spans="2:55" s="480" customFormat="1" ht="36.6" customHeight="1" x14ac:dyDescent="0.2">
      <c r="B233" s="480">
        <v>128</v>
      </c>
      <c r="C233" s="480" t="s">
        <v>2139</v>
      </c>
      <c r="D233" s="481" t="s">
        <v>2275</v>
      </c>
      <c r="E233" s="482"/>
      <c r="F233" s="482" t="s">
        <v>1785</v>
      </c>
      <c r="G233" s="483">
        <v>1</v>
      </c>
      <c r="H233" s="512"/>
      <c r="I233" s="508"/>
      <c r="J233" s="499">
        <f t="shared" si="20"/>
        <v>0</v>
      </c>
      <c r="K233" s="482"/>
      <c r="L233" s="485"/>
      <c r="O233" s="486"/>
      <c r="P233" s="486"/>
      <c r="Q233" s="486"/>
      <c r="R233" s="180" t="s">
        <v>187</v>
      </c>
      <c r="S233" s="181" t="s">
        <v>179</v>
      </c>
      <c r="AH233" s="482"/>
      <c r="AJ233" s="482"/>
      <c r="AK233" s="482"/>
      <c r="AU233" s="484"/>
      <c r="AV233" s="484"/>
      <c r="AW233" s="484"/>
      <c r="AX233" s="484"/>
      <c r="AY233" s="484"/>
      <c r="AZ233" s="482"/>
      <c r="BA233" s="484"/>
      <c r="BB233" s="482"/>
      <c r="BC233" s="482"/>
    </row>
    <row r="234" spans="2:55" s="480" customFormat="1" ht="36.6" customHeight="1" x14ac:dyDescent="0.2">
      <c r="B234" s="480">
        <v>129</v>
      </c>
      <c r="C234" s="480" t="s">
        <v>2139</v>
      </c>
      <c r="D234" s="481" t="s">
        <v>2276</v>
      </c>
      <c r="E234" s="482"/>
      <c r="F234" s="482" t="s">
        <v>1785</v>
      </c>
      <c r="G234" s="483">
        <v>13</v>
      </c>
      <c r="H234" s="512"/>
      <c r="I234" s="508"/>
      <c r="J234" s="499">
        <f t="shared" si="20"/>
        <v>0</v>
      </c>
      <c r="K234" s="482"/>
      <c r="L234" s="485"/>
      <c r="O234" s="486"/>
      <c r="P234" s="486"/>
      <c r="Q234" s="486"/>
      <c r="R234" s="180" t="s">
        <v>187</v>
      </c>
      <c r="S234" s="181" t="s">
        <v>179</v>
      </c>
      <c r="AH234" s="482"/>
      <c r="AJ234" s="482"/>
      <c r="AK234" s="482"/>
      <c r="AU234" s="484"/>
      <c r="AV234" s="484"/>
      <c r="AW234" s="484"/>
      <c r="AX234" s="484"/>
      <c r="AY234" s="484"/>
      <c r="AZ234" s="482"/>
      <c r="BA234" s="484"/>
      <c r="BB234" s="482"/>
      <c r="BC234" s="482"/>
    </row>
    <row r="235" spans="2:55" s="480" customFormat="1" ht="36.6" customHeight="1" x14ac:dyDescent="0.2">
      <c r="B235" s="480">
        <v>130</v>
      </c>
      <c r="C235" s="480" t="s">
        <v>2139</v>
      </c>
      <c r="D235" s="481" t="s">
        <v>2277</v>
      </c>
      <c r="E235" s="482"/>
      <c r="F235" s="482" t="s">
        <v>1785</v>
      </c>
      <c r="G235" s="483">
        <v>9</v>
      </c>
      <c r="H235" s="512"/>
      <c r="I235" s="508"/>
      <c r="J235" s="499">
        <f t="shared" si="20"/>
        <v>0</v>
      </c>
      <c r="K235" s="482"/>
      <c r="L235" s="485"/>
      <c r="O235" s="486"/>
      <c r="P235" s="486"/>
      <c r="Q235" s="486"/>
      <c r="R235" s="180" t="s">
        <v>187</v>
      </c>
      <c r="S235" s="181" t="s">
        <v>179</v>
      </c>
      <c r="AH235" s="482"/>
      <c r="AJ235" s="482"/>
      <c r="AK235" s="482"/>
      <c r="AU235" s="484"/>
      <c r="AV235" s="484"/>
      <c r="AW235" s="484"/>
      <c r="AX235" s="484"/>
      <c r="AY235" s="484"/>
      <c r="AZ235" s="482"/>
      <c r="BA235" s="484"/>
      <c r="BB235" s="482"/>
      <c r="BC235" s="482"/>
    </row>
    <row r="236" spans="2:55" s="480" customFormat="1" ht="36.6" customHeight="1" x14ac:dyDescent="0.2">
      <c r="B236" s="480">
        <v>131</v>
      </c>
      <c r="C236" s="480" t="s">
        <v>2139</v>
      </c>
      <c r="D236" s="481" t="s">
        <v>2278</v>
      </c>
      <c r="E236" s="482"/>
      <c r="F236" s="482" t="s">
        <v>1785</v>
      </c>
      <c r="G236" s="483">
        <v>3</v>
      </c>
      <c r="H236" s="512"/>
      <c r="I236" s="508"/>
      <c r="J236" s="499">
        <f t="shared" si="20"/>
        <v>0</v>
      </c>
      <c r="K236" s="482"/>
      <c r="L236" s="485"/>
      <c r="O236" s="486"/>
      <c r="P236" s="486"/>
      <c r="Q236" s="486"/>
      <c r="R236" s="180" t="s">
        <v>187</v>
      </c>
      <c r="S236" s="181" t="s">
        <v>179</v>
      </c>
      <c r="AH236" s="482"/>
      <c r="AJ236" s="482"/>
      <c r="AK236" s="482"/>
      <c r="AU236" s="484"/>
      <c r="AV236" s="484"/>
      <c r="AW236" s="484"/>
      <c r="AX236" s="484"/>
      <c r="AY236" s="484"/>
      <c r="AZ236" s="482"/>
      <c r="BA236" s="484"/>
      <c r="BB236" s="482"/>
      <c r="BC236" s="482"/>
    </row>
    <row r="237" spans="2:55" s="480" customFormat="1" ht="36.6" customHeight="1" x14ac:dyDescent="0.2">
      <c r="B237" s="480">
        <v>132</v>
      </c>
      <c r="C237" s="480" t="s">
        <v>2139</v>
      </c>
      <c r="D237" s="481" t="s">
        <v>2279</v>
      </c>
      <c r="E237" s="482"/>
      <c r="F237" s="482" t="s">
        <v>1785</v>
      </c>
      <c r="G237" s="483">
        <v>2</v>
      </c>
      <c r="H237" s="512"/>
      <c r="I237" s="508"/>
      <c r="J237" s="499">
        <f t="shared" si="20"/>
        <v>0</v>
      </c>
      <c r="K237" s="482"/>
      <c r="L237" s="485"/>
      <c r="O237" s="486"/>
      <c r="P237" s="486"/>
      <c r="Q237" s="486"/>
      <c r="R237" s="180" t="s">
        <v>187</v>
      </c>
      <c r="S237" s="181" t="s">
        <v>179</v>
      </c>
      <c r="AH237" s="482"/>
      <c r="AJ237" s="482"/>
      <c r="AK237" s="482"/>
      <c r="AU237" s="484"/>
      <c r="AV237" s="484"/>
      <c r="AW237" s="484"/>
      <c r="AX237" s="484"/>
      <c r="AY237" s="484"/>
      <c r="AZ237" s="482"/>
      <c r="BA237" s="484"/>
      <c r="BB237" s="482"/>
      <c r="BC237" s="482"/>
    </row>
    <row r="238" spans="2:55" s="480" customFormat="1" ht="36.6" customHeight="1" x14ac:dyDescent="0.2">
      <c r="B238" s="480">
        <v>133</v>
      </c>
      <c r="C238" s="480" t="s">
        <v>2139</v>
      </c>
      <c r="D238" s="481" t="s">
        <v>2280</v>
      </c>
      <c r="E238" s="482"/>
      <c r="F238" s="482" t="s">
        <v>1785</v>
      </c>
      <c r="G238" s="483">
        <v>6</v>
      </c>
      <c r="H238" s="512"/>
      <c r="I238" s="508"/>
      <c r="J238" s="499">
        <f t="shared" si="20"/>
        <v>0</v>
      </c>
      <c r="K238" s="482"/>
      <c r="L238" s="485"/>
      <c r="O238" s="486"/>
      <c r="P238" s="486"/>
      <c r="Q238" s="486"/>
      <c r="R238" s="180" t="s">
        <v>187</v>
      </c>
      <c r="S238" s="181" t="s">
        <v>179</v>
      </c>
      <c r="AH238" s="482"/>
      <c r="AJ238" s="482"/>
      <c r="AK238" s="482"/>
      <c r="AU238" s="484"/>
      <c r="AV238" s="484"/>
      <c r="AW238" s="484"/>
      <c r="AX238" s="484"/>
      <c r="AY238" s="484"/>
      <c r="AZ238" s="482"/>
      <c r="BA238" s="484"/>
      <c r="BB238" s="482"/>
      <c r="BC238" s="482"/>
    </row>
    <row r="239" spans="2:55" s="480" customFormat="1" ht="36.6" customHeight="1" x14ac:dyDescent="0.2">
      <c r="B239" s="480">
        <v>134</v>
      </c>
      <c r="C239" s="480" t="s">
        <v>2139</v>
      </c>
      <c r="D239" s="481" t="s">
        <v>2281</v>
      </c>
      <c r="E239" s="482"/>
      <c r="F239" s="482" t="s">
        <v>1785</v>
      </c>
      <c r="G239" s="483">
        <v>1</v>
      </c>
      <c r="H239" s="512"/>
      <c r="I239" s="508"/>
      <c r="J239" s="499">
        <f t="shared" si="20"/>
        <v>0</v>
      </c>
      <c r="K239" s="482"/>
      <c r="L239" s="485"/>
      <c r="O239" s="486"/>
      <c r="P239" s="486"/>
      <c r="Q239" s="486"/>
      <c r="R239" s="180" t="s">
        <v>187</v>
      </c>
      <c r="S239" s="181" t="s">
        <v>179</v>
      </c>
      <c r="AH239" s="482"/>
      <c r="AJ239" s="482"/>
      <c r="AK239" s="482"/>
      <c r="AU239" s="484"/>
      <c r="AV239" s="484"/>
      <c r="AW239" s="484"/>
      <c r="AX239" s="484"/>
      <c r="AY239" s="484"/>
      <c r="AZ239" s="482"/>
      <c r="BA239" s="484"/>
      <c r="BB239" s="482"/>
      <c r="BC239" s="482"/>
    </row>
    <row r="240" spans="2:55" s="480" customFormat="1" ht="36.6" customHeight="1" x14ac:dyDescent="0.2">
      <c r="B240" s="480">
        <v>135</v>
      </c>
      <c r="C240" s="480" t="s">
        <v>2139</v>
      </c>
      <c r="D240" s="481" t="s">
        <v>2282</v>
      </c>
      <c r="E240" s="482" t="s">
        <v>2283</v>
      </c>
      <c r="F240" s="482" t="s">
        <v>1785</v>
      </c>
      <c r="G240" s="483">
        <v>2</v>
      </c>
      <c r="H240" s="512"/>
      <c r="I240" s="508"/>
      <c r="J240" s="499">
        <f t="shared" si="20"/>
        <v>0</v>
      </c>
      <c r="K240" s="482"/>
      <c r="L240" s="485"/>
      <c r="O240" s="486"/>
      <c r="P240" s="486"/>
      <c r="Q240" s="486"/>
      <c r="R240" s="180" t="s">
        <v>187</v>
      </c>
      <c r="S240" s="181" t="s">
        <v>179</v>
      </c>
      <c r="AH240" s="482"/>
      <c r="AJ240" s="482"/>
      <c r="AK240" s="482"/>
      <c r="AU240" s="484"/>
      <c r="AV240" s="484"/>
      <c r="AW240" s="484"/>
      <c r="AX240" s="484"/>
      <c r="AY240" s="484"/>
      <c r="AZ240" s="482"/>
      <c r="BA240" s="484"/>
      <c r="BB240" s="482"/>
      <c r="BC240" s="482"/>
    </row>
    <row r="241" spans="2:55" s="473" customFormat="1" ht="28.15" customHeight="1" x14ac:dyDescent="0.2">
      <c r="B241" s="470" t="s">
        <v>2284</v>
      </c>
      <c r="C241" s="470"/>
      <c r="D241" s="471"/>
      <c r="E241" s="471"/>
      <c r="F241" s="471"/>
      <c r="G241" s="471"/>
      <c r="H241" s="509"/>
      <c r="I241" s="509"/>
      <c r="J241" s="472">
        <f>SUM(J242:J254)</f>
        <v>0</v>
      </c>
      <c r="N241" s="463"/>
      <c r="P241" s="463"/>
      <c r="R241" s="180" t="s">
        <v>187</v>
      </c>
      <c r="S241" s="181" t="s">
        <v>179</v>
      </c>
      <c r="BA241" s="474"/>
    </row>
    <row r="242" spans="2:55" s="480" customFormat="1" ht="15.75" customHeight="1" x14ac:dyDescent="0.2">
      <c r="B242" s="500" t="s">
        <v>2272</v>
      </c>
      <c r="D242" s="481"/>
      <c r="E242" s="482"/>
      <c r="F242" s="482"/>
      <c r="G242" s="483"/>
      <c r="H242" s="512"/>
      <c r="I242" s="508"/>
      <c r="J242" s="499"/>
      <c r="K242" s="482"/>
      <c r="L242" s="485"/>
      <c r="O242" s="486"/>
      <c r="P242" s="486"/>
      <c r="Q242" s="486"/>
      <c r="R242" s="180" t="s">
        <v>187</v>
      </c>
      <c r="S242" s="181" t="s">
        <v>179</v>
      </c>
      <c r="AH242" s="482"/>
      <c r="AJ242" s="482"/>
      <c r="AK242" s="482"/>
      <c r="AU242" s="484"/>
      <c r="AV242" s="484"/>
      <c r="AW242" s="484"/>
      <c r="AX242" s="484"/>
      <c r="AY242" s="484"/>
      <c r="AZ242" s="482"/>
      <c r="BA242" s="484"/>
      <c r="BB242" s="482"/>
      <c r="BC242" s="482"/>
    </row>
    <row r="243" spans="2:55" s="480" customFormat="1" ht="36.6" customHeight="1" x14ac:dyDescent="0.2">
      <c r="B243" s="480">
        <v>136</v>
      </c>
      <c r="C243" s="480" t="s">
        <v>2139</v>
      </c>
      <c r="D243" s="481" t="s">
        <v>2273</v>
      </c>
      <c r="E243" s="482"/>
      <c r="F243" s="482" t="s">
        <v>1785</v>
      </c>
      <c r="G243" s="483">
        <v>51</v>
      </c>
      <c r="H243" s="512"/>
      <c r="I243" s="508"/>
      <c r="J243" s="499">
        <f t="shared" ref="J243:J254" si="21">(G243*H243)+(G243*I243)</f>
        <v>0</v>
      </c>
      <c r="K243" s="482"/>
      <c r="L243" s="485"/>
      <c r="O243" s="486"/>
      <c r="P243" s="486"/>
      <c r="Q243" s="486"/>
      <c r="R243" s="180" t="s">
        <v>187</v>
      </c>
      <c r="S243" s="181" t="s">
        <v>179</v>
      </c>
      <c r="AH243" s="482"/>
      <c r="AJ243" s="482"/>
      <c r="AK243" s="482"/>
      <c r="AU243" s="484"/>
      <c r="AV243" s="484"/>
      <c r="AW243" s="484"/>
      <c r="AX243" s="484"/>
      <c r="AY243" s="484"/>
      <c r="AZ243" s="482"/>
      <c r="BA243" s="484"/>
      <c r="BB243" s="482"/>
      <c r="BC243" s="482"/>
    </row>
    <row r="244" spans="2:55" s="480" customFormat="1" ht="36.6" customHeight="1" x14ac:dyDescent="0.2">
      <c r="B244" s="480">
        <v>137</v>
      </c>
      <c r="C244" s="480" t="s">
        <v>2139</v>
      </c>
      <c r="D244" s="481" t="s">
        <v>2285</v>
      </c>
      <c r="E244" s="482"/>
      <c r="F244" s="482" t="s">
        <v>1785</v>
      </c>
      <c r="G244" s="483">
        <v>2</v>
      </c>
      <c r="H244" s="512"/>
      <c r="I244" s="508"/>
      <c r="J244" s="499">
        <f t="shared" si="21"/>
        <v>0</v>
      </c>
      <c r="K244" s="482"/>
      <c r="L244" s="485"/>
      <c r="O244" s="486"/>
      <c r="P244" s="486"/>
      <c r="Q244" s="486"/>
      <c r="R244" s="180" t="s">
        <v>187</v>
      </c>
      <c r="S244" s="181" t="s">
        <v>179</v>
      </c>
      <c r="AH244" s="482"/>
      <c r="AJ244" s="482"/>
      <c r="AK244" s="482"/>
      <c r="AU244" s="484"/>
      <c r="AV244" s="484"/>
      <c r="AW244" s="484"/>
      <c r="AX244" s="484"/>
      <c r="AY244" s="484"/>
      <c r="AZ244" s="482"/>
      <c r="BA244" s="484"/>
      <c r="BB244" s="482"/>
      <c r="BC244" s="482"/>
    </row>
    <row r="245" spans="2:55" s="480" customFormat="1" ht="36.6" customHeight="1" x14ac:dyDescent="0.2">
      <c r="B245" s="480">
        <v>138</v>
      </c>
      <c r="C245" s="480" t="s">
        <v>2139</v>
      </c>
      <c r="D245" s="481" t="s">
        <v>2286</v>
      </c>
      <c r="E245" s="482"/>
      <c r="F245" s="482" t="s">
        <v>1785</v>
      </c>
      <c r="G245" s="483">
        <v>17</v>
      </c>
      <c r="H245" s="512"/>
      <c r="I245" s="508"/>
      <c r="J245" s="499">
        <f t="shared" si="21"/>
        <v>0</v>
      </c>
      <c r="K245" s="482"/>
      <c r="L245" s="485"/>
      <c r="O245" s="486"/>
      <c r="P245" s="486"/>
      <c r="Q245" s="486"/>
      <c r="R245" s="180" t="s">
        <v>187</v>
      </c>
      <c r="S245" s="181" t="s">
        <v>179</v>
      </c>
      <c r="AH245" s="482"/>
      <c r="AJ245" s="482"/>
      <c r="AK245" s="482"/>
      <c r="AU245" s="484"/>
      <c r="AV245" s="484"/>
      <c r="AW245" s="484"/>
      <c r="AX245" s="484"/>
      <c r="AY245" s="484"/>
      <c r="AZ245" s="482"/>
      <c r="BA245" s="484"/>
      <c r="BB245" s="482"/>
      <c r="BC245" s="482"/>
    </row>
    <row r="246" spans="2:55" s="480" customFormat="1" ht="36.6" customHeight="1" x14ac:dyDescent="0.2">
      <c r="B246" s="480">
        <v>139</v>
      </c>
      <c r="C246" s="480" t="s">
        <v>2139</v>
      </c>
      <c r="D246" s="481" t="s">
        <v>2274</v>
      </c>
      <c r="E246" s="482"/>
      <c r="F246" s="482" t="s">
        <v>1785</v>
      </c>
      <c r="G246" s="483">
        <v>30</v>
      </c>
      <c r="H246" s="512"/>
      <c r="I246" s="508"/>
      <c r="J246" s="499">
        <f t="shared" si="21"/>
        <v>0</v>
      </c>
      <c r="K246" s="482"/>
      <c r="L246" s="485"/>
      <c r="O246" s="486"/>
      <c r="P246" s="486"/>
      <c r="Q246" s="486"/>
      <c r="R246" s="180" t="s">
        <v>187</v>
      </c>
      <c r="S246" s="181" t="s">
        <v>179</v>
      </c>
      <c r="AH246" s="482"/>
      <c r="AJ246" s="482"/>
      <c r="AK246" s="482"/>
      <c r="AU246" s="484"/>
      <c r="AV246" s="484"/>
      <c r="AW246" s="484"/>
      <c r="AX246" s="484"/>
      <c r="AY246" s="484"/>
      <c r="AZ246" s="482"/>
      <c r="BA246" s="484"/>
      <c r="BB246" s="482"/>
      <c r="BC246" s="482"/>
    </row>
    <row r="247" spans="2:55" s="480" customFormat="1" ht="36.6" customHeight="1" x14ac:dyDescent="0.2">
      <c r="B247" s="480">
        <v>140</v>
      </c>
      <c r="C247" s="480" t="s">
        <v>2139</v>
      </c>
      <c r="D247" s="481" t="s">
        <v>2276</v>
      </c>
      <c r="E247" s="482"/>
      <c r="F247" s="482" t="s">
        <v>1785</v>
      </c>
      <c r="G247" s="483">
        <v>19</v>
      </c>
      <c r="H247" s="512"/>
      <c r="I247" s="508"/>
      <c r="J247" s="499">
        <f t="shared" si="21"/>
        <v>0</v>
      </c>
      <c r="K247" s="482"/>
      <c r="L247" s="485"/>
      <c r="O247" s="486"/>
      <c r="P247" s="486"/>
      <c r="Q247" s="486"/>
      <c r="R247" s="180" t="s">
        <v>187</v>
      </c>
      <c r="S247" s="181" t="s">
        <v>179</v>
      </c>
      <c r="AH247" s="482"/>
      <c r="AJ247" s="482"/>
      <c r="AK247" s="482"/>
      <c r="AU247" s="484"/>
      <c r="AV247" s="484"/>
      <c r="AW247" s="484"/>
      <c r="AX247" s="484"/>
      <c r="AY247" s="484"/>
      <c r="AZ247" s="482"/>
      <c r="BA247" s="484"/>
      <c r="BB247" s="482"/>
      <c r="BC247" s="482"/>
    </row>
    <row r="248" spans="2:55" s="480" customFormat="1" ht="36.6" customHeight="1" x14ac:dyDescent="0.2">
      <c r="B248" s="480">
        <v>141</v>
      </c>
      <c r="C248" s="480" t="s">
        <v>2139</v>
      </c>
      <c r="D248" s="481" t="s">
        <v>2277</v>
      </c>
      <c r="E248" s="482"/>
      <c r="F248" s="482" t="s">
        <v>1785</v>
      </c>
      <c r="G248" s="483">
        <v>18</v>
      </c>
      <c r="H248" s="512"/>
      <c r="I248" s="508"/>
      <c r="J248" s="499">
        <f t="shared" si="21"/>
        <v>0</v>
      </c>
      <c r="K248" s="482"/>
      <c r="L248" s="485"/>
      <c r="O248" s="486"/>
      <c r="P248" s="486"/>
      <c r="Q248" s="486"/>
      <c r="R248" s="180" t="s">
        <v>187</v>
      </c>
      <c r="S248" s="181" t="s">
        <v>179</v>
      </c>
      <c r="AH248" s="482"/>
      <c r="AJ248" s="482"/>
      <c r="AK248" s="482"/>
      <c r="AU248" s="484"/>
      <c r="AV248" s="484"/>
      <c r="AW248" s="484"/>
      <c r="AX248" s="484"/>
      <c r="AY248" s="484"/>
      <c r="AZ248" s="482"/>
      <c r="BA248" s="484"/>
      <c r="BB248" s="482"/>
      <c r="BC248" s="482"/>
    </row>
    <row r="249" spans="2:55" s="480" customFormat="1" ht="36.6" customHeight="1" x14ac:dyDescent="0.2">
      <c r="B249" s="480">
        <v>142</v>
      </c>
      <c r="C249" s="480" t="s">
        <v>2139</v>
      </c>
      <c r="D249" s="481" t="s">
        <v>2278</v>
      </c>
      <c r="E249" s="482"/>
      <c r="F249" s="482" t="s">
        <v>1785</v>
      </c>
      <c r="G249" s="483">
        <v>4</v>
      </c>
      <c r="H249" s="512"/>
      <c r="I249" s="508"/>
      <c r="J249" s="499">
        <f t="shared" si="21"/>
        <v>0</v>
      </c>
      <c r="K249" s="482"/>
      <c r="L249" s="485"/>
      <c r="O249" s="486"/>
      <c r="P249" s="486"/>
      <c r="Q249" s="486"/>
      <c r="R249" s="180" t="s">
        <v>187</v>
      </c>
      <c r="S249" s="181" t="s">
        <v>179</v>
      </c>
      <c r="AH249" s="482"/>
      <c r="AJ249" s="482"/>
      <c r="AK249" s="482"/>
      <c r="AU249" s="484"/>
      <c r="AV249" s="484"/>
      <c r="AW249" s="484"/>
      <c r="AX249" s="484"/>
      <c r="AY249" s="484"/>
      <c r="AZ249" s="482"/>
      <c r="BA249" s="484"/>
      <c r="BB249" s="482"/>
      <c r="BC249" s="482"/>
    </row>
    <row r="250" spans="2:55" s="480" customFormat="1" ht="36.6" customHeight="1" x14ac:dyDescent="0.2">
      <c r="B250" s="480">
        <v>143</v>
      </c>
      <c r="C250" s="480" t="s">
        <v>2139</v>
      </c>
      <c r="D250" s="481" t="s">
        <v>2280</v>
      </c>
      <c r="E250" s="482"/>
      <c r="F250" s="482" t="s">
        <v>1785</v>
      </c>
      <c r="G250" s="483">
        <v>23</v>
      </c>
      <c r="H250" s="512"/>
      <c r="I250" s="508"/>
      <c r="J250" s="499">
        <f t="shared" si="21"/>
        <v>0</v>
      </c>
      <c r="K250" s="482"/>
      <c r="L250" s="485"/>
      <c r="O250" s="486"/>
      <c r="P250" s="486"/>
      <c r="Q250" s="486"/>
      <c r="R250" s="180" t="s">
        <v>187</v>
      </c>
      <c r="S250" s="181" t="s">
        <v>179</v>
      </c>
      <c r="AH250" s="482"/>
      <c r="AJ250" s="482"/>
      <c r="AK250" s="482"/>
      <c r="AU250" s="484"/>
      <c r="AV250" s="484"/>
      <c r="AW250" s="484"/>
      <c r="AX250" s="484"/>
      <c r="AY250" s="484"/>
      <c r="AZ250" s="482"/>
      <c r="BA250" s="484"/>
      <c r="BB250" s="482"/>
      <c r="BC250" s="482"/>
    </row>
    <row r="251" spans="2:55" s="480" customFormat="1" ht="36.6" customHeight="1" x14ac:dyDescent="0.2">
      <c r="B251" s="480">
        <v>144</v>
      </c>
      <c r="C251" s="480" t="s">
        <v>2139</v>
      </c>
      <c r="D251" s="481" t="s">
        <v>2275</v>
      </c>
      <c r="E251" s="482"/>
      <c r="F251" s="482" t="s">
        <v>1785</v>
      </c>
      <c r="G251" s="483">
        <v>36</v>
      </c>
      <c r="H251" s="512"/>
      <c r="I251" s="508"/>
      <c r="J251" s="499">
        <f t="shared" si="21"/>
        <v>0</v>
      </c>
      <c r="K251" s="482"/>
      <c r="L251" s="485"/>
      <c r="O251" s="486"/>
      <c r="P251" s="486"/>
      <c r="Q251" s="486"/>
      <c r="R251" s="180" t="s">
        <v>187</v>
      </c>
      <c r="S251" s="181" t="s">
        <v>179</v>
      </c>
      <c r="AH251" s="482"/>
      <c r="AJ251" s="482"/>
      <c r="AK251" s="482"/>
      <c r="AU251" s="484"/>
      <c r="AV251" s="484"/>
      <c r="AW251" s="484"/>
      <c r="AX251" s="484"/>
      <c r="AY251" s="484"/>
      <c r="AZ251" s="482"/>
      <c r="BA251" s="484"/>
      <c r="BB251" s="482"/>
      <c r="BC251" s="482"/>
    </row>
    <row r="252" spans="2:55" s="480" customFormat="1" ht="36.6" customHeight="1" x14ac:dyDescent="0.2">
      <c r="B252" s="480">
        <v>145</v>
      </c>
      <c r="C252" s="480" t="s">
        <v>2139</v>
      </c>
      <c r="D252" s="481" t="s">
        <v>2281</v>
      </c>
      <c r="E252" s="482"/>
      <c r="F252" s="482" t="s">
        <v>1785</v>
      </c>
      <c r="G252" s="483">
        <v>4</v>
      </c>
      <c r="H252" s="512"/>
      <c r="I252" s="508"/>
      <c r="J252" s="499">
        <f t="shared" si="21"/>
        <v>0</v>
      </c>
      <c r="K252" s="482"/>
      <c r="L252" s="485"/>
      <c r="O252" s="486"/>
      <c r="P252" s="486"/>
      <c r="Q252" s="486"/>
      <c r="R252" s="180" t="s">
        <v>187</v>
      </c>
      <c r="S252" s="181" t="s">
        <v>179</v>
      </c>
      <c r="AH252" s="482"/>
      <c r="AJ252" s="482"/>
      <c r="AK252" s="482"/>
      <c r="AU252" s="484"/>
      <c r="AV252" s="484"/>
      <c r="AW252" s="484"/>
      <c r="AX252" s="484"/>
      <c r="AY252" s="484"/>
      <c r="AZ252" s="482"/>
      <c r="BA252" s="484"/>
      <c r="BB252" s="482"/>
      <c r="BC252" s="482"/>
    </row>
    <row r="253" spans="2:55" s="480" customFormat="1" ht="36.6" customHeight="1" x14ac:dyDescent="0.2">
      <c r="B253" s="480">
        <v>146</v>
      </c>
      <c r="C253" s="480" t="s">
        <v>2139</v>
      </c>
      <c r="D253" s="481" t="s">
        <v>2287</v>
      </c>
      <c r="E253" s="482" t="s">
        <v>2283</v>
      </c>
      <c r="F253" s="482" t="s">
        <v>1785</v>
      </c>
      <c r="G253" s="483">
        <v>2</v>
      </c>
      <c r="H253" s="512"/>
      <c r="I253" s="508"/>
      <c r="J253" s="499">
        <f t="shared" si="21"/>
        <v>0</v>
      </c>
      <c r="K253" s="482"/>
      <c r="L253" s="485"/>
      <c r="O253" s="486"/>
      <c r="P253" s="486"/>
      <c r="Q253" s="486"/>
      <c r="R253" s="180" t="s">
        <v>187</v>
      </c>
      <c r="S253" s="181" t="s">
        <v>179</v>
      </c>
      <c r="AH253" s="482"/>
      <c r="AJ253" s="482"/>
      <c r="AK253" s="482"/>
      <c r="AU253" s="484"/>
      <c r="AV253" s="484"/>
      <c r="AW253" s="484"/>
      <c r="AX253" s="484"/>
      <c r="AY253" s="484"/>
      <c r="AZ253" s="482"/>
      <c r="BA253" s="484"/>
      <c r="BB253" s="482"/>
      <c r="BC253" s="482"/>
    </row>
    <row r="254" spans="2:55" s="480" customFormat="1" ht="36.6" customHeight="1" x14ac:dyDescent="0.2">
      <c r="B254" s="480">
        <v>147</v>
      </c>
      <c r="C254" s="480" t="s">
        <v>2139</v>
      </c>
      <c r="D254" s="481" t="s">
        <v>2288</v>
      </c>
      <c r="E254" s="482" t="s">
        <v>2283</v>
      </c>
      <c r="F254" s="482" t="s">
        <v>1785</v>
      </c>
      <c r="G254" s="483">
        <v>7</v>
      </c>
      <c r="H254" s="512"/>
      <c r="I254" s="508"/>
      <c r="J254" s="499">
        <f t="shared" si="21"/>
        <v>0</v>
      </c>
      <c r="K254" s="482"/>
      <c r="L254" s="485"/>
      <c r="O254" s="486"/>
      <c r="P254" s="486"/>
      <c r="Q254" s="486"/>
      <c r="R254" s="180" t="s">
        <v>187</v>
      </c>
      <c r="S254" s="181" t="s">
        <v>179</v>
      </c>
      <c r="AH254" s="482"/>
      <c r="AJ254" s="482"/>
      <c r="AK254" s="482"/>
      <c r="AU254" s="484"/>
      <c r="AV254" s="484"/>
      <c r="AW254" s="484"/>
      <c r="AX254" s="484"/>
      <c r="AY254" s="484"/>
      <c r="AZ254" s="482"/>
      <c r="BA254" s="484"/>
      <c r="BB254" s="482"/>
      <c r="BC254" s="482"/>
    </row>
    <row r="255" spans="2:55" s="473" customFormat="1" ht="28.15" customHeight="1" x14ac:dyDescent="0.2">
      <c r="B255" s="470" t="s">
        <v>2289</v>
      </c>
      <c r="C255" s="470"/>
      <c r="D255" s="471"/>
      <c r="E255" s="471"/>
      <c r="F255" s="471"/>
      <c r="G255" s="471"/>
      <c r="H255" s="509"/>
      <c r="I255" s="509"/>
      <c r="J255" s="472">
        <f>SUM(J256:J271)</f>
        <v>0</v>
      </c>
      <c r="N255" s="463"/>
      <c r="P255" s="463"/>
      <c r="R255" s="180" t="s">
        <v>187</v>
      </c>
      <c r="S255" s="181" t="s">
        <v>179</v>
      </c>
      <c r="BA255" s="474"/>
    </row>
    <row r="256" spans="2:55" s="480" customFormat="1" ht="15.75" customHeight="1" x14ac:dyDescent="0.2">
      <c r="B256" s="500" t="s">
        <v>2272</v>
      </c>
      <c r="D256" s="481"/>
      <c r="E256" s="482"/>
      <c r="F256" s="482"/>
      <c r="G256" s="483"/>
      <c r="H256" s="512"/>
      <c r="I256" s="508"/>
      <c r="J256" s="499"/>
      <c r="K256" s="482"/>
      <c r="L256" s="485"/>
      <c r="O256" s="486"/>
      <c r="P256" s="486"/>
      <c r="Q256" s="486"/>
      <c r="R256" s="180" t="s">
        <v>187</v>
      </c>
      <c r="S256" s="181" t="s">
        <v>179</v>
      </c>
      <c r="AH256" s="482"/>
      <c r="AJ256" s="482"/>
      <c r="AK256" s="482"/>
      <c r="AU256" s="484"/>
      <c r="AV256" s="484"/>
      <c r="AW256" s="484"/>
      <c r="AX256" s="484"/>
      <c r="AY256" s="484"/>
      <c r="AZ256" s="482"/>
      <c r="BA256" s="484"/>
      <c r="BB256" s="482"/>
      <c r="BC256" s="482"/>
    </row>
    <row r="257" spans="2:55" s="480" customFormat="1" ht="36.6" customHeight="1" x14ac:dyDescent="0.2">
      <c r="B257" s="480">
        <v>148</v>
      </c>
      <c r="C257" s="480" t="s">
        <v>2139</v>
      </c>
      <c r="D257" s="481" t="s">
        <v>2273</v>
      </c>
      <c r="E257" s="482"/>
      <c r="F257" s="482" t="s">
        <v>1785</v>
      </c>
      <c r="G257" s="483">
        <v>25</v>
      </c>
      <c r="H257" s="512"/>
      <c r="I257" s="508"/>
      <c r="J257" s="499">
        <f t="shared" ref="J257:J271" si="22">(G257*H257)+(G257*I257)</f>
        <v>0</v>
      </c>
      <c r="K257" s="482"/>
      <c r="L257" s="485"/>
      <c r="O257" s="486"/>
      <c r="P257" s="486"/>
      <c r="Q257" s="486"/>
      <c r="R257" s="180" t="s">
        <v>187</v>
      </c>
      <c r="S257" s="181" t="s">
        <v>179</v>
      </c>
      <c r="AH257" s="482"/>
      <c r="AJ257" s="482"/>
      <c r="AK257" s="482"/>
      <c r="AU257" s="484"/>
      <c r="AV257" s="484"/>
      <c r="AW257" s="484"/>
      <c r="AX257" s="484"/>
      <c r="AY257" s="484"/>
      <c r="AZ257" s="482"/>
      <c r="BA257" s="484"/>
      <c r="BB257" s="482"/>
      <c r="BC257" s="482"/>
    </row>
    <row r="258" spans="2:55" s="480" customFormat="1" ht="36.6" customHeight="1" x14ac:dyDescent="0.2">
      <c r="B258" s="480">
        <v>149</v>
      </c>
      <c r="C258" s="480" t="s">
        <v>2139</v>
      </c>
      <c r="D258" s="481" t="s">
        <v>2285</v>
      </c>
      <c r="E258" s="482"/>
      <c r="F258" s="482" t="s">
        <v>1785</v>
      </c>
      <c r="G258" s="483">
        <v>6</v>
      </c>
      <c r="H258" s="512"/>
      <c r="I258" s="508"/>
      <c r="J258" s="499">
        <f t="shared" si="22"/>
        <v>0</v>
      </c>
      <c r="K258" s="482"/>
      <c r="L258" s="485"/>
      <c r="O258" s="486"/>
      <c r="P258" s="486"/>
      <c r="Q258" s="486"/>
      <c r="R258" s="180" t="s">
        <v>187</v>
      </c>
      <c r="S258" s="181" t="s">
        <v>179</v>
      </c>
      <c r="AH258" s="482"/>
      <c r="AJ258" s="482"/>
      <c r="AK258" s="482"/>
      <c r="AU258" s="484"/>
      <c r="AV258" s="484"/>
      <c r="AW258" s="484"/>
      <c r="AX258" s="484"/>
      <c r="AY258" s="484"/>
      <c r="AZ258" s="482"/>
      <c r="BA258" s="484"/>
      <c r="BB258" s="482"/>
      <c r="BC258" s="482"/>
    </row>
    <row r="259" spans="2:55" s="480" customFormat="1" ht="36.6" customHeight="1" x14ac:dyDescent="0.2">
      <c r="B259" s="480">
        <v>150</v>
      </c>
      <c r="C259" s="480" t="s">
        <v>2139</v>
      </c>
      <c r="D259" s="481" t="s">
        <v>2274</v>
      </c>
      <c r="E259" s="482"/>
      <c r="F259" s="482" t="s">
        <v>1785</v>
      </c>
      <c r="G259" s="483">
        <v>13</v>
      </c>
      <c r="H259" s="512"/>
      <c r="I259" s="508"/>
      <c r="J259" s="499">
        <f t="shared" si="22"/>
        <v>0</v>
      </c>
      <c r="K259" s="482"/>
      <c r="L259" s="485"/>
      <c r="O259" s="486"/>
      <c r="P259" s="486"/>
      <c r="Q259" s="486"/>
      <c r="R259" s="180" t="s">
        <v>187</v>
      </c>
      <c r="S259" s="181" t="s">
        <v>179</v>
      </c>
      <c r="AH259" s="482"/>
      <c r="AJ259" s="482"/>
      <c r="AK259" s="482"/>
      <c r="AU259" s="484"/>
      <c r="AV259" s="484"/>
      <c r="AW259" s="484"/>
      <c r="AX259" s="484"/>
      <c r="AY259" s="484"/>
      <c r="AZ259" s="482"/>
      <c r="BA259" s="484"/>
      <c r="BB259" s="482"/>
      <c r="BC259" s="482"/>
    </row>
    <row r="260" spans="2:55" s="480" customFormat="1" ht="36.6" customHeight="1" x14ac:dyDescent="0.2">
      <c r="B260" s="480">
        <v>151</v>
      </c>
      <c r="C260" s="480" t="s">
        <v>2139</v>
      </c>
      <c r="D260" s="481" t="s">
        <v>2290</v>
      </c>
      <c r="E260" s="482"/>
      <c r="F260" s="482" t="s">
        <v>1785</v>
      </c>
      <c r="G260" s="483">
        <v>80</v>
      </c>
      <c r="H260" s="512"/>
      <c r="I260" s="508"/>
      <c r="J260" s="499">
        <f t="shared" si="22"/>
        <v>0</v>
      </c>
      <c r="K260" s="482"/>
      <c r="L260" s="485"/>
      <c r="O260" s="486"/>
      <c r="P260" s="486"/>
      <c r="Q260" s="486"/>
      <c r="R260" s="180" t="s">
        <v>187</v>
      </c>
      <c r="S260" s="181" t="s">
        <v>179</v>
      </c>
      <c r="AH260" s="482"/>
      <c r="AJ260" s="482"/>
      <c r="AK260" s="482"/>
      <c r="AU260" s="484"/>
      <c r="AV260" s="484"/>
      <c r="AW260" s="484"/>
      <c r="AX260" s="484"/>
      <c r="AY260" s="484"/>
      <c r="AZ260" s="482"/>
      <c r="BA260" s="484"/>
      <c r="BB260" s="482"/>
      <c r="BC260" s="482"/>
    </row>
    <row r="261" spans="2:55" s="480" customFormat="1" ht="36.6" customHeight="1" x14ac:dyDescent="0.2">
      <c r="B261" s="480">
        <v>152</v>
      </c>
      <c r="C261" s="480" t="s">
        <v>2139</v>
      </c>
      <c r="D261" s="481" t="s">
        <v>2276</v>
      </c>
      <c r="E261" s="482"/>
      <c r="F261" s="482" t="s">
        <v>1785</v>
      </c>
      <c r="G261" s="483">
        <v>26</v>
      </c>
      <c r="H261" s="512"/>
      <c r="I261" s="508"/>
      <c r="J261" s="499">
        <f t="shared" si="22"/>
        <v>0</v>
      </c>
      <c r="K261" s="482"/>
      <c r="L261" s="485"/>
      <c r="O261" s="486"/>
      <c r="P261" s="486"/>
      <c r="Q261" s="486"/>
      <c r="R261" s="180" t="s">
        <v>187</v>
      </c>
      <c r="S261" s="181" t="s">
        <v>179</v>
      </c>
      <c r="AH261" s="482"/>
      <c r="AJ261" s="482"/>
      <c r="AK261" s="482"/>
      <c r="AU261" s="484"/>
      <c r="AV261" s="484"/>
      <c r="AW261" s="484"/>
      <c r="AX261" s="484"/>
      <c r="AY261" s="484"/>
      <c r="AZ261" s="482"/>
      <c r="BA261" s="484"/>
      <c r="BB261" s="482"/>
      <c r="BC261" s="482"/>
    </row>
    <row r="262" spans="2:55" s="480" customFormat="1" ht="36.6" customHeight="1" x14ac:dyDescent="0.2">
      <c r="B262" s="480">
        <v>153</v>
      </c>
      <c r="C262" s="480" t="s">
        <v>2139</v>
      </c>
      <c r="D262" s="481" t="s">
        <v>2277</v>
      </c>
      <c r="E262" s="482"/>
      <c r="F262" s="482" t="s">
        <v>1785</v>
      </c>
      <c r="G262" s="483">
        <v>4</v>
      </c>
      <c r="H262" s="512"/>
      <c r="I262" s="508"/>
      <c r="J262" s="499">
        <f t="shared" si="22"/>
        <v>0</v>
      </c>
      <c r="K262" s="482"/>
      <c r="L262" s="485"/>
      <c r="O262" s="486"/>
      <c r="P262" s="486"/>
      <c r="Q262" s="486"/>
      <c r="R262" s="180" t="s">
        <v>187</v>
      </c>
      <c r="S262" s="181" t="s">
        <v>179</v>
      </c>
      <c r="AH262" s="482"/>
      <c r="AJ262" s="482"/>
      <c r="AK262" s="482"/>
      <c r="AU262" s="484"/>
      <c r="AV262" s="484"/>
      <c r="AW262" s="484"/>
      <c r="AX262" s="484"/>
      <c r="AY262" s="484"/>
      <c r="AZ262" s="482"/>
      <c r="BA262" s="484"/>
      <c r="BB262" s="482"/>
      <c r="BC262" s="482"/>
    </row>
    <row r="263" spans="2:55" s="480" customFormat="1" ht="36.6" customHeight="1" x14ac:dyDescent="0.2">
      <c r="B263" s="480">
        <v>154</v>
      </c>
      <c r="C263" s="480" t="s">
        <v>2139</v>
      </c>
      <c r="D263" s="481" t="s">
        <v>2278</v>
      </c>
      <c r="E263" s="482"/>
      <c r="F263" s="482" t="s">
        <v>1785</v>
      </c>
      <c r="G263" s="483">
        <v>4</v>
      </c>
      <c r="H263" s="512"/>
      <c r="I263" s="508"/>
      <c r="J263" s="499">
        <f t="shared" si="22"/>
        <v>0</v>
      </c>
      <c r="K263" s="482"/>
      <c r="L263" s="485"/>
      <c r="O263" s="486"/>
      <c r="P263" s="486"/>
      <c r="Q263" s="486"/>
      <c r="R263" s="180" t="s">
        <v>187</v>
      </c>
      <c r="S263" s="181" t="s">
        <v>179</v>
      </c>
      <c r="AH263" s="482"/>
      <c r="AJ263" s="482"/>
      <c r="AK263" s="482"/>
      <c r="AU263" s="484"/>
      <c r="AV263" s="484"/>
      <c r="AW263" s="484"/>
      <c r="AX263" s="484"/>
      <c r="AY263" s="484"/>
      <c r="AZ263" s="482"/>
      <c r="BA263" s="484"/>
      <c r="BB263" s="482"/>
      <c r="BC263" s="482"/>
    </row>
    <row r="264" spans="2:55" s="480" customFormat="1" ht="36.6" customHeight="1" x14ac:dyDescent="0.2">
      <c r="B264" s="480">
        <v>155</v>
      </c>
      <c r="C264" s="480" t="s">
        <v>2139</v>
      </c>
      <c r="D264" s="481" t="s">
        <v>2279</v>
      </c>
      <c r="E264" s="482"/>
      <c r="F264" s="482" t="s">
        <v>1785</v>
      </c>
      <c r="G264" s="483">
        <v>2</v>
      </c>
      <c r="H264" s="512"/>
      <c r="I264" s="508"/>
      <c r="J264" s="499">
        <f t="shared" si="22"/>
        <v>0</v>
      </c>
      <c r="K264" s="482"/>
      <c r="L264" s="485"/>
      <c r="O264" s="486"/>
      <c r="P264" s="486"/>
      <c r="Q264" s="486"/>
      <c r="R264" s="180" t="s">
        <v>187</v>
      </c>
      <c r="S264" s="181" t="s">
        <v>179</v>
      </c>
      <c r="AH264" s="482"/>
      <c r="AJ264" s="482"/>
      <c r="AK264" s="482"/>
      <c r="AU264" s="484"/>
      <c r="AV264" s="484"/>
      <c r="AW264" s="484"/>
      <c r="AX264" s="484"/>
      <c r="AY264" s="484"/>
      <c r="AZ264" s="482"/>
      <c r="BA264" s="484"/>
      <c r="BB264" s="482"/>
      <c r="BC264" s="482"/>
    </row>
    <row r="265" spans="2:55" s="480" customFormat="1" ht="36.6" customHeight="1" x14ac:dyDescent="0.2">
      <c r="B265" s="480">
        <v>156</v>
      </c>
      <c r="C265" s="480" t="s">
        <v>2139</v>
      </c>
      <c r="D265" s="481" t="s">
        <v>2280</v>
      </c>
      <c r="E265" s="482"/>
      <c r="F265" s="482" t="s">
        <v>1785</v>
      </c>
      <c r="G265" s="483">
        <v>17</v>
      </c>
      <c r="H265" s="512"/>
      <c r="I265" s="508"/>
      <c r="J265" s="499">
        <f t="shared" si="22"/>
        <v>0</v>
      </c>
      <c r="K265" s="482"/>
      <c r="L265" s="485"/>
      <c r="O265" s="486"/>
      <c r="P265" s="486"/>
      <c r="Q265" s="486"/>
      <c r="R265" s="180" t="s">
        <v>187</v>
      </c>
      <c r="S265" s="181" t="s">
        <v>179</v>
      </c>
      <c r="AH265" s="482"/>
      <c r="AJ265" s="482"/>
      <c r="AK265" s="482"/>
      <c r="AU265" s="484"/>
      <c r="AV265" s="484"/>
      <c r="AW265" s="484"/>
      <c r="AX265" s="484"/>
      <c r="AY265" s="484"/>
      <c r="AZ265" s="482"/>
      <c r="BA265" s="484"/>
      <c r="BB265" s="482"/>
      <c r="BC265" s="482"/>
    </row>
    <row r="266" spans="2:55" s="480" customFormat="1" ht="36.6" customHeight="1" x14ac:dyDescent="0.2">
      <c r="B266" s="480">
        <v>157</v>
      </c>
      <c r="C266" s="480" t="s">
        <v>2139</v>
      </c>
      <c r="D266" s="481" t="s">
        <v>2275</v>
      </c>
      <c r="E266" s="482"/>
      <c r="F266" s="482" t="s">
        <v>1785</v>
      </c>
      <c r="G266" s="483">
        <v>13</v>
      </c>
      <c r="H266" s="512"/>
      <c r="I266" s="508"/>
      <c r="J266" s="499">
        <f t="shared" si="22"/>
        <v>0</v>
      </c>
      <c r="K266" s="482"/>
      <c r="L266" s="485"/>
      <c r="O266" s="486"/>
      <c r="P266" s="486"/>
      <c r="Q266" s="486"/>
      <c r="R266" s="180" t="s">
        <v>187</v>
      </c>
      <c r="S266" s="181" t="s">
        <v>179</v>
      </c>
      <c r="AH266" s="482"/>
      <c r="AJ266" s="482"/>
      <c r="AK266" s="482"/>
      <c r="AU266" s="484"/>
      <c r="AV266" s="484"/>
      <c r="AW266" s="484"/>
      <c r="AX266" s="484"/>
      <c r="AY266" s="484"/>
      <c r="AZ266" s="482"/>
      <c r="BA266" s="484"/>
      <c r="BB266" s="482"/>
      <c r="BC266" s="482"/>
    </row>
    <row r="267" spans="2:55" s="480" customFormat="1" ht="36.6" customHeight="1" x14ac:dyDescent="0.2">
      <c r="B267" s="480">
        <v>158</v>
      </c>
      <c r="C267" s="480" t="s">
        <v>2139</v>
      </c>
      <c r="D267" s="481" t="s">
        <v>2281</v>
      </c>
      <c r="E267" s="482"/>
      <c r="F267" s="482" t="s">
        <v>1785</v>
      </c>
      <c r="G267" s="483">
        <v>4</v>
      </c>
      <c r="H267" s="512"/>
      <c r="I267" s="508"/>
      <c r="J267" s="499">
        <f t="shared" si="22"/>
        <v>0</v>
      </c>
      <c r="K267" s="482"/>
      <c r="L267" s="485"/>
      <c r="O267" s="486"/>
      <c r="P267" s="486"/>
      <c r="Q267" s="486"/>
      <c r="R267" s="180" t="s">
        <v>187</v>
      </c>
      <c r="S267" s="181" t="s">
        <v>179</v>
      </c>
      <c r="AH267" s="482"/>
      <c r="AJ267" s="482"/>
      <c r="AK267" s="482"/>
      <c r="AU267" s="484"/>
      <c r="AV267" s="484"/>
      <c r="AW267" s="484"/>
      <c r="AX267" s="484"/>
      <c r="AY267" s="484"/>
      <c r="AZ267" s="482"/>
      <c r="BA267" s="484"/>
      <c r="BB267" s="482"/>
      <c r="BC267" s="482"/>
    </row>
    <row r="268" spans="2:55" s="480" customFormat="1" ht="36.6" customHeight="1" x14ac:dyDescent="0.2">
      <c r="B268" s="480">
        <v>159</v>
      </c>
      <c r="C268" s="480" t="s">
        <v>2139</v>
      </c>
      <c r="D268" s="481" t="s">
        <v>2287</v>
      </c>
      <c r="E268" s="482" t="s">
        <v>2283</v>
      </c>
      <c r="F268" s="482" t="s">
        <v>1785</v>
      </c>
      <c r="G268" s="483">
        <v>6</v>
      </c>
      <c r="H268" s="512"/>
      <c r="I268" s="508"/>
      <c r="J268" s="499">
        <f t="shared" si="22"/>
        <v>0</v>
      </c>
      <c r="K268" s="482"/>
      <c r="L268" s="485"/>
      <c r="O268" s="486"/>
      <c r="P268" s="486"/>
      <c r="Q268" s="486"/>
      <c r="R268" s="180" t="s">
        <v>187</v>
      </c>
      <c r="S268" s="181" t="s">
        <v>179</v>
      </c>
      <c r="AH268" s="482"/>
      <c r="AJ268" s="482"/>
      <c r="AK268" s="482"/>
      <c r="AU268" s="484"/>
      <c r="AV268" s="484"/>
      <c r="AW268" s="484"/>
      <c r="AX268" s="484"/>
      <c r="AY268" s="484"/>
      <c r="AZ268" s="482"/>
      <c r="BA268" s="484"/>
      <c r="BB268" s="482"/>
      <c r="BC268" s="482"/>
    </row>
    <row r="269" spans="2:55" s="480" customFormat="1" ht="36.6" customHeight="1" x14ac:dyDescent="0.2">
      <c r="B269" s="480">
        <v>160</v>
      </c>
      <c r="C269" s="480" t="s">
        <v>2139</v>
      </c>
      <c r="D269" s="481" t="s">
        <v>2282</v>
      </c>
      <c r="E269" s="482" t="s">
        <v>2283</v>
      </c>
      <c r="F269" s="482" t="s">
        <v>1785</v>
      </c>
      <c r="G269" s="483">
        <v>2</v>
      </c>
      <c r="H269" s="512"/>
      <c r="I269" s="508"/>
      <c r="J269" s="499">
        <f t="shared" si="22"/>
        <v>0</v>
      </c>
      <c r="K269" s="482"/>
      <c r="L269" s="485"/>
      <c r="O269" s="486"/>
      <c r="P269" s="486"/>
      <c r="Q269" s="486"/>
      <c r="R269" s="180" t="s">
        <v>187</v>
      </c>
      <c r="S269" s="181" t="s">
        <v>179</v>
      </c>
      <c r="AH269" s="482"/>
      <c r="AJ269" s="482"/>
      <c r="AK269" s="482"/>
      <c r="AU269" s="484"/>
      <c r="AV269" s="484"/>
      <c r="AW269" s="484"/>
      <c r="AX269" s="484"/>
      <c r="AY269" s="484"/>
      <c r="AZ269" s="482"/>
      <c r="BA269" s="484"/>
      <c r="BB269" s="482"/>
      <c r="BC269" s="482"/>
    </row>
    <row r="270" spans="2:55" s="480" customFormat="1" ht="36.6" customHeight="1" x14ac:dyDescent="0.2">
      <c r="B270" s="480">
        <v>161</v>
      </c>
      <c r="C270" s="480" t="s">
        <v>2139</v>
      </c>
      <c r="D270" s="481" t="s">
        <v>2291</v>
      </c>
      <c r="E270" s="482"/>
      <c r="F270" s="482" t="s">
        <v>1785</v>
      </c>
      <c r="G270" s="483">
        <v>4</v>
      </c>
      <c r="H270" s="512"/>
      <c r="I270" s="508"/>
      <c r="J270" s="499">
        <f t="shared" si="22"/>
        <v>0</v>
      </c>
      <c r="K270" s="482"/>
      <c r="L270" s="485"/>
      <c r="O270" s="486"/>
      <c r="P270" s="486"/>
      <c r="Q270" s="486"/>
      <c r="R270" s="180" t="s">
        <v>187</v>
      </c>
      <c r="S270" s="181" t="s">
        <v>179</v>
      </c>
      <c r="AH270" s="482"/>
      <c r="AJ270" s="482"/>
      <c r="AK270" s="482"/>
      <c r="AU270" s="484"/>
      <c r="AV270" s="484"/>
      <c r="AW270" s="484"/>
      <c r="AX270" s="484"/>
      <c r="AY270" s="484"/>
      <c r="AZ270" s="482"/>
      <c r="BA270" s="484"/>
      <c r="BB270" s="482"/>
      <c r="BC270" s="482"/>
    </row>
    <row r="271" spans="2:55" s="480" customFormat="1" ht="36.6" customHeight="1" x14ac:dyDescent="0.2">
      <c r="B271" s="480">
        <v>162</v>
      </c>
      <c r="C271" s="480" t="s">
        <v>2139</v>
      </c>
      <c r="D271" s="481" t="s">
        <v>2288</v>
      </c>
      <c r="E271" s="482" t="s">
        <v>2283</v>
      </c>
      <c r="F271" s="482" t="s">
        <v>1785</v>
      </c>
      <c r="G271" s="483">
        <v>1</v>
      </c>
      <c r="H271" s="512"/>
      <c r="I271" s="508"/>
      <c r="J271" s="499">
        <f t="shared" si="22"/>
        <v>0</v>
      </c>
      <c r="K271" s="482"/>
      <c r="L271" s="485"/>
      <c r="O271" s="486"/>
      <c r="P271" s="486"/>
      <c r="Q271" s="486"/>
      <c r="R271" s="180" t="s">
        <v>187</v>
      </c>
      <c r="S271" s="181" t="s">
        <v>179</v>
      </c>
      <c r="AH271" s="482"/>
      <c r="AJ271" s="482"/>
      <c r="AK271" s="482"/>
      <c r="AU271" s="484"/>
      <c r="AV271" s="484"/>
      <c r="AW271" s="484"/>
      <c r="AX271" s="484"/>
      <c r="AY271" s="484"/>
      <c r="AZ271" s="482"/>
      <c r="BA271" s="484"/>
      <c r="BB271" s="482"/>
      <c r="BC271" s="482"/>
    </row>
    <row r="272" spans="2:55" s="473" customFormat="1" ht="28.15" customHeight="1" x14ac:dyDescent="0.2">
      <c r="B272" s="470" t="s">
        <v>2292</v>
      </c>
      <c r="C272" s="470"/>
      <c r="D272" s="471"/>
      <c r="E272" s="471"/>
      <c r="F272" s="471"/>
      <c r="G272" s="471"/>
      <c r="H272" s="509"/>
      <c r="I272" s="509"/>
      <c r="J272" s="472">
        <f>SUM(J273:J281)</f>
        <v>0</v>
      </c>
      <c r="N272" s="463" t="e">
        <f>SUM(#REF!)</f>
        <v>#REF!</v>
      </c>
      <c r="P272" s="463" t="e">
        <f>SUM(#REF!)</f>
        <v>#REF!</v>
      </c>
      <c r="R272" s="180" t="s">
        <v>187</v>
      </c>
      <c r="S272" s="181" t="s">
        <v>179</v>
      </c>
      <c r="AH272" s="473" t="s">
        <v>66</v>
      </c>
      <c r="AJ272" s="473" t="s">
        <v>2121</v>
      </c>
      <c r="AK272" s="473" t="s">
        <v>66</v>
      </c>
      <c r="AO272" s="473" t="s">
        <v>2137</v>
      </c>
      <c r="BA272" s="474" t="e">
        <f>SUM(#REF!)</f>
        <v>#REF!</v>
      </c>
    </row>
    <row r="273" spans="2:55" s="480" customFormat="1" ht="22.9" customHeight="1" x14ac:dyDescent="0.2">
      <c r="B273" s="480">
        <v>163</v>
      </c>
      <c r="C273" s="480" t="s">
        <v>2139</v>
      </c>
      <c r="D273" s="481" t="s">
        <v>2293</v>
      </c>
      <c r="E273" s="482"/>
      <c r="F273" s="482" t="s">
        <v>1785</v>
      </c>
      <c r="G273" s="483">
        <v>3</v>
      </c>
      <c r="H273" s="512"/>
      <c r="I273" s="508"/>
      <c r="J273" s="499">
        <f t="shared" ref="J273:J281" si="23">(G273*H273)+(G273*I273)</f>
        <v>0</v>
      </c>
      <c r="K273" s="482"/>
      <c r="L273" s="485"/>
      <c r="O273" s="486"/>
      <c r="P273" s="486"/>
      <c r="Q273" s="486"/>
      <c r="R273" s="180" t="s">
        <v>187</v>
      </c>
      <c r="S273" s="181" t="s">
        <v>179</v>
      </c>
      <c r="AH273" s="482"/>
      <c r="AJ273" s="482"/>
      <c r="AK273" s="482"/>
      <c r="AU273" s="484"/>
      <c r="AV273" s="484"/>
      <c r="AW273" s="484"/>
      <c r="AX273" s="484"/>
      <c r="AY273" s="484"/>
      <c r="AZ273" s="482"/>
      <c r="BA273" s="484"/>
      <c r="BB273" s="482"/>
      <c r="BC273" s="482"/>
    </row>
    <row r="274" spans="2:55" s="480" customFormat="1" ht="22.9" customHeight="1" x14ac:dyDescent="0.2">
      <c r="B274" s="480">
        <v>164</v>
      </c>
      <c r="C274" s="480" t="s">
        <v>2139</v>
      </c>
      <c r="D274" s="481" t="s">
        <v>2294</v>
      </c>
      <c r="E274" s="482"/>
      <c r="F274" s="482" t="s">
        <v>1785</v>
      </c>
      <c r="G274" s="483">
        <v>8</v>
      </c>
      <c r="H274" s="512"/>
      <c r="I274" s="508"/>
      <c r="J274" s="499">
        <f t="shared" si="23"/>
        <v>0</v>
      </c>
      <c r="K274" s="482"/>
      <c r="L274" s="485"/>
      <c r="O274" s="486"/>
      <c r="P274" s="486"/>
      <c r="Q274" s="486"/>
      <c r="R274" s="180" t="s">
        <v>187</v>
      </c>
      <c r="S274" s="181" t="s">
        <v>179</v>
      </c>
      <c r="AH274" s="482"/>
      <c r="AJ274" s="482"/>
      <c r="AK274" s="482"/>
      <c r="AU274" s="484"/>
      <c r="AV274" s="484"/>
      <c r="AW274" s="484"/>
      <c r="AX274" s="484"/>
      <c r="AY274" s="484"/>
      <c r="AZ274" s="482"/>
      <c r="BA274" s="484"/>
      <c r="BB274" s="482"/>
      <c r="BC274" s="482"/>
    </row>
    <row r="275" spans="2:55" s="480" customFormat="1" ht="22.9" customHeight="1" x14ac:dyDescent="0.2">
      <c r="B275" s="480">
        <v>165</v>
      </c>
      <c r="C275" s="480" t="s">
        <v>2139</v>
      </c>
      <c r="D275" s="481" t="s">
        <v>2295</v>
      </c>
      <c r="E275" s="482"/>
      <c r="F275" s="482" t="s">
        <v>1785</v>
      </c>
      <c r="G275" s="483">
        <v>1</v>
      </c>
      <c r="H275" s="512"/>
      <c r="I275" s="508"/>
      <c r="J275" s="499">
        <f t="shared" si="23"/>
        <v>0</v>
      </c>
      <c r="K275" s="482"/>
      <c r="L275" s="485"/>
      <c r="O275" s="486"/>
      <c r="P275" s="486"/>
      <c r="Q275" s="486"/>
      <c r="R275" s="180" t="s">
        <v>187</v>
      </c>
      <c r="S275" s="181" t="s">
        <v>179</v>
      </c>
      <c r="AH275" s="482"/>
      <c r="AJ275" s="482"/>
      <c r="AK275" s="482"/>
      <c r="AU275" s="484"/>
      <c r="AV275" s="484"/>
      <c r="AW275" s="484"/>
      <c r="AX275" s="484"/>
      <c r="AY275" s="484"/>
      <c r="AZ275" s="482"/>
      <c r="BA275" s="484"/>
      <c r="BB275" s="482"/>
      <c r="BC275" s="482"/>
    </row>
    <row r="276" spans="2:55" s="480" customFormat="1" ht="30.6" customHeight="1" x14ac:dyDescent="0.2">
      <c r="B276" s="480">
        <v>166</v>
      </c>
      <c r="C276" s="480" t="s">
        <v>2139</v>
      </c>
      <c r="D276" s="481" t="s">
        <v>2296</v>
      </c>
      <c r="E276" s="482"/>
      <c r="F276" s="482" t="s">
        <v>1785</v>
      </c>
      <c r="G276" s="483">
        <v>1</v>
      </c>
      <c r="H276" s="512"/>
      <c r="I276" s="508"/>
      <c r="J276" s="499">
        <f t="shared" si="23"/>
        <v>0</v>
      </c>
      <c r="K276" s="482"/>
      <c r="L276" s="485"/>
      <c r="O276" s="486"/>
      <c r="P276" s="486"/>
      <c r="Q276" s="486"/>
      <c r="R276" s="180" t="s">
        <v>187</v>
      </c>
      <c r="S276" s="181" t="s">
        <v>179</v>
      </c>
      <c r="AH276" s="482"/>
      <c r="AJ276" s="482"/>
      <c r="AK276" s="482"/>
      <c r="AU276" s="484"/>
      <c r="AV276" s="484"/>
      <c r="AW276" s="484"/>
      <c r="AX276" s="484"/>
      <c r="AY276" s="484"/>
      <c r="AZ276" s="482"/>
      <c r="BA276" s="484"/>
      <c r="BB276" s="482"/>
      <c r="BC276" s="482"/>
    </row>
    <row r="277" spans="2:55" s="480" customFormat="1" ht="22.9" customHeight="1" x14ac:dyDescent="0.2">
      <c r="B277" s="480">
        <v>167</v>
      </c>
      <c r="C277" s="480" t="s">
        <v>2139</v>
      </c>
      <c r="D277" s="481" t="s">
        <v>2297</v>
      </c>
      <c r="E277" s="482" t="s">
        <v>2298</v>
      </c>
      <c r="F277" s="482" t="s">
        <v>2299</v>
      </c>
      <c r="G277" s="483">
        <v>3</v>
      </c>
      <c r="H277" s="512"/>
      <c r="I277" s="508"/>
      <c r="J277" s="499">
        <f t="shared" si="23"/>
        <v>0</v>
      </c>
      <c r="K277" s="482"/>
      <c r="L277" s="485"/>
      <c r="O277" s="486"/>
      <c r="P277" s="486"/>
      <c r="Q277" s="486"/>
      <c r="R277" s="180" t="s">
        <v>187</v>
      </c>
      <c r="S277" s="181" t="s">
        <v>179</v>
      </c>
      <c r="AH277" s="482"/>
      <c r="AJ277" s="482"/>
      <c r="AK277" s="482"/>
      <c r="AU277" s="484"/>
      <c r="AV277" s="484"/>
      <c r="AW277" s="484"/>
      <c r="AX277" s="484"/>
      <c r="AY277" s="484"/>
      <c r="AZ277" s="482"/>
      <c r="BA277" s="484"/>
      <c r="BB277" s="482"/>
      <c r="BC277" s="482"/>
    </row>
    <row r="278" spans="2:55" s="480" customFormat="1" ht="22.9" customHeight="1" x14ac:dyDescent="0.2">
      <c r="B278" s="480">
        <v>168</v>
      </c>
      <c r="C278" s="480" t="s">
        <v>2139</v>
      </c>
      <c r="D278" s="481" t="s">
        <v>2300</v>
      </c>
      <c r="E278" s="482"/>
      <c r="F278" s="482" t="s">
        <v>1785</v>
      </c>
      <c r="G278" s="483">
        <v>300</v>
      </c>
      <c r="H278" s="512"/>
      <c r="I278" s="508"/>
      <c r="J278" s="499">
        <f t="shared" si="23"/>
        <v>0</v>
      </c>
      <c r="K278" s="482"/>
      <c r="L278" s="485"/>
      <c r="O278" s="486"/>
      <c r="P278" s="486"/>
      <c r="Q278" s="486"/>
      <c r="R278" s="180" t="s">
        <v>187</v>
      </c>
      <c r="S278" s="181" t="s">
        <v>179</v>
      </c>
      <c r="AH278" s="482"/>
      <c r="AJ278" s="482"/>
      <c r="AK278" s="482"/>
      <c r="AU278" s="484"/>
      <c r="AV278" s="484"/>
      <c r="AW278" s="484"/>
      <c r="AX278" s="484"/>
      <c r="AY278" s="484"/>
      <c r="AZ278" s="482"/>
      <c r="BA278" s="484"/>
      <c r="BB278" s="482"/>
      <c r="BC278" s="482"/>
    </row>
    <row r="279" spans="2:55" s="480" customFormat="1" ht="45.2" customHeight="1" x14ac:dyDescent="0.2">
      <c r="B279" s="480">
        <v>169</v>
      </c>
      <c r="C279" s="480" t="s">
        <v>2139</v>
      </c>
      <c r="D279" s="481" t="s">
        <v>2301</v>
      </c>
      <c r="E279" s="482" t="s">
        <v>2302</v>
      </c>
      <c r="F279" s="482" t="s">
        <v>577</v>
      </c>
      <c r="G279" s="483">
        <v>300</v>
      </c>
      <c r="H279" s="512"/>
      <c r="I279" s="508"/>
      <c r="J279" s="499">
        <f t="shared" si="23"/>
        <v>0</v>
      </c>
      <c r="K279" s="482"/>
      <c r="L279" s="485"/>
      <c r="O279" s="486"/>
      <c r="P279" s="486"/>
      <c r="Q279" s="486"/>
      <c r="R279" s="180" t="s">
        <v>187</v>
      </c>
      <c r="S279" s="181" t="s">
        <v>179</v>
      </c>
      <c r="AH279" s="482"/>
      <c r="AJ279" s="482"/>
      <c r="AK279" s="482"/>
      <c r="AU279" s="484"/>
      <c r="AV279" s="484"/>
      <c r="AW279" s="484"/>
      <c r="AX279" s="484"/>
      <c r="AY279" s="484"/>
      <c r="AZ279" s="482"/>
      <c r="BA279" s="484"/>
      <c r="BB279" s="482"/>
      <c r="BC279" s="482"/>
    </row>
    <row r="280" spans="2:55" s="480" customFormat="1" ht="21" customHeight="1" x14ac:dyDescent="0.2">
      <c r="B280" s="480">
        <v>170</v>
      </c>
      <c r="C280" s="480" t="s">
        <v>2217</v>
      </c>
      <c r="D280" s="481" t="s">
        <v>2303</v>
      </c>
      <c r="E280" s="482"/>
      <c r="F280" s="482" t="s">
        <v>1210</v>
      </c>
      <c r="G280" s="483">
        <v>1</v>
      </c>
      <c r="H280" s="512"/>
      <c r="I280" s="508"/>
      <c r="J280" s="499">
        <f t="shared" si="23"/>
        <v>0</v>
      </c>
      <c r="K280" s="482"/>
      <c r="L280" s="485"/>
      <c r="O280" s="486"/>
      <c r="P280" s="486"/>
      <c r="Q280" s="486"/>
      <c r="R280" s="180" t="s">
        <v>187</v>
      </c>
      <c r="S280" s="181" t="s">
        <v>179</v>
      </c>
      <c r="AH280" s="482"/>
      <c r="AJ280" s="482"/>
      <c r="AK280" s="482"/>
      <c r="AU280" s="484"/>
      <c r="AV280" s="484"/>
      <c r="AW280" s="484"/>
      <c r="AX280" s="484"/>
      <c r="AY280" s="484"/>
      <c r="AZ280" s="482"/>
      <c r="BA280" s="484"/>
      <c r="BB280" s="482"/>
      <c r="BC280" s="482"/>
    </row>
    <row r="281" spans="2:55" s="480" customFormat="1" ht="21" customHeight="1" x14ac:dyDescent="0.2">
      <c r="B281" s="480">
        <v>171</v>
      </c>
      <c r="C281" s="480" t="s">
        <v>2217</v>
      </c>
      <c r="D281" s="481" t="s">
        <v>2304</v>
      </c>
      <c r="E281" s="482"/>
      <c r="F281" s="482" t="s">
        <v>1210</v>
      </c>
      <c r="G281" s="483">
        <v>1</v>
      </c>
      <c r="H281" s="512"/>
      <c r="I281" s="508"/>
      <c r="J281" s="499">
        <f t="shared" si="23"/>
        <v>0</v>
      </c>
      <c r="K281" s="482"/>
      <c r="L281" s="485"/>
      <c r="O281" s="486"/>
      <c r="P281" s="486"/>
      <c r="Q281" s="486"/>
      <c r="R281" s="180" t="s">
        <v>187</v>
      </c>
      <c r="S281" s="181" t="s">
        <v>179</v>
      </c>
      <c r="AH281" s="482"/>
      <c r="AJ281" s="482"/>
      <c r="AK281" s="482"/>
      <c r="AU281" s="484"/>
      <c r="AV281" s="484"/>
      <c r="AW281" s="484"/>
      <c r="AX281" s="484"/>
      <c r="AY281" s="484"/>
      <c r="AZ281" s="482"/>
      <c r="BA281" s="484"/>
      <c r="BB281" s="482"/>
      <c r="BC281" s="482"/>
    </row>
    <row r="282" spans="2:55" s="473" customFormat="1" ht="28.15" customHeight="1" x14ac:dyDescent="0.2">
      <c r="B282" s="470" t="s">
        <v>2305</v>
      </c>
      <c r="C282" s="470"/>
      <c r="D282" s="471"/>
      <c r="E282" s="471"/>
      <c r="F282" s="471"/>
      <c r="G282" s="471"/>
      <c r="H282" s="509"/>
      <c r="I282" s="509"/>
      <c r="J282" s="472">
        <f>SUM(J283:J293)</f>
        <v>0</v>
      </c>
      <c r="N282" s="463" t="e">
        <f>SUM(#REF!)</f>
        <v>#REF!</v>
      </c>
      <c r="P282" s="463" t="e">
        <f>SUM(#REF!)</f>
        <v>#REF!</v>
      </c>
      <c r="R282" s="180" t="s">
        <v>187</v>
      </c>
      <c r="S282" s="181" t="s">
        <v>179</v>
      </c>
      <c r="AH282" s="473" t="s">
        <v>66</v>
      </c>
      <c r="AJ282" s="473" t="s">
        <v>2121</v>
      </c>
      <c r="AK282" s="473" t="s">
        <v>66</v>
      </c>
      <c r="AO282" s="473" t="s">
        <v>2137</v>
      </c>
      <c r="BA282" s="474" t="e">
        <f>SUM(#REF!)</f>
        <v>#REF!</v>
      </c>
    </row>
    <row r="283" spans="2:55" s="480" customFormat="1" ht="21" customHeight="1" x14ac:dyDescent="0.2">
      <c r="B283" s="480">
        <v>172</v>
      </c>
      <c r="C283" s="480" t="s">
        <v>2139</v>
      </c>
      <c r="D283" s="481" t="s">
        <v>2306</v>
      </c>
      <c r="E283" s="482"/>
      <c r="F283" s="482" t="s">
        <v>1785</v>
      </c>
      <c r="G283" s="483">
        <v>2</v>
      </c>
      <c r="H283" s="512"/>
      <c r="I283" s="508"/>
      <c r="J283" s="499">
        <f t="shared" ref="J283:J293" si="24">(G283*H283)+(G283*I283)</f>
        <v>0</v>
      </c>
      <c r="K283" s="482"/>
      <c r="L283" s="485"/>
      <c r="O283" s="486"/>
      <c r="P283" s="486"/>
      <c r="Q283" s="486"/>
      <c r="R283" s="180" t="s">
        <v>187</v>
      </c>
      <c r="S283" s="181" t="s">
        <v>179</v>
      </c>
      <c r="AH283" s="482"/>
      <c r="AJ283" s="482"/>
      <c r="AK283" s="482"/>
      <c r="AU283" s="484"/>
      <c r="AV283" s="484"/>
      <c r="AW283" s="484"/>
      <c r="AX283" s="484"/>
      <c r="AY283" s="484"/>
      <c r="AZ283" s="482"/>
      <c r="BA283" s="484"/>
      <c r="BB283" s="482"/>
      <c r="BC283" s="482"/>
    </row>
    <row r="284" spans="2:55" s="480" customFormat="1" ht="21" customHeight="1" x14ac:dyDescent="0.2">
      <c r="B284" s="480">
        <v>173</v>
      </c>
      <c r="C284" s="480" t="s">
        <v>2139</v>
      </c>
      <c r="D284" s="481" t="s">
        <v>2307</v>
      </c>
      <c r="E284" s="482"/>
      <c r="F284" s="482" t="s">
        <v>1785</v>
      </c>
      <c r="G284" s="483">
        <v>2</v>
      </c>
      <c r="H284" s="512"/>
      <c r="I284" s="508"/>
      <c r="J284" s="499">
        <f t="shared" si="24"/>
        <v>0</v>
      </c>
      <c r="K284" s="482"/>
      <c r="L284" s="485"/>
      <c r="O284" s="486"/>
      <c r="P284" s="486"/>
      <c r="Q284" s="486"/>
      <c r="R284" s="180" t="s">
        <v>187</v>
      </c>
      <c r="S284" s="181" t="s">
        <v>179</v>
      </c>
      <c r="AH284" s="482"/>
      <c r="AJ284" s="482"/>
      <c r="AK284" s="482"/>
      <c r="AU284" s="484"/>
      <c r="AV284" s="484"/>
      <c r="AW284" s="484"/>
      <c r="AX284" s="484"/>
      <c r="AY284" s="484"/>
      <c r="AZ284" s="482"/>
      <c r="BA284" s="484"/>
      <c r="BB284" s="482"/>
      <c r="BC284" s="482"/>
    </row>
    <row r="285" spans="2:55" s="480" customFormat="1" ht="42" customHeight="1" x14ac:dyDescent="0.2">
      <c r="B285" s="480">
        <v>174</v>
      </c>
      <c r="C285" s="480" t="s">
        <v>2139</v>
      </c>
      <c r="D285" s="481" t="s">
        <v>2308</v>
      </c>
      <c r="E285" s="482"/>
      <c r="F285" s="482" t="s">
        <v>1785</v>
      </c>
      <c r="G285" s="483">
        <v>2</v>
      </c>
      <c r="H285" s="512"/>
      <c r="I285" s="508"/>
      <c r="J285" s="499">
        <f t="shared" si="24"/>
        <v>0</v>
      </c>
      <c r="K285" s="482"/>
      <c r="L285" s="485"/>
      <c r="O285" s="486"/>
      <c r="P285" s="486"/>
      <c r="Q285" s="486"/>
      <c r="R285" s="180" t="s">
        <v>187</v>
      </c>
      <c r="S285" s="181" t="s">
        <v>179</v>
      </c>
      <c r="AH285" s="482"/>
      <c r="AJ285" s="482"/>
      <c r="AK285" s="482"/>
      <c r="AU285" s="484"/>
      <c r="AV285" s="484"/>
      <c r="AW285" s="484"/>
      <c r="AX285" s="484"/>
      <c r="AY285" s="484"/>
      <c r="AZ285" s="482"/>
      <c r="BA285" s="484"/>
      <c r="BB285" s="482"/>
      <c r="BC285" s="482"/>
    </row>
    <row r="286" spans="2:55" s="480" customFormat="1" ht="21" customHeight="1" x14ac:dyDescent="0.2">
      <c r="B286" s="480">
        <v>175</v>
      </c>
      <c r="C286" s="480" t="s">
        <v>2139</v>
      </c>
      <c r="D286" s="481" t="s">
        <v>2309</v>
      </c>
      <c r="E286" s="482"/>
      <c r="F286" s="482" t="s">
        <v>1785</v>
      </c>
      <c r="G286" s="483">
        <v>2</v>
      </c>
      <c r="H286" s="512"/>
      <c r="I286" s="508"/>
      <c r="J286" s="499">
        <f t="shared" si="24"/>
        <v>0</v>
      </c>
      <c r="K286" s="482"/>
      <c r="L286" s="485"/>
      <c r="O286" s="486"/>
      <c r="P286" s="486"/>
      <c r="Q286" s="486"/>
      <c r="R286" s="180" t="s">
        <v>187</v>
      </c>
      <c r="S286" s="181" t="s">
        <v>179</v>
      </c>
      <c r="AH286" s="482"/>
      <c r="AJ286" s="482"/>
      <c r="AK286" s="482"/>
      <c r="AU286" s="484"/>
      <c r="AV286" s="484"/>
      <c r="AW286" s="484"/>
      <c r="AX286" s="484"/>
      <c r="AY286" s="484"/>
      <c r="AZ286" s="482"/>
      <c r="BA286" s="484"/>
      <c r="BB286" s="482"/>
      <c r="BC286" s="482"/>
    </row>
    <row r="287" spans="2:55" s="480" customFormat="1" ht="21" customHeight="1" x14ac:dyDescent="0.2">
      <c r="B287" s="480">
        <v>176</v>
      </c>
      <c r="C287" s="480" t="s">
        <v>2139</v>
      </c>
      <c r="D287" s="481" t="s">
        <v>2310</v>
      </c>
      <c r="E287" s="482"/>
      <c r="F287" s="482" t="s">
        <v>1785</v>
      </c>
      <c r="G287" s="483">
        <v>1</v>
      </c>
      <c r="H287" s="512"/>
      <c r="I287" s="508"/>
      <c r="J287" s="499">
        <f t="shared" si="24"/>
        <v>0</v>
      </c>
      <c r="K287" s="482"/>
      <c r="L287" s="485"/>
      <c r="O287" s="486"/>
      <c r="P287" s="486"/>
      <c r="Q287" s="486"/>
      <c r="R287" s="180" t="s">
        <v>187</v>
      </c>
      <c r="S287" s="181" t="s">
        <v>179</v>
      </c>
      <c r="AH287" s="482"/>
      <c r="AJ287" s="482"/>
      <c r="AK287" s="482"/>
      <c r="AU287" s="484"/>
      <c r="AV287" s="484"/>
      <c r="AW287" s="484"/>
      <c r="AX287" s="484"/>
      <c r="AY287" s="484"/>
      <c r="AZ287" s="482"/>
      <c r="BA287" s="484"/>
      <c r="BB287" s="482"/>
      <c r="BC287" s="482"/>
    </row>
    <row r="288" spans="2:55" s="480" customFormat="1" ht="21" customHeight="1" x14ac:dyDescent="0.2">
      <c r="B288" s="480">
        <v>177</v>
      </c>
      <c r="C288" s="480" t="s">
        <v>2139</v>
      </c>
      <c r="D288" s="481" t="s">
        <v>2311</v>
      </c>
      <c r="E288" s="482"/>
      <c r="F288" s="482" t="s">
        <v>577</v>
      </c>
      <c r="G288" s="483">
        <v>100</v>
      </c>
      <c r="H288" s="512"/>
      <c r="I288" s="508"/>
      <c r="J288" s="499">
        <f t="shared" si="24"/>
        <v>0</v>
      </c>
      <c r="K288" s="482"/>
      <c r="L288" s="485"/>
      <c r="O288" s="486"/>
      <c r="P288" s="486"/>
      <c r="Q288" s="486"/>
      <c r="R288" s="180" t="s">
        <v>187</v>
      </c>
      <c r="S288" s="181" t="s">
        <v>179</v>
      </c>
      <c r="AH288" s="482"/>
      <c r="AJ288" s="482"/>
      <c r="AK288" s="482"/>
      <c r="AU288" s="484"/>
      <c r="AV288" s="484"/>
      <c r="AW288" s="484"/>
      <c r="AX288" s="484"/>
      <c r="AY288" s="484"/>
      <c r="AZ288" s="482"/>
      <c r="BA288" s="484"/>
      <c r="BB288" s="482"/>
      <c r="BC288" s="482"/>
    </row>
    <row r="289" spans="2:55" s="480" customFormat="1" ht="21" customHeight="1" x14ac:dyDescent="0.2">
      <c r="B289" s="480">
        <v>178</v>
      </c>
      <c r="C289" s="480" t="s">
        <v>2139</v>
      </c>
      <c r="D289" s="481" t="s">
        <v>2312</v>
      </c>
      <c r="E289" s="482"/>
      <c r="F289" s="482" t="s">
        <v>577</v>
      </c>
      <c r="G289" s="483">
        <v>30</v>
      </c>
      <c r="H289" s="512"/>
      <c r="I289" s="508"/>
      <c r="J289" s="499">
        <f t="shared" si="24"/>
        <v>0</v>
      </c>
      <c r="K289" s="482"/>
      <c r="L289" s="485"/>
      <c r="O289" s="486"/>
      <c r="P289" s="486"/>
      <c r="Q289" s="486"/>
      <c r="R289" s="180" t="s">
        <v>187</v>
      </c>
      <c r="S289" s="181" t="s">
        <v>179</v>
      </c>
      <c r="AH289" s="482"/>
      <c r="AJ289" s="482"/>
      <c r="AK289" s="482"/>
      <c r="AU289" s="484"/>
      <c r="AV289" s="484"/>
      <c r="AW289" s="484"/>
      <c r="AX289" s="484"/>
      <c r="AY289" s="484"/>
      <c r="AZ289" s="482"/>
      <c r="BA289" s="484"/>
      <c r="BB289" s="482"/>
      <c r="BC289" s="482"/>
    </row>
    <row r="290" spans="2:55" s="480" customFormat="1" ht="22.9" customHeight="1" x14ac:dyDescent="0.2">
      <c r="B290" s="480">
        <v>179</v>
      </c>
      <c r="C290" s="480" t="s">
        <v>2139</v>
      </c>
      <c r="D290" s="481" t="s">
        <v>2300</v>
      </c>
      <c r="E290" s="482"/>
      <c r="F290" s="482" t="s">
        <v>1785</v>
      </c>
      <c r="G290" s="483">
        <v>130</v>
      </c>
      <c r="H290" s="512"/>
      <c r="I290" s="508"/>
      <c r="J290" s="499">
        <f t="shared" si="24"/>
        <v>0</v>
      </c>
      <c r="K290" s="482"/>
      <c r="L290" s="485"/>
      <c r="O290" s="486"/>
      <c r="P290" s="486"/>
      <c r="Q290" s="486"/>
      <c r="R290" s="180" t="s">
        <v>187</v>
      </c>
      <c r="S290" s="181" t="s">
        <v>179</v>
      </c>
      <c r="AH290" s="482"/>
      <c r="AJ290" s="482"/>
      <c r="AK290" s="482"/>
      <c r="AU290" s="484"/>
      <c r="AV290" s="484"/>
      <c r="AW290" s="484"/>
      <c r="AX290" s="484"/>
      <c r="AY290" s="484"/>
      <c r="AZ290" s="482"/>
      <c r="BA290" s="484"/>
      <c r="BB290" s="482"/>
      <c r="BC290" s="482"/>
    </row>
    <row r="291" spans="2:55" s="480" customFormat="1" ht="45.2" customHeight="1" x14ac:dyDescent="0.2">
      <c r="B291" s="480">
        <v>180</v>
      </c>
      <c r="C291" s="480" t="s">
        <v>2139</v>
      </c>
      <c r="D291" s="481" t="s">
        <v>2301</v>
      </c>
      <c r="E291" s="482" t="s">
        <v>2302</v>
      </c>
      <c r="F291" s="482" t="s">
        <v>577</v>
      </c>
      <c r="G291" s="483">
        <v>130</v>
      </c>
      <c r="H291" s="512"/>
      <c r="I291" s="508"/>
      <c r="J291" s="499">
        <f t="shared" si="24"/>
        <v>0</v>
      </c>
      <c r="K291" s="482"/>
      <c r="L291" s="485"/>
      <c r="O291" s="486"/>
      <c r="P291" s="486"/>
      <c r="Q291" s="486"/>
      <c r="R291" s="180" t="s">
        <v>187</v>
      </c>
      <c r="S291" s="181" t="s">
        <v>179</v>
      </c>
      <c r="AH291" s="482"/>
      <c r="AJ291" s="482"/>
      <c r="AK291" s="482"/>
      <c r="AU291" s="484"/>
      <c r="AV291" s="484"/>
      <c r="AW291" s="484"/>
      <c r="AX291" s="484"/>
      <c r="AY291" s="484"/>
      <c r="AZ291" s="482"/>
      <c r="BA291" s="484"/>
      <c r="BB291" s="482"/>
      <c r="BC291" s="482"/>
    </row>
    <row r="292" spans="2:55" s="480" customFormat="1" ht="42" customHeight="1" x14ac:dyDescent="0.2">
      <c r="B292" s="480">
        <v>181</v>
      </c>
      <c r="C292" s="480" t="s">
        <v>2217</v>
      </c>
      <c r="D292" s="481" t="s">
        <v>2313</v>
      </c>
      <c r="E292" s="482"/>
      <c r="F292" s="482" t="s">
        <v>1210</v>
      </c>
      <c r="G292" s="483">
        <v>1</v>
      </c>
      <c r="H292" s="512"/>
      <c r="I292" s="508"/>
      <c r="J292" s="499">
        <f t="shared" si="24"/>
        <v>0</v>
      </c>
      <c r="K292" s="482"/>
      <c r="L292" s="485"/>
      <c r="O292" s="486"/>
      <c r="P292" s="486"/>
      <c r="Q292" s="486"/>
      <c r="R292" s="180" t="s">
        <v>187</v>
      </c>
      <c r="S292" s="181" t="s">
        <v>179</v>
      </c>
      <c r="AH292" s="482"/>
      <c r="AJ292" s="482"/>
      <c r="AK292" s="482"/>
      <c r="AU292" s="484"/>
      <c r="AV292" s="484"/>
      <c r="AW292" s="484"/>
      <c r="AX292" s="484"/>
      <c r="AY292" s="484"/>
      <c r="AZ292" s="482"/>
      <c r="BA292" s="484"/>
      <c r="BB292" s="482"/>
      <c r="BC292" s="482"/>
    </row>
    <row r="293" spans="2:55" s="480" customFormat="1" ht="21" customHeight="1" x14ac:dyDescent="0.2">
      <c r="B293" s="480">
        <v>182</v>
      </c>
      <c r="C293" s="480" t="s">
        <v>2217</v>
      </c>
      <c r="D293" s="481" t="s">
        <v>2304</v>
      </c>
      <c r="E293" s="482"/>
      <c r="F293" s="482" t="s">
        <v>1210</v>
      </c>
      <c r="G293" s="483">
        <v>1</v>
      </c>
      <c r="H293" s="512"/>
      <c r="I293" s="508"/>
      <c r="J293" s="499">
        <f t="shared" si="24"/>
        <v>0</v>
      </c>
      <c r="K293" s="482"/>
      <c r="L293" s="485"/>
      <c r="O293" s="486"/>
      <c r="P293" s="486"/>
      <c r="Q293" s="486"/>
      <c r="R293" s="180" t="s">
        <v>187</v>
      </c>
      <c r="S293" s="181" t="s">
        <v>179</v>
      </c>
      <c r="AH293" s="482"/>
      <c r="AJ293" s="482"/>
      <c r="AK293" s="482"/>
      <c r="AU293" s="484"/>
      <c r="AV293" s="484"/>
      <c r="AW293" s="484"/>
      <c r="AX293" s="484"/>
      <c r="AY293" s="484"/>
      <c r="AZ293" s="482"/>
      <c r="BA293" s="484"/>
      <c r="BB293" s="482"/>
      <c r="BC293" s="482"/>
    </row>
    <row r="294" spans="2:55" s="473" customFormat="1" ht="28.15" customHeight="1" x14ac:dyDescent="0.2">
      <c r="B294" s="470" t="s">
        <v>2314</v>
      </c>
      <c r="C294" s="470"/>
      <c r="D294" s="471"/>
      <c r="E294" s="471"/>
      <c r="F294" s="471"/>
      <c r="G294" s="471"/>
      <c r="H294" s="509"/>
      <c r="I294" s="509"/>
      <c r="J294" s="472">
        <f>SUM(J295:J309)</f>
        <v>0</v>
      </c>
      <c r="N294" s="463" t="e">
        <f>SUM(#REF!)</f>
        <v>#REF!</v>
      </c>
      <c r="P294" s="463" t="e">
        <f>SUM(#REF!)</f>
        <v>#REF!</v>
      </c>
      <c r="R294" s="180" t="s">
        <v>187</v>
      </c>
      <c r="S294" s="181" t="s">
        <v>179</v>
      </c>
      <c r="AH294" s="473" t="s">
        <v>66</v>
      </c>
      <c r="AJ294" s="473" t="s">
        <v>2121</v>
      </c>
      <c r="AK294" s="473" t="s">
        <v>66</v>
      </c>
      <c r="AO294" s="473" t="s">
        <v>2137</v>
      </c>
      <c r="BA294" s="474" t="e">
        <f>SUM(#REF!)</f>
        <v>#REF!</v>
      </c>
    </row>
    <row r="295" spans="2:55" s="480" customFormat="1" ht="26.25" customHeight="1" x14ac:dyDescent="0.2">
      <c r="B295" s="480">
        <v>183</v>
      </c>
      <c r="C295" s="480" t="s">
        <v>2139</v>
      </c>
      <c r="D295" s="481" t="s">
        <v>2315</v>
      </c>
      <c r="E295" s="482" t="s">
        <v>2316</v>
      </c>
      <c r="F295" s="482" t="s">
        <v>1785</v>
      </c>
      <c r="G295" s="483">
        <v>4</v>
      </c>
      <c r="H295" s="512"/>
      <c r="I295" s="508"/>
      <c r="J295" s="499">
        <f t="shared" ref="J295:J309" si="25">(G295*H295)+(G295*I295)</f>
        <v>0</v>
      </c>
      <c r="K295" s="482"/>
      <c r="L295" s="485"/>
      <c r="O295" s="486"/>
      <c r="P295" s="486"/>
      <c r="Q295" s="486"/>
      <c r="R295" s="180" t="s">
        <v>187</v>
      </c>
      <c r="S295" s="181" t="s">
        <v>179</v>
      </c>
      <c r="AH295" s="482"/>
      <c r="AJ295" s="482"/>
      <c r="AK295" s="482"/>
      <c r="AU295" s="484"/>
      <c r="AV295" s="484"/>
      <c r="AW295" s="484"/>
      <c r="AX295" s="484"/>
      <c r="AY295" s="484"/>
      <c r="AZ295" s="482"/>
      <c r="BA295" s="484"/>
      <c r="BB295" s="482"/>
      <c r="BC295" s="482"/>
    </row>
    <row r="296" spans="2:55" s="480" customFormat="1" ht="26.25" customHeight="1" x14ac:dyDescent="0.2">
      <c r="B296" s="480">
        <v>184</v>
      </c>
      <c r="C296" s="480" t="s">
        <v>2139</v>
      </c>
      <c r="D296" s="481" t="s">
        <v>2317</v>
      </c>
      <c r="E296" s="482" t="s">
        <v>2316</v>
      </c>
      <c r="F296" s="482" t="s">
        <v>1785</v>
      </c>
      <c r="G296" s="483">
        <v>4</v>
      </c>
      <c r="H296" s="512"/>
      <c r="I296" s="508"/>
      <c r="J296" s="499">
        <f t="shared" si="25"/>
        <v>0</v>
      </c>
      <c r="K296" s="482"/>
      <c r="L296" s="485"/>
      <c r="O296" s="486"/>
      <c r="P296" s="486"/>
      <c r="Q296" s="486"/>
      <c r="R296" s="180" t="s">
        <v>187</v>
      </c>
      <c r="S296" s="181" t="s">
        <v>179</v>
      </c>
      <c r="AH296" s="482"/>
      <c r="AJ296" s="482"/>
      <c r="AK296" s="482"/>
      <c r="AU296" s="484"/>
      <c r="AV296" s="484"/>
      <c r="AW296" s="484"/>
      <c r="AX296" s="484"/>
      <c r="AY296" s="484"/>
      <c r="AZ296" s="482"/>
      <c r="BA296" s="484"/>
      <c r="BB296" s="482"/>
      <c r="BC296" s="482"/>
    </row>
    <row r="297" spans="2:55" s="480" customFormat="1" ht="26.25" customHeight="1" x14ac:dyDescent="0.2">
      <c r="B297" s="480">
        <v>185</v>
      </c>
      <c r="C297" s="480" t="s">
        <v>2139</v>
      </c>
      <c r="D297" s="481" t="s">
        <v>2318</v>
      </c>
      <c r="E297" s="482" t="s">
        <v>2319</v>
      </c>
      <c r="F297" s="482" t="s">
        <v>1785</v>
      </c>
      <c r="G297" s="483">
        <v>1</v>
      </c>
      <c r="H297" s="512"/>
      <c r="I297" s="508"/>
      <c r="J297" s="499">
        <f t="shared" si="25"/>
        <v>0</v>
      </c>
      <c r="K297" s="482"/>
      <c r="L297" s="485"/>
      <c r="O297" s="486"/>
      <c r="P297" s="486"/>
      <c r="Q297" s="486"/>
      <c r="R297" s="180" t="s">
        <v>187</v>
      </c>
      <c r="S297" s="181" t="s">
        <v>179</v>
      </c>
      <c r="AH297" s="482"/>
      <c r="AJ297" s="482"/>
      <c r="AK297" s="482"/>
      <c r="AU297" s="484"/>
      <c r="AV297" s="484"/>
      <c r="AW297" s="484"/>
      <c r="AX297" s="484"/>
      <c r="AY297" s="484"/>
      <c r="AZ297" s="482"/>
      <c r="BA297" s="484"/>
      <c r="BB297" s="482"/>
      <c r="BC297" s="482"/>
    </row>
    <row r="298" spans="2:55" s="480" customFormat="1" ht="31.9" customHeight="1" x14ac:dyDescent="0.2">
      <c r="B298" s="480">
        <v>186</v>
      </c>
      <c r="C298" s="480" t="s">
        <v>2139</v>
      </c>
      <c r="D298" s="481" t="s">
        <v>2320</v>
      </c>
      <c r="E298" s="482"/>
      <c r="F298" s="482" t="s">
        <v>1785</v>
      </c>
      <c r="G298" s="483">
        <v>1</v>
      </c>
      <c r="H298" s="512"/>
      <c r="I298" s="508"/>
      <c r="J298" s="499">
        <f t="shared" si="25"/>
        <v>0</v>
      </c>
      <c r="K298" s="482"/>
      <c r="L298" s="485"/>
      <c r="O298" s="486"/>
      <c r="P298" s="486"/>
      <c r="Q298" s="486"/>
      <c r="R298" s="180" t="s">
        <v>187</v>
      </c>
      <c r="S298" s="181" t="s">
        <v>179</v>
      </c>
      <c r="AH298" s="482"/>
      <c r="AJ298" s="482"/>
      <c r="AK298" s="482"/>
      <c r="AU298" s="484"/>
      <c r="AV298" s="484"/>
      <c r="AW298" s="484"/>
      <c r="AX298" s="484"/>
      <c r="AY298" s="484"/>
      <c r="AZ298" s="482"/>
      <c r="BA298" s="484"/>
      <c r="BB298" s="482"/>
      <c r="BC298" s="482"/>
    </row>
    <row r="299" spans="2:55" s="480" customFormat="1" ht="31.9" customHeight="1" x14ac:dyDescent="0.2">
      <c r="B299" s="480">
        <v>187</v>
      </c>
      <c r="C299" s="480" t="s">
        <v>2139</v>
      </c>
      <c r="D299" s="481" t="s">
        <v>2321</v>
      </c>
      <c r="E299" s="482"/>
      <c r="F299" s="482" t="s">
        <v>1785</v>
      </c>
      <c r="G299" s="483">
        <v>1</v>
      </c>
      <c r="H299" s="512"/>
      <c r="I299" s="508"/>
      <c r="J299" s="499">
        <f t="shared" si="25"/>
        <v>0</v>
      </c>
      <c r="K299" s="482"/>
      <c r="L299" s="485"/>
      <c r="O299" s="486"/>
      <c r="P299" s="486"/>
      <c r="Q299" s="486"/>
      <c r="R299" s="180" t="s">
        <v>187</v>
      </c>
      <c r="S299" s="181" t="s">
        <v>179</v>
      </c>
      <c r="AH299" s="482"/>
      <c r="AJ299" s="482"/>
      <c r="AK299" s="482"/>
      <c r="AU299" s="484"/>
      <c r="AV299" s="484"/>
      <c r="AW299" s="484"/>
      <c r="AX299" s="484"/>
      <c r="AY299" s="484"/>
      <c r="AZ299" s="482"/>
      <c r="BA299" s="484"/>
      <c r="BB299" s="482"/>
      <c r="BC299" s="482"/>
    </row>
    <row r="300" spans="2:55" s="480" customFormat="1" ht="31.9" customHeight="1" x14ac:dyDescent="0.2">
      <c r="B300" s="480">
        <v>188</v>
      </c>
      <c r="C300" s="480" t="s">
        <v>2139</v>
      </c>
      <c r="D300" s="481" t="s">
        <v>2322</v>
      </c>
      <c r="E300" s="482"/>
      <c r="F300" s="482" t="s">
        <v>1785</v>
      </c>
      <c r="G300" s="483">
        <v>1</v>
      </c>
      <c r="H300" s="512"/>
      <c r="I300" s="508"/>
      <c r="J300" s="499">
        <f t="shared" si="25"/>
        <v>0</v>
      </c>
      <c r="K300" s="482"/>
      <c r="L300" s="485"/>
      <c r="O300" s="486"/>
      <c r="P300" s="486"/>
      <c r="Q300" s="486"/>
      <c r="R300" s="180" t="s">
        <v>187</v>
      </c>
      <c r="S300" s="181" t="s">
        <v>179</v>
      </c>
      <c r="AH300" s="482"/>
      <c r="AJ300" s="482"/>
      <c r="AK300" s="482"/>
      <c r="AU300" s="484"/>
      <c r="AV300" s="484"/>
      <c r="AW300" s="484"/>
      <c r="AX300" s="484"/>
      <c r="AY300" s="484"/>
      <c r="AZ300" s="482"/>
      <c r="BA300" s="484"/>
      <c r="BB300" s="482"/>
      <c r="BC300" s="482"/>
    </row>
    <row r="301" spans="2:55" s="480" customFormat="1" ht="31.9" customHeight="1" x14ac:dyDescent="0.2">
      <c r="B301" s="480">
        <v>189</v>
      </c>
      <c r="C301" s="480" t="s">
        <v>2139</v>
      </c>
      <c r="D301" s="481" t="s">
        <v>2323</v>
      </c>
      <c r="E301" s="482"/>
      <c r="F301" s="482" t="s">
        <v>1785</v>
      </c>
      <c r="G301" s="483">
        <v>1</v>
      </c>
      <c r="H301" s="512"/>
      <c r="I301" s="508"/>
      <c r="J301" s="499">
        <f t="shared" si="25"/>
        <v>0</v>
      </c>
      <c r="K301" s="482"/>
      <c r="L301" s="485"/>
      <c r="O301" s="486"/>
      <c r="P301" s="486"/>
      <c r="Q301" s="486"/>
      <c r="R301" s="180" t="s">
        <v>187</v>
      </c>
      <c r="S301" s="181" t="s">
        <v>179</v>
      </c>
      <c r="AH301" s="482"/>
      <c r="AJ301" s="482"/>
      <c r="AK301" s="482"/>
      <c r="AU301" s="484"/>
      <c r="AV301" s="484"/>
      <c r="AW301" s="484"/>
      <c r="AX301" s="484"/>
      <c r="AY301" s="484"/>
      <c r="AZ301" s="482"/>
      <c r="BA301" s="484"/>
      <c r="BB301" s="482"/>
      <c r="BC301" s="482"/>
    </row>
    <row r="302" spans="2:55" s="480" customFormat="1" ht="31.9" customHeight="1" x14ac:dyDescent="0.2">
      <c r="B302" s="480">
        <v>190</v>
      </c>
      <c r="C302" s="480" t="s">
        <v>2139</v>
      </c>
      <c r="D302" s="481" t="s">
        <v>2324</v>
      </c>
      <c r="E302" s="482"/>
      <c r="F302" s="482" t="s">
        <v>1785</v>
      </c>
      <c r="G302" s="483">
        <v>1</v>
      </c>
      <c r="H302" s="512"/>
      <c r="I302" s="508"/>
      <c r="J302" s="499">
        <f t="shared" si="25"/>
        <v>0</v>
      </c>
      <c r="K302" s="482"/>
      <c r="L302" s="485"/>
      <c r="O302" s="486"/>
      <c r="P302" s="486"/>
      <c r="Q302" s="486"/>
      <c r="R302" s="180" t="s">
        <v>187</v>
      </c>
      <c r="S302" s="181" t="s">
        <v>179</v>
      </c>
      <c r="AH302" s="482"/>
      <c r="AJ302" s="482"/>
      <c r="AK302" s="482"/>
      <c r="AU302" s="484"/>
      <c r="AV302" s="484"/>
      <c r="AW302" s="484"/>
      <c r="AX302" s="484"/>
      <c r="AY302" s="484"/>
      <c r="AZ302" s="482"/>
      <c r="BA302" s="484"/>
      <c r="BB302" s="482"/>
      <c r="BC302" s="482"/>
    </row>
    <row r="303" spans="2:55" s="480" customFormat="1" ht="21" customHeight="1" x14ac:dyDescent="0.2">
      <c r="B303" s="480">
        <v>191</v>
      </c>
      <c r="C303" s="480" t="s">
        <v>2139</v>
      </c>
      <c r="D303" s="481" t="s">
        <v>2325</v>
      </c>
      <c r="E303" s="482"/>
      <c r="F303" s="482" t="s">
        <v>1785</v>
      </c>
      <c r="G303" s="483">
        <v>24</v>
      </c>
      <c r="H303" s="512"/>
      <c r="I303" s="508"/>
      <c r="J303" s="499">
        <f t="shared" si="25"/>
        <v>0</v>
      </c>
      <c r="K303" s="482"/>
      <c r="L303" s="485"/>
      <c r="O303" s="486"/>
      <c r="P303" s="486"/>
      <c r="Q303" s="486"/>
      <c r="R303" s="180" t="s">
        <v>187</v>
      </c>
      <c r="S303" s="181" t="s">
        <v>179</v>
      </c>
      <c r="AH303" s="482"/>
      <c r="AJ303" s="482"/>
      <c r="AK303" s="482"/>
      <c r="AU303" s="484"/>
      <c r="AV303" s="484"/>
      <c r="AW303" s="484"/>
      <c r="AX303" s="484"/>
      <c r="AY303" s="484"/>
      <c r="AZ303" s="482"/>
      <c r="BA303" s="484"/>
      <c r="BB303" s="482"/>
      <c r="BC303" s="482"/>
    </row>
    <row r="304" spans="2:55" s="480" customFormat="1" ht="31.9" customHeight="1" x14ac:dyDescent="0.2">
      <c r="B304" s="480">
        <v>192</v>
      </c>
      <c r="C304" s="480" t="s">
        <v>2139</v>
      </c>
      <c r="D304" s="481" t="s">
        <v>2326</v>
      </c>
      <c r="E304" s="482" t="s">
        <v>2327</v>
      </c>
      <c r="F304" s="482" t="s">
        <v>1785</v>
      </c>
      <c r="G304" s="483">
        <v>12</v>
      </c>
      <c r="H304" s="512"/>
      <c r="I304" s="508"/>
      <c r="J304" s="499">
        <f t="shared" si="25"/>
        <v>0</v>
      </c>
      <c r="K304" s="482"/>
      <c r="L304" s="485"/>
      <c r="O304" s="486"/>
      <c r="P304" s="486"/>
      <c r="Q304" s="486"/>
      <c r="R304" s="180" t="s">
        <v>187</v>
      </c>
      <c r="S304" s="181" t="s">
        <v>179</v>
      </c>
      <c r="AH304" s="482"/>
      <c r="AJ304" s="482"/>
      <c r="AK304" s="482"/>
      <c r="AU304" s="484"/>
      <c r="AV304" s="484"/>
      <c r="AW304" s="484"/>
      <c r="AX304" s="484"/>
      <c r="AY304" s="484"/>
      <c r="AZ304" s="482"/>
      <c r="BA304" s="484"/>
      <c r="BB304" s="482"/>
      <c r="BC304" s="482"/>
    </row>
    <row r="305" spans="2:55" s="480" customFormat="1" ht="31.9" customHeight="1" x14ac:dyDescent="0.2">
      <c r="B305" s="480">
        <v>193</v>
      </c>
      <c r="C305" s="480" t="s">
        <v>2139</v>
      </c>
      <c r="D305" s="481" t="s">
        <v>2328</v>
      </c>
      <c r="E305" s="482"/>
      <c r="F305" s="482" t="s">
        <v>577</v>
      </c>
      <c r="G305" s="483">
        <v>350</v>
      </c>
      <c r="H305" s="512"/>
      <c r="I305" s="508"/>
      <c r="J305" s="499">
        <f t="shared" si="25"/>
        <v>0</v>
      </c>
      <c r="K305" s="482"/>
      <c r="L305" s="485"/>
      <c r="O305" s="486"/>
      <c r="P305" s="486"/>
      <c r="Q305" s="486"/>
      <c r="R305" s="180" t="s">
        <v>187</v>
      </c>
      <c r="S305" s="181" t="s">
        <v>179</v>
      </c>
      <c r="AH305" s="482"/>
      <c r="AJ305" s="482"/>
      <c r="AK305" s="482"/>
      <c r="AU305" s="484"/>
      <c r="AV305" s="484"/>
      <c r="AW305" s="484"/>
      <c r="AX305" s="484"/>
      <c r="AY305" s="484"/>
      <c r="AZ305" s="482"/>
      <c r="BA305" s="484"/>
      <c r="BB305" s="482"/>
      <c r="BC305" s="482"/>
    </row>
    <row r="306" spans="2:55" s="480" customFormat="1" ht="31.9" customHeight="1" x14ac:dyDescent="0.2">
      <c r="B306" s="480">
        <v>194</v>
      </c>
      <c r="C306" s="480" t="s">
        <v>2139</v>
      </c>
      <c r="D306" s="481" t="s">
        <v>2329</v>
      </c>
      <c r="E306" s="482" t="s">
        <v>2302</v>
      </c>
      <c r="F306" s="482" t="s">
        <v>577</v>
      </c>
      <c r="G306" s="483">
        <v>350</v>
      </c>
      <c r="H306" s="512"/>
      <c r="I306" s="508"/>
      <c r="J306" s="499">
        <f t="shared" si="25"/>
        <v>0</v>
      </c>
      <c r="K306" s="482"/>
      <c r="L306" s="485"/>
      <c r="O306" s="486"/>
      <c r="P306" s="486"/>
      <c r="Q306" s="486"/>
      <c r="R306" s="180" t="s">
        <v>187</v>
      </c>
      <c r="S306" s="181" t="s">
        <v>179</v>
      </c>
      <c r="AH306" s="482"/>
      <c r="AJ306" s="482"/>
      <c r="AK306" s="482"/>
      <c r="AU306" s="484"/>
      <c r="AV306" s="484"/>
      <c r="AW306" s="484"/>
      <c r="AX306" s="484"/>
      <c r="AY306" s="484"/>
      <c r="AZ306" s="482"/>
      <c r="BA306" s="484"/>
      <c r="BB306" s="482"/>
      <c r="BC306" s="482"/>
    </row>
    <row r="307" spans="2:55" s="480" customFormat="1" ht="22.9" customHeight="1" x14ac:dyDescent="0.2">
      <c r="B307" s="480">
        <v>195</v>
      </c>
      <c r="C307" s="480" t="s">
        <v>2139</v>
      </c>
      <c r="D307" s="481" t="s">
        <v>2300</v>
      </c>
      <c r="E307" s="482"/>
      <c r="F307" s="482" t="s">
        <v>1785</v>
      </c>
      <c r="G307" s="483">
        <v>350</v>
      </c>
      <c r="H307" s="512"/>
      <c r="I307" s="508"/>
      <c r="J307" s="499">
        <f t="shared" si="25"/>
        <v>0</v>
      </c>
      <c r="K307" s="482"/>
      <c r="L307" s="485"/>
      <c r="O307" s="486"/>
      <c r="P307" s="486"/>
      <c r="Q307" s="486"/>
      <c r="R307" s="180" t="s">
        <v>187</v>
      </c>
      <c r="S307" s="181" t="s">
        <v>179</v>
      </c>
      <c r="AH307" s="482"/>
      <c r="AJ307" s="482"/>
      <c r="AK307" s="482"/>
      <c r="AU307" s="484"/>
      <c r="AV307" s="484"/>
      <c r="AW307" s="484"/>
      <c r="AX307" s="484"/>
      <c r="AY307" s="484"/>
      <c r="AZ307" s="482"/>
      <c r="BA307" s="484"/>
      <c r="BB307" s="482"/>
      <c r="BC307" s="482"/>
    </row>
    <row r="308" spans="2:55" s="480" customFormat="1" ht="42" customHeight="1" x14ac:dyDescent="0.2">
      <c r="B308" s="480">
        <v>196</v>
      </c>
      <c r="C308" s="480" t="s">
        <v>2217</v>
      </c>
      <c r="D308" s="481" t="s">
        <v>2330</v>
      </c>
      <c r="E308" s="482"/>
      <c r="F308" s="482" t="s">
        <v>1210</v>
      </c>
      <c r="G308" s="483">
        <v>1</v>
      </c>
      <c r="H308" s="512"/>
      <c r="I308" s="508"/>
      <c r="J308" s="499">
        <f t="shared" si="25"/>
        <v>0</v>
      </c>
      <c r="K308" s="482"/>
      <c r="L308" s="485"/>
      <c r="O308" s="486"/>
      <c r="P308" s="486"/>
      <c r="Q308" s="486"/>
      <c r="R308" s="180" t="s">
        <v>187</v>
      </c>
      <c r="S308" s="181" t="s">
        <v>179</v>
      </c>
      <c r="AH308" s="482"/>
      <c r="AJ308" s="482"/>
      <c r="AK308" s="482"/>
      <c r="AU308" s="484"/>
      <c r="AV308" s="484"/>
      <c r="AW308" s="484"/>
      <c r="AX308" s="484"/>
      <c r="AY308" s="484"/>
      <c r="AZ308" s="482"/>
      <c r="BA308" s="484"/>
      <c r="BB308" s="482"/>
      <c r="BC308" s="482"/>
    </row>
    <row r="309" spans="2:55" s="480" customFormat="1" ht="21" customHeight="1" x14ac:dyDescent="0.2">
      <c r="B309" s="480">
        <v>197</v>
      </c>
      <c r="C309" s="480" t="s">
        <v>2217</v>
      </c>
      <c r="D309" s="481" t="s">
        <v>2304</v>
      </c>
      <c r="E309" s="482"/>
      <c r="F309" s="482" t="s">
        <v>1210</v>
      </c>
      <c r="G309" s="483">
        <v>1</v>
      </c>
      <c r="H309" s="512"/>
      <c r="I309" s="508"/>
      <c r="J309" s="499">
        <f t="shared" si="25"/>
        <v>0</v>
      </c>
      <c r="K309" s="482"/>
      <c r="L309" s="485"/>
      <c r="O309" s="486"/>
      <c r="P309" s="486"/>
      <c r="Q309" s="486"/>
      <c r="R309" s="180" t="s">
        <v>187</v>
      </c>
      <c r="S309" s="181" t="s">
        <v>179</v>
      </c>
      <c r="AH309" s="482"/>
      <c r="AJ309" s="482"/>
      <c r="AK309" s="482"/>
      <c r="AU309" s="484"/>
      <c r="AV309" s="484"/>
      <c r="AW309" s="484"/>
      <c r="AX309" s="484"/>
      <c r="AY309" s="484"/>
      <c r="AZ309" s="482"/>
      <c r="BA309" s="484"/>
      <c r="BB309" s="482"/>
      <c r="BC309" s="482"/>
    </row>
    <row r="310" spans="2:55" s="473" customFormat="1" ht="28.15" customHeight="1" x14ac:dyDescent="0.2">
      <c r="B310" s="470" t="s">
        <v>2331</v>
      </c>
      <c r="C310" s="470"/>
      <c r="D310" s="471"/>
      <c r="E310" s="471"/>
      <c r="F310" s="471"/>
      <c r="G310" s="471"/>
      <c r="H310" s="509"/>
      <c r="I310" s="509"/>
      <c r="J310" s="472">
        <f>SUM(J311:J315)</f>
        <v>0</v>
      </c>
      <c r="N310" s="463" t="e">
        <f>SUM(#REF!)</f>
        <v>#REF!</v>
      </c>
      <c r="P310" s="463" t="e">
        <f>SUM(#REF!)</f>
        <v>#REF!</v>
      </c>
      <c r="R310" s="180" t="s">
        <v>187</v>
      </c>
      <c r="S310" s="181" t="s">
        <v>179</v>
      </c>
      <c r="AH310" s="473" t="s">
        <v>66</v>
      </c>
      <c r="AJ310" s="473" t="s">
        <v>2121</v>
      </c>
      <c r="AK310" s="473" t="s">
        <v>66</v>
      </c>
      <c r="AO310" s="473" t="s">
        <v>2137</v>
      </c>
      <c r="BA310" s="474" t="e">
        <f>SUM(#REF!)</f>
        <v>#REF!</v>
      </c>
    </row>
    <row r="311" spans="2:55" s="480" customFormat="1" ht="36.950000000000003" customHeight="1" x14ac:dyDescent="0.2">
      <c r="B311" s="480">
        <v>198</v>
      </c>
      <c r="C311" s="480" t="s">
        <v>2139</v>
      </c>
      <c r="D311" s="481" t="s">
        <v>2332</v>
      </c>
      <c r="E311" s="482"/>
      <c r="F311" s="482" t="s">
        <v>1785</v>
      </c>
      <c r="G311" s="483">
        <v>4</v>
      </c>
      <c r="H311" s="512"/>
      <c r="I311" s="508"/>
      <c r="J311" s="499">
        <f t="shared" ref="J311:J315" si="26">(G311*H311)+(G311*I311)</f>
        <v>0</v>
      </c>
      <c r="K311" s="482"/>
      <c r="L311" s="485"/>
      <c r="O311" s="486"/>
      <c r="P311" s="486"/>
      <c r="Q311" s="486"/>
      <c r="R311" s="180" t="s">
        <v>187</v>
      </c>
      <c r="S311" s="181" t="s">
        <v>179</v>
      </c>
      <c r="AH311" s="482"/>
      <c r="AJ311" s="482"/>
      <c r="AK311" s="482"/>
      <c r="AU311" s="484"/>
      <c r="AV311" s="484"/>
      <c r="AW311" s="484"/>
      <c r="AX311" s="484"/>
      <c r="AY311" s="484"/>
      <c r="AZ311" s="482"/>
      <c r="BA311" s="484"/>
      <c r="BB311" s="482"/>
      <c r="BC311" s="482"/>
    </row>
    <row r="312" spans="2:55" s="480" customFormat="1" ht="43.7" customHeight="1" x14ac:dyDescent="0.2">
      <c r="B312" s="480">
        <v>199</v>
      </c>
      <c r="C312" s="480" t="s">
        <v>2139</v>
      </c>
      <c r="D312" s="481" t="s">
        <v>2333</v>
      </c>
      <c r="E312" s="482" t="s">
        <v>2334</v>
      </c>
      <c r="F312" s="482" t="s">
        <v>1785</v>
      </c>
      <c r="G312" s="483">
        <v>33</v>
      </c>
      <c r="H312" s="512"/>
      <c r="I312" s="508"/>
      <c r="J312" s="499">
        <f t="shared" si="26"/>
        <v>0</v>
      </c>
      <c r="K312" s="482"/>
      <c r="L312" s="485"/>
      <c r="O312" s="486"/>
      <c r="P312" s="486"/>
      <c r="Q312" s="486"/>
      <c r="R312" s="180" t="s">
        <v>187</v>
      </c>
      <c r="S312" s="181" t="s">
        <v>179</v>
      </c>
      <c r="AH312" s="482"/>
      <c r="AJ312" s="482"/>
      <c r="AK312" s="482"/>
      <c r="AU312" s="484"/>
      <c r="AV312" s="484"/>
      <c r="AW312" s="484"/>
      <c r="AX312" s="484"/>
      <c r="AY312" s="484"/>
      <c r="AZ312" s="482"/>
      <c r="BA312" s="484"/>
      <c r="BB312" s="482"/>
      <c r="BC312" s="482"/>
    </row>
    <row r="313" spans="2:55" s="480" customFormat="1" ht="25.5" customHeight="1" x14ac:dyDescent="0.2">
      <c r="B313" s="480">
        <v>200</v>
      </c>
      <c r="C313" s="480" t="s">
        <v>2139</v>
      </c>
      <c r="D313" s="481" t="s">
        <v>2335</v>
      </c>
      <c r="E313" s="482"/>
      <c r="F313" s="482" t="s">
        <v>577</v>
      </c>
      <c r="G313" s="483">
        <v>250</v>
      </c>
      <c r="H313" s="512"/>
      <c r="I313" s="508"/>
      <c r="J313" s="499">
        <f t="shared" si="26"/>
        <v>0</v>
      </c>
      <c r="K313" s="482"/>
      <c r="L313" s="485"/>
      <c r="O313" s="486"/>
      <c r="P313" s="486"/>
      <c r="Q313" s="486"/>
      <c r="R313" s="180" t="s">
        <v>187</v>
      </c>
      <c r="S313" s="181" t="s">
        <v>179</v>
      </c>
      <c r="AH313" s="482"/>
      <c r="AJ313" s="482"/>
      <c r="AK313" s="482"/>
      <c r="AU313" s="484"/>
      <c r="AV313" s="484"/>
      <c r="AW313" s="484"/>
      <c r="AX313" s="484"/>
      <c r="AY313" s="484"/>
      <c r="AZ313" s="482"/>
      <c r="BA313" s="484"/>
      <c r="BB313" s="482"/>
      <c r="BC313" s="482"/>
    </row>
    <row r="314" spans="2:55" s="480" customFormat="1" ht="25.5" customHeight="1" x14ac:dyDescent="0.2">
      <c r="B314" s="480">
        <v>201</v>
      </c>
      <c r="C314" s="480" t="s">
        <v>2139</v>
      </c>
      <c r="D314" s="481" t="s">
        <v>2336</v>
      </c>
      <c r="E314" s="482"/>
      <c r="F314" s="482" t="s">
        <v>577</v>
      </c>
      <c r="G314" s="483">
        <v>100</v>
      </c>
      <c r="H314" s="512"/>
      <c r="I314" s="508"/>
      <c r="J314" s="499">
        <f t="shared" si="26"/>
        <v>0</v>
      </c>
      <c r="K314" s="482"/>
      <c r="L314" s="485"/>
      <c r="O314" s="486"/>
      <c r="P314" s="486"/>
      <c r="Q314" s="486"/>
      <c r="R314" s="180" t="s">
        <v>187</v>
      </c>
      <c r="S314" s="181" t="s">
        <v>179</v>
      </c>
      <c r="AH314" s="482"/>
      <c r="AJ314" s="482"/>
      <c r="AK314" s="482"/>
      <c r="AU314" s="484"/>
      <c r="AV314" s="484"/>
      <c r="AW314" s="484"/>
      <c r="AX314" s="484"/>
      <c r="AY314" s="484"/>
      <c r="AZ314" s="482"/>
      <c r="BA314" s="484"/>
      <c r="BB314" s="482"/>
      <c r="BC314" s="482"/>
    </row>
    <row r="315" spans="2:55" s="480" customFormat="1" ht="25.5" customHeight="1" x14ac:dyDescent="0.2">
      <c r="B315" s="480">
        <v>202</v>
      </c>
      <c r="C315" s="480" t="s">
        <v>2217</v>
      </c>
      <c r="D315" s="481" t="s">
        <v>2337</v>
      </c>
      <c r="E315" s="482"/>
      <c r="F315" s="482" t="s">
        <v>1210</v>
      </c>
      <c r="G315" s="483">
        <v>1</v>
      </c>
      <c r="H315" s="512"/>
      <c r="I315" s="508"/>
      <c r="J315" s="499">
        <f t="shared" si="26"/>
        <v>0</v>
      </c>
      <c r="K315" s="482"/>
      <c r="L315" s="485"/>
      <c r="O315" s="486"/>
      <c r="P315" s="486"/>
      <c r="Q315" s="486"/>
      <c r="R315" s="180" t="s">
        <v>187</v>
      </c>
      <c r="S315" s="181" t="s">
        <v>179</v>
      </c>
      <c r="AH315" s="482"/>
      <c r="AJ315" s="482"/>
      <c r="AK315" s="482"/>
      <c r="AU315" s="484"/>
      <c r="AV315" s="484"/>
      <c r="AW315" s="484"/>
      <c r="AX315" s="484"/>
      <c r="AY315" s="484"/>
      <c r="AZ315" s="482"/>
      <c r="BA315" s="484"/>
      <c r="BB315" s="482"/>
      <c r="BC315" s="482"/>
    </row>
    <row r="316" spans="2:55" s="473" customFormat="1" ht="28.15" customHeight="1" x14ac:dyDescent="0.2">
      <c r="B316" s="470" t="s">
        <v>2338</v>
      </c>
      <c r="C316" s="470"/>
      <c r="D316" s="471"/>
      <c r="E316" s="471"/>
      <c r="F316" s="471"/>
      <c r="G316" s="471"/>
      <c r="H316" s="509"/>
      <c r="I316" s="509"/>
      <c r="J316" s="472">
        <f>SUM(J317:J321)</f>
        <v>0</v>
      </c>
      <c r="N316" s="463" t="e">
        <f>SUM(#REF!)</f>
        <v>#REF!</v>
      </c>
      <c r="P316" s="463" t="e">
        <f>SUM(#REF!)</f>
        <v>#REF!</v>
      </c>
      <c r="R316" s="180" t="s">
        <v>187</v>
      </c>
      <c r="S316" s="181" t="s">
        <v>179</v>
      </c>
      <c r="AH316" s="473" t="s">
        <v>66</v>
      </c>
      <c r="AJ316" s="473" t="s">
        <v>2121</v>
      </c>
      <c r="AK316" s="473" t="s">
        <v>66</v>
      </c>
      <c r="AO316" s="473" t="s">
        <v>2137</v>
      </c>
      <c r="BA316" s="474" t="e">
        <f>SUM(#REF!)</f>
        <v>#REF!</v>
      </c>
    </row>
    <row r="317" spans="2:55" s="480" customFormat="1" ht="36.950000000000003" customHeight="1" x14ac:dyDescent="0.2">
      <c r="B317" s="480">
        <v>203</v>
      </c>
      <c r="C317" s="480" t="s">
        <v>2139</v>
      </c>
      <c r="D317" s="481" t="s">
        <v>2332</v>
      </c>
      <c r="E317" s="482"/>
      <c r="F317" s="482" t="s">
        <v>1785</v>
      </c>
      <c r="G317" s="483">
        <v>2</v>
      </c>
      <c r="H317" s="512"/>
      <c r="I317" s="508"/>
      <c r="J317" s="499">
        <f t="shared" ref="J317:J321" si="27">(G317*H317)+(G317*I317)</f>
        <v>0</v>
      </c>
      <c r="K317" s="482"/>
      <c r="L317" s="485"/>
      <c r="O317" s="486"/>
      <c r="P317" s="486"/>
      <c r="Q317" s="486"/>
      <c r="R317" s="180" t="s">
        <v>187</v>
      </c>
      <c r="S317" s="181" t="s">
        <v>179</v>
      </c>
      <c r="AH317" s="482"/>
      <c r="AJ317" s="482"/>
      <c r="AK317" s="482"/>
      <c r="AU317" s="484"/>
      <c r="AV317" s="484"/>
      <c r="AW317" s="484"/>
      <c r="AX317" s="484"/>
      <c r="AY317" s="484"/>
      <c r="AZ317" s="482"/>
      <c r="BA317" s="484"/>
      <c r="BB317" s="482"/>
      <c r="BC317" s="482"/>
    </row>
    <row r="318" spans="2:55" s="480" customFormat="1" ht="43.7" customHeight="1" x14ac:dyDescent="0.2">
      <c r="B318" s="480">
        <v>204</v>
      </c>
      <c r="C318" s="480" t="s">
        <v>2139</v>
      </c>
      <c r="D318" s="481" t="s">
        <v>2333</v>
      </c>
      <c r="E318" s="482" t="s">
        <v>2334</v>
      </c>
      <c r="F318" s="482" t="s">
        <v>1785</v>
      </c>
      <c r="G318" s="483">
        <v>19</v>
      </c>
      <c r="H318" s="512"/>
      <c r="I318" s="508"/>
      <c r="J318" s="499">
        <f t="shared" si="27"/>
        <v>0</v>
      </c>
      <c r="K318" s="482"/>
      <c r="L318" s="485"/>
      <c r="O318" s="486"/>
      <c r="P318" s="486"/>
      <c r="Q318" s="486"/>
      <c r="R318" s="180" t="s">
        <v>187</v>
      </c>
      <c r="S318" s="181" t="s">
        <v>179</v>
      </c>
      <c r="AH318" s="482"/>
      <c r="AJ318" s="482"/>
      <c r="AK318" s="482"/>
      <c r="AU318" s="484"/>
      <c r="AV318" s="484"/>
      <c r="AW318" s="484"/>
      <c r="AX318" s="484"/>
      <c r="AY318" s="484"/>
      <c r="AZ318" s="482"/>
      <c r="BA318" s="484"/>
      <c r="BB318" s="482"/>
      <c r="BC318" s="482"/>
    </row>
    <row r="319" spans="2:55" s="480" customFormat="1" ht="25.5" customHeight="1" x14ac:dyDescent="0.2">
      <c r="B319" s="480">
        <v>205</v>
      </c>
      <c r="C319" s="480" t="s">
        <v>2139</v>
      </c>
      <c r="D319" s="481" t="s">
        <v>2335</v>
      </c>
      <c r="E319" s="482"/>
      <c r="F319" s="482" t="s">
        <v>577</v>
      </c>
      <c r="G319" s="483">
        <v>100</v>
      </c>
      <c r="H319" s="512"/>
      <c r="I319" s="508"/>
      <c r="J319" s="499">
        <f t="shared" si="27"/>
        <v>0</v>
      </c>
      <c r="K319" s="482"/>
      <c r="L319" s="485"/>
      <c r="O319" s="486"/>
      <c r="P319" s="486"/>
      <c r="Q319" s="486"/>
      <c r="R319" s="180" t="s">
        <v>187</v>
      </c>
      <c r="S319" s="181" t="s">
        <v>179</v>
      </c>
      <c r="AH319" s="482"/>
      <c r="AJ319" s="482"/>
      <c r="AK319" s="482"/>
      <c r="AU319" s="484"/>
      <c r="AV319" s="484"/>
      <c r="AW319" s="484"/>
      <c r="AX319" s="484"/>
      <c r="AY319" s="484"/>
      <c r="AZ319" s="482"/>
      <c r="BA319" s="484"/>
      <c r="BB319" s="482"/>
      <c r="BC319" s="482"/>
    </row>
    <row r="320" spans="2:55" s="480" customFormat="1" ht="25.5" customHeight="1" x14ac:dyDescent="0.2">
      <c r="B320" s="480">
        <v>206</v>
      </c>
      <c r="C320" s="480" t="s">
        <v>2139</v>
      </c>
      <c r="D320" s="481" t="s">
        <v>2336</v>
      </c>
      <c r="E320" s="482"/>
      <c r="F320" s="482" t="s">
        <v>577</v>
      </c>
      <c r="G320" s="483">
        <v>30</v>
      </c>
      <c r="H320" s="512"/>
      <c r="I320" s="508"/>
      <c r="J320" s="499">
        <f t="shared" si="27"/>
        <v>0</v>
      </c>
      <c r="K320" s="482"/>
      <c r="L320" s="485"/>
      <c r="O320" s="486"/>
      <c r="P320" s="486"/>
      <c r="Q320" s="486"/>
      <c r="R320" s="180" t="s">
        <v>187</v>
      </c>
      <c r="S320" s="181" t="s">
        <v>179</v>
      </c>
      <c r="AH320" s="482"/>
      <c r="AJ320" s="482"/>
      <c r="AK320" s="482"/>
      <c r="AU320" s="484"/>
      <c r="AV320" s="484"/>
      <c r="AW320" s="484"/>
      <c r="AX320" s="484"/>
      <c r="AY320" s="484"/>
      <c r="AZ320" s="482"/>
      <c r="BA320" s="484"/>
      <c r="BB320" s="482"/>
      <c r="BC320" s="482"/>
    </row>
    <row r="321" spans="2:55" s="480" customFormat="1" ht="25.5" customHeight="1" x14ac:dyDescent="0.2">
      <c r="B321" s="480">
        <v>207</v>
      </c>
      <c r="C321" s="480" t="s">
        <v>2217</v>
      </c>
      <c r="D321" s="481" t="s">
        <v>2337</v>
      </c>
      <c r="E321" s="482"/>
      <c r="F321" s="482" t="s">
        <v>1210</v>
      </c>
      <c r="G321" s="483">
        <v>1</v>
      </c>
      <c r="H321" s="512"/>
      <c r="I321" s="508"/>
      <c r="J321" s="499">
        <f t="shared" si="27"/>
        <v>0</v>
      </c>
      <c r="K321" s="482"/>
      <c r="L321" s="485"/>
      <c r="O321" s="486"/>
      <c r="P321" s="486"/>
      <c r="Q321" s="486"/>
      <c r="R321" s="180" t="s">
        <v>187</v>
      </c>
      <c r="S321" s="181" t="s">
        <v>179</v>
      </c>
      <c r="AH321" s="482"/>
      <c r="AJ321" s="482"/>
      <c r="AK321" s="482"/>
      <c r="AU321" s="484"/>
      <c r="AV321" s="484"/>
      <c r="AW321" s="484"/>
      <c r="AX321" s="484"/>
      <c r="AY321" s="484"/>
      <c r="AZ321" s="482"/>
      <c r="BA321" s="484"/>
      <c r="BB321" s="482"/>
      <c r="BC321" s="482"/>
    </row>
    <row r="322" spans="2:55" s="473" customFormat="1" ht="28.15" customHeight="1" x14ac:dyDescent="0.2">
      <c r="B322" s="470" t="s">
        <v>2339</v>
      </c>
      <c r="C322" s="470"/>
      <c r="D322" s="471"/>
      <c r="E322" s="471"/>
      <c r="F322" s="471"/>
      <c r="G322" s="471"/>
      <c r="H322" s="509"/>
      <c r="I322" s="509"/>
      <c r="J322" s="472">
        <f>SUM(J323:J329)</f>
        <v>0</v>
      </c>
      <c r="N322" s="463" t="e">
        <f>SUM(#REF!)</f>
        <v>#REF!</v>
      </c>
      <c r="P322" s="463" t="e">
        <f>SUM(#REF!)</f>
        <v>#REF!</v>
      </c>
      <c r="R322" s="180" t="s">
        <v>187</v>
      </c>
      <c r="S322" s="181" t="s">
        <v>179</v>
      </c>
      <c r="AH322" s="473" t="s">
        <v>66</v>
      </c>
      <c r="AJ322" s="473" t="s">
        <v>2121</v>
      </c>
      <c r="AK322" s="473" t="s">
        <v>66</v>
      </c>
      <c r="AO322" s="473" t="s">
        <v>2137</v>
      </c>
      <c r="BA322" s="474" t="e">
        <f>SUM(#REF!)</f>
        <v>#REF!</v>
      </c>
    </row>
    <row r="323" spans="2:55" s="480" customFormat="1" ht="50.45" customHeight="1" x14ac:dyDescent="0.2">
      <c r="B323" s="480">
        <v>208</v>
      </c>
      <c r="C323" s="480" t="s">
        <v>2139</v>
      </c>
      <c r="D323" s="481" t="s">
        <v>2340</v>
      </c>
      <c r="E323" s="482" t="s">
        <v>2341</v>
      </c>
      <c r="F323" s="482" t="s">
        <v>1785</v>
      </c>
      <c r="G323" s="483">
        <v>1</v>
      </c>
      <c r="H323" s="512"/>
      <c r="I323" s="508"/>
      <c r="J323" s="499">
        <f t="shared" ref="J323:J329" si="28">(G323*H323)+(G323*I323)</f>
        <v>0</v>
      </c>
      <c r="K323" s="482"/>
      <c r="L323" s="485"/>
      <c r="O323" s="486"/>
      <c r="P323" s="486"/>
      <c r="Q323" s="486"/>
      <c r="R323" s="180" t="s">
        <v>187</v>
      </c>
      <c r="S323" s="181" t="s">
        <v>179</v>
      </c>
      <c r="AH323" s="482"/>
      <c r="AJ323" s="482"/>
      <c r="AK323" s="482"/>
      <c r="AU323" s="484"/>
      <c r="AV323" s="484"/>
      <c r="AW323" s="484"/>
      <c r="AX323" s="484"/>
      <c r="AY323" s="484"/>
      <c r="AZ323" s="482"/>
      <c r="BA323" s="484"/>
      <c r="BB323" s="482"/>
      <c r="BC323" s="482"/>
    </row>
    <row r="324" spans="2:55" s="480" customFormat="1" ht="42.75" customHeight="1" x14ac:dyDescent="0.2">
      <c r="B324" s="480">
        <v>209</v>
      </c>
      <c r="C324" s="480" t="s">
        <v>2139</v>
      </c>
      <c r="D324" s="481" t="s">
        <v>2342</v>
      </c>
      <c r="E324" s="482" t="s">
        <v>2343</v>
      </c>
      <c r="F324" s="482" t="s">
        <v>1785</v>
      </c>
      <c r="G324" s="483">
        <v>6</v>
      </c>
      <c r="H324" s="512"/>
      <c r="I324" s="508"/>
      <c r="J324" s="499">
        <f t="shared" si="28"/>
        <v>0</v>
      </c>
      <c r="K324" s="482"/>
      <c r="L324" s="485"/>
      <c r="O324" s="486"/>
      <c r="P324" s="486"/>
      <c r="Q324" s="486"/>
      <c r="R324" s="180" t="s">
        <v>187</v>
      </c>
      <c r="S324" s="181" t="s">
        <v>179</v>
      </c>
      <c r="AH324" s="482"/>
      <c r="AJ324" s="482"/>
      <c r="AK324" s="482"/>
      <c r="AU324" s="484"/>
      <c r="AV324" s="484"/>
      <c r="AW324" s="484"/>
      <c r="AX324" s="484"/>
      <c r="AY324" s="484"/>
      <c r="AZ324" s="482"/>
      <c r="BA324" s="484"/>
      <c r="BB324" s="482"/>
      <c r="BC324" s="482"/>
    </row>
    <row r="325" spans="2:55" s="480" customFormat="1" ht="42.75" customHeight="1" x14ac:dyDescent="0.2">
      <c r="B325" s="480">
        <v>210</v>
      </c>
      <c r="C325" s="480" t="s">
        <v>2139</v>
      </c>
      <c r="D325" s="481" t="s">
        <v>2344</v>
      </c>
      <c r="E325" s="482" t="s">
        <v>2343</v>
      </c>
      <c r="F325" s="482" t="s">
        <v>1785</v>
      </c>
      <c r="G325" s="483">
        <v>1</v>
      </c>
      <c r="H325" s="512"/>
      <c r="I325" s="508"/>
      <c r="J325" s="499">
        <f t="shared" si="28"/>
        <v>0</v>
      </c>
      <c r="K325" s="482"/>
      <c r="L325" s="485"/>
      <c r="O325" s="486"/>
      <c r="P325" s="486"/>
      <c r="Q325" s="486"/>
      <c r="R325" s="180" t="s">
        <v>187</v>
      </c>
      <c r="S325" s="181" t="s">
        <v>179</v>
      </c>
      <c r="AH325" s="482"/>
      <c r="AJ325" s="482"/>
      <c r="AK325" s="482"/>
      <c r="AU325" s="484"/>
      <c r="AV325" s="484"/>
      <c r="AW325" s="484"/>
      <c r="AX325" s="484"/>
      <c r="AY325" s="484"/>
      <c r="AZ325" s="482"/>
      <c r="BA325" s="484"/>
      <c r="BB325" s="482"/>
      <c r="BC325" s="482"/>
    </row>
    <row r="326" spans="2:55" s="480" customFormat="1" ht="22.9" customHeight="1" x14ac:dyDescent="0.2">
      <c r="B326" s="480">
        <v>211</v>
      </c>
      <c r="C326" s="480" t="s">
        <v>2139</v>
      </c>
      <c r="D326" s="481" t="s">
        <v>2345</v>
      </c>
      <c r="E326" s="482"/>
      <c r="F326" s="482" t="s">
        <v>1785</v>
      </c>
      <c r="G326" s="483">
        <v>1</v>
      </c>
      <c r="H326" s="512"/>
      <c r="I326" s="508"/>
      <c r="J326" s="499">
        <f t="shared" si="28"/>
        <v>0</v>
      </c>
      <c r="K326" s="482"/>
      <c r="L326" s="485"/>
      <c r="O326" s="486"/>
      <c r="P326" s="486"/>
      <c r="Q326" s="486"/>
      <c r="R326" s="180" t="s">
        <v>187</v>
      </c>
      <c r="S326" s="181" t="s">
        <v>179</v>
      </c>
      <c r="AH326" s="482"/>
      <c r="AJ326" s="482"/>
      <c r="AK326" s="482"/>
      <c r="AU326" s="484"/>
      <c r="AV326" s="484"/>
      <c r="AW326" s="484"/>
      <c r="AX326" s="484"/>
      <c r="AY326" s="484"/>
      <c r="AZ326" s="482"/>
      <c r="BA326" s="484"/>
      <c r="BB326" s="482"/>
      <c r="BC326" s="482"/>
    </row>
    <row r="327" spans="2:55" s="480" customFormat="1" ht="22.9" customHeight="1" x14ac:dyDescent="0.2">
      <c r="B327" s="480">
        <v>212</v>
      </c>
      <c r="C327" s="480" t="s">
        <v>2139</v>
      </c>
      <c r="D327" s="481" t="s">
        <v>2346</v>
      </c>
      <c r="E327" s="482"/>
      <c r="F327" s="482" t="s">
        <v>1785</v>
      </c>
      <c r="G327" s="483">
        <v>7</v>
      </c>
      <c r="H327" s="512"/>
      <c r="I327" s="508"/>
      <c r="J327" s="499">
        <f t="shared" si="28"/>
        <v>0</v>
      </c>
      <c r="K327" s="482"/>
      <c r="L327" s="485"/>
      <c r="O327" s="486"/>
      <c r="P327" s="486"/>
      <c r="Q327" s="486"/>
      <c r="R327" s="180" t="s">
        <v>187</v>
      </c>
      <c r="S327" s="181" t="s">
        <v>179</v>
      </c>
      <c r="AH327" s="482"/>
      <c r="AJ327" s="482"/>
      <c r="AK327" s="482"/>
      <c r="AU327" s="484"/>
      <c r="AV327" s="484"/>
      <c r="AW327" s="484"/>
      <c r="AX327" s="484"/>
      <c r="AY327" s="484"/>
      <c r="AZ327" s="482"/>
      <c r="BA327" s="484"/>
      <c r="BB327" s="482"/>
      <c r="BC327" s="482"/>
    </row>
    <row r="328" spans="2:55" s="480" customFormat="1" ht="35.65" customHeight="1" x14ac:dyDescent="0.2">
      <c r="B328" s="480">
        <v>213</v>
      </c>
      <c r="C328" s="480" t="s">
        <v>2139</v>
      </c>
      <c r="D328" s="481" t="s">
        <v>2175</v>
      </c>
      <c r="E328" s="482" t="s">
        <v>2347</v>
      </c>
      <c r="F328" s="482" t="s">
        <v>577</v>
      </c>
      <c r="G328" s="483">
        <v>40</v>
      </c>
      <c r="H328" s="512"/>
      <c r="I328" s="508"/>
      <c r="J328" s="499">
        <f t="shared" si="28"/>
        <v>0</v>
      </c>
      <c r="K328" s="482"/>
      <c r="L328" s="485"/>
      <c r="O328" s="486"/>
      <c r="P328" s="486"/>
      <c r="Q328" s="486"/>
      <c r="R328" s="180" t="s">
        <v>187</v>
      </c>
      <c r="S328" s="181" t="s">
        <v>179</v>
      </c>
      <c r="AH328" s="482"/>
      <c r="AJ328" s="482"/>
      <c r="AK328" s="482"/>
      <c r="AU328" s="484"/>
      <c r="AV328" s="484"/>
      <c r="AW328" s="484"/>
      <c r="AX328" s="484"/>
      <c r="AY328" s="484"/>
      <c r="AZ328" s="482"/>
      <c r="BA328" s="484"/>
      <c r="BB328" s="482"/>
      <c r="BC328" s="482"/>
    </row>
    <row r="329" spans="2:55" s="480" customFormat="1" ht="22.9" customHeight="1" x14ac:dyDescent="0.2">
      <c r="B329" s="480">
        <v>214</v>
      </c>
      <c r="C329" s="480" t="s">
        <v>2139</v>
      </c>
      <c r="D329" s="481" t="s">
        <v>2348</v>
      </c>
      <c r="E329" s="482" t="s">
        <v>2349</v>
      </c>
      <c r="F329" s="482" t="s">
        <v>577</v>
      </c>
      <c r="G329" s="483">
        <v>100</v>
      </c>
      <c r="H329" s="512"/>
      <c r="I329" s="508"/>
      <c r="J329" s="499">
        <f t="shared" si="28"/>
        <v>0</v>
      </c>
      <c r="K329" s="482"/>
      <c r="L329" s="485"/>
      <c r="O329" s="486"/>
      <c r="P329" s="486"/>
      <c r="Q329" s="486"/>
      <c r="R329" s="180" t="s">
        <v>187</v>
      </c>
      <c r="S329" s="181" t="s">
        <v>179</v>
      </c>
      <c r="AH329" s="482"/>
      <c r="AJ329" s="482"/>
      <c r="AK329" s="482"/>
      <c r="AU329" s="484"/>
      <c r="AV329" s="484"/>
      <c r="AW329" s="484"/>
      <c r="AX329" s="484"/>
      <c r="AY329" s="484"/>
      <c r="AZ329" s="482"/>
      <c r="BA329" s="484"/>
      <c r="BB329" s="482"/>
      <c r="BC329" s="482"/>
    </row>
    <row r="330" spans="2:55" s="473" customFormat="1" ht="28.15" customHeight="1" x14ac:dyDescent="0.2">
      <c r="B330" s="470" t="s">
        <v>2350</v>
      </c>
      <c r="C330" s="470"/>
      <c r="D330" s="471"/>
      <c r="E330" s="471"/>
      <c r="F330" s="471"/>
      <c r="G330" s="471"/>
      <c r="H330" s="509"/>
      <c r="I330" s="509"/>
      <c r="J330" s="472">
        <f>SUM(J331:J348)</f>
        <v>0</v>
      </c>
      <c r="N330" s="463" t="e">
        <f>SUM(#REF!)</f>
        <v>#REF!</v>
      </c>
      <c r="P330" s="463" t="e">
        <f>SUM(#REF!)</f>
        <v>#REF!</v>
      </c>
      <c r="R330" s="180" t="s">
        <v>187</v>
      </c>
      <c r="S330" s="181" t="s">
        <v>179</v>
      </c>
      <c r="AH330" s="473" t="s">
        <v>66</v>
      </c>
      <c r="AJ330" s="473" t="s">
        <v>2121</v>
      </c>
      <c r="AK330" s="473" t="s">
        <v>66</v>
      </c>
      <c r="AO330" s="473" t="s">
        <v>2137</v>
      </c>
      <c r="BA330" s="474" t="e">
        <f>SUM(#REF!)</f>
        <v>#REF!</v>
      </c>
    </row>
    <row r="331" spans="2:55" s="480" customFormat="1" ht="22.9" customHeight="1" x14ac:dyDescent="0.2">
      <c r="B331" s="480">
        <v>215</v>
      </c>
      <c r="C331" s="480" t="s">
        <v>2217</v>
      </c>
      <c r="D331" s="481" t="s">
        <v>2351</v>
      </c>
      <c r="E331" s="482"/>
      <c r="F331" s="482" t="s">
        <v>1210</v>
      </c>
      <c r="G331" s="483">
        <v>1</v>
      </c>
      <c r="H331" s="512"/>
      <c r="I331" s="508"/>
      <c r="J331" s="499">
        <f t="shared" ref="J331:J340" si="29">(G331*H331)+(G331*I331)</f>
        <v>0</v>
      </c>
      <c r="K331" s="482"/>
      <c r="L331" s="485"/>
      <c r="O331" s="486"/>
      <c r="P331" s="486"/>
      <c r="Q331" s="486"/>
      <c r="R331" s="180" t="s">
        <v>187</v>
      </c>
      <c r="S331" s="181" t="s">
        <v>179</v>
      </c>
      <c r="AH331" s="482"/>
      <c r="AJ331" s="482"/>
      <c r="AK331" s="482"/>
      <c r="AU331" s="484"/>
      <c r="AV331" s="484"/>
      <c r="AW331" s="484"/>
      <c r="AX331" s="484"/>
      <c r="AY331" s="484"/>
      <c r="AZ331" s="482"/>
      <c r="BA331" s="484"/>
      <c r="BB331" s="482"/>
      <c r="BC331" s="482"/>
    </row>
    <row r="332" spans="2:55" s="480" customFormat="1" ht="22.9" customHeight="1" x14ac:dyDescent="0.2">
      <c r="B332" s="480">
        <v>216</v>
      </c>
      <c r="C332" s="480" t="s">
        <v>2217</v>
      </c>
      <c r="D332" s="481" t="s">
        <v>2352</v>
      </c>
      <c r="E332" s="482"/>
      <c r="F332" s="482" t="s">
        <v>1210</v>
      </c>
      <c r="G332" s="483">
        <v>1</v>
      </c>
      <c r="H332" s="512"/>
      <c r="I332" s="508"/>
      <c r="J332" s="499">
        <f t="shared" si="29"/>
        <v>0</v>
      </c>
      <c r="K332" s="482"/>
      <c r="L332" s="485"/>
      <c r="O332" s="486"/>
      <c r="P332" s="486"/>
      <c r="Q332" s="486"/>
      <c r="R332" s="180" t="s">
        <v>187</v>
      </c>
      <c r="S332" s="181" t="s">
        <v>179</v>
      </c>
      <c r="AH332" s="482"/>
      <c r="AJ332" s="482"/>
      <c r="AK332" s="482"/>
      <c r="AU332" s="484"/>
      <c r="AV332" s="484"/>
      <c r="AW332" s="484"/>
      <c r="AX332" s="484"/>
      <c r="AY332" s="484"/>
      <c r="AZ332" s="482"/>
      <c r="BA332" s="484"/>
      <c r="BB332" s="482"/>
      <c r="BC332" s="482"/>
    </row>
    <row r="333" spans="2:55" s="480" customFormat="1" ht="22.9" customHeight="1" x14ac:dyDescent="0.2">
      <c r="B333" s="480">
        <v>217</v>
      </c>
      <c r="C333" s="480" t="s">
        <v>2217</v>
      </c>
      <c r="D333" s="481" t="s">
        <v>2353</v>
      </c>
      <c r="E333" s="482"/>
      <c r="F333" s="482" t="s">
        <v>1210</v>
      </c>
      <c r="G333" s="483">
        <v>1</v>
      </c>
      <c r="H333" s="512"/>
      <c r="I333" s="508"/>
      <c r="J333" s="499">
        <f t="shared" si="29"/>
        <v>0</v>
      </c>
      <c r="K333" s="482"/>
      <c r="L333" s="485"/>
      <c r="O333" s="486"/>
      <c r="P333" s="486"/>
      <c r="Q333" s="486"/>
      <c r="R333" s="180" t="s">
        <v>187</v>
      </c>
      <c r="S333" s="181" t="s">
        <v>179</v>
      </c>
      <c r="AH333" s="482"/>
      <c r="AJ333" s="482"/>
      <c r="AK333" s="482"/>
      <c r="AU333" s="484"/>
      <c r="AV333" s="484"/>
      <c r="AW333" s="484"/>
      <c r="AX333" s="484"/>
      <c r="AY333" s="484"/>
      <c r="AZ333" s="482"/>
      <c r="BA333" s="484"/>
      <c r="BB333" s="482"/>
      <c r="BC333" s="482"/>
    </row>
    <row r="334" spans="2:55" s="480" customFormat="1" ht="22.9" customHeight="1" x14ac:dyDescent="0.2">
      <c r="B334" s="480">
        <v>218</v>
      </c>
      <c r="C334" s="480" t="s">
        <v>2217</v>
      </c>
      <c r="D334" s="481" t="s">
        <v>2354</v>
      </c>
      <c r="E334" s="482"/>
      <c r="F334" s="482" t="s">
        <v>1210</v>
      </c>
      <c r="G334" s="483">
        <v>1</v>
      </c>
      <c r="H334" s="512"/>
      <c r="I334" s="508"/>
      <c r="J334" s="499">
        <f t="shared" si="29"/>
        <v>0</v>
      </c>
      <c r="K334" s="482"/>
      <c r="L334" s="485"/>
      <c r="O334" s="486"/>
      <c r="P334" s="486"/>
      <c r="Q334" s="486"/>
      <c r="R334" s="180" t="s">
        <v>187</v>
      </c>
      <c r="S334" s="181" t="s">
        <v>179</v>
      </c>
      <c r="AH334" s="482"/>
      <c r="AJ334" s="482"/>
      <c r="AK334" s="482"/>
      <c r="AU334" s="484"/>
      <c r="AV334" s="484"/>
      <c r="AW334" s="484"/>
      <c r="AX334" s="484"/>
      <c r="AY334" s="484"/>
      <c r="AZ334" s="482"/>
      <c r="BA334" s="484"/>
      <c r="BB334" s="482"/>
      <c r="BC334" s="482"/>
    </row>
    <row r="335" spans="2:55" s="480" customFormat="1" ht="35.1" customHeight="1" x14ac:dyDescent="0.2">
      <c r="B335" s="480">
        <v>219</v>
      </c>
      <c r="C335" s="480" t="s">
        <v>2217</v>
      </c>
      <c r="D335" s="481" t="s">
        <v>2355</v>
      </c>
      <c r="E335" s="482"/>
      <c r="F335" s="482" t="s">
        <v>1210</v>
      </c>
      <c r="G335" s="483">
        <v>1</v>
      </c>
      <c r="H335" s="512"/>
      <c r="I335" s="508"/>
      <c r="J335" s="499">
        <f t="shared" si="29"/>
        <v>0</v>
      </c>
      <c r="K335" s="482"/>
      <c r="L335" s="485"/>
      <c r="O335" s="486"/>
      <c r="P335" s="486"/>
      <c r="Q335" s="486"/>
      <c r="R335" s="180" t="s">
        <v>187</v>
      </c>
      <c r="S335" s="181" t="s">
        <v>179</v>
      </c>
      <c r="AH335" s="482"/>
      <c r="AJ335" s="482"/>
      <c r="AK335" s="482"/>
      <c r="AU335" s="484"/>
      <c r="AV335" s="484"/>
      <c r="AW335" s="484"/>
      <c r="AX335" s="484"/>
      <c r="AY335" s="484"/>
      <c r="AZ335" s="482"/>
      <c r="BA335" s="484"/>
      <c r="BB335" s="482"/>
      <c r="BC335" s="482"/>
    </row>
    <row r="336" spans="2:55" s="480" customFormat="1" ht="21" customHeight="1" x14ac:dyDescent="0.2">
      <c r="B336" s="480">
        <v>220</v>
      </c>
      <c r="C336" s="480" t="s">
        <v>2217</v>
      </c>
      <c r="D336" s="481" t="s">
        <v>2356</v>
      </c>
      <c r="E336" s="482"/>
      <c r="F336" s="482" t="s">
        <v>1210</v>
      </c>
      <c r="G336" s="483">
        <v>1</v>
      </c>
      <c r="H336" s="512"/>
      <c r="I336" s="508"/>
      <c r="J336" s="499">
        <f t="shared" si="29"/>
        <v>0</v>
      </c>
      <c r="K336" s="482"/>
      <c r="L336" s="485"/>
      <c r="O336" s="486"/>
      <c r="P336" s="486"/>
      <c r="Q336" s="486"/>
      <c r="R336" s="180" t="s">
        <v>187</v>
      </c>
      <c r="S336" s="181" t="s">
        <v>179</v>
      </c>
      <c r="AH336" s="482"/>
      <c r="AJ336" s="482"/>
      <c r="AK336" s="482"/>
      <c r="AU336" s="484"/>
      <c r="AV336" s="484"/>
      <c r="AW336" s="484"/>
      <c r="AX336" s="484"/>
      <c r="AY336" s="484"/>
      <c r="AZ336" s="482"/>
      <c r="BA336" s="484"/>
      <c r="BB336" s="482"/>
      <c r="BC336" s="482"/>
    </row>
    <row r="337" spans="2:55" s="480" customFormat="1" ht="22.9" customHeight="1" x14ac:dyDescent="0.2">
      <c r="B337" s="480">
        <v>221</v>
      </c>
      <c r="C337" s="480" t="s">
        <v>2217</v>
      </c>
      <c r="D337" s="481" t="s">
        <v>2357</v>
      </c>
      <c r="E337" s="482"/>
      <c r="F337" s="482" t="s">
        <v>1210</v>
      </c>
      <c r="G337" s="483">
        <v>1</v>
      </c>
      <c r="H337" s="512"/>
      <c r="I337" s="508"/>
      <c r="J337" s="499">
        <f t="shared" si="29"/>
        <v>0</v>
      </c>
      <c r="K337" s="482"/>
      <c r="L337" s="485"/>
      <c r="O337" s="486"/>
      <c r="P337" s="486"/>
      <c r="Q337" s="486"/>
      <c r="R337" s="180" t="s">
        <v>187</v>
      </c>
      <c r="S337" s="181" t="s">
        <v>179</v>
      </c>
      <c r="AH337" s="482"/>
      <c r="AJ337" s="482"/>
      <c r="AK337" s="482"/>
      <c r="AU337" s="484"/>
      <c r="AV337" s="484"/>
      <c r="AW337" s="484"/>
      <c r="AX337" s="484"/>
      <c r="AY337" s="484"/>
      <c r="AZ337" s="482"/>
      <c r="BA337" s="484"/>
      <c r="BB337" s="482"/>
      <c r="BC337" s="482"/>
    </row>
    <row r="338" spans="2:55" s="480" customFormat="1" ht="22.9" customHeight="1" x14ac:dyDescent="0.2">
      <c r="B338" s="480">
        <v>222</v>
      </c>
      <c r="C338" s="480" t="s">
        <v>2217</v>
      </c>
      <c r="D338" s="481" t="s">
        <v>2358</v>
      </c>
      <c r="E338" s="482"/>
      <c r="F338" s="482" t="s">
        <v>1210</v>
      </c>
      <c r="G338" s="483">
        <v>1</v>
      </c>
      <c r="H338" s="512"/>
      <c r="I338" s="508"/>
      <c r="J338" s="499">
        <f t="shared" si="29"/>
        <v>0</v>
      </c>
      <c r="K338" s="482"/>
      <c r="L338" s="485"/>
      <c r="O338" s="486"/>
      <c r="P338" s="486"/>
      <c r="Q338" s="486"/>
      <c r="R338" s="180" t="s">
        <v>187</v>
      </c>
      <c r="S338" s="181" t="s">
        <v>179</v>
      </c>
      <c r="AH338" s="482"/>
      <c r="AJ338" s="482"/>
      <c r="AK338" s="482"/>
      <c r="AU338" s="484"/>
      <c r="AV338" s="484"/>
      <c r="AW338" s="484"/>
      <c r="AX338" s="484"/>
      <c r="AY338" s="484"/>
      <c r="AZ338" s="482"/>
      <c r="BA338" s="484"/>
      <c r="BB338" s="482"/>
      <c r="BC338" s="482"/>
    </row>
    <row r="339" spans="2:55" s="480" customFormat="1" ht="22.9" customHeight="1" x14ac:dyDescent="0.2">
      <c r="B339" s="480">
        <v>223</v>
      </c>
      <c r="C339" s="480" t="s">
        <v>2217</v>
      </c>
      <c r="D339" s="481" t="s">
        <v>2359</v>
      </c>
      <c r="E339" s="482"/>
      <c r="F339" s="482" t="s">
        <v>1210</v>
      </c>
      <c r="G339" s="483">
        <v>1</v>
      </c>
      <c r="H339" s="512"/>
      <c r="I339" s="508"/>
      <c r="J339" s="499">
        <f t="shared" si="29"/>
        <v>0</v>
      </c>
      <c r="K339" s="482"/>
      <c r="L339" s="485"/>
      <c r="O339" s="486"/>
      <c r="P339" s="486"/>
      <c r="Q339" s="486"/>
      <c r="R339" s="180" t="s">
        <v>187</v>
      </c>
      <c r="S339" s="181" t="s">
        <v>179</v>
      </c>
      <c r="AH339" s="482"/>
      <c r="AJ339" s="482"/>
      <c r="AK339" s="482"/>
      <c r="AU339" s="484"/>
      <c r="AV339" s="484"/>
      <c r="AW339" s="484"/>
      <c r="AX339" s="484"/>
      <c r="AY339" s="484"/>
      <c r="AZ339" s="482"/>
      <c r="BA339" s="484"/>
      <c r="BB339" s="482"/>
      <c r="BC339" s="482"/>
    </row>
    <row r="340" spans="2:55" s="480" customFormat="1" ht="21" customHeight="1" x14ac:dyDescent="0.2">
      <c r="B340" s="480">
        <v>224</v>
      </c>
      <c r="C340" s="480" t="s">
        <v>2217</v>
      </c>
      <c r="D340" s="481" t="s">
        <v>2360</v>
      </c>
      <c r="E340" s="482"/>
      <c r="F340" s="482" t="s">
        <v>1210</v>
      </c>
      <c r="G340" s="483">
        <v>1</v>
      </c>
      <c r="H340" s="512"/>
      <c r="I340" s="508"/>
      <c r="J340" s="499">
        <f t="shared" si="29"/>
        <v>0</v>
      </c>
      <c r="K340" s="482">
        <f>(G340*H340)+(G340*J340)</f>
        <v>0</v>
      </c>
      <c r="L340" s="485"/>
      <c r="O340" s="486"/>
      <c r="P340" s="486"/>
      <c r="Q340" s="486"/>
      <c r="R340" s="180" t="s">
        <v>187</v>
      </c>
      <c r="S340" s="181" t="s">
        <v>179</v>
      </c>
      <c r="AH340" s="482"/>
      <c r="AJ340" s="482"/>
      <c r="AK340" s="482"/>
      <c r="AU340" s="484"/>
      <c r="AV340" s="484"/>
      <c r="AW340" s="484"/>
      <c r="AX340" s="484"/>
      <c r="AY340" s="484"/>
      <c r="AZ340" s="482"/>
      <c r="BA340" s="484"/>
      <c r="BB340" s="482"/>
      <c r="BC340" s="482"/>
    </row>
    <row r="341" spans="2:55" s="480" customFormat="1" ht="15.75" customHeight="1" x14ac:dyDescent="0.2">
      <c r="B341" s="501" t="s">
        <v>2361</v>
      </c>
      <c r="C341" s="502"/>
      <c r="D341" s="503"/>
      <c r="E341" s="504"/>
      <c r="F341" s="504"/>
      <c r="G341" s="505"/>
      <c r="H341" s="513"/>
      <c r="I341" s="514"/>
      <c r="J341" s="506"/>
      <c r="K341" s="482"/>
      <c r="L341" s="485"/>
      <c r="O341" s="486"/>
      <c r="P341" s="486"/>
      <c r="Q341" s="486"/>
      <c r="R341" s="180" t="s">
        <v>187</v>
      </c>
      <c r="S341" s="181" t="s">
        <v>179</v>
      </c>
      <c r="AH341" s="482"/>
      <c r="AJ341" s="482"/>
      <c r="AK341" s="482"/>
      <c r="AU341" s="484"/>
      <c r="AV341" s="484"/>
      <c r="AW341" s="484"/>
      <c r="AX341" s="484"/>
      <c r="AY341" s="484"/>
      <c r="AZ341" s="482"/>
      <c r="BA341" s="484"/>
      <c r="BB341" s="482"/>
      <c r="BC341" s="482"/>
    </row>
    <row r="342" spans="2:55" s="480" customFormat="1" ht="21" customHeight="1" x14ac:dyDescent="0.2">
      <c r="B342" s="480">
        <v>225</v>
      </c>
      <c r="C342" s="480" t="s">
        <v>2217</v>
      </c>
      <c r="D342" s="481" t="s">
        <v>2362</v>
      </c>
      <c r="E342" s="482"/>
      <c r="F342" s="482" t="s">
        <v>1210</v>
      </c>
      <c r="G342" s="483">
        <v>1</v>
      </c>
      <c r="H342" s="512"/>
      <c r="I342" s="508"/>
      <c r="J342" s="499">
        <f t="shared" ref="J342:J344" si="30">(G342*H342)+(G342*I342)</f>
        <v>0</v>
      </c>
      <c r="K342" s="482"/>
      <c r="L342" s="485"/>
      <c r="O342" s="486"/>
      <c r="P342" s="486"/>
      <c r="Q342" s="486"/>
      <c r="R342" s="180" t="s">
        <v>187</v>
      </c>
      <c r="S342" s="181" t="s">
        <v>179</v>
      </c>
      <c r="AH342" s="482"/>
      <c r="AJ342" s="482"/>
      <c r="AK342" s="482"/>
      <c r="AU342" s="484"/>
      <c r="AV342" s="484"/>
      <c r="AW342" s="484"/>
      <c r="AX342" s="484"/>
      <c r="AY342" s="484"/>
      <c r="AZ342" s="482"/>
      <c r="BA342" s="484"/>
      <c r="BB342" s="482"/>
      <c r="BC342" s="482"/>
    </row>
    <row r="343" spans="2:55" s="480" customFormat="1" ht="28.15" customHeight="1" x14ac:dyDescent="0.2">
      <c r="B343" s="480">
        <v>226</v>
      </c>
      <c r="C343" s="480" t="s">
        <v>2217</v>
      </c>
      <c r="D343" s="481" t="s">
        <v>2096</v>
      </c>
      <c r="E343" s="482"/>
      <c r="F343" s="482" t="s">
        <v>1210</v>
      </c>
      <c r="G343" s="483">
        <v>1</v>
      </c>
      <c r="H343" s="512"/>
      <c r="I343" s="508"/>
      <c r="J343" s="499">
        <f t="shared" si="30"/>
        <v>0</v>
      </c>
      <c r="K343" s="482"/>
      <c r="L343" s="485"/>
      <c r="O343" s="486"/>
      <c r="P343" s="486"/>
      <c r="Q343" s="486"/>
      <c r="R343" s="180" t="s">
        <v>187</v>
      </c>
      <c r="S343" s="181" t="s">
        <v>179</v>
      </c>
      <c r="AH343" s="482"/>
      <c r="AJ343" s="482"/>
      <c r="AK343" s="482"/>
      <c r="AU343" s="484"/>
      <c r="AV343" s="484"/>
      <c r="AW343" s="484"/>
      <c r="AX343" s="484"/>
      <c r="AY343" s="484"/>
      <c r="AZ343" s="482"/>
      <c r="BA343" s="484"/>
      <c r="BB343" s="482"/>
      <c r="BC343" s="482"/>
    </row>
    <row r="344" spans="2:55" s="480" customFormat="1" ht="21" customHeight="1" x14ac:dyDescent="0.2">
      <c r="B344" s="480">
        <v>227</v>
      </c>
      <c r="C344" s="480" t="s">
        <v>2217</v>
      </c>
      <c r="D344" s="481" t="s">
        <v>2363</v>
      </c>
      <c r="E344" s="482"/>
      <c r="F344" s="482" t="s">
        <v>1210</v>
      </c>
      <c r="G344" s="483">
        <v>1</v>
      </c>
      <c r="H344" s="512"/>
      <c r="I344" s="508"/>
      <c r="J344" s="499">
        <f t="shared" si="30"/>
        <v>0</v>
      </c>
      <c r="K344" s="482"/>
      <c r="L344" s="485"/>
      <c r="O344" s="486"/>
      <c r="P344" s="486"/>
      <c r="Q344" s="486"/>
      <c r="R344" s="180" t="s">
        <v>187</v>
      </c>
      <c r="S344" s="181" t="s">
        <v>179</v>
      </c>
      <c r="AH344" s="482"/>
      <c r="AJ344" s="482"/>
      <c r="AK344" s="482"/>
      <c r="AU344" s="484"/>
      <c r="AV344" s="484"/>
      <c r="AW344" s="484"/>
      <c r="AX344" s="484"/>
      <c r="AY344" s="484"/>
      <c r="AZ344" s="482"/>
      <c r="BA344" s="484"/>
      <c r="BB344" s="482"/>
      <c r="BC344" s="482"/>
    </row>
    <row r="345" spans="2:55" s="480" customFormat="1" ht="15.75" customHeight="1" x14ac:dyDescent="0.2">
      <c r="B345" s="501" t="s">
        <v>2364</v>
      </c>
      <c r="C345" s="502"/>
      <c r="D345" s="503"/>
      <c r="E345" s="504"/>
      <c r="F345" s="504"/>
      <c r="G345" s="505"/>
      <c r="H345" s="513"/>
      <c r="I345" s="514"/>
      <c r="J345" s="506"/>
      <c r="K345" s="482"/>
      <c r="L345" s="485"/>
      <c r="O345" s="486"/>
      <c r="P345" s="486"/>
      <c r="Q345" s="486"/>
      <c r="R345" s="180" t="s">
        <v>187</v>
      </c>
      <c r="S345" s="181" t="s">
        <v>179</v>
      </c>
      <c r="AH345" s="482"/>
      <c r="AJ345" s="482"/>
      <c r="AK345" s="482"/>
      <c r="AU345" s="484"/>
      <c r="AV345" s="484"/>
      <c r="AW345" s="484"/>
      <c r="AX345" s="484"/>
      <c r="AY345" s="484"/>
      <c r="AZ345" s="482"/>
      <c r="BA345" s="484"/>
      <c r="BB345" s="482"/>
      <c r="BC345" s="482"/>
    </row>
    <row r="346" spans="2:55" s="480" customFormat="1" ht="38.450000000000003" customHeight="1" x14ac:dyDescent="0.2">
      <c r="B346" s="480">
        <v>228</v>
      </c>
      <c r="C346" s="480" t="s">
        <v>2217</v>
      </c>
      <c r="D346" s="481" t="s">
        <v>2365</v>
      </c>
      <c r="E346" s="482"/>
      <c r="F346" s="482" t="s">
        <v>1210</v>
      </c>
      <c r="G346" s="483">
        <v>1</v>
      </c>
      <c r="H346" s="512"/>
      <c r="I346" s="508"/>
      <c r="J346" s="499">
        <f t="shared" ref="J346:J348" si="31">(G346*H346)+(G346*I346)</f>
        <v>0</v>
      </c>
      <c r="K346" s="482"/>
      <c r="L346" s="485"/>
      <c r="O346" s="486"/>
      <c r="P346" s="486"/>
      <c r="Q346" s="486"/>
      <c r="R346" s="180" t="s">
        <v>187</v>
      </c>
      <c r="S346" s="181" t="s">
        <v>179</v>
      </c>
      <c r="AH346" s="482"/>
      <c r="AJ346" s="482"/>
      <c r="AK346" s="482"/>
      <c r="AU346" s="484"/>
      <c r="AV346" s="484"/>
      <c r="AW346" s="484"/>
      <c r="AX346" s="484"/>
      <c r="AY346" s="484"/>
      <c r="AZ346" s="482"/>
      <c r="BA346" s="484"/>
      <c r="BB346" s="482"/>
      <c r="BC346" s="482"/>
    </row>
    <row r="347" spans="2:55" s="480" customFormat="1" ht="27.95" customHeight="1" x14ac:dyDescent="0.2">
      <c r="B347" s="480">
        <v>229</v>
      </c>
      <c r="C347" s="480" t="s">
        <v>2217</v>
      </c>
      <c r="D347" s="481" t="s">
        <v>2096</v>
      </c>
      <c r="E347" s="482"/>
      <c r="F347" s="482" t="s">
        <v>1210</v>
      </c>
      <c r="G347" s="483">
        <v>1</v>
      </c>
      <c r="H347" s="512"/>
      <c r="I347" s="508"/>
      <c r="J347" s="499">
        <f t="shared" si="31"/>
        <v>0</v>
      </c>
      <c r="K347" s="482"/>
      <c r="L347" s="485"/>
      <c r="O347" s="486"/>
      <c r="P347" s="486"/>
      <c r="Q347" s="486"/>
      <c r="R347" s="180" t="s">
        <v>187</v>
      </c>
      <c r="S347" s="181" t="s">
        <v>179</v>
      </c>
      <c r="AH347" s="482"/>
      <c r="AJ347" s="482"/>
      <c r="AK347" s="482"/>
      <c r="AU347" s="484"/>
      <c r="AV347" s="484"/>
      <c r="AW347" s="484"/>
      <c r="AX347" s="484"/>
      <c r="AY347" s="484"/>
      <c r="AZ347" s="482"/>
      <c r="BA347" s="484"/>
      <c r="BB347" s="482"/>
      <c r="BC347" s="482"/>
    </row>
    <row r="348" spans="2:55" s="480" customFormat="1" ht="21" customHeight="1" x14ac:dyDescent="0.2">
      <c r="B348" s="480">
        <v>230</v>
      </c>
      <c r="C348" s="480" t="s">
        <v>2217</v>
      </c>
      <c r="D348" s="481" t="s">
        <v>2363</v>
      </c>
      <c r="E348" s="482"/>
      <c r="F348" s="482" t="s">
        <v>1210</v>
      </c>
      <c r="G348" s="483">
        <v>1</v>
      </c>
      <c r="H348" s="512"/>
      <c r="I348" s="508"/>
      <c r="J348" s="499">
        <f t="shared" si="31"/>
        <v>0</v>
      </c>
      <c r="K348" s="482"/>
      <c r="L348" s="485"/>
      <c r="O348" s="486"/>
      <c r="P348" s="486"/>
      <c r="Q348" s="486"/>
      <c r="R348" s="180" t="s">
        <v>187</v>
      </c>
      <c r="S348" s="181" t="s">
        <v>179</v>
      </c>
      <c r="AH348" s="482"/>
      <c r="AJ348" s="482"/>
      <c r="AK348" s="482"/>
      <c r="AU348" s="484"/>
      <c r="AV348" s="484"/>
      <c r="AW348" s="484"/>
      <c r="AX348" s="484"/>
      <c r="AY348" s="484"/>
      <c r="AZ348" s="482"/>
      <c r="BA348" s="484"/>
      <c r="BB348" s="482"/>
      <c r="BC348" s="482"/>
    </row>
    <row r="349" spans="2:55" s="473" customFormat="1" ht="28.15" customHeight="1" x14ac:dyDescent="0.2">
      <c r="B349" s="470" t="s">
        <v>2366</v>
      </c>
      <c r="C349" s="470"/>
      <c r="D349" s="471"/>
      <c r="E349" s="471"/>
      <c r="F349" s="471"/>
      <c r="G349" s="471"/>
      <c r="H349" s="471"/>
      <c r="I349" s="471"/>
      <c r="J349" s="472"/>
      <c r="N349" s="463"/>
      <c r="P349" s="463"/>
      <c r="R349" s="180" t="s">
        <v>187</v>
      </c>
      <c r="S349" s="181" t="s">
        <v>179</v>
      </c>
      <c r="BA349" s="474"/>
    </row>
    <row r="350" spans="2:55" s="445" customFormat="1" ht="14.25" customHeight="1" x14ac:dyDescent="0.2">
      <c r="B350" s="507" t="s">
        <v>2367</v>
      </c>
      <c r="J350" s="448"/>
      <c r="R350" s="180" t="s">
        <v>187</v>
      </c>
      <c r="S350" s="181" t="s">
        <v>179</v>
      </c>
    </row>
    <row r="351" spans="2:55" s="445" customFormat="1" ht="14.25" customHeight="1" x14ac:dyDescent="0.2">
      <c r="B351" s="507" t="s">
        <v>2368</v>
      </c>
      <c r="C351" s="507"/>
      <c r="J351" s="448"/>
      <c r="R351" s="180" t="s">
        <v>187</v>
      </c>
      <c r="S351" s="181" t="s">
        <v>179</v>
      </c>
    </row>
    <row r="352" spans="2:55" s="445" customFormat="1" ht="14.25" customHeight="1" x14ac:dyDescent="0.2">
      <c r="B352" s="507" t="s">
        <v>2369</v>
      </c>
      <c r="C352" s="507"/>
      <c r="J352" s="448"/>
      <c r="R352" s="180" t="s">
        <v>187</v>
      </c>
      <c r="S352" s="181" t="s">
        <v>179</v>
      </c>
    </row>
    <row r="353" spans="2:19" s="445" customFormat="1" ht="14.25" customHeight="1" x14ac:dyDescent="0.2">
      <c r="B353" s="507" t="s">
        <v>2370</v>
      </c>
      <c r="C353" s="507"/>
      <c r="J353" s="448"/>
      <c r="R353" s="180" t="s">
        <v>187</v>
      </c>
      <c r="S353" s="181" t="s">
        <v>179</v>
      </c>
    </row>
    <row r="354" spans="2:19" s="445" customFormat="1" ht="14.25" customHeight="1" x14ac:dyDescent="0.2">
      <c r="B354" s="507" t="s">
        <v>2371</v>
      </c>
      <c r="C354" s="507"/>
      <c r="J354" s="448"/>
      <c r="R354" s="180" t="s">
        <v>187</v>
      </c>
      <c r="S354" s="181" t="s">
        <v>179</v>
      </c>
    </row>
    <row r="65471" spans="10:10" s="445" customFormat="1" ht="12.75" customHeight="1" x14ac:dyDescent="0.2">
      <c r="J65471" s="448"/>
    </row>
    <row r="65472" spans="10:10" s="445" customFormat="1" ht="12.75" customHeight="1" x14ac:dyDescent="0.2">
      <c r="J65472" s="448"/>
    </row>
    <row r="65473" spans="10:10" s="445" customFormat="1" ht="12.75" customHeight="1" x14ac:dyDescent="0.2">
      <c r="J65473" s="448"/>
    </row>
    <row r="65474" spans="10:10" s="445" customFormat="1" ht="12.75" customHeight="1" x14ac:dyDescent="0.2">
      <c r="J65474" s="448"/>
    </row>
    <row r="65475" spans="10:10" s="445" customFormat="1" ht="12.75" customHeight="1" x14ac:dyDescent="0.2">
      <c r="J65475" s="448"/>
    </row>
    <row r="65476" spans="10:10" s="445" customFormat="1" ht="12.75" customHeight="1" x14ac:dyDescent="0.2">
      <c r="J65476" s="448"/>
    </row>
    <row r="65477" spans="10:10" s="445" customFormat="1" ht="12.75" customHeight="1" x14ac:dyDescent="0.2">
      <c r="J65477" s="448"/>
    </row>
    <row r="65478" spans="10:10" s="445" customFormat="1" ht="12.75" customHeight="1" x14ac:dyDescent="0.2">
      <c r="J65478" s="448"/>
    </row>
    <row r="65479" spans="10:10" s="445" customFormat="1" ht="12.75" customHeight="1" x14ac:dyDescent="0.2">
      <c r="J65479" s="448"/>
    </row>
    <row r="65480" spans="10:10" s="445" customFormat="1" ht="12.75" customHeight="1" x14ac:dyDescent="0.2">
      <c r="J65480" s="448"/>
    </row>
    <row r="65481" spans="10:10" s="445" customFormat="1" ht="12.75" customHeight="1" x14ac:dyDescent="0.2">
      <c r="J65481" s="448"/>
    </row>
    <row r="65482" spans="10:10" s="445" customFormat="1" ht="12.75" customHeight="1" x14ac:dyDescent="0.2">
      <c r="J65482" s="448"/>
    </row>
    <row r="65483" spans="10:10" s="445" customFormat="1" ht="12.75" customHeight="1" x14ac:dyDescent="0.2">
      <c r="J65483" s="448"/>
    </row>
    <row r="65484" spans="10:10" s="445" customFormat="1" ht="12.75" customHeight="1" x14ac:dyDescent="0.2">
      <c r="J65484" s="448"/>
    </row>
    <row r="65485" spans="10:10" s="445" customFormat="1" ht="12.75" customHeight="1" x14ac:dyDescent="0.2">
      <c r="J65485" s="448"/>
    </row>
    <row r="65486" spans="10:10" s="445" customFormat="1" ht="12.75" customHeight="1" x14ac:dyDescent="0.2">
      <c r="J65486" s="448"/>
    </row>
    <row r="65487" spans="10:10" s="445" customFormat="1" ht="12.75" customHeight="1" x14ac:dyDescent="0.2">
      <c r="J65487" s="448"/>
    </row>
    <row r="65488" spans="10:10" s="445" customFormat="1" ht="12.75" customHeight="1" x14ac:dyDescent="0.2">
      <c r="J65488" s="448"/>
    </row>
    <row r="65489" spans="10:10" s="445" customFormat="1" ht="12.75" customHeight="1" x14ac:dyDescent="0.2">
      <c r="J65489" s="448"/>
    </row>
    <row r="65490" spans="10:10" s="445" customFormat="1" ht="12.75" customHeight="1" x14ac:dyDescent="0.2">
      <c r="J65490" s="448"/>
    </row>
    <row r="65491" spans="10:10" s="445" customFormat="1" ht="12.75" customHeight="1" x14ac:dyDescent="0.2">
      <c r="J65491" s="448"/>
    </row>
    <row r="65492" spans="10:10" s="445" customFormat="1" ht="12.75" customHeight="1" x14ac:dyDescent="0.2">
      <c r="J65492" s="448"/>
    </row>
    <row r="65493" spans="10:10" s="445" customFormat="1" ht="12.75" customHeight="1" x14ac:dyDescent="0.2">
      <c r="J65493" s="448"/>
    </row>
    <row r="65494" spans="10:10" s="445" customFormat="1" ht="12.75" customHeight="1" x14ac:dyDescent="0.2">
      <c r="J65494" s="448"/>
    </row>
    <row r="65495" spans="10:10" s="445" customFormat="1" ht="12.75" customHeight="1" x14ac:dyDescent="0.2">
      <c r="J65495" s="448"/>
    </row>
    <row r="65496" spans="10:10" s="445" customFormat="1" ht="12.75" customHeight="1" x14ac:dyDescent="0.2">
      <c r="J65496" s="448"/>
    </row>
    <row r="65497" spans="10:10" s="445" customFormat="1" ht="12.75" customHeight="1" x14ac:dyDescent="0.2">
      <c r="J65497" s="448"/>
    </row>
    <row r="65498" spans="10:10" s="445" customFormat="1" ht="12.75" customHeight="1" x14ac:dyDescent="0.2">
      <c r="J65498" s="448"/>
    </row>
    <row r="65499" spans="10:10" s="445" customFormat="1" ht="12.75" customHeight="1" x14ac:dyDescent="0.2">
      <c r="J65499" s="448"/>
    </row>
    <row r="65500" spans="10:10" s="445" customFormat="1" ht="12.75" customHeight="1" x14ac:dyDescent="0.2">
      <c r="J65500" s="448"/>
    </row>
    <row r="65501" spans="10:10" s="445" customFormat="1" ht="12.75" customHeight="1" x14ac:dyDescent="0.2">
      <c r="J65501" s="448"/>
    </row>
    <row r="65502" spans="10:10" s="445" customFormat="1" ht="12.75" customHeight="1" x14ac:dyDescent="0.2">
      <c r="J65502" s="448"/>
    </row>
    <row r="65503" spans="10:10" s="445" customFormat="1" ht="12.75" customHeight="1" x14ac:dyDescent="0.2">
      <c r="J65503" s="448"/>
    </row>
    <row r="65504" spans="10:10" s="445" customFormat="1" ht="12.75" customHeight="1" x14ac:dyDescent="0.2">
      <c r="J65504" s="448"/>
    </row>
    <row r="65505" spans="10:10" s="445" customFormat="1" ht="12.75" customHeight="1" x14ac:dyDescent="0.2">
      <c r="J65505" s="448"/>
    </row>
    <row r="65506" spans="10:10" s="445" customFormat="1" ht="12.75" customHeight="1" x14ac:dyDescent="0.2">
      <c r="J65506" s="448"/>
    </row>
    <row r="65507" spans="10:10" s="445" customFormat="1" ht="12.75" customHeight="1" x14ac:dyDescent="0.2">
      <c r="J65507" s="448"/>
    </row>
    <row r="65508" spans="10:10" s="445" customFormat="1" ht="12.75" customHeight="1" x14ac:dyDescent="0.2">
      <c r="J65508" s="448"/>
    </row>
    <row r="65509" spans="10:10" s="445" customFormat="1" ht="12.75" customHeight="1" x14ac:dyDescent="0.2">
      <c r="J65509" s="448"/>
    </row>
    <row r="65510" spans="10:10" s="445" customFormat="1" ht="12.75" customHeight="1" x14ac:dyDescent="0.2">
      <c r="J65510" s="448"/>
    </row>
    <row r="65511" spans="10:10" s="445" customFormat="1" ht="12.75" customHeight="1" x14ac:dyDescent="0.2">
      <c r="J65511" s="448"/>
    </row>
    <row r="65512" spans="10:10" s="445" customFormat="1" ht="12.75" customHeight="1" x14ac:dyDescent="0.2">
      <c r="J65512" s="448"/>
    </row>
    <row r="65513" spans="10:10" s="445" customFormat="1" ht="12.75" customHeight="1" x14ac:dyDescent="0.2">
      <c r="J65513" s="448"/>
    </row>
    <row r="65514" spans="10:10" s="445" customFormat="1" ht="12.75" customHeight="1" x14ac:dyDescent="0.2">
      <c r="J65514" s="448"/>
    </row>
    <row r="65515" spans="10:10" s="445" customFormat="1" ht="12.75" customHeight="1" x14ac:dyDescent="0.2">
      <c r="J65515" s="448"/>
    </row>
    <row r="65516" spans="10:10" s="445" customFormat="1" ht="12.75" customHeight="1" x14ac:dyDescent="0.2">
      <c r="J65516" s="448"/>
    </row>
    <row r="65517" spans="10:10" s="445" customFormat="1" ht="12.75" customHeight="1" x14ac:dyDescent="0.2">
      <c r="J65517" s="448"/>
    </row>
    <row r="65518" spans="10:10" s="445" customFormat="1" ht="12.75" customHeight="1" x14ac:dyDescent="0.2">
      <c r="J65518" s="448"/>
    </row>
    <row r="65519" spans="10:10" s="445" customFormat="1" ht="12.75" customHeight="1" x14ac:dyDescent="0.2">
      <c r="J65519" s="448"/>
    </row>
    <row r="65520" spans="10:10" s="445" customFormat="1" ht="12.75" customHeight="1" x14ac:dyDescent="0.2">
      <c r="J65520" s="448"/>
    </row>
    <row r="65521" spans="10:10" s="445" customFormat="1" ht="12.75" customHeight="1" x14ac:dyDescent="0.2">
      <c r="J65521" s="448"/>
    </row>
    <row r="65522" spans="10:10" s="445" customFormat="1" ht="12.75" customHeight="1" x14ac:dyDescent="0.2">
      <c r="J65522" s="448"/>
    </row>
    <row r="65523" spans="10:10" s="445" customFormat="1" ht="12.75" customHeight="1" x14ac:dyDescent="0.2">
      <c r="J65523" s="448"/>
    </row>
    <row r="65524" spans="10:10" s="445" customFormat="1" ht="12.75" customHeight="1" x14ac:dyDescent="0.2">
      <c r="J65524" s="448"/>
    </row>
    <row r="65525" spans="10:10" s="445" customFormat="1" ht="12.75" customHeight="1" x14ac:dyDescent="0.2">
      <c r="J65525" s="448"/>
    </row>
    <row r="65526" spans="10:10" s="445" customFormat="1" ht="12.75" customHeight="1" x14ac:dyDescent="0.2">
      <c r="J65526" s="448"/>
    </row>
    <row r="65527" spans="10:10" s="445" customFormat="1" ht="12.75" customHeight="1" x14ac:dyDescent="0.2">
      <c r="J65527" s="448"/>
    </row>
    <row r="65528" spans="10:10" s="445" customFormat="1" ht="12.75" customHeight="1" x14ac:dyDescent="0.2">
      <c r="J65528" s="448"/>
    </row>
    <row r="65529" spans="10:10" s="445" customFormat="1" ht="12.75" customHeight="1" x14ac:dyDescent="0.2">
      <c r="J65529" s="448"/>
    </row>
    <row r="65530" spans="10:10" s="445" customFormat="1" ht="12.75" customHeight="1" x14ac:dyDescent="0.2">
      <c r="J65530" s="448"/>
    </row>
    <row r="65531" spans="10:10" s="445" customFormat="1" ht="12.75" customHeight="1" x14ac:dyDescent="0.2">
      <c r="J65531" s="448"/>
    </row>
    <row r="65532" spans="10:10" s="445" customFormat="1" ht="12.75" customHeight="1" x14ac:dyDescent="0.2">
      <c r="J65532" s="448"/>
    </row>
    <row r="65533" spans="10:10" s="445" customFormat="1" ht="12.75" customHeight="1" x14ac:dyDescent="0.2">
      <c r="J65533" s="448"/>
    </row>
    <row r="65534" spans="10:10" s="445" customFormat="1" ht="12.75" customHeight="1" x14ac:dyDescent="0.2">
      <c r="J65534" s="448"/>
    </row>
    <row r="65535" spans="10:10" s="445" customFormat="1" ht="12.75" customHeight="1" x14ac:dyDescent="0.2">
      <c r="J65535" s="448"/>
    </row>
    <row r="65536" spans="10:10" s="445" customFormat="1" ht="12.75" customHeight="1" x14ac:dyDescent="0.2">
      <c r="J65536" s="448"/>
    </row>
  </sheetData>
  <sheetProtection algorithmName="SHA-512" hashValue="C5A3Ae7jYDfhDfqgWAM4y4sVwY/0iOnpJ0AAmiZVrJNf/AuPtaK67CiUU2lfDbItAxQYnZen5q/aU7sr1Hoa9w==" saltValue="XjH/x7GxF2khT8gc0/Yc5A==" spinCount="100000" sheet="1"/>
  <mergeCells count="4">
    <mergeCell ref="B1:J1"/>
    <mergeCell ref="D17:J17"/>
    <mergeCell ref="B25:J25"/>
    <mergeCell ref="B62:J62"/>
  </mergeCells>
  <pageMargins left="0.59027777777777779" right="0.59027777777777779" top="0.59027777777777779" bottom="0.59027777777777779" header="0.51180555555555551" footer="0"/>
  <pageSetup paperSize="9" scale="54" firstPageNumber="0" orientation="landscape" r:id="rId1"/>
  <headerFooter alignWithMargins="0">
    <oddFooter>&amp;CStrana &amp;P z &amp;N</oddFooter>
  </headerFooter>
  <rowBreaks count="2" manualBreakCount="2">
    <brk id="158" min="1" max="18" man="1"/>
    <brk id="326" min="1"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A83E-8EC5-4646-A6D6-37FA71639B98}">
  <dimension ref="A2:K25"/>
  <sheetViews>
    <sheetView view="pageBreakPreview" topLeftCell="A3" zoomScaleNormal="100" zoomScaleSheetLayoutView="100" workbookViewId="0">
      <selection activeCell="B8" sqref="B8"/>
    </sheetView>
  </sheetViews>
  <sheetFormatPr defaultColWidth="9.140625" defaultRowHeight="15" x14ac:dyDescent="0.25"/>
  <cols>
    <col min="1" max="1" width="7" style="263" customWidth="1"/>
    <col min="2" max="2" width="33.42578125" style="263" customWidth="1"/>
    <col min="3" max="3" width="9.140625" style="263"/>
    <col min="4" max="4" width="12.7109375" style="263" customWidth="1"/>
    <col min="5" max="5" width="13.85546875" style="263" customWidth="1"/>
    <col min="6" max="6" width="14.28515625" style="263" customWidth="1"/>
    <col min="7" max="7" width="10.42578125" style="263" customWidth="1"/>
    <col min="8" max="16384" width="9.140625" style="263"/>
  </cols>
  <sheetData>
    <row r="2" spans="1:11" ht="42" customHeight="1" x14ac:dyDescent="0.25">
      <c r="A2" s="260" t="s">
        <v>2372</v>
      </c>
      <c r="B2" s="261" t="s">
        <v>6</v>
      </c>
      <c r="C2" s="261" t="s">
        <v>1758</v>
      </c>
      <c r="D2" s="261" t="s">
        <v>2373</v>
      </c>
      <c r="E2" s="261" t="s">
        <v>2374</v>
      </c>
      <c r="F2" s="262" t="s">
        <v>2375</v>
      </c>
      <c r="G2" s="196" t="s">
        <v>166</v>
      </c>
      <c r="H2" s="196" t="s">
        <v>167</v>
      </c>
    </row>
    <row r="3" spans="1:11" x14ac:dyDescent="0.25">
      <c r="A3" s="264"/>
      <c r="B3" s="265"/>
      <c r="C3" s="266"/>
      <c r="D3" s="265"/>
      <c r="E3" s="265"/>
      <c r="F3" s="267"/>
      <c r="G3" s="149"/>
      <c r="H3" s="149"/>
    </row>
    <row r="4" spans="1:11" ht="30" x14ac:dyDescent="0.25">
      <c r="A4" s="268">
        <v>1</v>
      </c>
      <c r="B4" s="269" t="s">
        <v>2376</v>
      </c>
      <c r="C4" s="268">
        <v>1</v>
      </c>
      <c r="D4" s="439"/>
      <c r="E4" s="270">
        <f t="shared" ref="E4:E12" si="0">C4*D4</f>
        <v>0</v>
      </c>
      <c r="F4" s="270">
        <f>E4*1.21</f>
        <v>0</v>
      </c>
      <c r="G4" s="180" t="s">
        <v>187</v>
      </c>
      <c r="H4" s="181" t="s">
        <v>179</v>
      </c>
    </row>
    <row r="5" spans="1:11" ht="45" x14ac:dyDescent="0.25">
      <c r="A5" s="268">
        <v>2</v>
      </c>
      <c r="B5" s="269" t="s">
        <v>2377</v>
      </c>
      <c r="C5" s="271">
        <v>16</v>
      </c>
      <c r="D5" s="439"/>
      <c r="E5" s="270">
        <f t="shared" si="0"/>
        <v>0</v>
      </c>
      <c r="F5" s="270">
        <f t="shared" ref="F5:F18" si="1">E5*1.21</f>
        <v>0</v>
      </c>
      <c r="G5" s="180" t="s">
        <v>187</v>
      </c>
      <c r="H5" s="181" t="s">
        <v>179</v>
      </c>
    </row>
    <row r="6" spans="1:11" x14ac:dyDescent="0.25">
      <c r="A6" s="268">
        <v>3</v>
      </c>
      <c r="B6" s="267" t="s">
        <v>2378</v>
      </c>
      <c r="C6" s="268">
        <v>1</v>
      </c>
      <c r="D6" s="439"/>
      <c r="E6" s="270">
        <f>C6*D6</f>
        <v>0</v>
      </c>
      <c r="F6" s="270">
        <f t="shared" si="1"/>
        <v>0</v>
      </c>
      <c r="G6" s="180" t="s">
        <v>187</v>
      </c>
      <c r="H6" s="181" t="s">
        <v>179</v>
      </c>
    </row>
    <row r="7" spans="1:11" ht="30" x14ac:dyDescent="0.25">
      <c r="A7" s="268">
        <v>4</v>
      </c>
      <c r="B7" s="269" t="s">
        <v>2379</v>
      </c>
      <c r="C7" s="268">
        <v>1</v>
      </c>
      <c r="D7" s="439"/>
      <c r="E7" s="270">
        <f t="shared" si="0"/>
        <v>0</v>
      </c>
      <c r="F7" s="270">
        <f t="shared" si="1"/>
        <v>0</v>
      </c>
      <c r="G7" s="180" t="s">
        <v>187</v>
      </c>
      <c r="H7" s="181" t="s">
        <v>179</v>
      </c>
    </row>
    <row r="8" spans="1:11" x14ac:dyDescent="0.25">
      <c r="A8" s="272">
        <v>5</v>
      </c>
      <c r="B8" s="273" t="s">
        <v>2380</v>
      </c>
      <c r="C8" s="272">
        <v>1</v>
      </c>
      <c r="D8" s="440"/>
      <c r="E8" s="274">
        <f t="shared" si="0"/>
        <v>0</v>
      </c>
      <c r="F8" s="274">
        <f t="shared" si="1"/>
        <v>0</v>
      </c>
      <c r="G8" s="180" t="s">
        <v>187</v>
      </c>
      <c r="H8" s="181" t="s">
        <v>179</v>
      </c>
    </row>
    <row r="9" spans="1:11" ht="32.25" customHeight="1" x14ac:dyDescent="0.25">
      <c r="A9" s="275"/>
      <c r="B9" s="276" t="s">
        <v>2381</v>
      </c>
      <c r="C9" s="275"/>
      <c r="D9" s="441"/>
      <c r="E9" s="277"/>
      <c r="F9" s="277"/>
      <c r="G9" s="180" t="s">
        <v>187</v>
      </c>
      <c r="H9" s="181" t="s">
        <v>179</v>
      </c>
    </row>
    <row r="10" spans="1:11" ht="45" x14ac:dyDescent="0.25">
      <c r="A10" s="278"/>
      <c r="B10" s="279" t="s">
        <v>2382</v>
      </c>
      <c r="C10" s="278"/>
      <c r="D10" s="442"/>
      <c r="E10" s="280"/>
      <c r="F10" s="280"/>
      <c r="G10" s="281" t="s">
        <v>187</v>
      </c>
      <c r="H10" s="174" t="s">
        <v>179</v>
      </c>
    </row>
    <row r="11" spans="1:11" x14ac:dyDescent="0.25">
      <c r="A11" s="278"/>
      <c r="B11" s="282" t="s">
        <v>2383</v>
      </c>
      <c r="C11" s="278"/>
      <c r="D11" s="442"/>
      <c r="E11" s="280"/>
      <c r="F11" s="280"/>
    </row>
    <row r="12" spans="1:11" ht="31.9" customHeight="1" x14ac:dyDescent="0.25">
      <c r="A12" s="268">
        <v>6</v>
      </c>
      <c r="B12" s="279" t="s">
        <v>2384</v>
      </c>
      <c r="C12" s="278">
        <v>3</v>
      </c>
      <c r="D12" s="442"/>
      <c r="E12" s="280">
        <f t="shared" si="0"/>
        <v>0</v>
      </c>
      <c r="F12" s="280">
        <f t="shared" si="1"/>
        <v>0</v>
      </c>
      <c r="G12" s="180" t="s">
        <v>187</v>
      </c>
      <c r="H12" s="181" t="s">
        <v>179</v>
      </c>
      <c r="I12" s="283"/>
      <c r="J12" s="283"/>
      <c r="K12" s="284"/>
    </row>
    <row r="13" spans="1:11" ht="30" x14ac:dyDescent="0.25">
      <c r="A13" s="268">
        <v>7</v>
      </c>
      <c r="B13" s="269" t="s">
        <v>2385</v>
      </c>
      <c r="C13" s="268">
        <v>1</v>
      </c>
      <c r="D13" s="443"/>
      <c r="E13" s="285">
        <f>C13*D13</f>
        <v>0</v>
      </c>
      <c r="F13" s="270">
        <f t="shared" si="1"/>
        <v>0</v>
      </c>
      <c r="G13" s="180" t="s">
        <v>187</v>
      </c>
      <c r="H13" s="181" t="s">
        <v>179</v>
      </c>
    </row>
    <row r="14" spans="1:11" x14ac:dyDescent="0.25">
      <c r="A14" s="268">
        <v>8</v>
      </c>
      <c r="B14" s="269" t="s">
        <v>2386</v>
      </c>
      <c r="C14" s="268">
        <v>1</v>
      </c>
      <c r="D14" s="443"/>
      <c r="E14" s="285">
        <f>C14*D14</f>
        <v>0</v>
      </c>
      <c r="F14" s="270">
        <f>E14*1.21</f>
        <v>0</v>
      </c>
      <c r="G14" s="180" t="s">
        <v>187</v>
      </c>
      <c r="H14" s="181" t="s">
        <v>179</v>
      </c>
    </row>
    <row r="15" spans="1:11" ht="45" x14ac:dyDescent="0.25">
      <c r="A15" s="268">
        <v>9</v>
      </c>
      <c r="B15" s="269" t="s">
        <v>2387</v>
      </c>
      <c r="C15" s="268">
        <v>1</v>
      </c>
      <c r="D15" s="444"/>
      <c r="E15" s="286">
        <f>C15*D15</f>
        <v>0</v>
      </c>
      <c r="F15" s="270">
        <f t="shared" si="1"/>
        <v>0</v>
      </c>
      <c r="G15" s="180" t="s">
        <v>187</v>
      </c>
      <c r="H15" s="181" t="s">
        <v>179</v>
      </c>
    </row>
    <row r="16" spans="1:11" x14ac:dyDescent="0.25">
      <c r="A16" s="268">
        <v>10</v>
      </c>
      <c r="B16" s="269" t="s">
        <v>2388</v>
      </c>
      <c r="C16" s="268">
        <v>1</v>
      </c>
      <c r="D16" s="439"/>
      <c r="E16" s="285">
        <f t="shared" ref="E16:E17" si="2">C16*D16</f>
        <v>0</v>
      </c>
      <c r="F16" s="270">
        <f t="shared" si="1"/>
        <v>0</v>
      </c>
      <c r="G16" s="180" t="s">
        <v>187</v>
      </c>
      <c r="H16" s="181" t="s">
        <v>179</v>
      </c>
    </row>
    <row r="17" spans="1:8" ht="30" x14ac:dyDescent="0.25">
      <c r="A17" s="268">
        <v>11</v>
      </c>
      <c r="B17" s="269" t="s">
        <v>2389</v>
      </c>
      <c r="C17" s="268">
        <v>1</v>
      </c>
      <c r="D17" s="444"/>
      <c r="E17" s="286">
        <f t="shared" si="2"/>
        <v>0</v>
      </c>
      <c r="F17" s="270">
        <f t="shared" si="1"/>
        <v>0</v>
      </c>
      <c r="G17" s="281" t="s">
        <v>187</v>
      </c>
      <c r="H17" s="174" t="s">
        <v>179</v>
      </c>
    </row>
    <row r="18" spans="1:8" x14ac:dyDescent="0.25">
      <c r="A18" s="287" t="s">
        <v>2390</v>
      </c>
      <c r="B18" s="288"/>
      <c r="C18" s="289"/>
      <c r="D18" s="290"/>
      <c r="E18" s="291">
        <f>SUM(E4:E17)</f>
        <v>0</v>
      </c>
      <c r="F18" s="292">
        <f t="shared" si="1"/>
        <v>0</v>
      </c>
    </row>
    <row r="20" spans="1:8" x14ac:dyDescent="0.25">
      <c r="B20" s="293"/>
      <c r="C20" s="293"/>
      <c r="D20" s="293"/>
      <c r="E20" s="293"/>
      <c r="F20" s="293"/>
    </row>
    <row r="21" spans="1:8" x14ac:dyDescent="0.25">
      <c r="B21" s="293" t="s">
        <v>2391</v>
      </c>
      <c r="C21" s="293"/>
      <c r="D21" s="293"/>
      <c r="E21" s="293"/>
      <c r="F21" s="293"/>
    </row>
    <row r="22" spans="1:8" x14ac:dyDescent="0.25">
      <c r="B22" s="293" t="s">
        <v>2392</v>
      </c>
      <c r="C22" s="293"/>
      <c r="D22" s="293"/>
      <c r="E22" s="293"/>
      <c r="F22" s="293"/>
    </row>
    <row r="24" spans="1:8" x14ac:dyDescent="0.25">
      <c r="B24" s="293"/>
    </row>
    <row r="25" spans="1:8" x14ac:dyDescent="0.25">
      <c r="B25" s="293"/>
    </row>
  </sheetData>
  <sheetProtection algorithmName="SHA-512" hashValue="fsZ+74qcysxfiF4pqjUE0g0CxWwPPbZN0pmYZstZoOLijsRz8NFjJ9JHuj9O/h8KwJYK5YapuRDgvmfkWDK8Vg==" saltValue="yyaeaohY3UOtaA/CSPvQJg==" spinCount="100000" sheet="1" objects="1" scenarios="1"/>
  <pageMargins left="0.70866141732283472" right="0.70866141732283472" top="0.98425196850393704" bottom="0.78740157480314965" header="0.31496062992125984" footer="0.31496062992125984"/>
  <pageSetup paperSize="9" scale="81" orientation="portrait" r:id="rId1"/>
  <headerFooter>
    <oddHeader>&amp;LZákladní škola 
Stravovací provoz
generála Janouška
Praha 9&amp;CSystém Sicotronic - regulace spotřeby elektrické energie - CN114107
&amp;R29. 9. 2023</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7A55-0617-4403-9292-ABB099EB64D5}">
  <sheetPr>
    <pageSetUpPr fitToPage="1"/>
  </sheetPr>
  <dimension ref="A1:V41"/>
  <sheetViews>
    <sheetView showGridLines="0" view="pageBreakPreview" zoomScaleNormal="100" zoomScaleSheetLayoutView="100" workbookViewId="0">
      <selection activeCell="G3" sqref="G3"/>
    </sheetView>
  </sheetViews>
  <sheetFormatPr defaultRowHeight="12.75" x14ac:dyDescent="0.2"/>
  <cols>
    <col min="1" max="1" width="5.28515625" style="326" customWidth="1"/>
    <col min="2" max="2" width="2.85546875" customWidth="1"/>
    <col min="3" max="3" width="93.28515625" customWidth="1"/>
    <col min="4" max="4" width="17.28515625" bestFit="1" customWidth="1"/>
    <col min="5" max="5" width="9.7109375" customWidth="1"/>
    <col min="6" max="6" width="7.42578125" customWidth="1"/>
    <col min="7" max="7" width="12" customWidth="1"/>
    <col min="8" max="8" width="13.5703125" style="327" bestFit="1" customWidth="1"/>
    <col min="9" max="9" width="12" customWidth="1"/>
    <col min="10" max="10" width="11.5703125" style="327" customWidth="1"/>
    <col min="11" max="11" width="13.42578125" style="327" customWidth="1"/>
    <col min="12" max="12" width="12" hidden="1" customWidth="1"/>
    <col min="13" max="20" width="9.140625" hidden="1" customWidth="1"/>
  </cols>
  <sheetData>
    <row r="1" spans="1:22" ht="56.25" customHeight="1" x14ac:dyDescent="0.2">
      <c r="A1" s="294" t="s">
        <v>2393</v>
      </c>
      <c r="B1" s="295" t="s">
        <v>2394</v>
      </c>
      <c r="C1" s="296" t="s">
        <v>2395</v>
      </c>
      <c r="D1" s="297" t="s">
        <v>2396</v>
      </c>
      <c r="E1" s="294" t="s">
        <v>2397</v>
      </c>
      <c r="F1" s="297" t="s">
        <v>2398</v>
      </c>
      <c r="G1" s="297" t="s">
        <v>2399</v>
      </c>
      <c r="H1" s="298" t="s">
        <v>2400</v>
      </c>
      <c r="I1" s="297" t="s">
        <v>2401</v>
      </c>
      <c r="J1" s="298" t="s">
        <v>2402</v>
      </c>
      <c r="K1" s="298" t="s">
        <v>2403</v>
      </c>
      <c r="U1" s="196" t="s">
        <v>166</v>
      </c>
      <c r="V1" s="196" t="s">
        <v>167</v>
      </c>
    </row>
    <row r="2" spans="1:22" x14ac:dyDescent="0.2">
      <c r="A2" s="299"/>
      <c r="B2" s="300"/>
      <c r="C2" s="301" t="s">
        <v>2404</v>
      </c>
      <c r="D2" s="301"/>
      <c r="E2" s="302"/>
      <c r="F2" s="303"/>
      <c r="G2" s="304"/>
      <c r="H2" s="304">
        <f t="shared" ref="H2:K2" si="0">SUM(H3:H18)</f>
        <v>0</v>
      </c>
      <c r="I2" s="304"/>
      <c r="J2" s="304">
        <f t="shared" si="0"/>
        <v>0</v>
      </c>
      <c r="K2" s="304">
        <f t="shared" si="0"/>
        <v>0</v>
      </c>
      <c r="U2" s="149"/>
      <c r="V2" s="149"/>
    </row>
    <row r="3" spans="1:22" ht="15.6" customHeight="1" x14ac:dyDescent="0.2">
      <c r="A3" s="305">
        <v>1</v>
      </c>
      <c r="B3" s="306"/>
      <c r="C3" s="307" t="s">
        <v>2405</v>
      </c>
      <c r="D3" s="307"/>
      <c r="E3" s="306" t="s">
        <v>1785</v>
      </c>
      <c r="F3" s="308">
        <v>1</v>
      </c>
      <c r="G3" s="436"/>
      <c r="H3" s="310">
        <f>G3*F3</f>
        <v>0</v>
      </c>
      <c r="I3" s="436"/>
      <c r="J3" s="310">
        <f>I3*F3</f>
        <v>0</v>
      </c>
      <c r="K3" s="310">
        <f>H3+J3</f>
        <v>0</v>
      </c>
      <c r="L3" s="306"/>
      <c r="U3" s="180" t="s">
        <v>187</v>
      </c>
      <c r="V3" s="181" t="s">
        <v>179</v>
      </c>
    </row>
    <row r="4" spans="1:22" x14ac:dyDescent="0.2">
      <c r="A4" s="305">
        <f>A3+1</f>
        <v>2</v>
      </c>
      <c r="B4" s="306"/>
      <c r="C4" s="307" t="s">
        <v>2406</v>
      </c>
      <c r="D4" s="307"/>
      <c r="E4" s="306" t="s">
        <v>1785</v>
      </c>
      <c r="F4" s="308">
        <v>2</v>
      </c>
      <c r="G4" s="436"/>
      <c r="H4" s="310">
        <f t="shared" ref="H4:H17" si="1">G4*F4</f>
        <v>0</v>
      </c>
      <c r="I4" s="436"/>
      <c r="J4" s="310">
        <f t="shared" ref="J4:J17" si="2">I4*F4</f>
        <v>0</v>
      </c>
      <c r="K4" s="310">
        <f t="shared" ref="K4:K17" si="3">H4+J4</f>
        <v>0</v>
      </c>
      <c r="L4" s="306"/>
      <c r="U4" s="180" t="s">
        <v>187</v>
      </c>
      <c r="V4" s="181" t="s">
        <v>179</v>
      </c>
    </row>
    <row r="5" spans="1:22" x14ac:dyDescent="0.2">
      <c r="A5" s="305">
        <f>A4+1</f>
        <v>3</v>
      </c>
      <c r="B5" s="306"/>
      <c r="C5" s="307" t="s">
        <v>2407</v>
      </c>
      <c r="D5" s="307"/>
      <c r="E5" s="306" t="s">
        <v>1785</v>
      </c>
      <c r="F5" s="308">
        <v>1</v>
      </c>
      <c r="G5" s="436"/>
      <c r="H5" s="310">
        <f t="shared" si="1"/>
        <v>0</v>
      </c>
      <c r="I5" s="436"/>
      <c r="J5" s="310">
        <f t="shared" si="2"/>
        <v>0</v>
      </c>
      <c r="K5" s="310">
        <f t="shared" si="3"/>
        <v>0</v>
      </c>
      <c r="L5" s="306"/>
      <c r="U5" s="180" t="s">
        <v>187</v>
      </c>
      <c r="V5" s="181" t="s">
        <v>179</v>
      </c>
    </row>
    <row r="6" spans="1:22" x14ac:dyDescent="0.2">
      <c r="A6" s="305">
        <f t="shared" ref="A6:A17" si="4">A5+1</f>
        <v>4</v>
      </c>
      <c r="B6" s="306"/>
      <c r="C6" s="307" t="s">
        <v>2408</v>
      </c>
      <c r="D6" s="307"/>
      <c r="E6" s="306" t="s">
        <v>1785</v>
      </c>
      <c r="F6" s="308">
        <v>1</v>
      </c>
      <c r="G6" s="436"/>
      <c r="H6" s="310">
        <f t="shared" si="1"/>
        <v>0</v>
      </c>
      <c r="I6" s="436"/>
      <c r="J6" s="310">
        <f t="shared" si="2"/>
        <v>0</v>
      </c>
      <c r="K6" s="310">
        <f t="shared" si="3"/>
        <v>0</v>
      </c>
      <c r="L6" s="306"/>
      <c r="U6" s="180" t="s">
        <v>187</v>
      </c>
      <c r="V6" s="181" t="s">
        <v>179</v>
      </c>
    </row>
    <row r="7" spans="1:22" x14ac:dyDescent="0.2">
      <c r="A7" s="305">
        <f t="shared" si="4"/>
        <v>5</v>
      </c>
      <c r="B7" s="306"/>
      <c r="C7" s="307" t="s">
        <v>2409</v>
      </c>
      <c r="D7" s="307"/>
      <c r="E7" s="306" t="s">
        <v>1785</v>
      </c>
      <c r="F7" s="308">
        <v>1</v>
      </c>
      <c r="G7" s="436"/>
      <c r="H7" s="310">
        <f t="shared" si="1"/>
        <v>0</v>
      </c>
      <c r="I7" s="436"/>
      <c r="J7" s="310">
        <f t="shared" si="2"/>
        <v>0</v>
      </c>
      <c r="K7" s="310">
        <f t="shared" si="3"/>
        <v>0</v>
      </c>
      <c r="L7" s="306"/>
      <c r="U7" s="180" t="s">
        <v>187</v>
      </c>
      <c r="V7" s="181" t="s">
        <v>179</v>
      </c>
    </row>
    <row r="8" spans="1:22" x14ac:dyDescent="0.2">
      <c r="A8" s="305">
        <f t="shared" si="4"/>
        <v>6</v>
      </c>
      <c r="B8" s="306"/>
      <c r="C8" s="307" t="s">
        <v>2410</v>
      </c>
      <c r="D8" s="307"/>
      <c r="E8" s="306" t="s">
        <v>1785</v>
      </c>
      <c r="F8" s="308">
        <v>23</v>
      </c>
      <c r="G8" s="436"/>
      <c r="H8" s="310">
        <f t="shared" si="1"/>
        <v>0</v>
      </c>
      <c r="I8" s="436"/>
      <c r="J8" s="310">
        <f t="shared" si="2"/>
        <v>0</v>
      </c>
      <c r="K8" s="310">
        <f t="shared" si="3"/>
        <v>0</v>
      </c>
      <c r="L8" s="306"/>
      <c r="U8" s="180" t="s">
        <v>187</v>
      </c>
      <c r="V8" s="181" t="s">
        <v>179</v>
      </c>
    </row>
    <row r="9" spans="1:22" x14ac:dyDescent="0.2">
      <c r="A9" s="305">
        <f t="shared" si="4"/>
        <v>7</v>
      </c>
      <c r="B9" s="306"/>
      <c r="C9" s="307" t="s">
        <v>2411</v>
      </c>
      <c r="D9" s="307"/>
      <c r="E9" s="306" t="s">
        <v>1785</v>
      </c>
      <c r="F9" s="311">
        <v>1</v>
      </c>
      <c r="G9" s="436"/>
      <c r="H9" s="310">
        <f t="shared" si="1"/>
        <v>0</v>
      </c>
      <c r="I9" s="436"/>
      <c r="J9" s="310">
        <f t="shared" si="2"/>
        <v>0</v>
      </c>
      <c r="K9" s="310">
        <f t="shared" si="3"/>
        <v>0</v>
      </c>
      <c r="L9" s="306"/>
      <c r="U9" s="180" t="s">
        <v>187</v>
      </c>
      <c r="V9" s="181" t="s">
        <v>179</v>
      </c>
    </row>
    <row r="10" spans="1:22" x14ac:dyDescent="0.2">
      <c r="A10" s="305">
        <f t="shared" si="4"/>
        <v>8</v>
      </c>
      <c r="B10" s="306"/>
      <c r="C10" s="312" t="s">
        <v>2412</v>
      </c>
      <c r="D10" s="312"/>
      <c r="E10" s="306" t="s">
        <v>1785</v>
      </c>
      <c r="F10" s="311">
        <v>7</v>
      </c>
      <c r="G10" s="436"/>
      <c r="H10" s="310">
        <f t="shared" si="1"/>
        <v>0</v>
      </c>
      <c r="I10" s="436"/>
      <c r="J10" s="310">
        <f t="shared" si="2"/>
        <v>0</v>
      </c>
      <c r="K10" s="310">
        <f t="shared" si="3"/>
        <v>0</v>
      </c>
      <c r="L10" s="306"/>
      <c r="U10" s="180" t="s">
        <v>187</v>
      </c>
      <c r="V10" s="181" t="s">
        <v>179</v>
      </c>
    </row>
    <row r="11" spans="1:22" x14ac:dyDescent="0.2">
      <c r="A11" s="305">
        <f t="shared" si="4"/>
        <v>9</v>
      </c>
      <c r="B11" s="306"/>
      <c r="C11" s="312" t="s">
        <v>2413</v>
      </c>
      <c r="D11" s="312"/>
      <c r="E11" s="306" t="s">
        <v>1785</v>
      </c>
      <c r="F11" s="311">
        <v>23</v>
      </c>
      <c r="G11" s="436"/>
      <c r="H11" s="310">
        <f t="shared" si="1"/>
        <v>0</v>
      </c>
      <c r="I11" s="436"/>
      <c r="J11" s="310">
        <f t="shared" si="2"/>
        <v>0</v>
      </c>
      <c r="K11" s="310">
        <f t="shared" si="3"/>
        <v>0</v>
      </c>
      <c r="L11" s="306"/>
      <c r="U11" s="180" t="s">
        <v>187</v>
      </c>
      <c r="V11" s="181" t="s">
        <v>179</v>
      </c>
    </row>
    <row r="12" spans="1:22" x14ac:dyDescent="0.2">
      <c r="A12" s="305">
        <f t="shared" si="4"/>
        <v>10</v>
      </c>
      <c r="B12" s="306"/>
      <c r="C12" s="312" t="s">
        <v>2414</v>
      </c>
      <c r="D12" s="312"/>
      <c r="E12" s="306" t="s">
        <v>1785</v>
      </c>
      <c r="F12" s="311">
        <v>4</v>
      </c>
      <c r="G12" s="436"/>
      <c r="H12" s="310">
        <f t="shared" si="1"/>
        <v>0</v>
      </c>
      <c r="I12" s="436"/>
      <c r="J12" s="310">
        <f t="shared" si="2"/>
        <v>0</v>
      </c>
      <c r="K12" s="310">
        <f t="shared" si="3"/>
        <v>0</v>
      </c>
      <c r="L12" s="306"/>
      <c r="U12" s="180" t="s">
        <v>187</v>
      </c>
      <c r="V12" s="181" t="s">
        <v>179</v>
      </c>
    </row>
    <row r="13" spans="1:22" x14ac:dyDescent="0.2">
      <c r="A13" s="305">
        <f t="shared" si="4"/>
        <v>11</v>
      </c>
      <c r="B13" s="306"/>
      <c r="C13" s="313" t="s">
        <v>2415</v>
      </c>
      <c r="D13" s="307"/>
      <c r="E13" s="306" t="s">
        <v>1785</v>
      </c>
      <c r="F13" s="308">
        <v>4</v>
      </c>
      <c r="G13" s="436"/>
      <c r="H13" s="310">
        <f t="shared" si="1"/>
        <v>0</v>
      </c>
      <c r="I13" s="436"/>
      <c r="J13" s="310">
        <f t="shared" si="2"/>
        <v>0</v>
      </c>
      <c r="K13" s="310">
        <f t="shared" si="3"/>
        <v>0</v>
      </c>
      <c r="L13" s="306"/>
      <c r="U13" s="180" t="s">
        <v>187</v>
      </c>
      <c r="V13" s="181" t="s">
        <v>179</v>
      </c>
    </row>
    <row r="14" spans="1:22" x14ac:dyDescent="0.2">
      <c r="A14" s="305">
        <f t="shared" si="4"/>
        <v>12</v>
      </c>
      <c r="B14" s="306"/>
      <c r="C14" s="307" t="s">
        <v>2416</v>
      </c>
      <c r="D14" s="307"/>
      <c r="E14" s="306" t="s">
        <v>1785</v>
      </c>
      <c r="F14" s="308">
        <v>5</v>
      </c>
      <c r="G14" s="436"/>
      <c r="H14" s="310">
        <f t="shared" si="1"/>
        <v>0</v>
      </c>
      <c r="I14" s="436"/>
      <c r="J14" s="310">
        <f t="shared" si="2"/>
        <v>0</v>
      </c>
      <c r="K14" s="310">
        <f t="shared" si="3"/>
        <v>0</v>
      </c>
      <c r="L14" s="306"/>
      <c r="U14" s="180" t="s">
        <v>187</v>
      </c>
      <c r="V14" s="181" t="s">
        <v>179</v>
      </c>
    </row>
    <row r="15" spans="1:22" x14ac:dyDescent="0.2">
      <c r="A15" s="305">
        <f t="shared" si="4"/>
        <v>13</v>
      </c>
      <c r="B15" s="306"/>
      <c r="C15" s="307" t="s">
        <v>2417</v>
      </c>
      <c r="D15" s="307"/>
      <c r="E15" s="306" t="s">
        <v>1785</v>
      </c>
      <c r="F15" s="308">
        <v>2</v>
      </c>
      <c r="G15" s="436"/>
      <c r="H15" s="310">
        <f t="shared" si="1"/>
        <v>0</v>
      </c>
      <c r="I15" s="436"/>
      <c r="J15" s="310">
        <f t="shared" si="2"/>
        <v>0</v>
      </c>
      <c r="K15" s="310">
        <f t="shared" si="3"/>
        <v>0</v>
      </c>
      <c r="L15" s="306"/>
      <c r="U15" s="180" t="s">
        <v>187</v>
      </c>
      <c r="V15" s="181" t="s">
        <v>179</v>
      </c>
    </row>
    <row r="16" spans="1:22" x14ac:dyDescent="0.2">
      <c r="A16" s="305">
        <f>A15+1</f>
        <v>14</v>
      </c>
      <c r="B16" s="306"/>
      <c r="C16" s="307" t="s">
        <v>2418</v>
      </c>
      <c r="D16" s="307"/>
      <c r="E16" s="306" t="s">
        <v>1785</v>
      </c>
      <c r="F16" s="308">
        <v>1</v>
      </c>
      <c r="G16" s="436"/>
      <c r="H16" s="310">
        <f t="shared" si="1"/>
        <v>0</v>
      </c>
      <c r="I16" s="436"/>
      <c r="J16" s="310">
        <f t="shared" si="2"/>
        <v>0</v>
      </c>
      <c r="K16" s="310">
        <f t="shared" si="3"/>
        <v>0</v>
      </c>
      <c r="L16" s="306"/>
      <c r="U16" s="180" t="s">
        <v>187</v>
      </c>
      <c r="V16" s="181" t="s">
        <v>179</v>
      </c>
    </row>
    <row r="17" spans="1:22" x14ac:dyDescent="0.2">
      <c r="A17" s="305">
        <f t="shared" si="4"/>
        <v>15</v>
      </c>
      <c r="B17" s="306"/>
      <c r="C17" s="307" t="s">
        <v>2419</v>
      </c>
      <c r="D17" s="307"/>
      <c r="E17" s="306" t="s">
        <v>1785</v>
      </c>
      <c r="F17" s="308">
        <v>2</v>
      </c>
      <c r="G17" s="436"/>
      <c r="H17" s="310">
        <f t="shared" si="1"/>
        <v>0</v>
      </c>
      <c r="I17" s="436"/>
      <c r="J17" s="310">
        <f t="shared" si="2"/>
        <v>0</v>
      </c>
      <c r="K17" s="310">
        <f t="shared" si="3"/>
        <v>0</v>
      </c>
      <c r="L17" s="306"/>
      <c r="U17" s="180" t="s">
        <v>187</v>
      </c>
      <c r="V17" s="181" t="s">
        <v>179</v>
      </c>
    </row>
    <row r="18" spans="1:22" x14ac:dyDescent="0.2">
      <c r="A18" s="305"/>
      <c r="B18" s="314"/>
      <c r="C18" s="313"/>
      <c r="D18" s="313"/>
      <c r="E18" s="306"/>
      <c r="F18" s="315"/>
      <c r="G18" s="436"/>
      <c r="H18" s="310"/>
      <c r="I18" s="436"/>
      <c r="J18" s="310"/>
      <c r="K18" s="310"/>
      <c r="L18" s="306"/>
      <c r="U18" s="180" t="s">
        <v>187</v>
      </c>
      <c r="V18" s="181" t="s">
        <v>179</v>
      </c>
    </row>
    <row r="19" spans="1:22" x14ac:dyDescent="0.2">
      <c r="A19" s="316"/>
      <c r="B19" s="300"/>
      <c r="C19" s="317" t="s">
        <v>2420</v>
      </c>
      <c r="D19" s="301"/>
      <c r="E19" s="302"/>
      <c r="F19" s="303"/>
      <c r="G19" s="437"/>
      <c r="H19" s="304">
        <f>SUM(H20:H30)</f>
        <v>0</v>
      </c>
      <c r="I19" s="438"/>
      <c r="J19" s="304">
        <f>SUM(J20:J30)</f>
        <v>0</v>
      </c>
      <c r="K19" s="304">
        <f>SUM(K20:K30)</f>
        <v>0</v>
      </c>
      <c r="L19" s="302"/>
      <c r="U19" s="180" t="s">
        <v>187</v>
      </c>
      <c r="V19" s="181" t="s">
        <v>179</v>
      </c>
    </row>
    <row r="20" spans="1:22" x14ac:dyDescent="0.2">
      <c r="A20" s="305">
        <f>A17+1</f>
        <v>16</v>
      </c>
      <c r="B20" s="306"/>
      <c r="C20" s="312" t="s">
        <v>2421</v>
      </c>
      <c r="D20" s="307"/>
      <c r="E20" s="306" t="s">
        <v>577</v>
      </c>
      <c r="F20" s="308">
        <v>290</v>
      </c>
      <c r="G20" s="436"/>
      <c r="H20" s="310">
        <f>G20*F20</f>
        <v>0</v>
      </c>
      <c r="I20" s="436"/>
      <c r="J20" s="310">
        <f t="shared" ref="J20:J29" si="5">I20*F20</f>
        <v>0</v>
      </c>
      <c r="K20" s="310">
        <f>H20+J20</f>
        <v>0</v>
      </c>
      <c r="L20" s="306"/>
      <c r="U20" s="180" t="s">
        <v>187</v>
      </c>
      <c r="V20" s="181" t="s">
        <v>179</v>
      </c>
    </row>
    <row r="21" spans="1:22" ht="25.5" x14ac:dyDescent="0.2">
      <c r="A21" s="305">
        <f>A20+1</f>
        <v>17</v>
      </c>
      <c r="B21" s="306"/>
      <c r="C21" s="312" t="s">
        <v>2422</v>
      </c>
      <c r="D21" s="307"/>
      <c r="E21" s="306" t="s">
        <v>577</v>
      </c>
      <c r="F21" s="308">
        <v>80</v>
      </c>
      <c r="G21" s="436"/>
      <c r="H21" s="310">
        <f t="shared" ref="H21:H29" si="6">G21*F21</f>
        <v>0</v>
      </c>
      <c r="I21" s="436"/>
      <c r="J21" s="310">
        <f t="shared" si="5"/>
        <v>0</v>
      </c>
      <c r="K21" s="310">
        <f t="shared" ref="K21:K29" si="7">H21+J21</f>
        <v>0</v>
      </c>
      <c r="L21" s="306"/>
      <c r="U21" s="180" t="s">
        <v>187</v>
      </c>
      <c r="V21" s="181" t="s">
        <v>179</v>
      </c>
    </row>
    <row r="22" spans="1:22" x14ac:dyDescent="0.2">
      <c r="A22" s="305">
        <f>A21+1</f>
        <v>18</v>
      </c>
      <c r="B22" s="314"/>
      <c r="C22" s="312" t="s">
        <v>2423</v>
      </c>
      <c r="D22" s="307"/>
      <c r="E22" s="306" t="s">
        <v>577</v>
      </c>
      <c r="F22" s="308">
        <v>340</v>
      </c>
      <c r="G22" s="436"/>
      <c r="H22" s="310">
        <f t="shared" si="6"/>
        <v>0</v>
      </c>
      <c r="I22" s="436"/>
      <c r="J22" s="310">
        <f t="shared" si="5"/>
        <v>0</v>
      </c>
      <c r="K22" s="310">
        <f t="shared" si="7"/>
        <v>0</v>
      </c>
      <c r="L22" s="306"/>
      <c r="U22" s="180" t="s">
        <v>187</v>
      </c>
      <c r="V22" s="181" t="s">
        <v>179</v>
      </c>
    </row>
    <row r="23" spans="1:22" x14ac:dyDescent="0.2">
      <c r="A23" s="305">
        <f t="shared" ref="A23:A29" si="8">A22+1</f>
        <v>19</v>
      </c>
      <c r="B23" s="314"/>
      <c r="C23" s="312" t="s">
        <v>2424</v>
      </c>
      <c r="D23" s="307"/>
      <c r="E23" s="306" t="s">
        <v>577</v>
      </c>
      <c r="F23" s="308">
        <v>210</v>
      </c>
      <c r="G23" s="436"/>
      <c r="H23" s="310">
        <f t="shared" si="6"/>
        <v>0</v>
      </c>
      <c r="I23" s="436"/>
      <c r="J23" s="310">
        <f t="shared" si="5"/>
        <v>0</v>
      </c>
      <c r="K23" s="310">
        <f t="shared" si="7"/>
        <v>0</v>
      </c>
      <c r="L23" s="306"/>
      <c r="U23" s="180" t="s">
        <v>187</v>
      </c>
      <c r="V23" s="181" t="s">
        <v>179</v>
      </c>
    </row>
    <row r="24" spans="1:22" x14ac:dyDescent="0.2">
      <c r="A24" s="305">
        <f t="shared" si="8"/>
        <v>20</v>
      </c>
      <c r="B24" s="314"/>
      <c r="C24" s="312" t="s">
        <v>2425</v>
      </c>
      <c r="D24" s="307"/>
      <c r="E24" s="306" t="s">
        <v>577</v>
      </c>
      <c r="F24" s="308">
        <v>50</v>
      </c>
      <c r="G24" s="436"/>
      <c r="H24" s="310">
        <f t="shared" si="6"/>
        <v>0</v>
      </c>
      <c r="I24" s="436"/>
      <c r="J24" s="310">
        <f t="shared" si="5"/>
        <v>0</v>
      </c>
      <c r="K24" s="310">
        <f t="shared" si="7"/>
        <v>0</v>
      </c>
      <c r="L24" s="306"/>
      <c r="U24" s="180" t="s">
        <v>187</v>
      </c>
      <c r="V24" s="181" t="s">
        <v>179</v>
      </c>
    </row>
    <row r="25" spans="1:22" x14ac:dyDescent="0.2">
      <c r="A25" s="305">
        <f t="shared" si="8"/>
        <v>21</v>
      </c>
      <c r="B25" s="314"/>
      <c r="C25" s="312" t="s">
        <v>2426</v>
      </c>
      <c r="D25" s="307"/>
      <c r="E25" s="306" t="s">
        <v>577</v>
      </c>
      <c r="F25" s="308">
        <v>60</v>
      </c>
      <c r="G25" s="436"/>
      <c r="H25" s="310">
        <f t="shared" si="6"/>
        <v>0</v>
      </c>
      <c r="I25" s="436"/>
      <c r="J25" s="310">
        <f t="shared" si="5"/>
        <v>0</v>
      </c>
      <c r="K25" s="310">
        <f t="shared" si="7"/>
        <v>0</v>
      </c>
      <c r="L25" s="306"/>
      <c r="U25" s="180" t="s">
        <v>187</v>
      </c>
      <c r="V25" s="181" t="s">
        <v>179</v>
      </c>
    </row>
    <row r="26" spans="1:22" x14ac:dyDescent="0.2">
      <c r="A26" s="305">
        <f t="shared" si="8"/>
        <v>22</v>
      </c>
      <c r="B26" s="314"/>
      <c r="C26" s="318" t="s">
        <v>2427</v>
      </c>
      <c r="D26" s="307"/>
      <c r="E26" s="306" t="s">
        <v>577</v>
      </c>
      <c r="F26" s="308">
        <f>F20/0.25</f>
        <v>1160</v>
      </c>
      <c r="G26" s="436"/>
      <c r="H26" s="310">
        <f t="shared" si="6"/>
        <v>0</v>
      </c>
      <c r="I26" s="436"/>
      <c r="J26" s="310">
        <f t="shared" si="5"/>
        <v>0</v>
      </c>
      <c r="K26" s="310">
        <f t="shared" si="7"/>
        <v>0</v>
      </c>
      <c r="L26" s="306"/>
      <c r="U26" s="180" t="s">
        <v>187</v>
      </c>
      <c r="V26" s="181" t="s">
        <v>179</v>
      </c>
    </row>
    <row r="27" spans="1:22" x14ac:dyDescent="0.2">
      <c r="A27" s="305">
        <f t="shared" si="8"/>
        <v>23</v>
      </c>
      <c r="B27" s="314"/>
      <c r="C27" s="318" t="s">
        <v>2427</v>
      </c>
      <c r="D27" s="313"/>
      <c r="E27" s="306" t="s">
        <v>1785</v>
      </c>
      <c r="F27" s="308">
        <f>0.5*SUM(F21:F25)/0.25</f>
        <v>1480</v>
      </c>
      <c r="G27" s="436"/>
      <c r="H27" s="310">
        <f t="shared" si="6"/>
        <v>0</v>
      </c>
      <c r="I27" s="436"/>
      <c r="J27" s="310">
        <f t="shared" si="5"/>
        <v>0</v>
      </c>
      <c r="K27" s="310">
        <f t="shared" si="7"/>
        <v>0</v>
      </c>
      <c r="L27" s="306"/>
      <c r="U27" s="180" t="s">
        <v>187</v>
      </c>
      <c r="V27" s="181" t="s">
        <v>179</v>
      </c>
    </row>
    <row r="28" spans="1:22" x14ac:dyDescent="0.2">
      <c r="A28" s="305">
        <f t="shared" si="8"/>
        <v>24</v>
      </c>
      <c r="B28" s="314"/>
      <c r="C28" s="318" t="s">
        <v>2428</v>
      </c>
      <c r="D28" s="313"/>
      <c r="E28" s="306" t="s">
        <v>1785</v>
      </c>
      <c r="F28" s="308">
        <f>0.5*SUM(F21:F25)/0.25</f>
        <v>1480</v>
      </c>
      <c r="G28" s="436"/>
      <c r="H28" s="310">
        <f t="shared" si="6"/>
        <v>0</v>
      </c>
      <c r="I28" s="436"/>
      <c r="J28" s="310">
        <f t="shared" si="5"/>
        <v>0</v>
      </c>
      <c r="K28" s="310">
        <f t="shared" si="7"/>
        <v>0</v>
      </c>
      <c r="L28" s="306"/>
      <c r="U28" s="180" t="s">
        <v>187</v>
      </c>
      <c r="V28" s="181" t="s">
        <v>179</v>
      </c>
    </row>
    <row r="29" spans="1:22" x14ac:dyDescent="0.2">
      <c r="A29" s="305">
        <f t="shared" si="8"/>
        <v>25</v>
      </c>
      <c r="B29" s="314"/>
      <c r="C29" s="307" t="s">
        <v>2429</v>
      </c>
      <c r="D29" s="319"/>
      <c r="E29" s="306" t="s">
        <v>1785</v>
      </c>
      <c r="F29" s="308">
        <v>10</v>
      </c>
      <c r="G29" s="436"/>
      <c r="H29" s="310">
        <f t="shared" si="6"/>
        <v>0</v>
      </c>
      <c r="I29" s="436"/>
      <c r="J29" s="310">
        <f t="shared" si="5"/>
        <v>0</v>
      </c>
      <c r="K29" s="310">
        <f t="shared" si="7"/>
        <v>0</v>
      </c>
      <c r="L29" s="306"/>
      <c r="U29" s="180" t="s">
        <v>187</v>
      </c>
      <c r="V29" s="181" t="s">
        <v>179</v>
      </c>
    </row>
    <row r="30" spans="1:22" x14ac:dyDescent="0.2">
      <c r="A30" s="305"/>
      <c r="B30" s="314"/>
      <c r="C30" s="313"/>
      <c r="D30" s="313"/>
      <c r="E30" s="306"/>
      <c r="F30" s="315"/>
      <c r="G30" s="436"/>
      <c r="H30" s="310"/>
      <c r="I30" s="436"/>
      <c r="J30" s="310"/>
      <c r="K30" s="310"/>
      <c r="L30" s="306"/>
      <c r="U30" s="180" t="s">
        <v>187</v>
      </c>
      <c r="V30" s="181" t="s">
        <v>179</v>
      </c>
    </row>
    <row r="31" spans="1:22" x14ac:dyDescent="0.2">
      <c r="A31" s="316"/>
      <c r="B31" s="300"/>
      <c r="C31" s="317" t="s">
        <v>2430</v>
      </c>
      <c r="D31" s="301"/>
      <c r="E31" s="302"/>
      <c r="F31" s="303"/>
      <c r="G31" s="437"/>
      <c r="H31" s="304">
        <f>SUM(H32:H40)</f>
        <v>0</v>
      </c>
      <c r="I31" s="437"/>
      <c r="J31" s="304">
        <f>SUM(J32:J40)</f>
        <v>0</v>
      </c>
      <c r="K31" s="304">
        <f>SUM(K32:K40)</f>
        <v>0</v>
      </c>
      <c r="L31" s="302"/>
      <c r="U31" s="180" t="s">
        <v>187</v>
      </c>
      <c r="V31" s="181" t="s">
        <v>179</v>
      </c>
    </row>
    <row r="32" spans="1:22" x14ac:dyDescent="0.2">
      <c r="A32" s="305">
        <f>A29+1</f>
        <v>26</v>
      </c>
      <c r="B32" s="314"/>
      <c r="C32" s="313" t="s">
        <v>2431</v>
      </c>
      <c r="D32" s="313"/>
      <c r="E32" s="306" t="s">
        <v>1210</v>
      </c>
      <c r="F32" s="315">
        <v>1</v>
      </c>
      <c r="G32" s="436"/>
      <c r="H32" s="310">
        <f t="shared" ref="H32:H39" si="9">G32*F32</f>
        <v>0</v>
      </c>
      <c r="I32" s="436"/>
      <c r="J32" s="310">
        <f>I32*F32</f>
        <v>0</v>
      </c>
      <c r="K32" s="310">
        <f>H32+J32</f>
        <v>0</v>
      </c>
      <c r="L32" s="306"/>
      <c r="U32" s="180" t="s">
        <v>187</v>
      </c>
      <c r="V32" s="181" t="s">
        <v>179</v>
      </c>
    </row>
    <row r="33" spans="1:22" x14ac:dyDescent="0.2">
      <c r="A33" s="305">
        <f>A32+1</f>
        <v>27</v>
      </c>
      <c r="B33" s="314"/>
      <c r="C33" s="313" t="s">
        <v>2432</v>
      </c>
      <c r="D33" s="313"/>
      <c r="E33" s="306" t="s">
        <v>1210</v>
      </c>
      <c r="F33" s="315">
        <v>1</v>
      </c>
      <c r="G33" s="436"/>
      <c r="H33" s="310">
        <f t="shared" si="9"/>
        <v>0</v>
      </c>
      <c r="I33" s="436"/>
      <c r="J33" s="310">
        <f>I33*F33</f>
        <v>0</v>
      </c>
      <c r="K33" s="310">
        <f>H33+J33</f>
        <v>0</v>
      </c>
      <c r="L33" s="306"/>
      <c r="U33" s="180" t="s">
        <v>187</v>
      </c>
      <c r="V33" s="181" t="s">
        <v>179</v>
      </c>
    </row>
    <row r="34" spans="1:22" x14ac:dyDescent="0.2">
      <c r="A34" s="305">
        <f t="shared" ref="A34:A39" si="10">A33+1</f>
        <v>28</v>
      </c>
      <c r="B34" s="314"/>
      <c r="C34" s="320" t="s">
        <v>2433</v>
      </c>
      <c r="D34" s="320"/>
      <c r="E34" s="306" t="s">
        <v>1210</v>
      </c>
      <c r="F34" s="321">
        <v>1</v>
      </c>
      <c r="G34" s="436"/>
      <c r="H34" s="310">
        <f t="shared" si="9"/>
        <v>0</v>
      </c>
      <c r="I34" s="436"/>
      <c r="J34" s="310">
        <f t="shared" ref="J34:J39" si="11">I34*F34</f>
        <v>0</v>
      </c>
      <c r="K34" s="310">
        <f t="shared" ref="K34:K39" si="12">H34+J34</f>
        <v>0</v>
      </c>
      <c r="L34" s="306"/>
      <c r="U34" s="180" t="s">
        <v>187</v>
      </c>
      <c r="V34" s="181" t="s">
        <v>179</v>
      </c>
    </row>
    <row r="35" spans="1:22" x14ac:dyDescent="0.2">
      <c r="A35" s="305">
        <f t="shared" si="10"/>
        <v>29</v>
      </c>
      <c r="B35" s="314"/>
      <c r="C35" s="318" t="s">
        <v>2434</v>
      </c>
      <c r="D35" s="318"/>
      <c r="E35" s="306" t="s">
        <v>1210</v>
      </c>
      <c r="F35" s="321">
        <v>1</v>
      </c>
      <c r="G35" s="436"/>
      <c r="H35" s="310">
        <f t="shared" si="9"/>
        <v>0</v>
      </c>
      <c r="I35" s="436"/>
      <c r="J35" s="310">
        <f t="shared" si="11"/>
        <v>0</v>
      </c>
      <c r="K35" s="310">
        <f t="shared" si="12"/>
        <v>0</v>
      </c>
      <c r="L35" s="306"/>
      <c r="U35" s="180" t="s">
        <v>187</v>
      </c>
      <c r="V35" s="181" t="s">
        <v>179</v>
      </c>
    </row>
    <row r="36" spans="1:22" x14ac:dyDescent="0.2">
      <c r="A36" s="305">
        <f t="shared" si="10"/>
        <v>30</v>
      </c>
      <c r="B36" s="314"/>
      <c r="C36" s="313" t="s">
        <v>2435</v>
      </c>
      <c r="D36" s="313"/>
      <c r="E36" s="306" t="s">
        <v>1210</v>
      </c>
      <c r="F36" s="321">
        <v>1</v>
      </c>
      <c r="G36" s="436"/>
      <c r="H36" s="310">
        <f t="shared" si="9"/>
        <v>0</v>
      </c>
      <c r="I36" s="436"/>
      <c r="J36" s="310">
        <f t="shared" si="11"/>
        <v>0</v>
      </c>
      <c r="K36" s="310">
        <f t="shared" si="12"/>
        <v>0</v>
      </c>
      <c r="L36" s="306"/>
      <c r="U36" s="180" t="s">
        <v>187</v>
      </c>
      <c r="V36" s="181" t="s">
        <v>179</v>
      </c>
    </row>
    <row r="37" spans="1:22" x14ac:dyDescent="0.2">
      <c r="A37" s="305">
        <f t="shared" si="10"/>
        <v>31</v>
      </c>
      <c r="B37" s="314"/>
      <c r="C37" s="313" t="s">
        <v>2436</v>
      </c>
      <c r="D37" s="313"/>
      <c r="E37" s="306" t="s">
        <v>1210</v>
      </c>
      <c r="F37" s="321">
        <v>1</v>
      </c>
      <c r="G37" s="436"/>
      <c r="H37" s="310">
        <f t="shared" si="9"/>
        <v>0</v>
      </c>
      <c r="I37" s="436"/>
      <c r="J37" s="310">
        <f t="shared" si="11"/>
        <v>0</v>
      </c>
      <c r="K37" s="310">
        <f t="shared" si="12"/>
        <v>0</v>
      </c>
      <c r="L37" s="306"/>
      <c r="U37" s="180" t="s">
        <v>187</v>
      </c>
      <c r="V37" s="181" t="s">
        <v>179</v>
      </c>
    </row>
    <row r="38" spans="1:22" x14ac:dyDescent="0.2">
      <c r="A38" s="305">
        <f t="shared" si="10"/>
        <v>32</v>
      </c>
      <c r="B38" s="314"/>
      <c r="C38" s="313" t="s">
        <v>2437</v>
      </c>
      <c r="D38" s="313"/>
      <c r="E38" s="306" t="s">
        <v>1210</v>
      </c>
      <c r="F38" s="321">
        <v>1</v>
      </c>
      <c r="G38" s="436"/>
      <c r="H38" s="310">
        <f t="shared" si="9"/>
        <v>0</v>
      </c>
      <c r="I38" s="436"/>
      <c r="J38" s="310">
        <f t="shared" si="11"/>
        <v>0</v>
      </c>
      <c r="K38" s="310">
        <f t="shared" si="12"/>
        <v>0</v>
      </c>
      <c r="L38" s="306"/>
      <c r="U38" s="180" t="s">
        <v>187</v>
      </c>
      <c r="V38" s="181" t="s">
        <v>179</v>
      </c>
    </row>
    <row r="39" spans="1:22" x14ac:dyDescent="0.2">
      <c r="A39" s="305">
        <f t="shared" si="10"/>
        <v>33</v>
      </c>
      <c r="B39" s="314"/>
      <c r="C39" s="313" t="s">
        <v>2359</v>
      </c>
      <c r="D39" s="313"/>
      <c r="E39" s="306" t="s">
        <v>1210</v>
      </c>
      <c r="F39" s="321">
        <v>1</v>
      </c>
      <c r="G39" s="436"/>
      <c r="H39" s="310">
        <f t="shared" si="9"/>
        <v>0</v>
      </c>
      <c r="I39" s="436"/>
      <c r="J39" s="310">
        <f t="shared" si="11"/>
        <v>0</v>
      </c>
      <c r="K39" s="310">
        <f t="shared" si="12"/>
        <v>0</v>
      </c>
      <c r="L39" s="306"/>
      <c r="U39" s="180" t="s">
        <v>187</v>
      </c>
      <c r="V39" s="181" t="s">
        <v>179</v>
      </c>
    </row>
    <row r="40" spans="1:22" x14ac:dyDescent="0.2">
      <c r="A40" s="322"/>
      <c r="B40" s="314"/>
      <c r="C40" s="313"/>
      <c r="D40" s="313"/>
      <c r="E40" s="306"/>
      <c r="F40" s="321"/>
      <c r="G40" s="309"/>
      <c r="H40" s="310"/>
      <c r="I40" s="309"/>
      <c r="J40" s="310"/>
      <c r="K40" s="310"/>
      <c r="L40" s="306"/>
      <c r="U40" s="180" t="s">
        <v>187</v>
      </c>
      <c r="V40" s="181" t="s">
        <v>179</v>
      </c>
    </row>
    <row r="41" spans="1:22" x14ac:dyDescent="0.2">
      <c r="A41" s="322"/>
      <c r="B41" s="314"/>
      <c r="C41" s="323" t="s">
        <v>1</v>
      </c>
      <c r="D41" s="323"/>
      <c r="E41" s="306"/>
      <c r="F41" s="321"/>
      <c r="G41" s="324"/>
      <c r="H41" s="325">
        <f>H2+H19+H31</f>
        <v>0</v>
      </c>
      <c r="I41" s="324"/>
      <c r="J41" s="325">
        <f>J2+J19+J31</f>
        <v>0</v>
      </c>
      <c r="K41" s="325">
        <f>K2+K19+K31</f>
        <v>0</v>
      </c>
      <c r="U41" s="180" t="s">
        <v>187</v>
      </c>
      <c r="V41" s="181" t="s">
        <v>179</v>
      </c>
    </row>
  </sheetData>
  <sheetProtection algorithmName="SHA-512" hashValue="E/lGdSL5aE9MUF+LLSF+C0eawcHtpAR9hD8NQeZI0FGp50nqvOq11vPy8335J8qzNeDDUeZztUWRiyoncSG2aw==" saltValue="h83nKnWYGsnjwa6v+6B0IQ==" spinCount="100000" sheet="1" objects="1" scenarios="1"/>
  <pageMargins left="0.70866141732283472" right="0.70866141732283472" top="1.0629921259842521" bottom="0.51181102362204722" header="0.78740157480314965" footer="0.31496062992125984"/>
  <pageSetup paperSize="9" scale="61" fitToHeight="0" orientation="landscape" r:id="rId1"/>
  <headerFooter alignWithMargins="0">
    <oddHeader>&amp;C&amp;"Arial CE,Tučné"&amp;12&amp;A</oddHeader>
    <oddFooter>&amp;L&amp;8&amp;F / &amp;A &amp;C&amp;8&amp;D / &amp;T&amp;R&amp;8List &amp;P z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0674-2DE2-4C7D-9C8B-DC00F2B16146}">
  <sheetPr>
    <pageSetUpPr fitToPage="1"/>
  </sheetPr>
  <dimension ref="A1:K16"/>
  <sheetViews>
    <sheetView view="pageBreakPreview" zoomScaleSheetLayoutView="100" workbookViewId="0">
      <pane ySplit="2" topLeftCell="A9" activePane="bottomLeft" state="frozen"/>
      <selection activeCell="G191" sqref="G191"/>
      <selection pane="bottomLeft" activeCell="F11" sqref="F11"/>
    </sheetView>
  </sheetViews>
  <sheetFormatPr defaultColWidth="35.5703125" defaultRowHeight="39.950000000000003" customHeight="1" x14ac:dyDescent="0.2"/>
  <cols>
    <col min="1" max="1" width="5.7109375" style="354" customWidth="1"/>
    <col min="2" max="2" width="39.140625" style="355" customWidth="1"/>
    <col min="3" max="3" width="9.5703125" style="356" customWidth="1"/>
    <col min="4" max="4" width="10.140625" style="357" customWidth="1"/>
    <col min="5" max="5" width="14.7109375" style="358" customWidth="1"/>
    <col min="6" max="6" width="14" style="333" customWidth="1"/>
    <col min="7" max="7" width="10" style="333" customWidth="1"/>
    <col min="8" max="8" width="13.42578125" style="333" customWidth="1"/>
    <col min="9" max="9" width="14" style="333" customWidth="1"/>
    <col min="10" max="10" width="15.7109375" style="333" customWidth="1"/>
    <col min="11" max="11" width="12.140625" style="333" customWidth="1"/>
    <col min="12" max="16384" width="35.5703125" style="333"/>
  </cols>
  <sheetData>
    <row r="1" spans="1:11" ht="39.950000000000003" customHeight="1" x14ac:dyDescent="0.2">
      <c r="A1" s="328"/>
      <c r="B1" s="329" t="s">
        <v>2438</v>
      </c>
      <c r="C1" s="330" t="s">
        <v>2439</v>
      </c>
      <c r="D1" s="331" t="s">
        <v>155</v>
      </c>
      <c r="E1" s="713" t="s">
        <v>2440</v>
      </c>
      <c r="F1" s="713"/>
      <c r="G1" s="714" t="s">
        <v>2441</v>
      </c>
      <c r="H1" s="714"/>
      <c r="I1" s="332" t="s">
        <v>1</v>
      </c>
      <c r="J1" s="196" t="s">
        <v>166</v>
      </c>
      <c r="K1" s="196" t="s">
        <v>167</v>
      </c>
    </row>
    <row r="2" spans="1:11" s="335" customFormat="1" ht="39.950000000000003" customHeight="1" x14ac:dyDescent="0.2">
      <c r="A2" s="328"/>
      <c r="B2" s="329"/>
      <c r="C2" s="330"/>
      <c r="D2" s="331"/>
      <c r="E2" s="334" t="s">
        <v>32</v>
      </c>
      <c r="F2" s="331" t="s">
        <v>33</v>
      </c>
      <c r="G2" s="331" t="s">
        <v>32</v>
      </c>
      <c r="H2" s="331" t="s">
        <v>33</v>
      </c>
      <c r="I2" s="332" t="s">
        <v>2442</v>
      </c>
      <c r="J2" s="149"/>
      <c r="K2" s="149"/>
    </row>
    <row r="3" spans="1:11" ht="39.950000000000003" customHeight="1" x14ac:dyDescent="0.2">
      <c r="A3" s="336"/>
      <c r="B3" s="337" t="s">
        <v>2443</v>
      </c>
      <c r="C3" s="338"/>
      <c r="D3" s="338"/>
      <c r="E3" s="339"/>
      <c r="F3" s="340"/>
      <c r="G3" s="340"/>
      <c r="H3" s="340"/>
      <c r="I3" s="341"/>
      <c r="J3" s="180"/>
      <c r="K3" s="181"/>
    </row>
    <row r="4" spans="1:11" ht="27" customHeight="1" x14ac:dyDescent="0.2">
      <c r="A4" s="342">
        <v>1</v>
      </c>
      <c r="B4" s="343" t="s">
        <v>2444</v>
      </c>
      <c r="C4" s="344" t="s">
        <v>577</v>
      </c>
      <c r="D4" s="345">
        <v>1200</v>
      </c>
      <c r="E4" s="434"/>
      <c r="F4" s="435"/>
      <c r="G4" s="346">
        <f t="shared" ref="G4:G15" si="0">D4*E4</f>
        <v>0</v>
      </c>
      <c r="H4" s="346">
        <f t="shared" ref="H4:H15" si="1">D4*F4</f>
        <v>0</v>
      </c>
      <c r="I4" s="347">
        <f t="shared" ref="I4:I15" si="2">G4+H4</f>
        <v>0</v>
      </c>
      <c r="J4" s="180" t="s">
        <v>187</v>
      </c>
      <c r="K4" s="181" t="s">
        <v>179</v>
      </c>
    </row>
    <row r="5" spans="1:11" ht="27" customHeight="1" x14ac:dyDescent="0.2">
      <c r="A5" s="342">
        <v>2</v>
      </c>
      <c r="B5" s="343" t="s">
        <v>2445</v>
      </c>
      <c r="C5" s="344" t="s">
        <v>577</v>
      </c>
      <c r="D5" s="348">
        <v>350</v>
      </c>
      <c r="E5" s="435"/>
      <c r="F5" s="435"/>
      <c r="G5" s="346">
        <f>D5*E5</f>
        <v>0</v>
      </c>
      <c r="H5" s="346">
        <f>D5*F5</f>
        <v>0</v>
      </c>
      <c r="I5" s="347">
        <f>G5+H5</f>
        <v>0</v>
      </c>
      <c r="J5" s="180" t="s">
        <v>187</v>
      </c>
      <c r="K5" s="181" t="s">
        <v>179</v>
      </c>
    </row>
    <row r="6" spans="1:11" ht="27" customHeight="1" x14ac:dyDescent="0.2">
      <c r="A6" s="342">
        <v>3</v>
      </c>
      <c r="B6" s="343" t="s">
        <v>2446</v>
      </c>
      <c r="C6" s="344" t="s">
        <v>577</v>
      </c>
      <c r="D6" s="348">
        <v>40</v>
      </c>
      <c r="E6" s="435"/>
      <c r="F6" s="435"/>
      <c r="G6" s="346">
        <f>D6*E6</f>
        <v>0</v>
      </c>
      <c r="H6" s="346">
        <f>D6*F6</f>
        <v>0</v>
      </c>
      <c r="I6" s="347">
        <f>G6+H6</f>
        <v>0</v>
      </c>
      <c r="J6" s="180" t="s">
        <v>187</v>
      </c>
      <c r="K6" s="181" t="s">
        <v>179</v>
      </c>
    </row>
    <row r="7" spans="1:11" ht="27" customHeight="1" x14ac:dyDescent="0.2">
      <c r="A7" s="342">
        <v>4</v>
      </c>
      <c r="B7" s="343" t="s">
        <v>2447</v>
      </c>
      <c r="C7" s="344" t="s">
        <v>1785</v>
      </c>
      <c r="D7" s="348">
        <v>350</v>
      </c>
      <c r="E7" s="435"/>
      <c r="F7" s="435"/>
      <c r="G7" s="346">
        <f>D7*E7</f>
        <v>0</v>
      </c>
      <c r="H7" s="346">
        <f>D7*F7</f>
        <v>0</v>
      </c>
      <c r="I7" s="347">
        <f>G7+H7</f>
        <v>0</v>
      </c>
      <c r="J7" s="180" t="s">
        <v>187</v>
      </c>
      <c r="K7" s="181" t="s">
        <v>179</v>
      </c>
    </row>
    <row r="8" spans="1:11" ht="68.25" customHeight="1" x14ac:dyDescent="0.2">
      <c r="A8" s="342">
        <v>5</v>
      </c>
      <c r="B8" s="343" t="s">
        <v>2448</v>
      </c>
      <c r="C8" s="344" t="s">
        <v>577</v>
      </c>
      <c r="D8" s="348">
        <v>350</v>
      </c>
      <c r="E8" s="435"/>
      <c r="F8" s="435"/>
      <c r="G8" s="346">
        <f t="shared" si="0"/>
        <v>0</v>
      </c>
      <c r="H8" s="346">
        <f t="shared" si="1"/>
        <v>0</v>
      </c>
      <c r="I8" s="347">
        <f t="shared" si="2"/>
        <v>0</v>
      </c>
      <c r="J8" s="180" t="s">
        <v>187</v>
      </c>
      <c r="K8" s="181" t="s">
        <v>179</v>
      </c>
    </row>
    <row r="9" spans="1:11" ht="33.75" customHeight="1" x14ac:dyDescent="0.2">
      <c r="A9" s="342">
        <v>6</v>
      </c>
      <c r="B9" s="343" t="s">
        <v>2449</v>
      </c>
      <c r="C9" s="344" t="s">
        <v>1785</v>
      </c>
      <c r="D9" s="348">
        <v>21</v>
      </c>
      <c r="E9" s="435"/>
      <c r="F9" s="435"/>
      <c r="G9" s="346">
        <f t="shared" si="0"/>
        <v>0</v>
      </c>
      <c r="H9" s="346">
        <f t="shared" si="1"/>
        <v>0</v>
      </c>
      <c r="I9" s="347">
        <f t="shared" si="2"/>
        <v>0</v>
      </c>
      <c r="J9" s="180" t="s">
        <v>187</v>
      </c>
      <c r="K9" s="181" t="s">
        <v>179</v>
      </c>
    </row>
    <row r="10" spans="1:11" ht="78" customHeight="1" x14ac:dyDescent="0.2">
      <c r="A10" s="342">
        <v>7</v>
      </c>
      <c r="B10" s="343" t="s">
        <v>2450</v>
      </c>
      <c r="C10" s="344" t="s">
        <v>1785</v>
      </c>
      <c r="D10" s="348">
        <v>14</v>
      </c>
      <c r="E10" s="435"/>
      <c r="F10" s="435"/>
      <c r="G10" s="346">
        <f>D10*E10</f>
        <v>0</v>
      </c>
      <c r="H10" s="346">
        <f>D10*F10</f>
        <v>0</v>
      </c>
      <c r="I10" s="347">
        <f>G10+H10</f>
        <v>0</v>
      </c>
      <c r="J10" s="180" t="s">
        <v>187</v>
      </c>
      <c r="K10" s="181" t="s">
        <v>179</v>
      </c>
    </row>
    <row r="11" spans="1:11" ht="28.5" customHeight="1" x14ac:dyDescent="0.2">
      <c r="A11" s="342">
        <v>8</v>
      </c>
      <c r="B11" s="343" t="s">
        <v>2451</v>
      </c>
      <c r="C11" s="344" t="s">
        <v>1785</v>
      </c>
      <c r="D11" s="348">
        <v>50</v>
      </c>
      <c r="E11" s="435"/>
      <c r="F11" s="435"/>
      <c r="G11" s="346">
        <f t="shared" si="0"/>
        <v>0</v>
      </c>
      <c r="H11" s="346">
        <f t="shared" si="1"/>
        <v>0</v>
      </c>
      <c r="I11" s="347">
        <f t="shared" si="2"/>
        <v>0</v>
      </c>
      <c r="J11" s="180" t="s">
        <v>187</v>
      </c>
      <c r="K11" s="181" t="s">
        <v>179</v>
      </c>
    </row>
    <row r="12" spans="1:11" ht="33" customHeight="1" x14ac:dyDescent="0.2">
      <c r="A12" s="342">
        <v>9</v>
      </c>
      <c r="B12" s="343" t="s">
        <v>2452</v>
      </c>
      <c r="C12" s="344" t="s">
        <v>1785</v>
      </c>
      <c r="D12" s="348">
        <v>1</v>
      </c>
      <c r="E12" s="435"/>
      <c r="F12" s="435"/>
      <c r="G12" s="346">
        <f>D12*E12</f>
        <v>0</v>
      </c>
      <c r="H12" s="346">
        <f>D12*F12</f>
        <v>0</v>
      </c>
      <c r="I12" s="347">
        <f>G12+H12</f>
        <v>0</v>
      </c>
      <c r="J12" s="180" t="s">
        <v>187</v>
      </c>
      <c r="K12" s="181" t="s">
        <v>179</v>
      </c>
    </row>
    <row r="13" spans="1:11" ht="78" customHeight="1" x14ac:dyDescent="0.2">
      <c r="A13" s="342">
        <v>10</v>
      </c>
      <c r="B13" s="343" t="s">
        <v>2453</v>
      </c>
      <c r="C13" s="344" t="s">
        <v>1785</v>
      </c>
      <c r="D13" s="348">
        <v>13</v>
      </c>
      <c r="E13" s="435"/>
      <c r="F13" s="435"/>
      <c r="G13" s="346">
        <f>D13*E13</f>
        <v>0</v>
      </c>
      <c r="H13" s="346">
        <f>D13*F13</f>
        <v>0</v>
      </c>
      <c r="I13" s="347">
        <f>G13+H13</f>
        <v>0</v>
      </c>
      <c r="J13" s="180" t="s">
        <v>187</v>
      </c>
      <c r="K13" s="181" t="s">
        <v>179</v>
      </c>
    </row>
    <row r="14" spans="1:11" ht="33" customHeight="1" x14ac:dyDescent="0.2">
      <c r="A14" s="342">
        <v>11</v>
      </c>
      <c r="B14" s="349" t="s">
        <v>2454</v>
      </c>
      <c r="C14" s="342" t="s">
        <v>1210</v>
      </c>
      <c r="D14" s="344">
        <v>1</v>
      </c>
      <c r="E14" s="435"/>
      <c r="F14" s="435"/>
      <c r="G14" s="346">
        <f t="shared" si="0"/>
        <v>0</v>
      </c>
      <c r="H14" s="346">
        <f t="shared" si="1"/>
        <v>0</v>
      </c>
      <c r="I14" s="347">
        <f t="shared" si="2"/>
        <v>0</v>
      </c>
      <c r="J14" s="180" t="s">
        <v>187</v>
      </c>
      <c r="K14" s="181" t="s">
        <v>179</v>
      </c>
    </row>
    <row r="15" spans="1:11" ht="25.5" customHeight="1" x14ac:dyDescent="0.2">
      <c r="A15" s="342">
        <v>12</v>
      </c>
      <c r="B15" s="343" t="s">
        <v>2455</v>
      </c>
      <c r="C15" s="344" t="s">
        <v>1210</v>
      </c>
      <c r="D15" s="342">
        <v>1</v>
      </c>
      <c r="E15" s="435"/>
      <c r="F15" s="435"/>
      <c r="G15" s="346">
        <f t="shared" si="0"/>
        <v>0</v>
      </c>
      <c r="H15" s="346">
        <f t="shared" si="1"/>
        <v>0</v>
      </c>
      <c r="I15" s="347">
        <f t="shared" si="2"/>
        <v>0</v>
      </c>
      <c r="J15" s="281" t="s">
        <v>187</v>
      </c>
      <c r="K15" s="174" t="s">
        <v>179</v>
      </c>
    </row>
    <row r="16" spans="1:11" ht="28.5" customHeight="1" x14ac:dyDescent="0.2">
      <c r="A16" s="342"/>
      <c r="B16" s="350" t="s">
        <v>2456</v>
      </c>
      <c r="C16" s="342"/>
      <c r="D16" s="351"/>
      <c r="E16" s="352"/>
      <c r="F16" s="336"/>
      <c r="G16" s="336"/>
      <c r="H16" s="336"/>
      <c r="I16" s="353">
        <f>SUM(I4:I15)</f>
        <v>0</v>
      </c>
    </row>
  </sheetData>
  <sheetProtection algorithmName="SHA-512" hashValue="a+eaA0WJugaOyO1uAW3tfXxzLzq5oQgsYGbAmwVNvLJQms+mZ70TE70n/+DJ4X8pNZBFBZQ25qA4bhXMut3dJA==" saltValue="X6sqvvTs0hpCS97P96H7Qw==" spinCount="100000" sheet="1"/>
  <mergeCells count="2">
    <mergeCell ref="E1:F1"/>
    <mergeCell ref="G1:H1"/>
  </mergeCells>
  <printOptions horizontalCentered="1"/>
  <pageMargins left="0.59055118110236227" right="0.59055118110236227" top="0.98425196850393704" bottom="0.6692913385826772" header="0.39370078740157483" footer="0.23622047244094491"/>
  <pageSetup paperSize="9" scale="68" firstPageNumber="2" orientation="landscape" useFirstPageNumber="1" r:id="rId1"/>
  <headerFooter alignWithMargins="0">
    <oddHeader>&amp;LZákladní škola Generála Janouška
Dygrýnova 1006
Praha 9&amp;CKabelový rozvod - rozpočet&amp;R22. 10. 2024</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7040-CE6A-410C-9D99-1C9A6ED061CF}">
  <sheetPr>
    <pageSetUpPr fitToPage="1"/>
  </sheetPr>
  <dimension ref="A1:H1508"/>
  <sheetViews>
    <sheetView view="pageBreakPreview" zoomScaleNormal="100" zoomScaleSheetLayoutView="100" workbookViewId="0">
      <selection activeCell="E11" sqref="E11"/>
    </sheetView>
  </sheetViews>
  <sheetFormatPr defaultColWidth="11.7109375" defaultRowHeight="15.75" x14ac:dyDescent="0.25"/>
  <cols>
    <col min="1" max="1" width="11.140625" style="359" customWidth="1"/>
    <col min="2" max="2" width="58.85546875" style="360" customWidth="1"/>
    <col min="3" max="3" width="10.5703125" style="360" customWidth="1"/>
    <col min="4" max="4" width="10.85546875" style="360" customWidth="1"/>
    <col min="5" max="6" width="14.42578125" style="361" customWidth="1"/>
    <col min="7" max="256" width="11.7109375" style="360"/>
    <col min="257" max="257" width="11.140625" style="360" customWidth="1"/>
    <col min="258" max="258" width="58.85546875" style="360" customWidth="1"/>
    <col min="259" max="259" width="10.5703125" style="360" customWidth="1"/>
    <col min="260" max="260" width="10.85546875" style="360" customWidth="1"/>
    <col min="261" max="262" width="14.42578125" style="360" customWidth="1"/>
    <col min="263" max="512" width="11.7109375" style="360"/>
    <col min="513" max="513" width="11.140625" style="360" customWidth="1"/>
    <col min="514" max="514" width="58.85546875" style="360" customWidth="1"/>
    <col min="515" max="515" width="10.5703125" style="360" customWidth="1"/>
    <col min="516" max="516" width="10.85546875" style="360" customWidth="1"/>
    <col min="517" max="518" width="14.42578125" style="360" customWidth="1"/>
    <col min="519" max="768" width="11.7109375" style="360"/>
    <col min="769" max="769" width="11.140625" style="360" customWidth="1"/>
    <col min="770" max="770" width="58.85546875" style="360" customWidth="1"/>
    <col min="771" max="771" width="10.5703125" style="360" customWidth="1"/>
    <col min="772" max="772" width="10.85546875" style="360" customWidth="1"/>
    <col min="773" max="774" width="14.42578125" style="360" customWidth="1"/>
    <col min="775" max="1024" width="11.7109375" style="360"/>
    <col min="1025" max="1025" width="11.140625" style="360" customWidth="1"/>
    <col min="1026" max="1026" width="58.85546875" style="360" customWidth="1"/>
    <col min="1027" max="1027" width="10.5703125" style="360" customWidth="1"/>
    <col min="1028" max="1028" width="10.85546875" style="360" customWidth="1"/>
    <col min="1029" max="1030" width="14.42578125" style="360" customWidth="1"/>
    <col min="1031" max="1280" width="11.7109375" style="360"/>
    <col min="1281" max="1281" width="11.140625" style="360" customWidth="1"/>
    <col min="1282" max="1282" width="58.85546875" style="360" customWidth="1"/>
    <col min="1283" max="1283" width="10.5703125" style="360" customWidth="1"/>
    <col min="1284" max="1284" width="10.85546875" style="360" customWidth="1"/>
    <col min="1285" max="1286" width="14.42578125" style="360" customWidth="1"/>
    <col min="1287" max="1536" width="11.7109375" style="360"/>
    <col min="1537" max="1537" width="11.140625" style="360" customWidth="1"/>
    <col min="1538" max="1538" width="58.85546875" style="360" customWidth="1"/>
    <col min="1539" max="1539" width="10.5703125" style="360" customWidth="1"/>
    <col min="1540" max="1540" width="10.85546875" style="360" customWidth="1"/>
    <col min="1541" max="1542" width="14.42578125" style="360" customWidth="1"/>
    <col min="1543" max="1792" width="11.7109375" style="360"/>
    <col min="1793" max="1793" width="11.140625" style="360" customWidth="1"/>
    <col min="1794" max="1794" width="58.85546875" style="360" customWidth="1"/>
    <col min="1795" max="1795" width="10.5703125" style="360" customWidth="1"/>
    <col min="1796" max="1796" width="10.85546875" style="360" customWidth="1"/>
    <col min="1797" max="1798" width="14.42578125" style="360" customWidth="1"/>
    <col min="1799" max="2048" width="11.7109375" style="360"/>
    <col min="2049" max="2049" width="11.140625" style="360" customWidth="1"/>
    <col min="2050" max="2050" width="58.85546875" style="360" customWidth="1"/>
    <col min="2051" max="2051" width="10.5703125" style="360" customWidth="1"/>
    <col min="2052" max="2052" width="10.85546875" style="360" customWidth="1"/>
    <col min="2053" max="2054" width="14.42578125" style="360" customWidth="1"/>
    <col min="2055" max="2304" width="11.7109375" style="360"/>
    <col min="2305" max="2305" width="11.140625" style="360" customWidth="1"/>
    <col min="2306" max="2306" width="58.85546875" style="360" customWidth="1"/>
    <col min="2307" max="2307" width="10.5703125" style="360" customWidth="1"/>
    <col min="2308" max="2308" width="10.85546875" style="360" customWidth="1"/>
    <col min="2309" max="2310" width="14.42578125" style="360" customWidth="1"/>
    <col min="2311" max="2560" width="11.7109375" style="360"/>
    <col min="2561" max="2561" width="11.140625" style="360" customWidth="1"/>
    <col min="2562" max="2562" width="58.85546875" style="360" customWidth="1"/>
    <col min="2563" max="2563" width="10.5703125" style="360" customWidth="1"/>
    <col min="2564" max="2564" width="10.85546875" style="360" customWidth="1"/>
    <col min="2565" max="2566" width="14.42578125" style="360" customWidth="1"/>
    <col min="2567" max="2816" width="11.7109375" style="360"/>
    <col min="2817" max="2817" width="11.140625" style="360" customWidth="1"/>
    <col min="2818" max="2818" width="58.85546875" style="360" customWidth="1"/>
    <col min="2819" max="2819" width="10.5703125" style="360" customWidth="1"/>
    <col min="2820" max="2820" width="10.85546875" style="360" customWidth="1"/>
    <col min="2821" max="2822" width="14.42578125" style="360" customWidth="1"/>
    <col min="2823" max="3072" width="11.7109375" style="360"/>
    <col min="3073" max="3073" width="11.140625" style="360" customWidth="1"/>
    <col min="3074" max="3074" width="58.85546875" style="360" customWidth="1"/>
    <col min="3075" max="3075" width="10.5703125" style="360" customWidth="1"/>
    <col min="3076" max="3076" width="10.85546875" style="360" customWidth="1"/>
    <col min="3077" max="3078" width="14.42578125" style="360" customWidth="1"/>
    <col min="3079" max="3328" width="11.7109375" style="360"/>
    <col min="3329" max="3329" width="11.140625" style="360" customWidth="1"/>
    <col min="3330" max="3330" width="58.85546875" style="360" customWidth="1"/>
    <col min="3331" max="3331" width="10.5703125" style="360" customWidth="1"/>
    <col min="3332" max="3332" width="10.85546875" style="360" customWidth="1"/>
    <col min="3333" max="3334" width="14.42578125" style="360" customWidth="1"/>
    <col min="3335" max="3584" width="11.7109375" style="360"/>
    <col min="3585" max="3585" width="11.140625" style="360" customWidth="1"/>
    <col min="3586" max="3586" width="58.85546875" style="360" customWidth="1"/>
    <col min="3587" max="3587" width="10.5703125" style="360" customWidth="1"/>
    <col min="3588" max="3588" width="10.85546875" style="360" customWidth="1"/>
    <col min="3589" max="3590" width="14.42578125" style="360" customWidth="1"/>
    <col min="3591" max="3840" width="11.7109375" style="360"/>
    <col min="3841" max="3841" width="11.140625" style="360" customWidth="1"/>
    <col min="3842" max="3842" width="58.85546875" style="360" customWidth="1"/>
    <col min="3843" max="3843" width="10.5703125" style="360" customWidth="1"/>
    <col min="3844" max="3844" width="10.85546875" style="360" customWidth="1"/>
    <col min="3845" max="3846" width="14.42578125" style="360" customWidth="1"/>
    <col min="3847" max="4096" width="11.7109375" style="360"/>
    <col min="4097" max="4097" width="11.140625" style="360" customWidth="1"/>
    <col min="4098" max="4098" width="58.85546875" style="360" customWidth="1"/>
    <col min="4099" max="4099" width="10.5703125" style="360" customWidth="1"/>
    <col min="4100" max="4100" width="10.85546875" style="360" customWidth="1"/>
    <col min="4101" max="4102" width="14.42578125" style="360" customWidth="1"/>
    <col min="4103" max="4352" width="11.7109375" style="360"/>
    <col min="4353" max="4353" width="11.140625" style="360" customWidth="1"/>
    <col min="4354" max="4354" width="58.85546875" style="360" customWidth="1"/>
    <col min="4355" max="4355" width="10.5703125" style="360" customWidth="1"/>
    <col min="4356" max="4356" width="10.85546875" style="360" customWidth="1"/>
    <col min="4357" max="4358" width="14.42578125" style="360" customWidth="1"/>
    <col min="4359" max="4608" width="11.7109375" style="360"/>
    <col min="4609" max="4609" width="11.140625" style="360" customWidth="1"/>
    <col min="4610" max="4610" width="58.85546875" style="360" customWidth="1"/>
    <col min="4611" max="4611" width="10.5703125" style="360" customWidth="1"/>
    <col min="4612" max="4612" width="10.85546875" style="360" customWidth="1"/>
    <col min="4613" max="4614" width="14.42578125" style="360" customWidth="1"/>
    <col min="4615" max="4864" width="11.7109375" style="360"/>
    <col min="4865" max="4865" width="11.140625" style="360" customWidth="1"/>
    <col min="4866" max="4866" width="58.85546875" style="360" customWidth="1"/>
    <col min="4867" max="4867" width="10.5703125" style="360" customWidth="1"/>
    <col min="4868" max="4868" width="10.85546875" style="360" customWidth="1"/>
    <col min="4869" max="4870" width="14.42578125" style="360" customWidth="1"/>
    <col min="4871" max="5120" width="11.7109375" style="360"/>
    <col min="5121" max="5121" width="11.140625" style="360" customWidth="1"/>
    <col min="5122" max="5122" width="58.85546875" style="360" customWidth="1"/>
    <col min="5123" max="5123" width="10.5703125" style="360" customWidth="1"/>
    <col min="5124" max="5124" width="10.85546875" style="360" customWidth="1"/>
    <col min="5125" max="5126" width="14.42578125" style="360" customWidth="1"/>
    <col min="5127" max="5376" width="11.7109375" style="360"/>
    <col min="5377" max="5377" width="11.140625" style="360" customWidth="1"/>
    <col min="5378" max="5378" width="58.85546875" style="360" customWidth="1"/>
    <col min="5379" max="5379" width="10.5703125" style="360" customWidth="1"/>
    <col min="5380" max="5380" width="10.85546875" style="360" customWidth="1"/>
    <col min="5381" max="5382" width="14.42578125" style="360" customWidth="1"/>
    <col min="5383" max="5632" width="11.7109375" style="360"/>
    <col min="5633" max="5633" width="11.140625" style="360" customWidth="1"/>
    <col min="5634" max="5634" width="58.85546875" style="360" customWidth="1"/>
    <col min="5635" max="5635" width="10.5703125" style="360" customWidth="1"/>
    <col min="5636" max="5636" width="10.85546875" style="360" customWidth="1"/>
    <col min="5637" max="5638" width="14.42578125" style="360" customWidth="1"/>
    <col min="5639" max="5888" width="11.7109375" style="360"/>
    <col min="5889" max="5889" width="11.140625" style="360" customWidth="1"/>
    <col min="5890" max="5890" width="58.85546875" style="360" customWidth="1"/>
    <col min="5891" max="5891" width="10.5703125" style="360" customWidth="1"/>
    <col min="5892" max="5892" width="10.85546875" style="360" customWidth="1"/>
    <col min="5893" max="5894" width="14.42578125" style="360" customWidth="1"/>
    <col min="5895" max="6144" width="11.7109375" style="360"/>
    <col min="6145" max="6145" width="11.140625" style="360" customWidth="1"/>
    <col min="6146" max="6146" width="58.85546875" style="360" customWidth="1"/>
    <col min="6147" max="6147" width="10.5703125" style="360" customWidth="1"/>
    <col min="6148" max="6148" width="10.85546875" style="360" customWidth="1"/>
    <col min="6149" max="6150" width="14.42578125" style="360" customWidth="1"/>
    <col min="6151" max="6400" width="11.7109375" style="360"/>
    <col min="6401" max="6401" width="11.140625" style="360" customWidth="1"/>
    <col min="6402" max="6402" width="58.85546875" style="360" customWidth="1"/>
    <col min="6403" max="6403" width="10.5703125" style="360" customWidth="1"/>
    <col min="6404" max="6404" width="10.85546875" style="360" customWidth="1"/>
    <col min="6405" max="6406" width="14.42578125" style="360" customWidth="1"/>
    <col min="6407" max="6656" width="11.7109375" style="360"/>
    <col min="6657" max="6657" width="11.140625" style="360" customWidth="1"/>
    <col min="6658" max="6658" width="58.85546875" style="360" customWidth="1"/>
    <col min="6659" max="6659" width="10.5703125" style="360" customWidth="1"/>
    <col min="6660" max="6660" width="10.85546875" style="360" customWidth="1"/>
    <col min="6661" max="6662" width="14.42578125" style="360" customWidth="1"/>
    <col min="6663" max="6912" width="11.7109375" style="360"/>
    <col min="6913" max="6913" width="11.140625" style="360" customWidth="1"/>
    <col min="6914" max="6914" width="58.85546875" style="360" customWidth="1"/>
    <col min="6915" max="6915" width="10.5703125" style="360" customWidth="1"/>
    <col min="6916" max="6916" width="10.85546875" style="360" customWidth="1"/>
    <col min="6917" max="6918" width="14.42578125" style="360" customWidth="1"/>
    <col min="6919" max="7168" width="11.7109375" style="360"/>
    <col min="7169" max="7169" width="11.140625" style="360" customWidth="1"/>
    <col min="7170" max="7170" width="58.85546875" style="360" customWidth="1"/>
    <col min="7171" max="7171" width="10.5703125" style="360" customWidth="1"/>
    <col min="7172" max="7172" width="10.85546875" style="360" customWidth="1"/>
    <col min="7173" max="7174" width="14.42578125" style="360" customWidth="1"/>
    <col min="7175" max="7424" width="11.7109375" style="360"/>
    <col min="7425" max="7425" width="11.140625" style="360" customWidth="1"/>
    <col min="7426" max="7426" width="58.85546875" style="360" customWidth="1"/>
    <col min="7427" max="7427" width="10.5703125" style="360" customWidth="1"/>
    <col min="7428" max="7428" width="10.85546875" style="360" customWidth="1"/>
    <col min="7429" max="7430" width="14.42578125" style="360" customWidth="1"/>
    <col min="7431" max="7680" width="11.7109375" style="360"/>
    <col min="7681" max="7681" width="11.140625" style="360" customWidth="1"/>
    <col min="7682" max="7682" width="58.85546875" style="360" customWidth="1"/>
    <col min="7683" max="7683" width="10.5703125" style="360" customWidth="1"/>
    <col min="7684" max="7684" width="10.85546875" style="360" customWidth="1"/>
    <col min="7685" max="7686" width="14.42578125" style="360" customWidth="1"/>
    <col min="7687" max="7936" width="11.7109375" style="360"/>
    <col min="7937" max="7937" width="11.140625" style="360" customWidth="1"/>
    <col min="7938" max="7938" width="58.85546875" style="360" customWidth="1"/>
    <col min="7939" max="7939" width="10.5703125" style="360" customWidth="1"/>
    <col min="7940" max="7940" width="10.85546875" style="360" customWidth="1"/>
    <col min="7941" max="7942" width="14.42578125" style="360" customWidth="1"/>
    <col min="7943" max="8192" width="11.7109375" style="360"/>
    <col min="8193" max="8193" width="11.140625" style="360" customWidth="1"/>
    <col min="8194" max="8194" width="58.85546875" style="360" customWidth="1"/>
    <col min="8195" max="8195" width="10.5703125" style="360" customWidth="1"/>
    <col min="8196" max="8196" width="10.85546875" style="360" customWidth="1"/>
    <col min="8197" max="8198" width="14.42578125" style="360" customWidth="1"/>
    <col min="8199" max="8448" width="11.7109375" style="360"/>
    <col min="8449" max="8449" width="11.140625" style="360" customWidth="1"/>
    <col min="8450" max="8450" width="58.85546875" style="360" customWidth="1"/>
    <col min="8451" max="8451" width="10.5703125" style="360" customWidth="1"/>
    <col min="8452" max="8452" width="10.85546875" style="360" customWidth="1"/>
    <col min="8453" max="8454" width="14.42578125" style="360" customWidth="1"/>
    <col min="8455" max="8704" width="11.7109375" style="360"/>
    <col min="8705" max="8705" width="11.140625" style="360" customWidth="1"/>
    <col min="8706" max="8706" width="58.85546875" style="360" customWidth="1"/>
    <col min="8707" max="8707" width="10.5703125" style="360" customWidth="1"/>
    <col min="8708" max="8708" width="10.85546875" style="360" customWidth="1"/>
    <col min="8709" max="8710" width="14.42578125" style="360" customWidth="1"/>
    <col min="8711" max="8960" width="11.7109375" style="360"/>
    <col min="8961" max="8961" width="11.140625" style="360" customWidth="1"/>
    <col min="8962" max="8962" width="58.85546875" style="360" customWidth="1"/>
    <col min="8963" max="8963" width="10.5703125" style="360" customWidth="1"/>
    <col min="8964" max="8964" width="10.85546875" style="360" customWidth="1"/>
    <col min="8965" max="8966" width="14.42578125" style="360" customWidth="1"/>
    <col min="8967" max="9216" width="11.7109375" style="360"/>
    <col min="9217" max="9217" width="11.140625" style="360" customWidth="1"/>
    <col min="9218" max="9218" width="58.85546875" style="360" customWidth="1"/>
    <col min="9219" max="9219" width="10.5703125" style="360" customWidth="1"/>
    <col min="9220" max="9220" width="10.85546875" style="360" customWidth="1"/>
    <col min="9221" max="9222" width="14.42578125" style="360" customWidth="1"/>
    <col min="9223" max="9472" width="11.7109375" style="360"/>
    <col min="9473" max="9473" width="11.140625" style="360" customWidth="1"/>
    <col min="9474" max="9474" width="58.85546875" style="360" customWidth="1"/>
    <col min="9475" max="9475" width="10.5703125" style="360" customWidth="1"/>
    <col min="9476" max="9476" width="10.85546875" style="360" customWidth="1"/>
    <col min="9477" max="9478" width="14.42578125" style="360" customWidth="1"/>
    <col min="9479" max="9728" width="11.7109375" style="360"/>
    <col min="9729" max="9729" width="11.140625" style="360" customWidth="1"/>
    <col min="9730" max="9730" width="58.85546875" style="360" customWidth="1"/>
    <col min="9731" max="9731" width="10.5703125" style="360" customWidth="1"/>
    <col min="9732" max="9732" width="10.85546875" style="360" customWidth="1"/>
    <col min="9733" max="9734" width="14.42578125" style="360" customWidth="1"/>
    <col min="9735" max="9984" width="11.7109375" style="360"/>
    <col min="9985" max="9985" width="11.140625" style="360" customWidth="1"/>
    <col min="9986" max="9986" width="58.85546875" style="360" customWidth="1"/>
    <col min="9987" max="9987" width="10.5703125" style="360" customWidth="1"/>
    <col min="9988" max="9988" width="10.85546875" style="360" customWidth="1"/>
    <col min="9989" max="9990" width="14.42578125" style="360" customWidth="1"/>
    <col min="9991" max="10240" width="11.7109375" style="360"/>
    <col min="10241" max="10241" width="11.140625" style="360" customWidth="1"/>
    <col min="10242" max="10242" width="58.85546875" style="360" customWidth="1"/>
    <col min="10243" max="10243" width="10.5703125" style="360" customWidth="1"/>
    <col min="10244" max="10244" width="10.85546875" style="360" customWidth="1"/>
    <col min="10245" max="10246" width="14.42578125" style="360" customWidth="1"/>
    <col min="10247" max="10496" width="11.7109375" style="360"/>
    <col min="10497" max="10497" width="11.140625" style="360" customWidth="1"/>
    <col min="10498" max="10498" width="58.85546875" style="360" customWidth="1"/>
    <col min="10499" max="10499" width="10.5703125" style="360" customWidth="1"/>
    <col min="10500" max="10500" width="10.85546875" style="360" customWidth="1"/>
    <col min="10501" max="10502" width="14.42578125" style="360" customWidth="1"/>
    <col min="10503" max="10752" width="11.7109375" style="360"/>
    <col min="10753" max="10753" width="11.140625" style="360" customWidth="1"/>
    <col min="10754" max="10754" width="58.85546875" style="360" customWidth="1"/>
    <col min="10755" max="10755" width="10.5703125" style="360" customWidth="1"/>
    <col min="10756" max="10756" width="10.85546875" style="360" customWidth="1"/>
    <col min="10757" max="10758" width="14.42578125" style="360" customWidth="1"/>
    <col min="10759" max="11008" width="11.7109375" style="360"/>
    <col min="11009" max="11009" width="11.140625" style="360" customWidth="1"/>
    <col min="11010" max="11010" width="58.85546875" style="360" customWidth="1"/>
    <col min="11011" max="11011" width="10.5703125" style="360" customWidth="1"/>
    <col min="11012" max="11012" width="10.85546875" style="360" customWidth="1"/>
    <col min="11013" max="11014" width="14.42578125" style="360" customWidth="1"/>
    <col min="11015" max="11264" width="11.7109375" style="360"/>
    <col min="11265" max="11265" width="11.140625" style="360" customWidth="1"/>
    <col min="11266" max="11266" width="58.85546875" style="360" customWidth="1"/>
    <col min="11267" max="11267" width="10.5703125" style="360" customWidth="1"/>
    <col min="11268" max="11268" width="10.85546875" style="360" customWidth="1"/>
    <col min="11269" max="11270" width="14.42578125" style="360" customWidth="1"/>
    <col min="11271" max="11520" width="11.7109375" style="360"/>
    <col min="11521" max="11521" width="11.140625" style="360" customWidth="1"/>
    <col min="11522" max="11522" width="58.85546875" style="360" customWidth="1"/>
    <col min="11523" max="11523" width="10.5703125" style="360" customWidth="1"/>
    <col min="11524" max="11524" width="10.85546875" style="360" customWidth="1"/>
    <col min="11525" max="11526" width="14.42578125" style="360" customWidth="1"/>
    <col min="11527" max="11776" width="11.7109375" style="360"/>
    <col min="11777" max="11777" width="11.140625" style="360" customWidth="1"/>
    <col min="11778" max="11778" width="58.85546875" style="360" customWidth="1"/>
    <col min="11779" max="11779" width="10.5703125" style="360" customWidth="1"/>
    <col min="11780" max="11780" width="10.85546875" style="360" customWidth="1"/>
    <col min="11781" max="11782" width="14.42578125" style="360" customWidth="1"/>
    <col min="11783" max="12032" width="11.7109375" style="360"/>
    <col min="12033" max="12033" width="11.140625" style="360" customWidth="1"/>
    <col min="12034" max="12034" width="58.85546875" style="360" customWidth="1"/>
    <col min="12035" max="12035" width="10.5703125" style="360" customWidth="1"/>
    <col min="12036" max="12036" width="10.85546875" style="360" customWidth="1"/>
    <col min="12037" max="12038" width="14.42578125" style="360" customWidth="1"/>
    <col min="12039" max="12288" width="11.7109375" style="360"/>
    <col min="12289" max="12289" width="11.140625" style="360" customWidth="1"/>
    <col min="12290" max="12290" width="58.85546875" style="360" customWidth="1"/>
    <col min="12291" max="12291" width="10.5703125" style="360" customWidth="1"/>
    <col min="12292" max="12292" width="10.85546875" style="360" customWidth="1"/>
    <col min="12293" max="12294" width="14.42578125" style="360" customWidth="1"/>
    <col min="12295" max="12544" width="11.7109375" style="360"/>
    <col min="12545" max="12545" width="11.140625" style="360" customWidth="1"/>
    <col min="12546" max="12546" width="58.85546875" style="360" customWidth="1"/>
    <col min="12547" max="12547" width="10.5703125" style="360" customWidth="1"/>
    <col min="12548" max="12548" width="10.85546875" style="360" customWidth="1"/>
    <col min="12549" max="12550" width="14.42578125" style="360" customWidth="1"/>
    <col min="12551" max="12800" width="11.7109375" style="360"/>
    <col min="12801" max="12801" width="11.140625" style="360" customWidth="1"/>
    <col min="12802" max="12802" width="58.85546875" style="360" customWidth="1"/>
    <col min="12803" max="12803" width="10.5703125" style="360" customWidth="1"/>
    <col min="12804" max="12804" width="10.85546875" style="360" customWidth="1"/>
    <col min="12805" max="12806" width="14.42578125" style="360" customWidth="1"/>
    <col min="12807" max="13056" width="11.7109375" style="360"/>
    <col min="13057" max="13057" width="11.140625" style="360" customWidth="1"/>
    <col min="13058" max="13058" width="58.85546875" style="360" customWidth="1"/>
    <col min="13059" max="13059" width="10.5703125" style="360" customWidth="1"/>
    <col min="13060" max="13060" width="10.85546875" style="360" customWidth="1"/>
    <col min="13061" max="13062" width="14.42578125" style="360" customWidth="1"/>
    <col min="13063" max="13312" width="11.7109375" style="360"/>
    <col min="13313" max="13313" width="11.140625" style="360" customWidth="1"/>
    <col min="13314" max="13314" width="58.85546875" style="360" customWidth="1"/>
    <col min="13315" max="13315" width="10.5703125" style="360" customWidth="1"/>
    <col min="13316" max="13316" width="10.85546875" style="360" customWidth="1"/>
    <col min="13317" max="13318" width="14.42578125" style="360" customWidth="1"/>
    <col min="13319" max="13568" width="11.7109375" style="360"/>
    <col min="13569" max="13569" width="11.140625" style="360" customWidth="1"/>
    <col min="13570" max="13570" width="58.85546875" style="360" customWidth="1"/>
    <col min="13571" max="13571" width="10.5703125" style="360" customWidth="1"/>
    <col min="13572" max="13572" width="10.85546875" style="360" customWidth="1"/>
    <col min="13573" max="13574" width="14.42578125" style="360" customWidth="1"/>
    <col min="13575" max="13824" width="11.7109375" style="360"/>
    <col min="13825" max="13825" width="11.140625" style="360" customWidth="1"/>
    <col min="13826" max="13826" width="58.85546875" style="360" customWidth="1"/>
    <col min="13827" max="13827" width="10.5703125" style="360" customWidth="1"/>
    <col min="13828" max="13828" width="10.85546875" style="360" customWidth="1"/>
    <col min="13829" max="13830" width="14.42578125" style="360" customWidth="1"/>
    <col min="13831" max="14080" width="11.7109375" style="360"/>
    <col min="14081" max="14081" width="11.140625" style="360" customWidth="1"/>
    <col min="14082" max="14082" width="58.85546875" style="360" customWidth="1"/>
    <col min="14083" max="14083" width="10.5703125" style="360" customWidth="1"/>
    <col min="14084" max="14084" width="10.85546875" style="360" customWidth="1"/>
    <col min="14085" max="14086" width="14.42578125" style="360" customWidth="1"/>
    <col min="14087" max="14336" width="11.7109375" style="360"/>
    <col min="14337" max="14337" width="11.140625" style="360" customWidth="1"/>
    <col min="14338" max="14338" width="58.85546875" style="360" customWidth="1"/>
    <col min="14339" max="14339" width="10.5703125" style="360" customWidth="1"/>
    <col min="14340" max="14340" width="10.85546875" style="360" customWidth="1"/>
    <col min="14341" max="14342" width="14.42578125" style="360" customWidth="1"/>
    <col min="14343" max="14592" width="11.7109375" style="360"/>
    <col min="14593" max="14593" width="11.140625" style="360" customWidth="1"/>
    <col min="14594" max="14594" width="58.85546875" style="360" customWidth="1"/>
    <col min="14595" max="14595" width="10.5703125" style="360" customWidth="1"/>
    <col min="14596" max="14596" width="10.85546875" style="360" customWidth="1"/>
    <col min="14597" max="14598" width="14.42578125" style="360" customWidth="1"/>
    <col min="14599" max="14848" width="11.7109375" style="360"/>
    <col min="14849" max="14849" width="11.140625" style="360" customWidth="1"/>
    <col min="14850" max="14850" width="58.85546875" style="360" customWidth="1"/>
    <col min="14851" max="14851" width="10.5703125" style="360" customWidth="1"/>
    <col min="14852" max="14852" width="10.85546875" style="360" customWidth="1"/>
    <col min="14853" max="14854" width="14.42578125" style="360" customWidth="1"/>
    <col min="14855" max="15104" width="11.7109375" style="360"/>
    <col min="15105" max="15105" width="11.140625" style="360" customWidth="1"/>
    <col min="15106" max="15106" width="58.85546875" style="360" customWidth="1"/>
    <col min="15107" max="15107" width="10.5703125" style="360" customWidth="1"/>
    <col min="15108" max="15108" width="10.85546875" style="360" customWidth="1"/>
    <col min="15109" max="15110" width="14.42578125" style="360" customWidth="1"/>
    <col min="15111" max="15360" width="11.7109375" style="360"/>
    <col min="15361" max="15361" width="11.140625" style="360" customWidth="1"/>
    <col min="15362" max="15362" width="58.85546875" style="360" customWidth="1"/>
    <col min="15363" max="15363" width="10.5703125" style="360" customWidth="1"/>
    <col min="15364" max="15364" width="10.85546875" style="360" customWidth="1"/>
    <col min="15365" max="15366" width="14.42578125" style="360" customWidth="1"/>
    <col min="15367" max="15616" width="11.7109375" style="360"/>
    <col min="15617" max="15617" width="11.140625" style="360" customWidth="1"/>
    <col min="15618" max="15618" width="58.85546875" style="360" customWidth="1"/>
    <col min="15619" max="15619" width="10.5703125" style="360" customWidth="1"/>
    <col min="15620" max="15620" width="10.85546875" style="360" customWidth="1"/>
    <col min="15621" max="15622" width="14.42578125" style="360" customWidth="1"/>
    <col min="15623" max="15872" width="11.7109375" style="360"/>
    <col min="15873" max="15873" width="11.140625" style="360" customWidth="1"/>
    <col min="15874" max="15874" width="58.85546875" style="360" customWidth="1"/>
    <col min="15875" max="15875" width="10.5703125" style="360" customWidth="1"/>
    <col min="15876" max="15876" width="10.85546875" style="360" customWidth="1"/>
    <col min="15877" max="15878" width="14.42578125" style="360" customWidth="1"/>
    <col min="15879" max="16128" width="11.7109375" style="360"/>
    <col min="16129" max="16129" width="11.140625" style="360" customWidth="1"/>
    <col min="16130" max="16130" width="58.85546875" style="360" customWidth="1"/>
    <col min="16131" max="16131" width="10.5703125" style="360" customWidth="1"/>
    <col min="16132" max="16132" width="10.85546875" style="360" customWidth="1"/>
    <col min="16133" max="16134" width="14.42578125" style="360" customWidth="1"/>
    <col min="16135" max="16384" width="11.7109375" style="360"/>
  </cols>
  <sheetData>
    <row r="1" spans="1:8" x14ac:dyDescent="0.25">
      <c r="A1" s="359" t="s">
        <v>2457</v>
      </c>
    </row>
    <row r="2" spans="1:8" ht="25.5" x14ac:dyDescent="0.25">
      <c r="B2" s="362" t="s">
        <v>2458</v>
      </c>
    </row>
    <row r="3" spans="1:8" x14ac:dyDescent="0.25">
      <c r="B3" s="362" t="s">
        <v>107</v>
      </c>
      <c r="D3" s="363"/>
      <c r="E3" s="364"/>
      <c r="F3" s="364"/>
    </row>
    <row r="4" spans="1:8" ht="16.5" thickBot="1" x14ac:dyDescent="0.3">
      <c r="B4" s="365" t="s">
        <v>2459</v>
      </c>
      <c r="D4" s="363"/>
      <c r="E4" s="364"/>
      <c r="F4" s="364"/>
    </row>
    <row r="5" spans="1:8" s="371" customFormat="1" ht="39.75" thickBot="1" x14ac:dyDescent="0.3">
      <c r="A5" s="366" t="s">
        <v>2460</v>
      </c>
      <c r="B5" s="367" t="s">
        <v>2461</v>
      </c>
      <c r="C5" s="368" t="s">
        <v>2462</v>
      </c>
      <c r="D5" s="369" t="s">
        <v>155</v>
      </c>
      <c r="E5" s="368" t="s">
        <v>1955</v>
      </c>
      <c r="F5" s="370" t="s">
        <v>1956</v>
      </c>
      <c r="G5" s="196" t="s">
        <v>166</v>
      </c>
      <c r="H5" s="196" t="s">
        <v>167</v>
      </c>
    </row>
    <row r="6" spans="1:8" ht="15.95" customHeight="1" x14ac:dyDescent="0.25">
      <c r="A6" s="372"/>
      <c r="B6" s="373"/>
      <c r="C6" s="374"/>
      <c r="D6" s="375"/>
      <c r="E6" s="376"/>
      <c r="F6" s="377"/>
      <c r="G6" s="149"/>
      <c r="H6" s="149"/>
    </row>
    <row r="7" spans="1:8" ht="15.95" customHeight="1" x14ac:dyDescent="0.25">
      <c r="A7" s="378"/>
      <c r="B7" s="379" t="s">
        <v>2463</v>
      </c>
      <c r="C7" s="380"/>
      <c r="D7" s="381"/>
      <c r="E7" s="382"/>
      <c r="F7" s="377"/>
      <c r="G7" s="180" t="s">
        <v>187</v>
      </c>
      <c r="H7" s="181" t="s">
        <v>179</v>
      </c>
    </row>
    <row r="8" spans="1:8" ht="15.95" customHeight="1" x14ac:dyDescent="0.25">
      <c r="A8" s="378"/>
      <c r="B8" s="383"/>
      <c r="C8" s="380"/>
      <c r="D8" s="381"/>
      <c r="E8" s="382"/>
      <c r="F8" s="377"/>
      <c r="G8" s="180" t="s">
        <v>187</v>
      </c>
      <c r="H8" s="181" t="s">
        <v>179</v>
      </c>
    </row>
    <row r="9" spans="1:8" s="390" customFormat="1" ht="50.1" customHeight="1" x14ac:dyDescent="0.2">
      <c r="A9" s="384"/>
      <c r="B9" s="385" t="s">
        <v>2464</v>
      </c>
      <c r="C9" s="386"/>
      <c r="D9" s="387"/>
      <c r="E9" s="388"/>
      <c r="F9" s="389"/>
      <c r="G9" s="180" t="s">
        <v>187</v>
      </c>
      <c r="H9" s="181" t="s">
        <v>179</v>
      </c>
    </row>
    <row r="10" spans="1:8" ht="15.95" customHeight="1" x14ac:dyDescent="0.25">
      <c r="A10" s="378"/>
      <c r="B10" s="383"/>
      <c r="C10" s="380"/>
      <c r="D10" s="381"/>
      <c r="E10" s="382"/>
      <c r="F10" s="377"/>
      <c r="G10" s="180" t="s">
        <v>187</v>
      </c>
      <c r="H10" s="181" t="s">
        <v>179</v>
      </c>
    </row>
    <row r="11" spans="1:8" ht="15.95" customHeight="1" x14ac:dyDescent="0.25">
      <c r="A11" s="378"/>
      <c r="B11" s="383" t="s">
        <v>2465</v>
      </c>
      <c r="C11" s="386" t="s">
        <v>1210</v>
      </c>
      <c r="D11" s="387">
        <v>1</v>
      </c>
      <c r="E11" s="433"/>
      <c r="F11" s="391">
        <f>D11*E11</f>
        <v>0</v>
      </c>
      <c r="G11" s="180" t="s">
        <v>187</v>
      </c>
      <c r="H11" s="181" t="s">
        <v>179</v>
      </c>
    </row>
    <row r="12" spans="1:8" s="390" customFormat="1" ht="30" customHeight="1" x14ac:dyDescent="0.2">
      <c r="A12" s="384"/>
      <c r="B12" s="385" t="s">
        <v>2466</v>
      </c>
      <c r="C12" s="386"/>
      <c r="D12" s="387"/>
      <c r="E12" s="433"/>
      <c r="F12" s="391"/>
      <c r="G12" s="180" t="s">
        <v>187</v>
      </c>
      <c r="H12" s="181" t="s">
        <v>179</v>
      </c>
    </row>
    <row r="13" spans="1:8" ht="15.95" customHeight="1" x14ac:dyDescent="0.25">
      <c r="A13" s="378"/>
      <c r="B13" s="383" t="s">
        <v>2467</v>
      </c>
      <c r="C13" s="380"/>
      <c r="D13" s="381"/>
      <c r="E13" s="433"/>
      <c r="F13" s="391"/>
      <c r="G13" s="180" t="s">
        <v>187</v>
      </c>
      <c r="H13" s="181" t="s">
        <v>179</v>
      </c>
    </row>
    <row r="14" spans="1:8" ht="15.95" customHeight="1" x14ac:dyDescent="0.25">
      <c r="A14" s="378"/>
      <c r="B14" s="383" t="s">
        <v>2468</v>
      </c>
      <c r="C14" s="380"/>
      <c r="D14" s="381"/>
      <c r="E14" s="433"/>
      <c r="F14" s="391"/>
      <c r="G14" s="180" t="s">
        <v>187</v>
      </c>
      <c r="H14" s="181" t="s">
        <v>179</v>
      </c>
    </row>
    <row r="15" spans="1:8" ht="15.95" customHeight="1" x14ac:dyDescent="0.25">
      <c r="A15" s="378"/>
      <c r="B15" s="383"/>
      <c r="C15" s="380"/>
      <c r="D15" s="381"/>
      <c r="E15" s="433"/>
      <c r="F15" s="391"/>
      <c r="G15" s="180" t="s">
        <v>187</v>
      </c>
      <c r="H15" s="181" t="s">
        <v>179</v>
      </c>
    </row>
    <row r="16" spans="1:8" ht="15.95" customHeight="1" x14ac:dyDescent="0.25">
      <c r="A16" s="378"/>
      <c r="B16" s="383" t="s">
        <v>2469</v>
      </c>
      <c r="C16" s="386" t="s">
        <v>1210</v>
      </c>
      <c r="D16" s="387">
        <v>1</v>
      </c>
      <c r="E16" s="433"/>
      <c r="F16" s="391">
        <f>D16*E16</f>
        <v>0</v>
      </c>
      <c r="G16" s="180" t="s">
        <v>187</v>
      </c>
      <c r="H16" s="181" t="s">
        <v>179</v>
      </c>
    </row>
    <row r="17" spans="1:8" s="390" customFormat="1" ht="30" customHeight="1" x14ac:dyDescent="0.2">
      <c r="A17" s="384"/>
      <c r="B17" s="385" t="s">
        <v>2470</v>
      </c>
      <c r="C17" s="386"/>
      <c r="D17" s="387"/>
      <c r="E17" s="433"/>
      <c r="F17" s="391"/>
      <c r="G17" s="180" t="s">
        <v>187</v>
      </c>
      <c r="H17" s="181" t="s">
        <v>179</v>
      </c>
    </row>
    <row r="18" spans="1:8" ht="15.95" customHeight="1" x14ac:dyDescent="0.25">
      <c r="A18" s="378"/>
      <c r="B18" s="383" t="s">
        <v>2467</v>
      </c>
      <c r="C18" s="380"/>
      <c r="D18" s="381"/>
      <c r="E18" s="433"/>
      <c r="F18" s="391"/>
      <c r="G18" s="180" t="s">
        <v>187</v>
      </c>
      <c r="H18" s="181" t="s">
        <v>179</v>
      </c>
    </row>
    <row r="19" spans="1:8" ht="15.95" customHeight="1" x14ac:dyDescent="0.25">
      <c r="A19" s="378"/>
      <c r="B19" s="383" t="s">
        <v>2471</v>
      </c>
      <c r="C19" s="380"/>
      <c r="D19" s="381"/>
      <c r="E19" s="433"/>
      <c r="F19" s="391"/>
      <c r="G19" s="180" t="s">
        <v>187</v>
      </c>
      <c r="H19" s="181" t="s">
        <v>179</v>
      </c>
    </row>
    <row r="20" spans="1:8" ht="15.95" customHeight="1" x14ac:dyDescent="0.25">
      <c r="A20" s="378"/>
      <c r="B20" s="383" t="s">
        <v>2472</v>
      </c>
      <c r="C20" s="386" t="s">
        <v>1210</v>
      </c>
      <c r="D20" s="387">
        <v>1</v>
      </c>
      <c r="E20" s="433"/>
      <c r="F20" s="391">
        <f>D20*E20</f>
        <v>0</v>
      </c>
      <c r="G20" s="180" t="s">
        <v>187</v>
      </c>
      <c r="H20" s="181" t="s">
        <v>179</v>
      </c>
    </row>
    <row r="21" spans="1:8" ht="15.95" customHeight="1" x14ac:dyDescent="0.25">
      <c r="A21" s="378"/>
      <c r="B21" s="383"/>
      <c r="C21" s="380"/>
      <c r="D21" s="381"/>
      <c r="E21" s="433"/>
      <c r="F21" s="391"/>
      <c r="G21" s="180" t="s">
        <v>187</v>
      </c>
      <c r="H21" s="181" t="s">
        <v>179</v>
      </c>
    </row>
    <row r="22" spans="1:8" ht="15.95" customHeight="1" x14ac:dyDescent="0.25">
      <c r="A22" s="378"/>
      <c r="B22" s="383" t="s">
        <v>2473</v>
      </c>
      <c r="C22" s="386" t="s">
        <v>1210</v>
      </c>
      <c r="D22" s="387">
        <v>1</v>
      </c>
      <c r="E22" s="433"/>
      <c r="F22" s="391">
        <f>D22*E22</f>
        <v>0</v>
      </c>
      <c r="G22" s="180" t="s">
        <v>187</v>
      </c>
      <c r="H22" s="181" t="s">
        <v>179</v>
      </c>
    </row>
    <row r="23" spans="1:8" ht="15.95" customHeight="1" x14ac:dyDescent="0.25">
      <c r="A23" s="378"/>
      <c r="B23" s="383" t="s">
        <v>2474</v>
      </c>
      <c r="C23" s="380"/>
      <c r="D23" s="381"/>
      <c r="E23" s="433"/>
      <c r="F23" s="391"/>
      <c r="G23" s="180" t="s">
        <v>187</v>
      </c>
      <c r="H23" s="181" t="s">
        <v>179</v>
      </c>
    </row>
    <row r="24" spans="1:8" ht="15.95" customHeight="1" x14ac:dyDescent="0.25">
      <c r="A24" s="378"/>
      <c r="B24" s="383" t="s">
        <v>2467</v>
      </c>
      <c r="C24" s="380"/>
      <c r="D24" s="381"/>
      <c r="E24" s="433"/>
      <c r="F24" s="391"/>
      <c r="G24" s="180" t="s">
        <v>187</v>
      </c>
      <c r="H24" s="181" t="s">
        <v>179</v>
      </c>
    </row>
    <row r="25" spans="1:8" ht="15.95" customHeight="1" x14ac:dyDescent="0.25">
      <c r="A25" s="378"/>
      <c r="B25" s="383" t="s">
        <v>2475</v>
      </c>
      <c r="C25" s="380"/>
      <c r="D25" s="381"/>
      <c r="E25" s="433"/>
      <c r="F25" s="391"/>
      <c r="G25" s="180" t="s">
        <v>187</v>
      </c>
      <c r="H25" s="181" t="s">
        <v>179</v>
      </c>
    </row>
    <row r="26" spans="1:8" ht="15.95" customHeight="1" x14ac:dyDescent="0.25">
      <c r="A26" s="378"/>
      <c r="B26" s="383"/>
      <c r="C26" s="380"/>
      <c r="D26" s="381"/>
      <c r="E26" s="433"/>
      <c r="F26" s="391"/>
      <c r="G26" s="180" t="s">
        <v>187</v>
      </c>
      <c r="H26" s="181" t="s">
        <v>179</v>
      </c>
    </row>
    <row r="27" spans="1:8" ht="15.95" customHeight="1" x14ac:dyDescent="0.25">
      <c r="A27" s="378"/>
      <c r="B27" s="383" t="s">
        <v>2476</v>
      </c>
      <c r="C27" s="386" t="s">
        <v>1210</v>
      </c>
      <c r="D27" s="387">
        <v>1</v>
      </c>
      <c r="E27" s="433"/>
      <c r="F27" s="391">
        <f>D27*E27</f>
        <v>0</v>
      </c>
      <c r="G27" s="180" t="s">
        <v>187</v>
      </c>
      <c r="H27" s="181" t="s">
        <v>179</v>
      </c>
    </row>
    <row r="28" spans="1:8" ht="15.95" customHeight="1" x14ac:dyDescent="0.25">
      <c r="A28" s="378"/>
      <c r="B28" s="383" t="s">
        <v>2467</v>
      </c>
      <c r="C28" s="380"/>
      <c r="D28" s="381"/>
      <c r="E28" s="433"/>
      <c r="F28" s="391"/>
      <c r="G28" s="180" t="s">
        <v>187</v>
      </c>
      <c r="H28" s="181" t="s">
        <v>179</v>
      </c>
    </row>
    <row r="29" spans="1:8" ht="15.95" customHeight="1" x14ac:dyDescent="0.25">
      <c r="A29" s="378"/>
      <c r="B29" s="383" t="s">
        <v>2477</v>
      </c>
      <c r="C29" s="380"/>
      <c r="D29" s="381"/>
      <c r="E29" s="433"/>
      <c r="F29" s="391"/>
      <c r="G29" s="180" t="s">
        <v>187</v>
      </c>
      <c r="H29" s="181" t="s">
        <v>179</v>
      </c>
    </row>
    <row r="30" spans="1:8" ht="15.95" customHeight="1" x14ac:dyDescent="0.25">
      <c r="A30" s="378"/>
      <c r="B30" s="383"/>
      <c r="C30" s="380"/>
      <c r="D30" s="381"/>
      <c r="E30" s="433"/>
      <c r="F30" s="391"/>
      <c r="G30" s="180" t="s">
        <v>187</v>
      </c>
      <c r="H30" s="181" t="s">
        <v>179</v>
      </c>
    </row>
    <row r="31" spans="1:8" ht="15.95" customHeight="1" x14ac:dyDescent="0.25">
      <c r="A31" s="378"/>
      <c r="B31" s="383" t="s">
        <v>2478</v>
      </c>
      <c r="C31" s="386" t="s">
        <v>1210</v>
      </c>
      <c r="D31" s="387">
        <v>1</v>
      </c>
      <c r="E31" s="433"/>
      <c r="F31" s="391">
        <f>D31*E31</f>
        <v>0</v>
      </c>
      <c r="G31" s="180" t="s">
        <v>187</v>
      </c>
      <c r="H31" s="181" t="s">
        <v>179</v>
      </c>
    </row>
    <row r="32" spans="1:8" ht="15.95" customHeight="1" x14ac:dyDescent="0.25">
      <c r="A32" s="378"/>
      <c r="B32" s="383" t="s">
        <v>2467</v>
      </c>
      <c r="C32" s="380"/>
      <c r="D32" s="381"/>
      <c r="E32" s="433"/>
      <c r="F32" s="391"/>
      <c r="G32" s="180" t="s">
        <v>187</v>
      </c>
      <c r="H32" s="181" t="s">
        <v>179</v>
      </c>
    </row>
    <row r="33" spans="1:8" ht="15.95" customHeight="1" x14ac:dyDescent="0.25">
      <c r="A33" s="378"/>
      <c r="B33" s="383" t="s">
        <v>2477</v>
      </c>
      <c r="C33" s="380"/>
      <c r="D33" s="381"/>
      <c r="E33" s="433"/>
      <c r="F33" s="391"/>
      <c r="G33" s="180" t="s">
        <v>187</v>
      </c>
      <c r="H33" s="181" t="s">
        <v>179</v>
      </c>
    </row>
    <row r="34" spans="1:8" ht="15.95" customHeight="1" x14ac:dyDescent="0.25">
      <c r="A34" s="378"/>
      <c r="B34" s="383"/>
      <c r="C34" s="380"/>
      <c r="D34" s="381"/>
      <c r="E34" s="433"/>
      <c r="F34" s="391"/>
      <c r="G34" s="180" t="s">
        <v>187</v>
      </c>
      <c r="H34" s="181" t="s">
        <v>179</v>
      </c>
    </row>
    <row r="35" spans="1:8" ht="15.95" customHeight="1" x14ac:dyDescent="0.25">
      <c r="A35" s="384"/>
      <c r="B35" s="392" t="s">
        <v>2479</v>
      </c>
      <c r="C35" s="386"/>
      <c r="D35" s="387"/>
      <c r="E35" s="433"/>
      <c r="F35" s="391"/>
      <c r="G35" s="180" t="s">
        <v>187</v>
      </c>
      <c r="H35" s="181" t="s">
        <v>179</v>
      </c>
    </row>
    <row r="36" spans="1:8" ht="15.95" customHeight="1" x14ac:dyDescent="0.25">
      <c r="A36" s="384"/>
      <c r="B36" s="393"/>
      <c r="C36" s="386"/>
      <c r="D36" s="387"/>
      <c r="E36" s="433"/>
      <c r="F36" s="391"/>
      <c r="G36" s="180" t="s">
        <v>187</v>
      </c>
      <c r="H36" s="181" t="s">
        <v>179</v>
      </c>
    </row>
    <row r="37" spans="1:8" ht="15.95" customHeight="1" x14ac:dyDescent="0.25">
      <c r="A37" s="384"/>
      <c r="B37" s="392" t="s">
        <v>2480</v>
      </c>
      <c r="C37" s="386"/>
      <c r="D37" s="387"/>
      <c r="E37" s="433"/>
      <c r="F37" s="391"/>
      <c r="G37" s="180" t="s">
        <v>187</v>
      </c>
      <c r="H37" s="181" t="s">
        <v>179</v>
      </c>
    </row>
    <row r="38" spans="1:8" ht="15.95" customHeight="1" x14ac:dyDescent="0.25">
      <c r="A38" s="384"/>
      <c r="B38" s="393"/>
      <c r="C38" s="386"/>
      <c r="D38" s="387"/>
      <c r="E38" s="433"/>
      <c r="F38" s="391"/>
      <c r="G38" s="180" t="s">
        <v>187</v>
      </c>
      <c r="H38" s="181" t="s">
        <v>179</v>
      </c>
    </row>
    <row r="39" spans="1:8" ht="15.95" customHeight="1" x14ac:dyDescent="0.25">
      <c r="A39" s="384" t="s">
        <v>2481</v>
      </c>
      <c r="B39" s="393" t="s">
        <v>2482</v>
      </c>
      <c r="C39" s="386" t="s">
        <v>1210</v>
      </c>
      <c r="D39" s="387">
        <v>1</v>
      </c>
      <c r="E39" s="433"/>
      <c r="F39" s="391">
        <f>D39*E39</f>
        <v>0</v>
      </c>
      <c r="G39" s="180" t="s">
        <v>187</v>
      </c>
      <c r="H39" s="181" t="s">
        <v>179</v>
      </c>
    </row>
    <row r="40" spans="1:8" ht="15.95" customHeight="1" x14ac:dyDescent="0.25">
      <c r="A40" s="384"/>
      <c r="B40" s="393" t="s">
        <v>2483</v>
      </c>
      <c r="C40" s="386"/>
      <c r="D40" s="387"/>
      <c r="E40" s="433"/>
      <c r="F40" s="391"/>
      <c r="G40" s="180" t="s">
        <v>187</v>
      </c>
      <c r="H40" s="181" t="s">
        <v>179</v>
      </c>
    </row>
    <row r="41" spans="1:8" ht="15.95" customHeight="1" x14ac:dyDescent="0.25">
      <c r="A41" s="384"/>
      <c r="B41" s="393" t="s">
        <v>2484</v>
      </c>
      <c r="C41" s="386"/>
      <c r="D41" s="387"/>
      <c r="E41" s="433"/>
      <c r="F41" s="391"/>
      <c r="G41" s="180" t="s">
        <v>187</v>
      </c>
      <c r="H41" s="181" t="s">
        <v>179</v>
      </c>
    </row>
    <row r="42" spans="1:8" ht="15.95" customHeight="1" x14ac:dyDescent="0.25">
      <c r="A42" s="384"/>
      <c r="B42" s="393" t="s">
        <v>2485</v>
      </c>
      <c r="C42" s="386"/>
      <c r="D42" s="387"/>
      <c r="E42" s="433"/>
      <c r="F42" s="391"/>
      <c r="G42" s="180" t="s">
        <v>187</v>
      </c>
      <c r="H42" s="181" t="s">
        <v>179</v>
      </c>
    </row>
    <row r="43" spans="1:8" ht="15.95" customHeight="1" x14ac:dyDescent="0.25">
      <c r="A43" s="384"/>
      <c r="B43" s="393" t="s">
        <v>2486</v>
      </c>
      <c r="C43" s="386"/>
      <c r="D43" s="387"/>
      <c r="E43" s="433"/>
      <c r="F43" s="391"/>
      <c r="G43" s="180" t="s">
        <v>187</v>
      </c>
      <c r="H43" s="181" t="s">
        <v>179</v>
      </c>
    </row>
    <row r="44" spans="1:8" ht="15.95" customHeight="1" x14ac:dyDescent="0.25">
      <c r="A44" s="384"/>
      <c r="B44" s="393" t="s">
        <v>2487</v>
      </c>
      <c r="C44" s="386"/>
      <c r="D44" s="387"/>
      <c r="E44" s="433"/>
      <c r="F44" s="391"/>
      <c r="G44" s="180" t="s">
        <v>187</v>
      </c>
      <c r="H44" s="181" t="s">
        <v>179</v>
      </c>
    </row>
    <row r="45" spans="1:8" ht="15.95" customHeight="1" x14ac:dyDescent="0.25">
      <c r="A45" s="384"/>
      <c r="B45" s="393" t="s">
        <v>2488</v>
      </c>
      <c r="C45" s="386"/>
      <c r="D45" s="387"/>
      <c r="E45" s="433"/>
      <c r="F45" s="391"/>
      <c r="G45" s="180" t="s">
        <v>187</v>
      </c>
      <c r="H45" s="181" t="s">
        <v>179</v>
      </c>
    </row>
    <row r="46" spans="1:8" ht="15.95" customHeight="1" x14ac:dyDescent="0.25">
      <c r="A46" s="384"/>
      <c r="B46" s="393" t="s">
        <v>2489</v>
      </c>
      <c r="C46" s="386"/>
      <c r="D46" s="387"/>
      <c r="E46" s="433"/>
      <c r="F46" s="391"/>
      <c r="G46" s="180" t="s">
        <v>187</v>
      </c>
      <c r="H46" s="181" t="s">
        <v>179</v>
      </c>
    </row>
    <row r="47" spans="1:8" ht="15.95" customHeight="1" x14ac:dyDescent="0.25">
      <c r="A47" s="384"/>
      <c r="B47" s="393" t="s">
        <v>2490</v>
      </c>
      <c r="C47" s="386"/>
      <c r="D47" s="387"/>
      <c r="E47" s="433"/>
      <c r="F47" s="391"/>
      <c r="G47" s="180" t="s">
        <v>187</v>
      </c>
      <c r="H47" s="181" t="s">
        <v>179</v>
      </c>
    </row>
    <row r="48" spans="1:8" ht="15.95" customHeight="1" x14ac:dyDescent="0.25">
      <c r="A48" s="384"/>
      <c r="B48" s="393" t="s">
        <v>2491</v>
      </c>
      <c r="C48" s="386"/>
      <c r="D48" s="387"/>
      <c r="E48" s="433"/>
      <c r="F48" s="391"/>
      <c r="G48" s="180" t="s">
        <v>187</v>
      </c>
      <c r="H48" s="181" t="s">
        <v>179</v>
      </c>
    </row>
    <row r="49" spans="1:8" ht="15.95" customHeight="1" x14ac:dyDescent="0.25">
      <c r="A49" s="384"/>
      <c r="B49" s="393" t="s">
        <v>2492</v>
      </c>
      <c r="C49" s="386"/>
      <c r="D49" s="387"/>
      <c r="E49" s="433"/>
      <c r="F49" s="391"/>
      <c r="G49" s="180" t="s">
        <v>187</v>
      </c>
      <c r="H49" s="181" t="s">
        <v>179</v>
      </c>
    </row>
    <row r="50" spans="1:8" ht="15.95" customHeight="1" x14ac:dyDescent="0.25">
      <c r="A50" s="384"/>
      <c r="B50" s="393" t="s">
        <v>2493</v>
      </c>
      <c r="C50" s="386" t="s">
        <v>1785</v>
      </c>
      <c r="D50" s="387">
        <v>2</v>
      </c>
      <c r="E50" s="433"/>
      <c r="F50" s="391">
        <f>D50*E50</f>
        <v>0</v>
      </c>
      <c r="G50" s="180" t="s">
        <v>187</v>
      </c>
      <c r="H50" s="181" t="s">
        <v>179</v>
      </c>
    </row>
    <row r="51" spans="1:8" ht="15.95" customHeight="1" x14ac:dyDescent="0.25">
      <c r="A51" s="384"/>
      <c r="B51" s="393" t="s">
        <v>2494</v>
      </c>
      <c r="C51" s="386" t="s">
        <v>1785</v>
      </c>
      <c r="D51" s="387">
        <v>4</v>
      </c>
      <c r="E51" s="433"/>
      <c r="F51" s="391">
        <f>D51*E51</f>
        <v>0</v>
      </c>
      <c r="G51" s="180" t="s">
        <v>187</v>
      </c>
      <c r="H51" s="181" t="s">
        <v>179</v>
      </c>
    </row>
    <row r="52" spans="1:8" ht="15.95" customHeight="1" x14ac:dyDescent="0.25">
      <c r="A52" s="384"/>
      <c r="B52" s="393" t="s">
        <v>2495</v>
      </c>
      <c r="C52" s="386"/>
      <c r="D52" s="387"/>
      <c r="E52" s="433"/>
      <c r="F52" s="391"/>
      <c r="G52" s="180" t="s">
        <v>187</v>
      </c>
      <c r="H52" s="181" t="s">
        <v>179</v>
      </c>
    </row>
    <row r="53" spans="1:8" ht="15.95" customHeight="1" x14ac:dyDescent="0.25">
      <c r="A53" s="384"/>
      <c r="B53" s="393" t="s">
        <v>2496</v>
      </c>
      <c r="C53" s="386"/>
      <c r="D53" s="387"/>
      <c r="E53" s="433"/>
      <c r="F53" s="391"/>
      <c r="G53" s="180" t="s">
        <v>187</v>
      </c>
      <c r="H53" s="181" t="s">
        <v>179</v>
      </c>
    </row>
    <row r="54" spans="1:8" ht="15.95" customHeight="1" x14ac:dyDescent="0.25">
      <c r="A54" s="384"/>
      <c r="B54" s="393"/>
      <c r="C54" s="386"/>
      <c r="D54" s="387"/>
      <c r="E54" s="433"/>
      <c r="F54" s="391"/>
      <c r="G54" s="180" t="s">
        <v>187</v>
      </c>
      <c r="H54" s="181" t="s">
        <v>179</v>
      </c>
    </row>
    <row r="55" spans="1:8" s="398" customFormat="1" ht="30" customHeight="1" x14ac:dyDescent="0.25">
      <c r="A55" s="394"/>
      <c r="B55" s="395" t="s">
        <v>2497</v>
      </c>
      <c r="C55" s="396" t="s">
        <v>1210</v>
      </c>
      <c r="D55" s="397">
        <v>1</v>
      </c>
      <c r="E55" s="433"/>
      <c r="F55" s="391">
        <f>D55*E55</f>
        <v>0</v>
      </c>
      <c r="G55" s="180" t="s">
        <v>187</v>
      </c>
      <c r="H55" s="181" t="s">
        <v>179</v>
      </c>
    </row>
    <row r="56" spans="1:8" s="398" customFormat="1" ht="30" customHeight="1" x14ac:dyDescent="0.25">
      <c r="A56" s="394"/>
      <c r="B56" s="395" t="s">
        <v>2498</v>
      </c>
      <c r="C56" s="396" t="s">
        <v>1210</v>
      </c>
      <c r="D56" s="397">
        <v>1</v>
      </c>
      <c r="E56" s="433"/>
      <c r="F56" s="391">
        <f>D56*E56</f>
        <v>0</v>
      </c>
      <c r="G56" s="180" t="s">
        <v>187</v>
      </c>
      <c r="H56" s="181" t="s">
        <v>179</v>
      </c>
    </row>
    <row r="57" spans="1:8" ht="15.95" customHeight="1" x14ac:dyDescent="0.25">
      <c r="A57" s="384"/>
      <c r="B57" s="393" t="s">
        <v>2499</v>
      </c>
      <c r="C57" s="396" t="s">
        <v>1210</v>
      </c>
      <c r="D57" s="397">
        <v>1</v>
      </c>
      <c r="E57" s="433"/>
      <c r="F57" s="391">
        <f>D57*E57</f>
        <v>0</v>
      </c>
      <c r="G57" s="180" t="s">
        <v>187</v>
      </c>
      <c r="H57" s="181" t="s">
        <v>179</v>
      </c>
    </row>
    <row r="58" spans="1:8" ht="15.95" customHeight="1" x14ac:dyDescent="0.25">
      <c r="A58" s="384"/>
      <c r="B58" s="393" t="s">
        <v>2500</v>
      </c>
      <c r="C58" s="396" t="s">
        <v>1210</v>
      </c>
      <c r="D58" s="397">
        <v>1</v>
      </c>
      <c r="E58" s="433"/>
      <c r="F58" s="391">
        <f>D58*E58</f>
        <v>0</v>
      </c>
      <c r="G58" s="180" t="s">
        <v>187</v>
      </c>
      <c r="H58" s="181" t="s">
        <v>179</v>
      </c>
    </row>
    <row r="59" spans="1:8" ht="15.95" customHeight="1" x14ac:dyDescent="0.25">
      <c r="A59" s="384"/>
      <c r="B59" s="393"/>
      <c r="C59" s="386"/>
      <c r="D59" s="387"/>
      <c r="E59" s="433"/>
      <c r="F59" s="391"/>
      <c r="G59" s="180" t="s">
        <v>187</v>
      </c>
      <c r="H59" s="181" t="s">
        <v>179</v>
      </c>
    </row>
    <row r="60" spans="1:8" ht="15.95" customHeight="1" x14ac:dyDescent="0.25">
      <c r="A60" s="384"/>
      <c r="B60" s="399" t="s">
        <v>2501</v>
      </c>
      <c r="C60" s="396" t="s">
        <v>1210</v>
      </c>
      <c r="D60" s="397">
        <v>1</v>
      </c>
      <c r="E60" s="433"/>
      <c r="F60" s="391">
        <f>D60*E60</f>
        <v>0</v>
      </c>
      <c r="G60" s="180" t="s">
        <v>187</v>
      </c>
      <c r="H60" s="181" t="s">
        <v>179</v>
      </c>
    </row>
    <row r="61" spans="1:8" ht="15.95" customHeight="1" x14ac:dyDescent="0.25">
      <c r="A61" s="384"/>
      <c r="B61" s="393" t="s">
        <v>2502</v>
      </c>
      <c r="C61" s="386"/>
      <c r="D61" s="387"/>
      <c r="E61" s="433"/>
      <c r="F61" s="391"/>
      <c r="G61" s="180" t="s">
        <v>187</v>
      </c>
      <c r="H61" s="181" t="s">
        <v>179</v>
      </c>
    </row>
    <row r="62" spans="1:8" ht="15.95" customHeight="1" x14ac:dyDescent="0.25">
      <c r="A62" s="384"/>
      <c r="B62" s="393" t="s">
        <v>2503</v>
      </c>
      <c r="C62" s="386"/>
      <c r="D62" s="387"/>
      <c r="E62" s="433"/>
      <c r="F62" s="391"/>
      <c r="G62" s="180" t="s">
        <v>187</v>
      </c>
      <c r="H62" s="181" t="s">
        <v>179</v>
      </c>
    </row>
    <row r="63" spans="1:8" s="398" customFormat="1" ht="30" customHeight="1" x14ac:dyDescent="0.25">
      <c r="A63" s="394"/>
      <c r="B63" s="395" t="s">
        <v>2504</v>
      </c>
      <c r="C63" s="396"/>
      <c r="D63" s="397"/>
      <c r="E63" s="433"/>
      <c r="F63" s="391"/>
      <c r="G63" s="180" t="s">
        <v>187</v>
      </c>
      <c r="H63" s="181" t="s">
        <v>179</v>
      </c>
    </row>
    <row r="64" spans="1:8" s="398" customFormat="1" ht="30" customHeight="1" x14ac:dyDescent="0.25">
      <c r="A64" s="394"/>
      <c r="B64" s="395" t="s">
        <v>2505</v>
      </c>
      <c r="C64" s="396"/>
      <c r="D64" s="397"/>
      <c r="E64" s="433"/>
      <c r="F64" s="391"/>
      <c r="G64" s="180" t="s">
        <v>187</v>
      </c>
      <c r="H64" s="181" t="s">
        <v>179</v>
      </c>
    </row>
    <row r="65" spans="1:8" ht="15.95" customHeight="1" x14ac:dyDescent="0.25">
      <c r="A65" s="384"/>
      <c r="B65" s="393" t="s">
        <v>2506</v>
      </c>
      <c r="C65" s="386"/>
      <c r="D65" s="387"/>
      <c r="E65" s="433"/>
      <c r="F65" s="391"/>
      <c r="G65" s="180" t="s">
        <v>187</v>
      </c>
      <c r="H65" s="181" t="s">
        <v>179</v>
      </c>
    </row>
    <row r="66" spans="1:8" ht="15.95" customHeight="1" x14ac:dyDescent="0.25">
      <c r="A66" s="384"/>
      <c r="B66" s="393" t="s">
        <v>2507</v>
      </c>
      <c r="C66" s="386"/>
      <c r="D66" s="387"/>
      <c r="E66" s="433"/>
      <c r="F66" s="391"/>
      <c r="G66" s="180" t="s">
        <v>187</v>
      </c>
      <c r="H66" s="181" t="s">
        <v>179</v>
      </c>
    </row>
    <row r="67" spans="1:8" ht="15.95" customHeight="1" x14ac:dyDescent="0.25">
      <c r="A67" s="384"/>
      <c r="B67" s="393" t="s">
        <v>2508</v>
      </c>
      <c r="C67" s="386"/>
      <c r="D67" s="387"/>
      <c r="E67" s="433"/>
      <c r="F67" s="391"/>
      <c r="G67" s="180" t="s">
        <v>187</v>
      </c>
      <c r="H67" s="181" t="s">
        <v>179</v>
      </c>
    </row>
    <row r="68" spans="1:8" ht="15.95" customHeight="1" x14ac:dyDescent="0.25">
      <c r="A68" s="384"/>
      <c r="B68" s="393" t="s">
        <v>2509</v>
      </c>
      <c r="C68" s="386"/>
      <c r="D68" s="387"/>
      <c r="E68" s="433"/>
      <c r="F68" s="391"/>
      <c r="G68" s="180" t="s">
        <v>187</v>
      </c>
      <c r="H68" s="181" t="s">
        <v>179</v>
      </c>
    </row>
    <row r="69" spans="1:8" ht="15.95" customHeight="1" x14ac:dyDescent="0.25">
      <c r="A69" s="384"/>
      <c r="B69" s="393" t="s">
        <v>2510</v>
      </c>
      <c r="C69" s="386"/>
      <c r="D69" s="387"/>
      <c r="E69" s="433"/>
      <c r="F69" s="391"/>
      <c r="G69" s="180" t="s">
        <v>187</v>
      </c>
      <c r="H69" s="181" t="s">
        <v>179</v>
      </c>
    </row>
    <row r="70" spans="1:8" ht="15.95" customHeight="1" x14ac:dyDescent="0.25">
      <c r="A70" s="384"/>
      <c r="B70" s="393" t="s">
        <v>2511</v>
      </c>
      <c r="C70" s="386"/>
      <c r="D70" s="387"/>
      <c r="E70" s="433"/>
      <c r="F70" s="391"/>
      <c r="G70" s="180" t="s">
        <v>187</v>
      </c>
      <c r="H70" s="181" t="s">
        <v>179</v>
      </c>
    </row>
    <row r="71" spans="1:8" s="398" customFormat="1" ht="30" customHeight="1" x14ac:dyDescent="0.25">
      <c r="A71" s="394"/>
      <c r="B71" s="395" t="s">
        <v>2512</v>
      </c>
      <c r="C71" s="396"/>
      <c r="D71" s="397"/>
      <c r="E71" s="433"/>
      <c r="F71" s="391"/>
      <c r="G71" s="180" t="s">
        <v>187</v>
      </c>
      <c r="H71" s="181" t="s">
        <v>179</v>
      </c>
    </row>
    <row r="72" spans="1:8" ht="15.95" customHeight="1" x14ac:dyDescent="0.25">
      <c r="A72" s="384"/>
      <c r="B72" s="393" t="s">
        <v>2513</v>
      </c>
      <c r="C72" s="386"/>
      <c r="D72" s="387"/>
      <c r="E72" s="433"/>
      <c r="F72" s="391"/>
      <c r="G72" s="180" t="s">
        <v>187</v>
      </c>
      <c r="H72" s="181" t="s">
        <v>179</v>
      </c>
    </row>
    <row r="73" spans="1:8" s="398" customFormat="1" ht="30" customHeight="1" x14ac:dyDescent="0.25">
      <c r="A73" s="394"/>
      <c r="B73" s="395" t="s">
        <v>2514</v>
      </c>
      <c r="C73" s="396"/>
      <c r="D73" s="397"/>
      <c r="E73" s="433"/>
      <c r="F73" s="391"/>
      <c r="G73" s="180" t="s">
        <v>187</v>
      </c>
      <c r="H73" s="181" t="s">
        <v>179</v>
      </c>
    </row>
    <row r="74" spans="1:8" ht="15.95" customHeight="1" x14ac:dyDescent="0.25">
      <c r="A74" s="384"/>
      <c r="B74" s="393" t="s">
        <v>2515</v>
      </c>
      <c r="C74" s="386"/>
      <c r="D74" s="387"/>
      <c r="E74" s="433"/>
      <c r="F74" s="391"/>
      <c r="G74" s="180" t="s">
        <v>187</v>
      </c>
      <c r="H74" s="181" t="s">
        <v>179</v>
      </c>
    </row>
    <row r="75" spans="1:8" ht="15.95" customHeight="1" x14ac:dyDescent="0.25">
      <c r="A75" s="384"/>
      <c r="B75" s="393"/>
      <c r="C75" s="386"/>
      <c r="D75" s="387"/>
      <c r="E75" s="433"/>
      <c r="F75" s="391"/>
      <c r="G75" s="180" t="s">
        <v>187</v>
      </c>
      <c r="H75" s="181" t="s">
        <v>179</v>
      </c>
    </row>
    <row r="76" spans="1:8" ht="15.95" customHeight="1" x14ac:dyDescent="0.25">
      <c r="A76" s="384"/>
      <c r="B76" s="393" t="s">
        <v>2516</v>
      </c>
      <c r="C76" s="396" t="s">
        <v>1210</v>
      </c>
      <c r="D76" s="397">
        <v>1</v>
      </c>
      <c r="E76" s="433"/>
      <c r="F76" s="391">
        <f>D76*E76</f>
        <v>0</v>
      </c>
      <c r="G76" s="180" t="s">
        <v>187</v>
      </c>
      <c r="H76" s="181" t="s">
        <v>179</v>
      </c>
    </row>
    <row r="77" spans="1:8" ht="15.95" customHeight="1" x14ac:dyDescent="0.25">
      <c r="A77" s="384"/>
      <c r="B77" s="393" t="s">
        <v>2517</v>
      </c>
      <c r="C77" s="396" t="s">
        <v>1210</v>
      </c>
      <c r="D77" s="397">
        <v>1</v>
      </c>
      <c r="E77" s="433"/>
      <c r="F77" s="391">
        <f>D77*E77</f>
        <v>0</v>
      </c>
      <c r="G77" s="180" t="s">
        <v>187</v>
      </c>
      <c r="H77" s="181" t="s">
        <v>179</v>
      </c>
    </row>
    <row r="78" spans="1:8" ht="15.95" customHeight="1" x14ac:dyDescent="0.25">
      <c r="A78" s="384"/>
      <c r="B78" s="393" t="s">
        <v>2518</v>
      </c>
      <c r="C78" s="396" t="s">
        <v>1210</v>
      </c>
      <c r="D78" s="397">
        <v>1</v>
      </c>
      <c r="E78" s="433"/>
      <c r="F78" s="391">
        <f>D78*E78</f>
        <v>0</v>
      </c>
      <c r="G78" s="180" t="s">
        <v>187</v>
      </c>
      <c r="H78" s="181" t="s">
        <v>179</v>
      </c>
    </row>
    <row r="79" spans="1:8" ht="15.95" customHeight="1" x14ac:dyDescent="0.25">
      <c r="A79" s="384"/>
      <c r="B79" s="393" t="s">
        <v>2096</v>
      </c>
      <c r="C79" s="396" t="s">
        <v>1210</v>
      </c>
      <c r="D79" s="397">
        <v>1</v>
      </c>
      <c r="E79" s="433"/>
      <c r="F79" s="391">
        <f>D79*E79</f>
        <v>0</v>
      </c>
      <c r="G79" s="180" t="s">
        <v>187</v>
      </c>
      <c r="H79" s="181" t="s">
        <v>179</v>
      </c>
    </row>
    <row r="80" spans="1:8" ht="15.95" customHeight="1" x14ac:dyDescent="0.25">
      <c r="A80" s="384"/>
      <c r="B80" s="393"/>
      <c r="C80" s="386"/>
      <c r="D80" s="387"/>
      <c r="E80" s="433"/>
      <c r="F80" s="391"/>
      <c r="G80" s="180" t="s">
        <v>187</v>
      </c>
      <c r="H80" s="181" t="s">
        <v>179</v>
      </c>
    </row>
    <row r="81" spans="1:8" ht="15.95" customHeight="1" x14ac:dyDescent="0.25">
      <c r="A81" s="384" t="s">
        <v>2519</v>
      </c>
      <c r="B81" s="393" t="s">
        <v>2520</v>
      </c>
      <c r="C81" s="386" t="s">
        <v>1785</v>
      </c>
      <c r="D81" s="387">
        <v>8</v>
      </c>
      <c r="E81" s="433"/>
      <c r="F81" s="391">
        <f>D81*E81</f>
        <v>0</v>
      </c>
      <c r="G81" s="180" t="s">
        <v>187</v>
      </c>
      <c r="H81" s="181" t="s">
        <v>179</v>
      </c>
    </row>
    <row r="82" spans="1:8" ht="15.95" customHeight="1" x14ac:dyDescent="0.25">
      <c r="A82" s="384"/>
      <c r="B82" s="393" t="s">
        <v>2521</v>
      </c>
      <c r="C82" s="386" t="s">
        <v>1785</v>
      </c>
      <c r="D82" s="387">
        <v>8</v>
      </c>
      <c r="E82" s="433"/>
      <c r="F82" s="391">
        <f>D82*E82</f>
        <v>0</v>
      </c>
      <c r="G82" s="180" t="s">
        <v>187</v>
      </c>
      <c r="H82" s="181" t="s">
        <v>179</v>
      </c>
    </row>
    <row r="83" spans="1:8" ht="15.95" customHeight="1" x14ac:dyDescent="0.25">
      <c r="A83" s="384"/>
      <c r="B83" s="393"/>
      <c r="C83" s="386"/>
      <c r="D83" s="387"/>
      <c r="E83" s="433"/>
      <c r="F83" s="391"/>
      <c r="G83" s="180" t="s">
        <v>187</v>
      </c>
      <c r="H83" s="181" t="s">
        <v>179</v>
      </c>
    </row>
    <row r="84" spans="1:8" ht="15.95" customHeight="1" x14ac:dyDescent="0.25">
      <c r="A84" s="384" t="s">
        <v>2522</v>
      </c>
      <c r="B84" s="393" t="s">
        <v>2523</v>
      </c>
      <c r="C84" s="386" t="s">
        <v>1785</v>
      </c>
      <c r="D84" s="387">
        <v>1</v>
      </c>
      <c r="E84" s="433"/>
      <c r="F84" s="391">
        <f>D84*E84</f>
        <v>0</v>
      </c>
      <c r="G84" s="180" t="s">
        <v>187</v>
      </c>
      <c r="H84" s="181" t="s">
        <v>179</v>
      </c>
    </row>
    <row r="85" spans="1:8" ht="15.95" customHeight="1" x14ac:dyDescent="0.25">
      <c r="A85" s="384"/>
      <c r="B85" s="393" t="s">
        <v>2524</v>
      </c>
      <c r="C85" s="386"/>
      <c r="D85" s="387"/>
      <c r="E85" s="433"/>
      <c r="F85" s="391"/>
      <c r="G85" s="180" t="s">
        <v>187</v>
      </c>
      <c r="H85" s="181" t="s">
        <v>179</v>
      </c>
    </row>
    <row r="86" spans="1:8" ht="15.95" customHeight="1" x14ac:dyDescent="0.25">
      <c r="A86" s="384"/>
      <c r="B86" s="393"/>
      <c r="C86" s="386"/>
      <c r="D86" s="387"/>
      <c r="E86" s="433"/>
      <c r="F86" s="391"/>
      <c r="G86" s="180" t="s">
        <v>187</v>
      </c>
      <c r="H86" s="181" t="s">
        <v>179</v>
      </c>
    </row>
    <row r="87" spans="1:8" ht="15.95" customHeight="1" x14ac:dyDescent="0.25">
      <c r="A87" s="384" t="s">
        <v>2525</v>
      </c>
      <c r="B87" s="393" t="s">
        <v>2526</v>
      </c>
      <c r="C87" s="386" t="s">
        <v>1785</v>
      </c>
      <c r="D87" s="387">
        <v>1</v>
      </c>
      <c r="E87" s="433"/>
      <c r="F87" s="391">
        <f>D87*E87</f>
        <v>0</v>
      </c>
      <c r="G87" s="180" t="s">
        <v>187</v>
      </c>
      <c r="H87" s="181" t="s">
        <v>179</v>
      </c>
    </row>
    <row r="88" spans="1:8" ht="15.95" customHeight="1" x14ac:dyDescent="0.25">
      <c r="A88" s="384"/>
      <c r="B88" s="393" t="s">
        <v>2524</v>
      </c>
      <c r="C88" s="386"/>
      <c r="D88" s="387"/>
      <c r="E88" s="433"/>
      <c r="F88" s="391"/>
      <c r="G88" s="180" t="s">
        <v>187</v>
      </c>
      <c r="H88" s="181" t="s">
        <v>179</v>
      </c>
    </row>
    <row r="89" spans="1:8" ht="15.95" customHeight="1" x14ac:dyDescent="0.25">
      <c r="A89" s="384"/>
      <c r="B89" s="393"/>
      <c r="C89" s="386"/>
      <c r="D89" s="387"/>
      <c r="E89" s="433"/>
      <c r="F89" s="391"/>
      <c r="G89" s="180" t="s">
        <v>187</v>
      </c>
      <c r="H89" s="181" t="s">
        <v>179</v>
      </c>
    </row>
    <row r="90" spans="1:8" ht="15.95" customHeight="1" x14ac:dyDescent="0.25">
      <c r="A90" s="384" t="s">
        <v>2527</v>
      </c>
      <c r="B90" s="393" t="s">
        <v>2528</v>
      </c>
      <c r="C90" s="386" t="s">
        <v>1785</v>
      </c>
      <c r="D90" s="387">
        <v>1</v>
      </c>
      <c r="E90" s="433"/>
      <c r="F90" s="391">
        <f>D90*E90</f>
        <v>0</v>
      </c>
      <c r="G90" s="180" t="s">
        <v>187</v>
      </c>
      <c r="H90" s="181" t="s">
        <v>179</v>
      </c>
    </row>
    <row r="91" spans="1:8" ht="15.95" customHeight="1" x14ac:dyDescent="0.25">
      <c r="A91" s="384"/>
      <c r="B91" s="393"/>
      <c r="C91" s="386"/>
      <c r="D91" s="387"/>
      <c r="E91" s="433"/>
      <c r="F91" s="391"/>
      <c r="G91" s="180" t="s">
        <v>187</v>
      </c>
      <c r="H91" s="181" t="s">
        <v>179</v>
      </c>
    </row>
    <row r="92" spans="1:8" ht="15.95" customHeight="1" x14ac:dyDescent="0.25">
      <c r="A92" s="384" t="s">
        <v>2529</v>
      </c>
      <c r="B92" s="393" t="s">
        <v>2530</v>
      </c>
      <c r="C92" s="386" t="s">
        <v>1785</v>
      </c>
      <c r="D92" s="387">
        <v>1</v>
      </c>
      <c r="E92" s="433"/>
      <c r="F92" s="391">
        <f>D92*E92</f>
        <v>0</v>
      </c>
      <c r="G92" s="180" t="s">
        <v>187</v>
      </c>
      <c r="H92" s="181" t="s">
        <v>179</v>
      </c>
    </row>
    <row r="93" spans="1:8" ht="15.95" customHeight="1" x14ac:dyDescent="0.25">
      <c r="A93" s="384"/>
      <c r="B93" s="393"/>
      <c r="C93" s="386"/>
      <c r="D93" s="387"/>
      <c r="E93" s="433"/>
      <c r="F93" s="391"/>
      <c r="G93" s="180" t="s">
        <v>187</v>
      </c>
      <c r="H93" s="181" t="s">
        <v>179</v>
      </c>
    </row>
    <row r="94" spans="1:8" ht="15.95" customHeight="1" x14ac:dyDescent="0.25">
      <c r="A94" s="384" t="s">
        <v>2531</v>
      </c>
      <c r="B94" s="393" t="s">
        <v>2532</v>
      </c>
      <c r="C94" s="386" t="s">
        <v>1785</v>
      </c>
      <c r="D94" s="387">
        <v>1</v>
      </c>
      <c r="E94" s="433"/>
      <c r="F94" s="391">
        <f>D94*E94</f>
        <v>0</v>
      </c>
      <c r="G94" s="180" t="s">
        <v>187</v>
      </c>
      <c r="H94" s="181" t="s">
        <v>179</v>
      </c>
    </row>
    <row r="95" spans="1:8" ht="15.95" customHeight="1" x14ac:dyDescent="0.25">
      <c r="A95" s="384"/>
      <c r="B95" s="393"/>
      <c r="C95" s="386"/>
      <c r="D95" s="387"/>
      <c r="E95" s="433"/>
      <c r="F95" s="391"/>
      <c r="G95" s="180" t="s">
        <v>187</v>
      </c>
      <c r="H95" s="181" t="s">
        <v>179</v>
      </c>
    </row>
    <row r="96" spans="1:8" ht="15.95" customHeight="1" x14ac:dyDescent="0.25">
      <c r="A96" s="384" t="s">
        <v>2533</v>
      </c>
      <c r="B96" s="393" t="s">
        <v>2534</v>
      </c>
      <c r="C96" s="386" t="s">
        <v>1785</v>
      </c>
      <c r="D96" s="387">
        <v>1</v>
      </c>
      <c r="E96" s="433"/>
      <c r="F96" s="391">
        <f>D96*E96</f>
        <v>0</v>
      </c>
      <c r="G96" s="180" t="s">
        <v>187</v>
      </c>
      <c r="H96" s="181" t="s">
        <v>179</v>
      </c>
    </row>
    <row r="97" spans="1:8" ht="15.95" customHeight="1" x14ac:dyDescent="0.25">
      <c r="A97" s="384"/>
      <c r="B97" s="393"/>
      <c r="C97" s="386"/>
      <c r="D97" s="387"/>
      <c r="E97" s="433"/>
      <c r="F97" s="391"/>
      <c r="G97" s="180" t="s">
        <v>187</v>
      </c>
      <c r="H97" s="181" t="s">
        <v>179</v>
      </c>
    </row>
    <row r="98" spans="1:8" ht="15.95" customHeight="1" x14ac:dyDescent="0.25">
      <c r="A98" s="384" t="s">
        <v>2535</v>
      </c>
      <c r="B98" s="393" t="s">
        <v>2536</v>
      </c>
      <c r="C98" s="386" t="s">
        <v>1785</v>
      </c>
      <c r="D98" s="387">
        <v>1</v>
      </c>
      <c r="E98" s="433"/>
      <c r="F98" s="391">
        <f>D98*E98</f>
        <v>0</v>
      </c>
      <c r="G98" s="180" t="s">
        <v>187</v>
      </c>
      <c r="H98" s="181" t="s">
        <v>179</v>
      </c>
    </row>
    <row r="99" spans="1:8" ht="15.95" customHeight="1" x14ac:dyDescent="0.25">
      <c r="A99" s="384"/>
      <c r="B99" s="393"/>
      <c r="C99" s="386"/>
      <c r="D99" s="387"/>
      <c r="E99" s="433"/>
      <c r="F99" s="391"/>
      <c r="G99" s="180" t="s">
        <v>187</v>
      </c>
      <c r="H99" s="181" t="s">
        <v>179</v>
      </c>
    </row>
    <row r="100" spans="1:8" ht="15.95" customHeight="1" x14ac:dyDescent="0.25">
      <c r="A100" s="384" t="s">
        <v>2537</v>
      </c>
      <c r="B100" s="400" t="s">
        <v>2538</v>
      </c>
      <c r="C100" s="386" t="s">
        <v>1785</v>
      </c>
      <c r="D100" s="387">
        <v>20</v>
      </c>
      <c r="E100" s="433"/>
      <c r="F100" s="391">
        <f>D100*E100</f>
        <v>0</v>
      </c>
      <c r="G100" s="180" t="s">
        <v>187</v>
      </c>
      <c r="H100" s="181" t="s">
        <v>179</v>
      </c>
    </row>
    <row r="101" spans="1:8" ht="15.95" customHeight="1" x14ac:dyDescent="0.25">
      <c r="A101" s="384"/>
      <c r="B101" s="401" t="s">
        <v>2539</v>
      </c>
      <c r="C101" s="386"/>
      <c r="D101" s="387"/>
      <c r="E101" s="433"/>
      <c r="F101" s="391"/>
      <c r="G101" s="180" t="s">
        <v>187</v>
      </c>
      <c r="H101" s="181" t="s">
        <v>179</v>
      </c>
    </row>
    <row r="102" spans="1:8" ht="15.95" customHeight="1" x14ac:dyDescent="0.25">
      <c r="A102" s="384"/>
      <c r="B102" s="400" t="s">
        <v>2540</v>
      </c>
      <c r="C102" s="386"/>
      <c r="D102" s="387"/>
      <c r="E102" s="433"/>
      <c r="F102" s="391"/>
      <c r="G102" s="180" t="s">
        <v>187</v>
      </c>
      <c r="H102" s="181" t="s">
        <v>179</v>
      </c>
    </row>
    <row r="103" spans="1:8" ht="15.95" customHeight="1" x14ac:dyDescent="0.25">
      <c r="A103" s="384"/>
      <c r="B103" s="400" t="s">
        <v>2541</v>
      </c>
      <c r="C103" s="386"/>
      <c r="D103" s="387"/>
      <c r="E103" s="433"/>
      <c r="F103" s="391"/>
      <c r="G103" s="180" t="s">
        <v>187</v>
      </c>
      <c r="H103" s="181" t="s">
        <v>179</v>
      </c>
    </row>
    <row r="104" spans="1:8" ht="15.95" customHeight="1" x14ac:dyDescent="0.25">
      <c r="A104" s="384"/>
      <c r="B104" s="400" t="s">
        <v>2542</v>
      </c>
      <c r="C104" s="386"/>
      <c r="D104" s="387"/>
      <c r="E104" s="433"/>
      <c r="F104" s="391"/>
      <c r="G104" s="180" t="s">
        <v>187</v>
      </c>
      <c r="H104" s="181" t="s">
        <v>179</v>
      </c>
    </row>
    <row r="105" spans="1:8" ht="15.95" customHeight="1" x14ac:dyDescent="0.25">
      <c r="A105" s="384"/>
      <c r="B105" s="400" t="s">
        <v>2543</v>
      </c>
      <c r="C105" s="386"/>
      <c r="D105" s="387"/>
      <c r="E105" s="433"/>
      <c r="F105" s="391"/>
      <c r="G105" s="180" t="s">
        <v>187</v>
      </c>
      <c r="H105" s="181" t="s">
        <v>179</v>
      </c>
    </row>
    <row r="106" spans="1:8" ht="15.95" customHeight="1" x14ac:dyDescent="0.25">
      <c r="A106" s="384"/>
      <c r="B106" s="393"/>
      <c r="C106" s="386"/>
      <c r="D106" s="387"/>
      <c r="E106" s="433"/>
      <c r="F106" s="391"/>
      <c r="G106" s="180" t="s">
        <v>187</v>
      </c>
      <c r="H106" s="181" t="s">
        <v>179</v>
      </c>
    </row>
    <row r="107" spans="1:8" ht="15.95" customHeight="1" x14ac:dyDescent="0.25">
      <c r="A107" s="384" t="s">
        <v>2544</v>
      </c>
      <c r="B107" s="400" t="s">
        <v>2538</v>
      </c>
      <c r="C107" s="386" t="s">
        <v>1785</v>
      </c>
      <c r="D107" s="387">
        <v>3</v>
      </c>
      <c r="E107" s="433"/>
      <c r="F107" s="391">
        <f>D107*E107</f>
        <v>0</v>
      </c>
      <c r="G107" s="180" t="s">
        <v>187</v>
      </c>
      <c r="H107" s="181" t="s">
        <v>179</v>
      </c>
    </row>
    <row r="108" spans="1:8" ht="15.95" customHeight="1" x14ac:dyDescent="0.25">
      <c r="A108" s="384"/>
      <c r="B108" s="401" t="s">
        <v>2539</v>
      </c>
      <c r="C108" s="386"/>
      <c r="D108" s="387"/>
      <c r="E108" s="433"/>
      <c r="F108" s="391"/>
      <c r="G108" s="180" t="s">
        <v>187</v>
      </c>
      <c r="H108" s="181" t="s">
        <v>179</v>
      </c>
    </row>
    <row r="109" spans="1:8" ht="15.95" customHeight="1" x14ac:dyDescent="0.25">
      <c r="A109" s="384"/>
      <c r="B109" s="400" t="s">
        <v>2540</v>
      </c>
      <c r="C109" s="386"/>
      <c r="D109" s="387"/>
      <c r="E109" s="433"/>
      <c r="F109" s="391"/>
      <c r="G109" s="180" t="s">
        <v>187</v>
      </c>
      <c r="H109" s="181" t="s">
        <v>179</v>
      </c>
    </row>
    <row r="110" spans="1:8" ht="15.95" customHeight="1" x14ac:dyDescent="0.25">
      <c r="A110" s="384"/>
      <c r="B110" s="400" t="s">
        <v>2545</v>
      </c>
      <c r="C110" s="386"/>
      <c r="D110" s="387"/>
      <c r="E110" s="433"/>
      <c r="F110" s="391"/>
      <c r="G110" s="180" t="s">
        <v>187</v>
      </c>
      <c r="H110" s="181" t="s">
        <v>179</v>
      </c>
    </row>
    <row r="111" spans="1:8" ht="15.95" customHeight="1" x14ac:dyDescent="0.25">
      <c r="A111" s="384"/>
      <c r="B111" s="400" t="s">
        <v>2542</v>
      </c>
      <c r="C111" s="386"/>
      <c r="D111" s="387"/>
      <c r="E111" s="433"/>
      <c r="F111" s="391"/>
      <c r="G111" s="180" t="s">
        <v>187</v>
      </c>
      <c r="H111" s="181" t="s">
        <v>179</v>
      </c>
    </row>
    <row r="112" spans="1:8" ht="15.95" customHeight="1" x14ac:dyDescent="0.25">
      <c r="A112" s="384"/>
      <c r="B112" s="400" t="s">
        <v>2546</v>
      </c>
      <c r="C112" s="386"/>
      <c r="D112" s="387"/>
      <c r="E112" s="433"/>
      <c r="F112" s="391"/>
      <c r="G112" s="180" t="s">
        <v>187</v>
      </c>
      <c r="H112" s="181" t="s">
        <v>179</v>
      </c>
    </row>
    <row r="113" spans="1:8" ht="15.95" customHeight="1" x14ac:dyDescent="0.25">
      <c r="A113" s="384"/>
      <c r="B113" s="393"/>
      <c r="C113" s="386"/>
      <c r="D113" s="387"/>
      <c r="E113" s="433"/>
      <c r="F113" s="391"/>
      <c r="G113" s="180" t="s">
        <v>187</v>
      </c>
      <c r="H113" s="181" t="s">
        <v>179</v>
      </c>
    </row>
    <row r="114" spans="1:8" ht="15.95" customHeight="1" x14ac:dyDescent="0.25">
      <c r="A114" s="384" t="s">
        <v>2547</v>
      </c>
      <c r="B114" s="400" t="s">
        <v>2548</v>
      </c>
      <c r="C114" s="386" t="s">
        <v>1785</v>
      </c>
      <c r="D114" s="387">
        <v>2</v>
      </c>
      <c r="E114" s="433"/>
      <c r="F114" s="391">
        <f>D114*E114</f>
        <v>0</v>
      </c>
      <c r="G114" s="180" t="s">
        <v>187</v>
      </c>
      <c r="H114" s="181" t="s">
        <v>179</v>
      </c>
    </row>
    <row r="115" spans="1:8" ht="15.95" customHeight="1" x14ac:dyDescent="0.25">
      <c r="A115" s="384"/>
      <c r="B115" s="401" t="s">
        <v>2539</v>
      </c>
      <c r="C115" s="386"/>
      <c r="D115" s="387"/>
      <c r="E115" s="433"/>
      <c r="F115" s="391"/>
      <c r="G115" s="180" t="s">
        <v>187</v>
      </c>
      <c r="H115" s="181" t="s">
        <v>179</v>
      </c>
    </row>
    <row r="116" spans="1:8" ht="15.95" customHeight="1" x14ac:dyDescent="0.25">
      <c r="A116" s="384"/>
      <c r="B116" s="400" t="s">
        <v>2540</v>
      </c>
      <c r="C116" s="386"/>
      <c r="D116" s="387"/>
      <c r="E116" s="433"/>
      <c r="F116" s="391"/>
      <c r="G116" s="180" t="s">
        <v>187</v>
      </c>
      <c r="H116" s="181" t="s">
        <v>179</v>
      </c>
    </row>
    <row r="117" spans="1:8" ht="15.95" customHeight="1" x14ac:dyDescent="0.25">
      <c r="A117" s="384"/>
      <c r="B117" s="400" t="s">
        <v>2545</v>
      </c>
      <c r="C117" s="386"/>
      <c r="D117" s="387"/>
      <c r="E117" s="433"/>
      <c r="F117" s="391"/>
      <c r="G117" s="180" t="s">
        <v>187</v>
      </c>
      <c r="H117" s="181" t="s">
        <v>179</v>
      </c>
    </row>
    <row r="118" spans="1:8" ht="15.95" customHeight="1" x14ac:dyDescent="0.25">
      <c r="A118" s="384"/>
      <c r="B118" s="400" t="s">
        <v>2542</v>
      </c>
      <c r="C118" s="386"/>
      <c r="D118" s="387"/>
      <c r="E118" s="433"/>
      <c r="F118" s="391"/>
      <c r="G118" s="180" t="s">
        <v>187</v>
      </c>
      <c r="H118" s="181" t="s">
        <v>179</v>
      </c>
    </row>
    <row r="119" spans="1:8" ht="15.95" customHeight="1" x14ac:dyDescent="0.25">
      <c r="A119" s="384"/>
      <c r="B119" s="400" t="s">
        <v>2546</v>
      </c>
      <c r="C119" s="386"/>
      <c r="D119" s="387"/>
      <c r="E119" s="433"/>
      <c r="F119" s="391"/>
      <c r="G119" s="180" t="s">
        <v>187</v>
      </c>
      <c r="H119" s="181" t="s">
        <v>179</v>
      </c>
    </row>
    <row r="120" spans="1:8" ht="15.95" customHeight="1" x14ac:dyDescent="0.25">
      <c r="A120" s="384"/>
      <c r="B120" s="393"/>
      <c r="C120" s="386"/>
      <c r="D120" s="387"/>
      <c r="E120" s="433"/>
      <c r="F120" s="391"/>
      <c r="G120" s="180" t="s">
        <v>187</v>
      </c>
      <c r="H120" s="181" t="s">
        <v>179</v>
      </c>
    </row>
    <row r="121" spans="1:8" ht="15.95" customHeight="1" x14ac:dyDescent="0.25">
      <c r="A121" s="384" t="s">
        <v>2549</v>
      </c>
      <c r="B121" s="400" t="s">
        <v>2550</v>
      </c>
      <c r="C121" s="386" t="s">
        <v>1785</v>
      </c>
      <c r="D121" s="387">
        <v>1</v>
      </c>
      <c r="E121" s="433"/>
      <c r="F121" s="391">
        <f>D121*E121</f>
        <v>0</v>
      </c>
      <c r="G121" s="180" t="s">
        <v>187</v>
      </c>
      <c r="H121" s="181" t="s">
        <v>179</v>
      </c>
    </row>
    <row r="122" spans="1:8" ht="15.95" customHeight="1" x14ac:dyDescent="0.25">
      <c r="A122" s="384"/>
      <c r="B122" s="401" t="s">
        <v>2539</v>
      </c>
      <c r="C122" s="386"/>
      <c r="D122" s="387"/>
      <c r="E122" s="433"/>
      <c r="F122" s="391"/>
      <c r="G122" s="180" t="s">
        <v>187</v>
      </c>
      <c r="H122" s="181" t="s">
        <v>179</v>
      </c>
    </row>
    <row r="123" spans="1:8" ht="15.95" customHeight="1" x14ac:dyDescent="0.25">
      <c r="A123" s="384"/>
      <c r="B123" s="400" t="s">
        <v>2540</v>
      </c>
      <c r="C123" s="386"/>
      <c r="D123" s="387"/>
      <c r="E123" s="433"/>
      <c r="F123" s="391"/>
      <c r="G123" s="180" t="s">
        <v>187</v>
      </c>
      <c r="H123" s="181" t="s">
        <v>179</v>
      </c>
    </row>
    <row r="124" spans="1:8" ht="15.95" customHeight="1" x14ac:dyDescent="0.25">
      <c r="A124" s="384"/>
      <c r="B124" s="400" t="s">
        <v>2545</v>
      </c>
      <c r="C124" s="386"/>
      <c r="D124" s="387"/>
      <c r="E124" s="433"/>
      <c r="F124" s="391"/>
      <c r="G124" s="180" t="s">
        <v>187</v>
      </c>
      <c r="H124" s="181" t="s">
        <v>179</v>
      </c>
    </row>
    <row r="125" spans="1:8" ht="15.95" customHeight="1" x14ac:dyDescent="0.25">
      <c r="A125" s="384"/>
      <c r="B125" s="400" t="s">
        <v>2542</v>
      </c>
      <c r="C125" s="386"/>
      <c r="D125" s="387"/>
      <c r="E125" s="433"/>
      <c r="F125" s="391"/>
      <c r="G125" s="180" t="s">
        <v>187</v>
      </c>
      <c r="H125" s="181" t="s">
        <v>179</v>
      </c>
    </row>
    <row r="126" spans="1:8" ht="15.95" customHeight="1" x14ac:dyDescent="0.25">
      <c r="A126" s="384"/>
      <c r="B126" s="400" t="s">
        <v>2551</v>
      </c>
      <c r="C126" s="386"/>
      <c r="D126" s="387"/>
      <c r="E126" s="433"/>
      <c r="F126" s="391"/>
      <c r="G126" s="180" t="s">
        <v>187</v>
      </c>
      <c r="H126" s="181" t="s">
        <v>179</v>
      </c>
    </row>
    <row r="127" spans="1:8" ht="15.95" customHeight="1" x14ac:dyDescent="0.25">
      <c r="A127" s="384"/>
      <c r="B127" s="393"/>
      <c r="C127" s="386"/>
      <c r="D127" s="387"/>
      <c r="E127" s="433"/>
      <c r="F127" s="391"/>
      <c r="G127" s="180" t="s">
        <v>187</v>
      </c>
      <c r="H127" s="181" t="s">
        <v>179</v>
      </c>
    </row>
    <row r="128" spans="1:8" ht="15.95" customHeight="1" x14ac:dyDescent="0.25">
      <c r="A128" s="384" t="s">
        <v>2552</v>
      </c>
      <c r="B128" s="393" t="s">
        <v>2553</v>
      </c>
      <c r="C128" s="386" t="s">
        <v>1785</v>
      </c>
      <c r="D128" s="387">
        <v>1</v>
      </c>
      <c r="E128" s="433"/>
      <c r="F128" s="391">
        <f>D128*E128</f>
        <v>0</v>
      </c>
      <c r="G128" s="180" t="s">
        <v>187</v>
      </c>
      <c r="H128" s="181" t="s">
        <v>179</v>
      </c>
    </row>
    <row r="129" spans="1:8" ht="15.95" customHeight="1" x14ac:dyDescent="0.25">
      <c r="A129" s="384"/>
      <c r="B129" s="393"/>
      <c r="C129" s="386"/>
      <c r="D129" s="387"/>
      <c r="E129" s="433"/>
      <c r="F129" s="391"/>
      <c r="G129" s="180" t="s">
        <v>187</v>
      </c>
      <c r="H129" s="181" t="s">
        <v>179</v>
      </c>
    </row>
    <row r="130" spans="1:8" ht="15.95" customHeight="1" x14ac:dyDescent="0.25">
      <c r="A130" s="384" t="s">
        <v>2554</v>
      </c>
      <c r="B130" s="393" t="s">
        <v>2555</v>
      </c>
      <c r="C130" s="386" t="s">
        <v>1785</v>
      </c>
      <c r="D130" s="387">
        <v>1</v>
      </c>
      <c r="E130" s="433"/>
      <c r="F130" s="391">
        <f>D130*E130</f>
        <v>0</v>
      </c>
      <c r="G130" s="180" t="s">
        <v>187</v>
      </c>
      <c r="H130" s="181" t="s">
        <v>179</v>
      </c>
    </row>
    <row r="131" spans="1:8" ht="15.95" customHeight="1" x14ac:dyDescent="0.25">
      <c r="A131" s="384"/>
      <c r="B131" s="393"/>
      <c r="C131" s="386"/>
      <c r="D131" s="387"/>
      <c r="E131" s="433"/>
      <c r="F131" s="391"/>
      <c r="G131" s="180" t="s">
        <v>187</v>
      </c>
      <c r="H131" s="181" t="s">
        <v>179</v>
      </c>
    </row>
    <row r="132" spans="1:8" ht="15.95" customHeight="1" x14ac:dyDescent="0.25">
      <c r="A132" s="384" t="s">
        <v>2556</v>
      </c>
      <c r="B132" s="393" t="s">
        <v>2557</v>
      </c>
      <c r="C132" s="386" t="s">
        <v>1785</v>
      </c>
      <c r="D132" s="387">
        <v>1</v>
      </c>
      <c r="E132" s="433"/>
      <c r="F132" s="391">
        <f>D132*E132</f>
        <v>0</v>
      </c>
      <c r="G132" s="180" t="s">
        <v>187</v>
      </c>
      <c r="H132" s="181" t="s">
        <v>179</v>
      </c>
    </row>
    <row r="133" spans="1:8" ht="15.95" customHeight="1" x14ac:dyDescent="0.25">
      <c r="A133" s="384"/>
      <c r="B133" s="393"/>
      <c r="C133" s="386"/>
      <c r="D133" s="387"/>
      <c r="E133" s="433"/>
      <c r="F133" s="391"/>
      <c r="G133" s="180" t="s">
        <v>187</v>
      </c>
      <c r="H133" s="181" t="s">
        <v>179</v>
      </c>
    </row>
    <row r="134" spans="1:8" ht="15.95" customHeight="1" x14ac:dyDescent="0.25">
      <c r="A134" s="384" t="s">
        <v>2558</v>
      </c>
      <c r="B134" s="393" t="s">
        <v>2559</v>
      </c>
      <c r="C134" s="386" t="s">
        <v>2560</v>
      </c>
      <c r="D134" s="387">
        <v>315</v>
      </c>
      <c r="E134" s="433"/>
      <c r="F134" s="391">
        <f>D134*E134</f>
        <v>0</v>
      </c>
      <c r="G134" s="180" t="s">
        <v>187</v>
      </c>
      <c r="H134" s="181" t="s">
        <v>179</v>
      </c>
    </row>
    <row r="135" spans="1:8" ht="15.95" customHeight="1" x14ac:dyDescent="0.25">
      <c r="A135" s="384"/>
      <c r="B135" s="393"/>
      <c r="C135" s="386"/>
      <c r="D135" s="387"/>
      <c r="E135" s="433"/>
      <c r="F135" s="391"/>
      <c r="G135" s="180" t="s">
        <v>187</v>
      </c>
      <c r="H135" s="181" t="s">
        <v>179</v>
      </c>
    </row>
    <row r="136" spans="1:8" ht="15.95" customHeight="1" x14ac:dyDescent="0.25">
      <c r="A136" s="384" t="s">
        <v>2561</v>
      </c>
      <c r="B136" s="393" t="s">
        <v>2562</v>
      </c>
      <c r="C136" s="386" t="s">
        <v>2563</v>
      </c>
      <c r="D136" s="387">
        <v>1</v>
      </c>
      <c r="E136" s="433"/>
      <c r="F136" s="391">
        <f>D136*E136</f>
        <v>0</v>
      </c>
      <c r="G136" s="180" t="s">
        <v>187</v>
      </c>
      <c r="H136" s="181" t="s">
        <v>179</v>
      </c>
    </row>
    <row r="137" spans="1:8" ht="15.95" customHeight="1" x14ac:dyDescent="0.25">
      <c r="A137" s="384"/>
      <c r="B137" s="393"/>
      <c r="C137" s="386"/>
      <c r="D137" s="387"/>
      <c r="E137" s="433"/>
      <c r="F137" s="391"/>
      <c r="G137" s="180" t="s">
        <v>187</v>
      </c>
      <c r="H137" s="181" t="s">
        <v>179</v>
      </c>
    </row>
    <row r="138" spans="1:8" ht="15.95" customHeight="1" x14ac:dyDescent="0.25">
      <c r="A138" s="384" t="s">
        <v>2564</v>
      </c>
      <c r="B138" s="393" t="s">
        <v>2565</v>
      </c>
      <c r="C138" s="386" t="s">
        <v>2563</v>
      </c>
      <c r="D138" s="387">
        <v>2</v>
      </c>
      <c r="E138" s="433"/>
      <c r="F138" s="391">
        <f>D138*E138</f>
        <v>0</v>
      </c>
      <c r="G138" s="180" t="s">
        <v>187</v>
      </c>
      <c r="H138" s="181" t="s">
        <v>179</v>
      </c>
    </row>
    <row r="139" spans="1:8" ht="15.95" customHeight="1" x14ac:dyDescent="0.25">
      <c r="A139" s="384"/>
      <c r="B139" s="393"/>
      <c r="C139" s="386"/>
      <c r="D139" s="387"/>
      <c r="E139" s="433"/>
      <c r="F139" s="391"/>
      <c r="G139" s="180" t="s">
        <v>187</v>
      </c>
      <c r="H139" s="181" t="s">
        <v>179</v>
      </c>
    </row>
    <row r="140" spans="1:8" ht="15.95" customHeight="1" x14ac:dyDescent="0.25">
      <c r="A140" s="384" t="s">
        <v>2566</v>
      </c>
      <c r="B140" s="393" t="s">
        <v>2567</v>
      </c>
      <c r="C140" s="386" t="s">
        <v>2563</v>
      </c>
      <c r="D140" s="387">
        <v>11</v>
      </c>
      <c r="E140" s="433"/>
      <c r="F140" s="391">
        <f>D140*E140</f>
        <v>0</v>
      </c>
      <c r="G140" s="180" t="s">
        <v>187</v>
      </c>
      <c r="H140" s="181" t="s">
        <v>179</v>
      </c>
    </row>
    <row r="141" spans="1:8" ht="15.95" customHeight="1" x14ac:dyDescent="0.25">
      <c r="A141" s="384"/>
      <c r="B141" s="393"/>
      <c r="C141" s="386"/>
      <c r="D141" s="387"/>
      <c r="E141" s="433"/>
      <c r="F141" s="391"/>
      <c r="G141" s="180" t="s">
        <v>187</v>
      </c>
      <c r="H141" s="181" t="s">
        <v>179</v>
      </c>
    </row>
    <row r="142" spans="1:8" ht="15.95" customHeight="1" x14ac:dyDescent="0.25">
      <c r="A142" s="384" t="s">
        <v>2568</v>
      </c>
      <c r="B142" s="393" t="s">
        <v>2569</v>
      </c>
      <c r="C142" s="386" t="s">
        <v>2563</v>
      </c>
      <c r="D142" s="387">
        <v>14</v>
      </c>
      <c r="E142" s="433"/>
      <c r="F142" s="391">
        <f>D142*E142</f>
        <v>0</v>
      </c>
      <c r="G142" s="180" t="s">
        <v>187</v>
      </c>
      <c r="H142" s="181" t="s">
        <v>179</v>
      </c>
    </row>
    <row r="143" spans="1:8" ht="15.95" customHeight="1" x14ac:dyDescent="0.25">
      <c r="A143" s="384"/>
      <c r="B143" s="393"/>
      <c r="C143" s="386"/>
      <c r="D143" s="387"/>
      <c r="E143" s="433"/>
      <c r="F143" s="391"/>
      <c r="G143" s="180" t="s">
        <v>187</v>
      </c>
      <c r="H143" s="181" t="s">
        <v>179</v>
      </c>
    </row>
    <row r="144" spans="1:8" ht="15.95" customHeight="1" x14ac:dyDescent="0.25">
      <c r="A144" s="384" t="s">
        <v>2570</v>
      </c>
      <c r="B144" s="393" t="s">
        <v>2571</v>
      </c>
      <c r="C144" s="386" t="s">
        <v>2563</v>
      </c>
      <c r="D144" s="387">
        <v>60</v>
      </c>
      <c r="E144" s="433"/>
      <c r="F144" s="391">
        <f>D144*E144</f>
        <v>0</v>
      </c>
      <c r="G144" s="180" t="s">
        <v>187</v>
      </c>
      <c r="H144" s="181" t="s">
        <v>179</v>
      </c>
    </row>
    <row r="145" spans="1:8" ht="15.95" customHeight="1" x14ac:dyDescent="0.25">
      <c r="A145" s="384"/>
      <c r="B145" s="393"/>
      <c r="C145" s="386"/>
      <c r="D145" s="387"/>
      <c r="E145" s="433"/>
      <c r="F145" s="391"/>
      <c r="G145" s="180" t="s">
        <v>187</v>
      </c>
      <c r="H145" s="181" t="s">
        <v>179</v>
      </c>
    </row>
    <row r="146" spans="1:8" ht="15.95" customHeight="1" x14ac:dyDescent="0.25">
      <c r="A146" s="384" t="s">
        <v>2572</v>
      </c>
      <c r="B146" s="393" t="s">
        <v>2573</v>
      </c>
      <c r="C146" s="386" t="s">
        <v>2563</v>
      </c>
      <c r="D146" s="387">
        <v>18</v>
      </c>
      <c r="E146" s="433"/>
      <c r="F146" s="391">
        <f>D146*E146</f>
        <v>0</v>
      </c>
      <c r="G146" s="180" t="s">
        <v>187</v>
      </c>
      <c r="H146" s="181" t="s">
        <v>179</v>
      </c>
    </row>
    <row r="147" spans="1:8" ht="15.95" customHeight="1" x14ac:dyDescent="0.25">
      <c r="A147" s="384"/>
      <c r="B147" s="393"/>
      <c r="C147" s="386"/>
      <c r="D147" s="387"/>
      <c r="E147" s="433"/>
      <c r="F147" s="391"/>
      <c r="G147" s="180" t="s">
        <v>187</v>
      </c>
      <c r="H147" s="181" t="s">
        <v>179</v>
      </c>
    </row>
    <row r="148" spans="1:8" ht="15.95" customHeight="1" x14ac:dyDescent="0.25">
      <c r="A148" s="384" t="s">
        <v>2574</v>
      </c>
      <c r="B148" s="393" t="s">
        <v>2575</v>
      </c>
      <c r="C148" s="386" t="s">
        <v>2563</v>
      </c>
      <c r="D148" s="387">
        <v>6</v>
      </c>
      <c r="E148" s="433"/>
      <c r="F148" s="391">
        <f>D148*E148</f>
        <v>0</v>
      </c>
      <c r="G148" s="180" t="s">
        <v>187</v>
      </c>
      <c r="H148" s="181" t="s">
        <v>179</v>
      </c>
    </row>
    <row r="149" spans="1:8" ht="15.95" customHeight="1" x14ac:dyDescent="0.25">
      <c r="A149" s="384"/>
      <c r="B149" s="393"/>
      <c r="C149" s="386"/>
      <c r="D149" s="387"/>
      <c r="E149" s="433"/>
      <c r="F149" s="391"/>
      <c r="G149" s="180" t="s">
        <v>187</v>
      </c>
      <c r="H149" s="181" t="s">
        <v>179</v>
      </c>
    </row>
    <row r="150" spans="1:8" ht="15.95" customHeight="1" x14ac:dyDescent="0.25">
      <c r="A150" s="384" t="s">
        <v>2576</v>
      </c>
      <c r="B150" s="393" t="s">
        <v>2577</v>
      </c>
      <c r="C150" s="386" t="s">
        <v>2563</v>
      </c>
      <c r="D150" s="387">
        <v>3</v>
      </c>
      <c r="E150" s="433"/>
      <c r="F150" s="391">
        <f>D150*E150</f>
        <v>0</v>
      </c>
      <c r="G150" s="180" t="s">
        <v>187</v>
      </c>
      <c r="H150" s="181" t="s">
        <v>179</v>
      </c>
    </row>
    <row r="151" spans="1:8" ht="15.95" customHeight="1" x14ac:dyDescent="0.25">
      <c r="A151" s="384"/>
      <c r="B151" s="393"/>
      <c r="C151" s="386"/>
      <c r="D151" s="387"/>
      <c r="E151" s="433"/>
      <c r="F151" s="391"/>
      <c r="G151" s="180" t="s">
        <v>187</v>
      </c>
      <c r="H151" s="181" t="s">
        <v>179</v>
      </c>
    </row>
    <row r="152" spans="1:8" ht="15.95" customHeight="1" x14ac:dyDescent="0.25">
      <c r="A152" s="384"/>
      <c r="B152" s="393" t="s">
        <v>2578</v>
      </c>
      <c r="C152" s="386" t="s">
        <v>2560</v>
      </c>
      <c r="D152" s="387">
        <v>325</v>
      </c>
      <c r="E152" s="433"/>
      <c r="F152" s="391">
        <f>D152*E152</f>
        <v>0</v>
      </c>
      <c r="G152" s="180" t="s">
        <v>187</v>
      </c>
      <c r="H152" s="181" t="s">
        <v>179</v>
      </c>
    </row>
    <row r="153" spans="1:8" ht="15.95" customHeight="1" x14ac:dyDescent="0.25">
      <c r="A153" s="384"/>
      <c r="B153" s="393" t="s">
        <v>2579</v>
      </c>
      <c r="C153" s="386"/>
      <c r="D153" s="387"/>
      <c r="E153" s="433"/>
      <c r="F153" s="391"/>
      <c r="G153" s="180" t="s">
        <v>187</v>
      </c>
      <c r="H153" s="181" t="s">
        <v>179</v>
      </c>
    </row>
    <row r="154" spans="1:8" ht="15.95" customHeight="1" x14ac:dyDescent="0.25">
      <c r="A154" s="384"/>
      <c r="B154" s="393"/>
      <c r="C154" s="386"/>
      <c r="D154" s="387"/>
      <c r="E154" s="433"/>
      <c r="F154" s="391"/>
      <c r="G154" s="180" t="s">
        <v>187</v>
      </c>
      <c r="H154" s="181" t="s">
        <v>179</v>
      </c>
    </row>
    <row r="155" spans="1:8" ht="15.95" customHeight="1" x14ac:dyDescent="0.25">
      <c r="A155" s="384"/>
      <c r="B155" s="393" t="s">
        <v>2580</v>
      </c>
      <c r="C155" s="386" t="s">
        <v>2560</v>
      </c>
      <c r="D155" s="387">
        <v>30</v>
      </c>
      <c r="E155" s="433"/>
      <c r="F155" s="391">
        <f>D155*E155</f>
        <v>0</v>
      </c>
      <c r="G155" s="180" t="s">
        <v>187</v>
      </c>
      <c r="H155" s="181" t="s">
        <v>179</v>
      </c>
    </row>
    <row r="156" spans="1:8" ht="15.95" customHeight="1" x14ac:dyDescent="0.25">
      <c r="A156" s="384"/>
      <c r="B156" s="393"/>
      <c r="C156" s="386"/>
      <c r="D156" s="387"/>
      <c r="E156" s="433"/>
      <c r="F156" s="391"/>
      <c r="G156" s="180" t="s">
        <v>187</v>
      </c>
      <c r="H156" s="181" t="s">
        <v>179</v>
      </c>
    </row>
    <row r="157" spans="1:8" ht="15.95" customHeight="1" x14ac:dyDescent="0.25">
      <c r="A157" s="384"/>
      <c r="B157" s="393" t="s">
        <v>2581</v>
      </c>
      <c r="C157" s="386" t="s">
        <v>2560</v>
      </c>
      <c r="D157" s="387">
        <v>4</v>
      </c>
      <c r="E157" s="433"/>
      <c r="F157" s="391">
        <f>D157*E157</f>
        <v>0</v>
      </c>
      <c r="G157" s="180" t="s">
        <v>187</v>
      </c>
      <c r="H157" s="181" t="s">
        <v>179</v>
      </c>
    </row>
    <row r="158" spans="1:8" ht="15.95" customHeight="1" x14ac:dyDescent="0.25">
      <c r="A158" s="384"/>
      <c r="B158" s="393" t="s">
        <v>2582</v>
      </c>
      <c r="C158" s="386"/>
      <c r="D158" s="387"/>
      <c r="E158" s="433"/>
      <c r="F158" s="391"/>
      <c r="G158" s="180" t="s">
        <v>187</v>
      </c>
      <c r="H158" s="181" t="s">
        <v>179</v>
      </c>
    </row>
    <row r="159" spans="1:8" ht="15.95" customHeight="1" x14ac:dyDescent="0.25">
      <c r="A159" s="384"/>
      <c r="B159" s="393"/>
      <c r="C159" s="386"/>
      <c r="D159" s="387"/>
      <c r="E159" s="433"/>
      <c r="F159" s="391"/>
      <c r="G159" s="180" t="s">
        <v>187</v>
      </c>
      <c r="H159" s="181" t="s">
        <v>179</v>
      </c>
    </row>
    <row r="160" spans="1:8" ht="15.95" customHeight="1" x14ac:dyDescent="0.25">
      <c r="A160" s="384"/>
      <c r="B160" s="393" t="s">
        <v>2555</v>
      </c>
      <c r="C160" s="386" t="s">
        <v>1785</v>
      </c>
      <c r="D160" s="387">
        <v>1</v>
      </c>
      <c r="E160" s="433"/>
      <c r="F160" s="391">
        <f>D160*E160</f>
        <v>0</v>
      </c>
      <c r="G160" s="180" t="s">
        <v>187</v>
      </c>
      <c r="H160" s="181" t="s">
        <v>179</v>
      </c>
    </row>
    <row r="161" spans="1:8" ht="15.95" customHeight="1" x14ac:dyDescent="0.25">
      <c r="A161" s="384"/>
      <c r="B161" s="393"/>
      <c r="C161" s="386"/>
      <c r="D161" s="387"/>
      <c r="E161" s="433"/>
      <c r="F161" s="391"/>
      <c r="G161" s="180" t="s">
        <v>187</v>
      </c>
      <c r="H161" s="181" t="s">
        <v>179</v>
      </c>
    </row>
    <row r="162" spans="1:8" ht="15.95" customHeight="1" x14ac:dyDescent="0.25">
      <c r="A162" s="384"/>
      <c r="B162" s="393" t="s">
        <v>2567</v>
      </c>
      <c r="C162" s="386" t="s">
        <v>2563</v>
      </c>
      <c r="D162" s="387">
        <v>2</v>
      </c>
      <c r="E162" s="433"/>
      <c r="F162" s="391">
        <f>D162*E162</f>
        <v>0</v>
      </c>
      <c r="G162" s="180" t="s">
        <v>187</v>
      </c>
      <c r="H162" s="181" t="s">
        <v>179</v>
      </c>
    </row>
    <row r="163" spans="1:8" ht="15.95" customHeight="1" x14ac:dyDescent="0.25">
      <c r="A163" s="384"/>
      <c r="B163" s="393"/>
      <c r="C163" s="386"/>
      <c r="D163" s="387"/>
      <c r="E163" s="433"/>
      <c r="F163" s="391"/>
      <c r="G163" s="180" t="s">
        <v>187</v>
      </c>
      <c r="H163" s="181" t="s">
        <v>179</v>
      </c>
    </row>
    <row r="164" spans="1:8" ht="15.95" customHeight="1" x14ac:dyDescent="0.25">
      <c r="A164" s="384"/>
      <c r="B164" s="393" t="s">
        <v>2575</v>
      </c>
      <c r="C164" s="386" t="s">
        <v>2563</v>
      </c>
      <c r="D164" s="387">
        <v>2</v>
      </c>
      <c r="E164" s="433"/>
      <c r="F164" s="391">
        <f>D164*E164</f>
        <v>0</v>
      </c>
      <c r="G164" s="180" t="s">
        <v>187</v>
      </c>
      <c r="H164" s="181" t="s">
        <v>179</v>
      </c>
    </row>
    <row r="165" spans="1:8" ht="15.95" customHeight="1" x14ac:dyDescent="0.25">
      <c r="A165" s="384"/>
      <c r="B165" s="393"/>
      <c r="C165" s="386"/>
      <c r="D165" s="387"/>
      <c r="E165" s="433"/>
      <c r="F165" s="391"/>
      <c r="G165" s="180" t="s">
        <v>187</v>
      </c>
      <c r="H165" s="181" t="s">
        <v>179</v>
      </c>
    </row>
    <row r="166" spans="1:8" ht="15.95" customHeight="1" x14ac:dyDescent="0.25">
      <c r="A166" s="384"/>
      <c r="B166" s="393"/>
      <c r="C166" s="386"/>
      <c r="D166" s="387"/>
      <c r="E166" s="433"/>
      <c r="F166" s="391"/>
      <c r="G166" s="180" t="s">
        <v>187</v>
      </c>
      <c r="H166" s="181" t="s">
        <v>179</v>
      </c>
    </row>
    <row r="167" spans="1:8" ht="15.95" customHeight="1" x14ac:dyDescent="0.25">
      <c r="A167" s="384"/>
      <c r="B167" s="392" t="s">
        <v>2583</v>
      </c>
      <c r="C167" s="386"/>
      <c r="D167" s="387"/>
      <c r="E167" s="433"/>
      <c r="F167" s="391"/>
      <c r="G167" s="180" t="s">
        <v>187</v>
      </c>
      <c r="H167" s="181" t="s">
        <v>179</v>
      </c>
    </row>
    <row r="168" spans="1:8" ht="15.95" customHeight="1" x14ac:dyDescent="0.25">
      <c r="A168" s="384"/>
      <c r="B168" s="393"/>
      <c r="C168" s="386"/>
      <c r="D168" s="387"/>
      <c r="E168" s="433"/>
      <c r="F168" s="391"/>
      <c r="G168" s="180" t="s">
        <v>187</v>
      </c>
      <c r="H168" s="181" t="s">
        <v>179</v>
      </c>
    </row>
    <row r="169" spans="1:8" ht="15.95" customHeight="1" x14ac:dyDescent="0.25">
      <c r="A169" s="384" t="s">
        <v>2584</v>
      </c>
      <c r="B169" s="393" t="s">
        <v>2520</v>
      </c>
      <c r="C169" s="386" t="s">
        <v>1785</v>
      </c>
      <c r="D169" s="387">
        <v>12</v>
      </c>
      <c r="E169" s="433"/>
      <c r="F169" s="391">
        <f>D169*E169</f>
        <v>0</v>
      </c>
      <c r="G169" s="180" t="s">
        <v>187</v>
      </c>
      <c r="H169" s="181" t="s">
        <v>179</v>
      </c>
    </row>
    <row r="170" spans="1:8" ht="15.95" customHeight="1" x14ac:dyDescent="0.25">
      <c r="A170" s="384"/>
      <c r="B170" s="393" t="s">
        <v>2521</v>
      </c>
      <c r="C170" s="386" t="s">
        <v>1785</v>
      </c>
      <c r="D170" s="387">
        <v>6</v>
      </c>
      <c r="E170" s="433"/>
      <c r="F170" s="391">
        <f>D170*E170</f>
        <v>0</v>
      </c>
      <c r="G170" s="180" t="s">
        <v>187</v>
      </c>
      <c r="H170" s="181" t="s">
        <v>179</v>
      </c>
    </row>
    <row r="171" spans="1:8" ht="15.95" customHeight="1" x14ac:dyDescent="0.25">
      <c r="A171" s="384"/>
      <c r="B171" s="393"/>
      <c r="C171" s="386"/>
      <c r="D171" s="387"/>
      <c r="E171" s="433"/>
      <c r="F171" s="391"/>
      <c r="G171" s="180" t="s">
        <v>187</v>
      </c>
      <c r="H171" s="181" t="s">
        <v>179</v>
      </c>
    </row>
    <row r="172" spans="1:8" ht="15.95" customHeight="1" x14ac:dyDescent="0.25">
      <c r="A172" s="384" t="s">
        <v>2585</v>
      </c>
      <c r="B172" s="393" t="s">
        <v>2523</v>
      </c>
      <c r="C172" s="386" t="s">
        <v>1785</v>
      </c>
      <c r="D172" s="387">
        <v>1</v>
      </c>
      <c r="E172" s="433"/>
      <c r="F172" s="391">
        <f>D172*E172</f>
        <v>0</v>
      </c>
      <c r="G172" s="180" t="s">
        <v>187</v>
      </c>
      <c r="H172" s="181" t="s">
        <v>179</v>
      </c>
    </row>
    <row r="173" spans="1:8" ht="15.95" customHeight="1" x14ac:dyDescent="0.25">
      <c r="A173" s="384"/>
      <c r="B173" s="393" t="s">
        <v>2524</v>
      </c>
      <c r="C173" s="386"/>
      <c r="D173" s="387"/>
      <c r="E173" s="433"/>
      <c r="F173" s="391"/>
      <c r="G173" s="180" t="s">
        <v>187</v>
      </c>
      <c r="H173" s="181" t="s">
        <v>179</v>
      </c>
    </row>
    <row r="174" spans="1:8" ht="15.95" customHeight="1" x14ac:dyDescent="0.25">
      <c r="A174" s="384"/>
      <c r="B174" s="393"/>
      <c r="C174" s="386"/>
      <c r="D174" s="387"/>
      <c r="E174" s="433"/>
      <c r="F174" s="391"/>
      <c r="G174" s="180" t="s">
        <v>187</v>
      </c>
      <c r="H174" s="181" t="s">
        <v>179</v>
      </c>
    </row>
    <row r="175" spans="1:8" ht="15.95" customHeight="1" x14ac:dyDescent="0.25">
      <c r="A175" s="384" t="s">
        <v>2586</v>
      </c>
      <c r="B175" s="393" t="s">
        <v>2587</v>
      </c>
      <c r="C175" s="386" t="s">
        <v>1785</v>
      </c>
      <c r="D175" s="387">
        <v>2</v>
      </c>
      <c r="E175" s="433"/>
      <c r="F175" s="391">
        <f>D175*E175</f>
        <v>0</v>
      </c>
      <c r="G175" s="180" t="s">
        <v>187</v>
      </c>
      <c r="H175" s="181" t="s">
        <v>179</v>
      </c>
    </row>
    <row r="176" spans="1:8" ht="15.95" customHeight="1" x14ac:dyDescent="0.25">
      <c r="A176" s="384"/>
      <c r="B176" s="393"/>
      <c r="C176" s="386"/>
      <c r="D176" s="387"/>
      <c r="E176" s="433"/>
      <c r="F176" s="391"/>
      <c r="G176" s="180" t="s">
        <v>187</v>
      </c>
      <c r="H176" s="181" t="s">
        <v>179</v>
      </c>
    </row>
    <row r="177" spans="1:8" ht="15.95" customHeight="1" x14ac:dyDescent="0.25">
      <c r="A177" s="384" t="s">
        <v>2588</v>
      </c>
      <c r="B177" s="393" t="s">
        <v>2589</v>
      </c>
      <c r="C177" s="386" t="s">
        <v>1785</v>
      </c>
      <c r="D177" s="387">
        <v>2</v>
      </c>
      <c r="E177" s="433"/>
      <c r="F177" s="391">
        <f>D177*E177</f>
        <v>0</v>
      </c>
      <c r="G177" s="180" t="s">
        <v>187</v>
      </c>
      <c r="H177" s="181" t="s">
        <v>179</v>
      </c>
    </row>
    <row r="178" spans="1:8" ht="15.95" customHeight="1" x14ac:dyDescent="0.25">
      <c r="A178" s="384"/>
      <c r="B178" s="393"/>
      <c r="C178" s="386"/>
      <c r="D178" s="387"/>
      <c r="E178" s="433"/>
      <c r="F178" s="391"/>
      <c r="G178" s="180" t="s">
        <v>187</v>
      </c>
      <c r="H178" s="181" t="s">
        <v>179</v>
      </c>
    </row>
    <row r="179" spans="1:8" ht="15.95" customHeight="1" x14ac:dyDescent="0.25">
      <c r="A179" s="384" t="s">
        <v>2590</v>
      </c>
      <c r="B179" s="393" t="s">
        <v>2591</v>
      </c>
      <c r="C179" s="386" t="s">
        <v>1785</v>
      </c>
      <c r="D179" s="387">
        <v>1</v>
      </c>
      <c r="E179" s="433"/>
      <c r="F179" s="391">
        <f>D179*E179</f>
        <v>0</v>
      </c>
      <c r="G179" s="180" t="s">
        <v>187</v>
      </c>
      <c r="H179" s="181" t="s">
        <v>179</v>
      </c>
    </row>
    <row r="180" spans="1:8" ht="15.95" customHeight="1" x14ac:dyDescent="0.25">
      <c r="A180" s="384"/>
      <c r="B180" s="393"/>
      <c r="C180" s="386"/>
      <c r="D180" s="387"/>
      <c r="E180" s="433"/>
      <c r="F180" s="391"/>
      <c r="G180" s="180" t="s">
        <v>187</v>
      </c>
      <c r="H180" s="181" t="s">
        <v>179</v>
      </c>
    </row>
    <row r="181" spans="1:8" ht="15.95" customHeight="1" x14ac:dyDescent="0.25">
      <c r="A181" s="384" t="s">
        <v>2592</v>
      </c>
      <c r="B181" s="393" t="s">
        <v>2593</v>
      </c>
      <c r="C181" s="386" t="s">
        <v>1785</v>
      </c>
      <c r="D181" s="387">
        <v>1</v>
      </c>
      <c r="E181" s="433"/>
      <c r="F181" s="391">
        <f>D181*E181</f>
        <v>0</v>
      </c>
      <c r="G181" s="180" t="s">
        <v>187</v>
      </c>
      <c r="H181" s="181" t="s">
        <v>179</v>
      </c>
    </row>
    <row r="182" spans="1:8" ht="15.95" customHeight="1" x14ac:dyDescent="0.25">
      <c r="A182" s="384"/>
      <c r="B182" s="393"/>
      <c r="C182" s="386"/>
      <c r="D182" s="387"/>
      <c r="E182" s="433"/>
      <c r="F182" s="391"/>
      <c r="G182" s="180" t="s">
        <v>187</v>
      </c>
      <c r="H182" s="181" t="s">
        <v>179</v>
      </c>
    </row>
    <row r="183" spans="1:8" ht="15.95" customHeight="1" x14ac:dyDescent="0.25">
      <c r="A183" s="384" t="s">
        <v>2594</v>
      </c>
      <c r="B183" s="393" t="s">
        <v>2595</v>
      </c>
      <c r="C183" s="386" t="s">
        <v>1785</v>
      </c>
      <c r="D183" s="387">
        <v>1</v>
      </c>
      <c r="E183" s="433"/>
      <c r="F183" s="391">
        <f>D183*E183</f>
        <v>0</v>
      </c>
      <c r="G183" s="180" t="s">
        <v>187</v>
      </c>
      <c r="H183" s="181" t="s">
        <v>179</v>
      </c>
    </row>
    <row r="184" spans="1:8" ht="15.95" customHeight="1" x14ac:dyDescent="0.25">
      <c r="A184" s="384"/>
      <c r="B184" s="393"/>
      <c r="C184" s="386"/>
      <c r="D184" s="387"/>
      <c r="E184" s="433"/>
      <c r="F184" s="391"/>
      <c r="G184" s="180" t="s">
        <v>187</v>
      </c>
      <c r="H184" s="181" t="s">
        <v>179</v>
      </c>
    </row>
    <row r="185" spans="1:8" ht="15.95" customHeight="1" x14ac:dyDescent="0.25">
      <c r="A185" s="384" t="s">
        <v>2596</v>
      </c>
      <c r="B185" s="393" t="s">
        <v>2597</v>
      </c>
      <c r="C185" s="386" t="s">
        <v>1785</v>
      </c>
      <c r="D185" s="387">
        <v>2</v>
      </c>
      <c r="E185" s="433"/>
      <c r="F185" s="391">
        <f>D185*E185</f>
        <v>0</v>
      </c>
      <c r="G185" s="180" t="s">
        <v>187</v>
      </c>
      <c r="H185" s="181" t="s">
        <v>179</v>
      </c>
    </row>
    <row r="186" spans="1:8" ht="15.95" customHeight="1" x14ac:dyDescent="0.25">
      <c r="A186" s="384"/>
      <c r="B186" s="393"/>
      <c r="C186" s="386"/>
      <c r="D186" s="387"/>
      <c r="E186" s="433"/>
      <c r="F186" s="391"/>
      <c r="G186" s="180" t="s">
        <v>187</v>
      </c>
      <c r="H186" s="181" t="s">
        <v>179</v>
      </c>
    </row>
    <row r="187" spans="1:8" ht="15.95" customHeight="1" x14ac:dyDescent="0.25">
      <c r="A187" s="384" t="s">
        <v>2598</v>
      </c>
      <c r="B187" s="393" t="s">
        <v>2599</v>
      </c>
      <c r="C187" s="386" t="s">
        <v>1210</v>
      </c>
      <c r="D187" s="387">
        <v>2</v>
      </c>
      <c r="E187" s="433"/>
      <c r="F187" s="391">
        <f>D187*E187</f>
        <v>0</v>
      </c>
      <c r="G187" s="180" t="s">
        <v>187</v>
      </c>
      <c r="H187" s="181" t="s">
        <v>179</v>
      </c>
    </row>
    <row r="188" spans="1:8" ht="15.95" customHeight="1" x14ac:dyDescent="0.25">
      <c r="A188" s="384"/>
      <c r="B188" s="393" t="s">
        <v>2600</v>
      </c>
      <c r="C188" s="386"/>
      <c r="D188" s="387"/>
      <c r="E188" s="433"/>
      <c r="F188" s="391"/>
      <c r="G188" s="180" t="s">
        <v>187</v>
      </c>
      <c r="H188" s="181" t="s">
        <v>179</v>
      </c>
    </row>
    <row r="189" spans="1:8" ht="15.95" customHeight="1" x14ac:dyDescent="0.25">
      <c r="A189" s="384"/>
      <c r="B189" s="393" t="s">
        <v>2601</v>
      </c>
      <c r="C189" s="386" t="s">
        <v>1210</v>
      </c>
      <c r="D189" s="387">
        <v>2</v>
      </c>
      <c r="E189" s="433"/>
      <c r="F189" s="391">
        <f>D189*E189</f>
        <v>0</v>
      </c>
      <c r="G189" s="180" t="s">
        <v>187</v>
      </c>
      <c r="H189" s="181" t="s">
        <v>179</v>
      </c>
    </row>
    <row r="190" spans="1:8" ht="15.95" customHeight="1" x14ac:dyDescent="0.25">
      <c r="A190" s="384"/>
      <c r="B190" s="393" t="s">
        <v>2602</v>
      </c>
      <c r="C190" s="386"/>
      <c r="D190" s="387"/>
      <c r="E190" s="433"/>
      <c r="F190" s="391"/>
      <c r="G190" s="180" t="s">
        <v>187</v>
      </c>
      <c r="H190" s="181" t="s">
        <v>179</v>
      </c>
    </row>
    <row r="191" spans="1:8" ht="15.95" customHeight="1" x14ac:dyDescent="0.25">
      <c r="A191" s="384"/>
      <c r="B191" s="393"/>
      <c r="C191" s="386"/>
      <c r="D191" s="387"/>
      <c r="E191" s="433"/>
      <c r="F191" s="391"/>
      <c r="G191" s="180" t="s">
        <v>187</v>
      </c>
      <c r="H191" s="181" t="s">
        <v>179</v>
      </c>
    </row>
    <row r="192" spans="1:8" ht="15.95" customHeight="1" x14ac:dyDescent="0.25">
      <c r="A192" s="384" t="s">
        <v>2603</v>
      </c>
      <c r="B192" s="393" t="s">
        <v>2604</v>
      </c>
      <c r="C192" s="386" t="s">
        <v>1210</v>
      </c>
      <c r="D192" s="387">
        <v>2</v>
      </c>
      <c r="E192" s="433"/>
      <c r="F192" s="391">
        <f>D192*E192</f>
        <v>0</v>
      </c>
      <c r="G192" s="180" t="s">
        <v>187</v>
      </c>
      <c r="H192" s="181" t="s">
        <v>179</v>
      </c>
    </row>
    <row r="193" spans="1:8" ht="15.95" customHeight="1" x14ac:dyDescent="0.25">
      <c r="A193" s="384"/>
      <c r="B193" s="393" t="s">
        <v>2600</v>
      </c>
      <c r="C193" s="386"/>
      <c r="D193" s="387"/>
      <c r="E193" s="433"/>
      <c r="F193" s="391"/>
      <c r="G193" s="180" t="s">
        <v>187</v>
      </c>
      <c r="H193" s="181" t="s">
        <v>179</v>
      </c>
    </row>
    <row r="194" spans="1:8" ht="15.95" customHeight="1" x14ac:dyDescent="0.25">
      <c r="A194" s="384"/>
      <c r="B194" s="393" t="s">
        <v>2601</v>
      </c>
      <c r="C194" s="386" t="s">
        <v>1210</v>
      </c>
      <c r="D194" s="387">
        <v>2</v>
      </c>
      <c r="E194" s="433"/>
      <c r="F194" s="391">
        <f>D194*E194</f>
        <v>0</v>
      </c>
      <c r="G194" s="180" t="s">
        <v>187</v>
      </c>
      <c r="H194" s="181" t="s">
        <v>179</v>
      </c>
    </row>
    <row r="195" spans="1:8" ht="15.95" customHeight="1" x14ac:dyDescent="0.25">
      <c r="A195" s="384"/>
      <c r="B195" s="393" t="s">
        <v>2605</v>
      </c>
      <c r="C195" s="386"/>
      <c r="D195" s="387"/>
      <c r="E195" s="433"/>
      <c r="F195" s="391"/>
      <c r="G195" s="180" t="s">
        <v>187</v>
      </c>
      <c r="H195" s="181" t="s">
        <v>179</v>
      </c>
    </row>
    <row r="196" spans="1:8" ht="15.95" customHeight="1" x14ac:dyDescent="0.25">
      <c r="A196" s="384"/>
      <c r="B196" s="393"/>
      <c r="C196" s="386"/>
      <c r="D196" s="387"/>
      <c r="E196" s="433"/>
      <c r="F196" s="391"/>
      <c r="G196" s="180" t="s">
        <v>187</v>
      </c>
      <c r="H196" s="181" t="s">
        <v>179</v>
      </c>
    </row>
    <row r="197" spans="1:8" ht="15.95" customHeight="1" x14ac:dyDescent="0.25">
      <c r="A197" s="384" t="s">
        <v>2606</v>
      </c>
      <c r="B197" s="393" t="s">
        <v>2607</v>
      </c>
      <c r="C197" s="386" t="s">
        <v>1210</v>
      </c>
      <c r="D197" s="387">
        <v>2</v>
      </c>
      <c r="E197" s="433"/>
      <c r="F197" s="391">
        <f>D197*E197</f>
        <v>0</v>
      </c>
      <c r="G197" s="180" t="s">
        <v>187</v>
      </c>
      <c r="H197" s="181" t="s">
        <v>179</v>
      </c>
    </row>
    <row r="198" spans="1:8" ht="15.95" customHeight="1" x14ac:dyDescent="0.25">
      <c r="A198" s="384"/>
      <c r="B198" s="393" t="s">
        <v>2600</v>
      </c>
      <c r="C198" s="386"/>
      <c r="D198" s="387"/>
      <c r="E198" s="433"/>
      <c r="F198" s="391"/>
      <c r="G198" s="180" t="s">
        <v>187</v>
      </c>
      <c r="H198" s="181" t="s">
        <v>179</v>
      </c>
    </row>
    <row r="199" spans="1:8" ht="15.95" customHeight="1" x14ac:dyDescent="0.25">
      <c r="A199" s="384"/>
      <c r="B199" s="393" t="s">
        <v>2601</v>
      </c>
      <c r="C199" s="386" t="s">
        <v>1210</v>
      </c>
      <c r="D199" s="387">
        <v>1</v>
      </c>
      <c r="E199" s="433"/>
      <c r="F199" s="391">
        <f>D199*E199</f>
        <v>0</v>
      </c>
      <c r="G199" s="180" t="s">
        <v>187</v>
      </c>
      <c r="H199" s="181" t="s">
        <v>179</v>
      </c>
    </row>
    <row r="200" spans="1:8" ht="15.95" customHeight="1" x14ac:dyDescent="0.25">
      <c r="A200" s="384"/>
      <c r="B200" s="393" t="s">
        <v>2608</v>
      </c>
      <c r="C200" s="386"/>
      <c r="D200" s="387"/>
      <c r="E200" s="433"/>
      <c r="F200" s="391"/>
      <c r="G200" s="180" t="s">
        <v>187</v>
      </c>
      <c r="H200" s="181" t="s">
        <v>179</v>
      </c>
    </row>
    <row r="201" spans="1:8" ht="15.95" customHeight="1" x14ac:dyDescent="0.25">
      <c r="A201" s="384"/>
      <c r="B201" s="393"/>
      <c r="C201" s="386"/>
      <c r="D201" s="387"/>
      <c r="E201" s="433"/>
      <c r="F201" s="391"/>
      <c r="G201" s="180" t="s">
        <v>187</v>
      </c>
      <c r="H201" s="181" t="s">
        <v>179</v>
      </c>
    </row>
    <row r="202" spans="1:8" ht="15.95" customHeight="1" x14ac:dyDescent="0.25">
      <c r="A202" s="384" t="s">
        <v>2609</v>
      </c>
      <c r="B202" s="393" t="s">
        <v>2610</v>
      </c>
      <c r="C202" s="386" t="s">
        <v>1210</v>
      </c>
      <c r="D202" s="387">
        <v>2</v>
      </c>
      <c r="E202" s="433"/>
      <c r="F202" s="391">
        <f>D202*E202</f>
        <v>0</v>
      </c>
      <c r="G202" s="180" t="s">
        <v>187</v>
      </c>
      <c r="H202" s="181" t="s">
        <v>179</v>
      </c>
    </row>
    <row r="203" spans="1:8" ht="15.95" customHeight="1" x14ac:dyDescent="0.25">
      <c r="A203" s="384"/>
      <c r="B203" s="393" t="s">
        <v>2600</v>
      </c>
      <c r="C203" s="386"/>
      <c r="D203" s="387"/>
      <c r="E203" s="433"/>
      <c r="F203" s="391"/>
      <c r="G203" s="180" t="s">
        <v>187</v>
      </c>
      <c r="H203" s="181" t="s">
        <v>179</v>
      </c>
    </row>
    <row r="204" spans="1:8" ht="15.95" customHeight="1" x14ac:dyDescent="0.25">
      <c r="A204" s="384"/>
      <c r="B204" s="393" t="s">
        <v>2601</v>
      </c>
      <c r="C204" s="386" t="s">
        <v>1210</v>
      </c>
      <c r="D204" s="387">
        <v>1</v>
      </c>
      <c r="E204" s="433"/>
      <c r="F204" s="391">
        <f>D204*E204</f>
        <v>0</v>
      </c>
      <c r="G204" s="180" t="s">
        <v>187</v>
      </c>
      <c r="H204" s="181" t="s">
        <v>179</v>
      </c>
    </row>
    <row r="205" spans="1:8" ht="15.95" customHeight="1" x14ac:dyDescent="0.25">
      <c r="A205" s="384"/>
      <c r="B205" s="393" t="s">
        <v>2611</v>
      </c>
      <c r="C205" s="386"/>
      <c r="D205" s="387"/>
      <c r="E205" s="433"/>
      <c r="F205" s="391"/>
      <c r="G205" s="180" t="s">
        <v>187</v>
      </c>
      <c r="H205" s="181" t="s">
        <v>179</v>
      </c>
    </row>
    <row r="206" spans="1:8" ht="15.95" customHeight="1" x14ac:dyDescent="0.25">
      <c r="A206" s="384"/>
      <c r="B206" s="393"/>
      <c r="C206" s="386"/>
      <c r="D206" s="387"/>
      <c r="E206" s="433"/>
      <c r="F206" s="391"/>
      <c r="G206" s="180" t="s">
        <v>187</v>
      </c>
      <c r="H206" s="181" t="s">
        <v>179</v>
      </c>
    </row>
    <row r="207" spans="1:8" ht="15.95" customHeight="1" x14ac:dyDescent="0.25">
      <c r="A207" s="384" t="s">
        <v>2612</v>
      </c>
      <c r="B207" s="393" t="s">
        <v>2613</v>
      </c>
      <c r="C207" s="386" t="s">
        <v>1210</v>
      </c>
      <c r="D207" s="387">
        <v>2</v>
      </c>
      <c r="E207" s="433"/>
      <c r="F207" s="391">
        <f>D207*E207</f>
        <v>0</v>
      </c>
      <c r="G207" s="180" t="s">
        <v>187</v>
      </c>
      <c r="H207" s="181" t="s">
        <v>179</v>
      </c>
    </row>
    <row r="208" spans="1:8" ht="15.95" customHeight="1" x14ac:dyDescent="0.25">
      <c r="A208" s="384"/>
      <c r="B208" s="393" t="s">
        <v>2600</v>
      </c>
      <c r="C208" s="386"/>
      <c r="D208" s="387"/>
      <c r="E208" s="433"/>
      <c r="F208" s="391"/>
      <c r="G208" s="180" t="s">
        <v>187</v>
      </c>
      <c r="H208" s="181" t="s">
        <v>179</v>
      </c>
    </row>
    <row r="209" spans="1:8" ht="15.95" customHeight="1" x14ac:dyDescent="0.25">
      <c r="A209" s="384"/>
      <c r="B209" s="393" t="s">
        <v>2601</v>
      </c>
      <c r="C209" s="386" t="s">
        <v>1210</v>
      </c>
      <c r="D209" s="387">
        <v>1</v>
      </c>
      <c r="E209" s="433"/>
      <c r="F209" s="391">
        <f>D209*E209</f>
        <v>0</v>
      </c>
      <c r="G209" s="180" t="s">
        <v>187</v>
      </c>
      <c r="H209" s="181" t="s">
        <v>179</v>
      </c>
    </row>
    <row r="210" spans="1:8" ht="15.95" customHeight="1" x14ac:dyDescent="0.25">
      <c r="A210" s="384"/>
      <c r="B210" s="393" t="s">
        <v>2614</v>
      </c>
      <c r="C210" s="386"/>
      <c r="D210" s="387"/>
      <c r="E210" s="433"/>
      <c r="F210" s="391"/>
      <c r="G210" s="180" t="s">
        <v>187</v>
      </c>
      <c r="H210" s="181" t="s">
        <v>179</v>
      </c>
    </row>
    <row r="211" spans="1:8" ht="15.95" customHeight="1" x14ac:dyDescent="0.25">
      <c r="A211" s="384"/>
      <c r="B211" s="393"/>
      <c r="C211" s="386"/>
      <c r="D211" s="387"/>
      <c r="E211" s="433"/>
      <c r="F211" s="391"/>
      <c r="G211" s="180" t="s">
        <v>187</v>
      </c>
      <c r="H211" s="181" t="s">
        <v>179</v>
      </c>
    </row>
    <row r="212" spans="1:8" ht="15.95" customHeight="1" x14ac:dyDescent="0.25">
      <c r="A212" s="384" t="s">
        <v>2615</v>
      </c>
      <c r="B212" s="393" t="s">
        <v>2616</v>
      </c>
      <c r="C212" s="386" t="s">
        <v>1785</v>
      </c>
      <c r="D212" s="387">
        <v>2</v>
      </c>
      <c r="E212" s="433"/>
      <c r="F212" s="391">
        <f>D212*E212</f>
        <v>0</v>
      </c>
      <c r="G212" s="180" t="s">
        <v>187</v>
      </c>
      <c r="H212" s="181" t="s">
        <v>179</v>
      </c>
    </row>
    <row r="213" spans="1:8" ht="15.95" customHeight="1" x14ac:dyDescent="0.25">
      <c r="A213" s="384"/>
      <c r="B213" s="393" t="s">
        <v>2617</v>
      </c>
      <c r="C213" s="386"/>
      <c r="D213" s="387"/>
      <c r="E213" s="433"/>
      <c r="F213" s="391"/>
      <c r="G213" s="180" t="s">
        <v>187</v>
      </c>
      <c r="H213" s="181" t="s">
        <v>179</v>
      </c>
    </row>
    <row r="214" spans="1:8" ht="15.95" customHeight="1" x14ac:dyDescent="0.25">
      <c r="A214" s="384"/>
      <c r="B214" s="400" t="s">
        <v>2545</v>
      </c>
      <c r="C214" s="386"/>
      <c r="D214" s="387"/>
      <c r="E214" s="433"/>
      <c r="F214" s="391"/>
      <c r="G214" s="180" t="s">
        <v>187</v>
      </c>
      <c r="H214" s="181" t="s">
        <v>179</v>
      </c>
    </row>
    <row r="215" spans="1:8" ht="15.95" customHeight="1" x14ac:dyDescent="0.25">
      <c r="A215" s="384"/>
      <c r="B215" s="400" t="s">
        <v>2542</v>
      </c>
      <c r="C215" s="386"/>
      <c r="D215" s="387"/>
      <c r="E215" s="433"/>
      <c r="F215" s="391"/>
      <c r="G215" s="180" t="s">
        <v>187</v>
      </c>
      <c r="H215" s="181" t="s">
        <v>179</v>
      </c>
    </row>
    <row r="216" spans="1:8" ht="15.95" customHeight="1" x14ac:dyDescent="0.25">
      <c r="A216" s="384"/>
      <c r="B216" s="400" t="s">
        <v>2618</v>
      </c>
      <c r="C216" s="386"/>
      <c r="D216" s="387"/>
      <c r="E216" s="433"/>
      <c r="F216" s="391"/>
      <c r="G216" s="180" t="s">
        <v>187</v>
      </c>
      <c r="H216" s="181" t="s">
        <v>179</v>
      </c>
    </row>
    <row r="217" spans="1:8" ht="15.95" customHeight="1" x14ac:dyDescent="0.25">
      <c r="A217" s="384"/>
      <c r="B217" s="393"/>
      <c r="C217" s="386"/>
      <c r="D217" s="387"/>
      <c r="E217" s="433"/>
      <c r="F217" s="391"/>
      <c r="G217" s="180" t="s">
        <v>187</v>
      </c>
      <c r="H217" s="181" t="s">
        <v>179</v>
      </c>
    </row>
    <row r="218" spans="1:8" ht="15.95" customHeight="1" x14ac:dyDescent="0.25">
      <c r="A218" s="384" t="s">
        <v>2619</v>
      </c>
      <c r="B218" s="393" t="s">
        <v>2620</v>
      </c>
      <c r="C218" s="386" t="s">
        <v>2560</v>
      </c>
      <c r="D218" s="387">
        <v>245</v>
      </c>
      <c r="E218" s="433"/>
      <c r="F218" s="391">
        <f>D218*E218</f>
        <v>0</v>
      </c>
      <c r="G218" s="180" t="s">
        <v>187</v>
      </c>
      <c r="H218" s="181" t="s">
        <v>179</v>
      </c>
    </row>
    <row r="219" spans="1:8" ht="15.95" customHeight="1" x14ac:dyDescent="0.25">
      <c r="A219" s="384"/>
      <c r="B219" s="393" t="s">
        <v>2621</v>
      </c>
      <c r="C219" s="386"/>
      <c r="D219" s="387"/>
      <c r="E219" s="433"/>
      <c r="F219" s="391"/>
      <c r="G219" s="180" t="s">
        <v>187</v>
      </c>
      <c r="H219" s="181" t="s">
        <v>179</v>
      </c>
    </row>
    <row r="220" spans="1:8" ht="15.95" customHeight="1" x14ac:dyDescent="0.25">
      <c r="A220" s="384"/>
      <c r="B220" s="393" t="s">
        <v>2622</v>
      </c>
      <c r="C220" s="386"/>
      <c r="D220" s="387"/>
      <c r="E220" s="433"/>
      <c r="F220" s="391"/>
      <c r="G220" s="180" t="s">
        <v>187</v>
      </c>
      <c r="H220" s="181" t="s">
        <v>179</v>
      </c>
    </row>
    <row r="221" spans="1:8" ht="15.95" customHeight="1" x14ac:dyDescent="0.25">
      <c r="A221" s="384"/>
      <c r="B221" s="393"/>
      <c r="C221" s="386"/>
      <c r="D221" s="387"/>
      <c r="E221" s="433"/>
      <c r="F221" s="391"/>
      <c r="G221" s="180" t="s">
        <v>187</v>
      </c>
      <c r="H221" s="181" t="s">
        <v>179</v>
      </c>
    </row>
    <row r="222" spans="1:8" ht="15.95" customHeight="1" x14ac:dyDescent="0.25">
      <c r="A222" s="384" t="s">
        <v>2623</v>
      </c>
      <c r="B222" s="393" t="s">
        <v>2575</v>
      </c>
      <c r="C222" s="386" t="s">
        <v>2563</v>
      </c>
      <c r="D222" s="387">
        <v>6</v>
      </c>
      <c r="E222" s="433"/>
      <c r="F222" s="391">
        <f>D222*E222</f>
        <v>0</v>
      </c>
      <c r="G222" s="180" t="s">
        <v>187</v>
      </c>
      <c r="H222" s="181" t="s">
        <v>179</v>
      </c>
    </row>
    <row r="223" spans="1:8" ht="15.95" customHeight="1" x14ac:dyDescent="0.25">
      <c r="A223" s="384"/>
      <c r="B223" s="393"/>
      <c r="C223" s="386"/>
      <c r="D223" s="387"/>
      <c r="E223" s="433"/>
      <c r="F223" s="391"/>
      <c r="G223" s="180" t="s">
        <v>187</v>
      </c>
      <c r="H223" s="181" t="s">
        <v>179</v>
      </c>
    </row>
    <row r="224" spans="1:8" ht="15.95" customHeight="1" x14ac:dyDescent="0.25">
      <c r="A224" s="384"/>
      <c r="B224" s="393" t="s">
        <v>2578</v>
      </c>
      <c r="C224" s="386" t="s">
        <v>2560</v>
      </c>
      <c r="D224" s="387">
        <v>205</v>
      </c>
      <c r="E224" s="433"/>
      <c r="F224" s="391">
        <f>D224*E224</f>
        <v>0</v>
      </c>
      <c r="G224" s="180" t="s">
        <v>187</v>
      </c>
      <c r="H224" s="181" t="s">
        <v>179</v>
      </c>
    </row>
    <row r="225" spans="1:8" ht="15.95" customHeight="1" x14ac:dyDescent="0.25">
      <c r="A225" s="384"/>
      <c r="B225" s="393" t="s">
        <v>2624</v>
      </c>
      <c r="C225" s="386"/>
      <c r="D225" s="387"/>
      <c r="E225" s="433"/>
      <c r="F225" s="391"/>
      <c r="G225" s="180" t="s">
        <v>187</v>
      </c>
      <c r="H225" s="181" t="s">
        <v>179</v>
      </c>
    </row>
    <row r="226" spans="1:8" ht="15.95" customHeight="1" x14ac:dyDescent="0.25">
      <c r="A226" s="384"/>
      <c r="B226" s="393"/>
      <c r="C226" s="386"/>
      <c r="D226" s="387"/>
      <c r="E226" s="433"/>
      <c r="F226" s="391"/>
      <c r="G226" s="180" t="s">
        <v>187</v>
      </c>
      <c r="H226" s="181" t="s">
        <v>179</v>
      </c>
    </row>
    <row r="227" spans="1:8" ht="15.95" customHeight="1" x14ac:dyDescent="0.25">
      <c r="A227" s="384"/>
      <c r="B227" s="393" t="s">
        <v>2580</v>
      </c>
      <c r="C227" s="386" t="s">
        <v>2560</v>
      </c>
      <c r="D227" s="387">
        <v>65</v>
      </c>
      <c r="E227" s="433"/>
      <c r="F227" s="391">
        <f>D227*E227</f>
        <v>0</v>
      </c>
      <c r="G227" s="180" t="s">
        <v>187</v>
      </c>
      <c r="H227" s="181" t="s">
        <v>179</v>
      </c>
    </row>
    <row r="228" spans="1:8" ht="15.95" customHeight="1" x14ac:dyDescent="0.25">
      <c r="A228" s="384"/>
      <c r="B228" s="393"/>
      <c r="C228" s="386"/>
      <c r="D228" s="387"/>
      <c r="E228" s="433"/>
      <c r="F228" s="391"/>
      <c r="G228" s="180" t="s">
        <v>187</v>
      </c>
      <c r="H228" s="181" t="s">
        <v>179</v>
      </c>
    </row>
    <row r="229" spans="1:8" ht="15.95" customHeight="1" x14ac:dyDescent="0.25">
      <c r="A229" s="384"/>
      <c r="B229" s="393" t="s">
        <v>2581</v>
      </c>
      <c r="C229" s="386" t="s">
        <v>2560</v>
      </c>
      <c r="D229" s="387">
        <v>5</v>
      </c>
      <c r="E229" s="433"/>
      <c r="F229" s="391">
        <f>D229*E229</f>
        <v>0</v>
      </c>
      <c r="G229" s="180" t="s">
        <v>187</v>
      </c>
      <c r="H229" s="181" t="s">
        <v>179</v>
      </c>
    </row>
    <row r="230" spans="1:8" ht="15.95" customHeight="1" x14ac:dyDescent="0.25">
      <c r="A230" s="384"/>
      <c r="B230" s="393" t="s">
        <v>2582</v>
      </c>
      <c r="C230" s="386"/>
      <c r="D230" s="387"/>
      <c r="E230" s="433"/>
      <c r="F230" s="391"/>
      <c r="G230" s="180" t="s">
        <v>187</v>
      </c>
      <c r="H230" s="181" t="s">
        <v>179</v>
      </c>
    </row>
    <row r="231" spans="1:8" ht="15.95" customHeight="1" x14ac:dyDescent="0.25">
      <c r="A231" s="384"/>
      <c r="B231" s="393"/>
      <c r="C231" s="386"/>
      <c r="D231" s="387"/>
      <c r="E231" s="433"/>
      <c r="F231" s="391"/>
      <c r="G231" s="180" t="s">
        <v>187</v>
      </c>
      <c r="H231" s="181" t="s">
        <v>179</v>
      </c>
    </row>
    <row r="232" spans="1:8" ht="15.95" customHeight="1" x14ac:dyDescent="0.25">
      <c r="A232" s="384"/>
      <c r="B232" s="393"/>
      <c r="C232" s="386"/>
      <c r="D232" s="387"/>
      <c r="E232" s="433"/>
      <c r="F232" s="391"/>
      <c r="G232" s="180" t="s">
        <v>187</v>
      </c>
      <c r="H232" s="181" t="s">
        <v>179</v>
      </c>
    </row>
    <row r="233" spans="1:8" ht="15.95" customHeight="1" x14ac:dyDescent="0.25">
      <c r="A233" s="384"/>
      <c r="B233" s="392" t="s">
        <v>2625</v>
      </c>
      <c r="C233" s="386"/>
      <c r="D233" s="387"/>
      <c r="E233" s="433"/>
      <c r="F233" s="391"/>
      <c r="G233" s="180" t="s">
        <v>187</v>
      </c>
      <c r="H233" s="181" t="s">
        <v>179</v>
      </c>
    </row>
    <row r="234" spans="1:8" ht="15.95" customHeight="1" x14ac:dyDescent="0.25">
      <c r="A234" s="384"/>
      <c r="B234" s="393"/>
      <c r="C234" s="386"/>
      <c r="D234" s="387"/>
      <c r="E234" s="433"/>
      <c r="F234" s="391"/>
      <c r="G234" s="180" t="s">
        <v>187</v>
      </c>
      <c r="H234" s="181" t="s">
        <v>179</v>
      </c>
    </row>
    <row r="235" spans="1:8" ht="15.95" customHeight="1" x14ac:dyDescent="0.25">
      <c r="A235" s="384" t="s">
        <v>2626</v>
      </c>
      <c r="B235" s="393" t="s">
        <v>2627</v>
      </c>
      <c r="C235" s="386" t="s">
        <v>1210</v>
      </c>
      <c r="D235" s="387">
        <v>2</v>
      </c>
      <c r="E235" s="433"/>
      <c r="F235" s="391">
        <f>D235*E235</f>
        <v>0</v>
      </c>
      <c r="G235" s="180" t="s">
        <v>187</v>
      </c>
      <c r="H235" s="181" t="s">
        <v>179</v>
      </c>
    </row>
    <row r="236" spans="1:8" ht="15.95" customHeight="1" x14ac:dyDescent="0.25">
      <c r="A236" s="384"/>
      <c r="B236" s="393" t="s">
        <v>2628</v>
      </c>
      <c r="C236" s="386"/>
      <c r="D236" s="387"/>
      <c r="E236" s="433"/>
      <c r="F236" s="391"/>
      <c r="G236" s="180" t="s">
        <v>187</v>
      </c>
      <c r="H236" s="181" t="s">
        <v>179</v>
      </c>
    </row>
    <row r="237" spans="1:8" ht="15.95" customHeight="1" x14ac:dyDescent="0.25">
      <c r="A237" s="384"/>
      <c r="B237" s="393" t="s">
        <v>2629</v>
      </c>
      <c r="C237" s="386" t="s">
        <v>1210</v>
      </c>
      <c r="D237" s="387">
        <v>2</v>
      </c>
      <c r="E237" s="433"/>
      <c r="F237" s="391">
        <f>D237*E237</f>
        <v>0</v>
      </c>
      <c r="G237" s="180" t="s">
        <v>187</v>
      </c>
      <c r="H237" s="181" t="s">
        <v>179</v>
      </c>
    </row>
    <row r="238" spans="1:8" ht="15.95" customHeight="1" x14ac:dyDescent="0.25">
      <c r="A238" s="384"/>
      <c r="B238" s="393" t="s">
        <v>2630</v>
      </c>
      <c r="C238" s="386" t="s">
        <v>1210</v>
      </c>
      <c r="D238" s="387">
        <v>2</v>
      </c>
      <c r="E238" s="433"/>
      <c r="F238" s="391">
        <f>D238*E238</f>
        <v>0</v>
      </c>
      <c r="G238" s="180" t="s">
        <v>187</v>
      </c>
      <c r="H238" s="181" t="s">
        <v>179</v>
      </c>
    </row>
    <row r="239" spans="1:8" ht="15.95" customHeight="1" x14ac:dyDescent="0.25">
      <c r="A239" s="384"/>
      <c r="B239" s="395" t="s">
        <v>2631</v>
      </c>
      <c r="C239" s="386" t="s">
        <v>1210</v>
      </c>
      <c r="D239" s="387">
        <v>2</v>
      </c>
      <c r="E239" s="433"/>
      <c r="F239" s="391">
        <f>D239*E239</f>
        <v>0</v>
      </c>
      <c r="G239" s="180" t="s">
        <v>187</v>
      </c>
      <c r="H239" s="181" t="s">
        <v>179</v>
      </c>
    </row>
    <row r="240" spans="1:8" ht="15.95" customHeight="1" x14ac:dyDescent="0.25">
      <c r="A240" s="384"/>
      <c r="B240" s="393"/>
      <c r="C240" s="386"/>
      <c r="D240" s="387"/>
      <c r="E240" s="433"/>
      <c r="F240" s="391"/>
      <c r="G240" s="180" t="s">
        <v>187</v>
      </c>
      <c r="H240" s="181" t="s">
        <v>179</v>
      </c>
    </row>
    <row r="241" spans="1:8" ht="15.95" customHeight="1" x14ac:dyDescent="0.25">
      <c r="A241" s="384"/>
      <c r="B241" s="399" t="s">
        <v>2632</v>
      </c>
      <c r="C241" s="386"/>
      <c r="D241" s="387"/>
      <c r="E241" s="433"/>
      <c r="F241" s="391"/>
      <c r="G241" s="180" t="s">
        <v>187</v>
      </c>
      <c r="H241" s="181" t="s">
        <v>179</v>
      </c>
    </row>
    <row r="242" spans="1:8" ht="15.95" customHeight="1" x14ac:dyDescent="0.25">
      <c r="A242" s="384"/>
      <c r="B242" s="393"/>
      <c r="C242" s="386"/>
      <c r="D242" s="387"/>
      <c r="E242" s="433"/>
      <c r="F242" s="391"/>
      <c r="G242" s="180" t="s">
        <v>187</v>
      </c>
      <c r="H242" s="181" t="s">
        <v>179</v>
      </c>
    </row>
    <row r="243" spans="1:8" ht="15.95" customHeight="1" x14ac:dyDescent="0.25">
      <c r="A243" s="384"/>
      <c r="B243" s="393" t="s">
        <v>2633</v>
      </c>
      <c r="C243" s="386" t="s">
        <v>2563</v>
      </c>
      <c r="D243" s="387">
        <v>80</v>
      </c>
      <c r="E243" s="433"/>
      <c r="F243" s="391">
        <f>D243*E243</f>
        <v>0</v>
      </c>
      <c r="G243" s="180" t="s">
        <v>187</v>
      </c>
      <c r="H243" s="181" t="s">
        <v>179</v>
      </c>
    </row>
    <row r="244" spans="1:8" ht="15.95" customHeight="1" x14ac:dyDescent="0.25">
      <c r="A244" s="384"/>
      <c r="B244" s="393" t="s">
        <v>2634</v>
      </c>
      <c r="C244" s="386" t="s">
        <v>2563</v>
      </c>
      <c r="D244" s="387">
        <v>80</v>
      </c>
      <c r="E244" s="433"/>
      <c r="F244" s="391">
        <f>D244*E244</f>
        <v>0</v>
      </c>
      <c r="G244" s="180" t="s">
        <v>187</v>
      </c>
      <c r="H244" s="181" t="s">
        <v>179</v>
      </c>
    </row>
    <row r="245" spans="1:8" ht="15.95" customHeight="1" x14ac:dyDescent="0.25">
      <c r="A245" s="384"/>
      <c r="B245" s="393"/>
      <c r="C245" s="386"/>
      <c r="D245" s="387"/>
      <c r="E245" s="433"/>
      <c r="F245" s="391"/>
      <c r="G245" s="180" t="s">
        <v>187</v>
      </c>
      <c r="H245" s="181" t="s">
        <v>179</v>
      </c>
    </row>
    <row r="246" spans="1:8" ht="15.95" customHeight="1" x14ac:dyDescent="0.25">
      <c r="A246" s="384"/>
      <c r="B246" s="393" t="s">
        <v>2635</v>
      </c>
      <c r="C246" s="386" t="s">
        <v>2563</v>
      </c>
      <c r="D246" s="387">
        <v>15</v>
      </c>
      <c r="E246" s="433"/>
      <c r="F246" s="391">
        <f>D246*E246</f>
        <v>0</v>
      </c>
      <c r="G246" s="180" t="s">
        <v>187</v>
      </c>
      <c r="H246" s="181" t="s">
        <v>179</v>
      </c>
    </row>
    <row r="247" spans="1:8" ht="15.95" customHeight="1" x14ac:dyDescent="0.25">
      <c r="A247" s="384"/>
      <c r="B247" s="393" t="s">
        <v>2636</v>
      </c>
      <c r="C247" s="386"/>
      <c r="D247" s="387"/>
      <c r="E247" s="433"/>
      <c r="F247" s="391"/>
      <c r="G247" s="180" t="s">
        <v>187</v>
      </c>
      <c r="H247" s="181" t="s">
        <v>179</v>
      </c>
    </row>
    <row r="248" spans="1:8" ht="15.95" customHeight="1" x14ac:dyDescent="0.25">
      <c r="A248" s="384"/>
      <c r="B248" s="393"/>
      <c r="C248" s="386"/>
      <c r="D248" s="387"/>
      <c r="E248" s="433"/>
      <c r="F248" s="391"/>
      <c r="G248" s="180" t="s">
        <v>187</v>
      </c>
      <c r="H248" s="181" t="s">
        <v>179</v>
      </c>
    </row>
    <row r="249" spans="1:8" ht="15.95" customHeight="1" x14ac:dyDescent="0.25">
      <c r="A249" s="384"/>
      <c r="B249" s="393" t="s">
        <v>2637</v>
      </c>
      <c r="C249" s="386" t="s">
        <v>1210</v>
      </c>
      <c r="D249" s="387">
        <v>1</v>
      </c>
      <c r="E249" s="433"/>
      <c r="F249" s="391">
        <f t="shared" ref="F249:F254" si="0">D249*E249</f>
        <v>0</v>
      </c>
      <c r="G249" s="180" t="s">
        <v>187</v>
      </c>
      <c r="H249" s="181" t="s">
        <v>179</v>
      </c>
    </row>
    <row r="250" spans="1:8" ht="15.95" customHeight="1" x14ac:dyDescent="0.25">
      <c r="A250" s="384"/>
      <c r="B250" s="393" t="s">
        <v>2638</v>
      </c>
      <c r="C250" s="386" t="s">
        <v>1210</v>
      </c>
      <c r="D250" s="387">
        <v>1</v>
      </c>
      <c r="E250" s="433"/>
      <c r="F250" s="391">
        <f t="shared" si="0"/>
        <v>0</v>
      </c>
      <c r="G250" s="180" t="s">
        <v>187</v>
      </c>
      <c r="H250" s="181" t="s">
        <v>179</v>
      </c>
    </row>
    <row r="251" spans="1:8" ht="15.95" customHeight="1" x14ac:dyDescent="0.25">
      <c r="A251" s="384"/>
      <c r="B251" s="393" t="s">
        <v>2639</v>
      </c>
      <c r="C251" s="386" t="s">
        <v>1210</v>
      </c>
      <c r="D251" s="387">
        <v>1</v>
      </c>
      <c r="E251" s="433"/>
      <c r="F251" s="391">
        <f t="shared" si="0"/>
        <v>0</v>
      </c>
      <c r="G251" s="180" t="s">
        <v>187</v>
      </c>
      <c r="H251" s="181" t="s">
        <v>179</v>
      </c>
    </row>
    <row r="252" spans="1:8" ht="15.95" customHeight="1" x14ac:dyDescent="0.25">
      <c r="A252" s="384"/>
      <c r="B252" s="393" t="s">
        <v>2640</v>
      </c>
      <c r="C252" s="386" t="s">
        <v>1210</v>
      </c>
      <c r="D252" s="387">
        <v>1</v>
      </c>
      <c r="E252" s="433"/>
      <c r="F252" s="391">
        <f t="shared" si="0"/>
        <v>0</v>
      </c>
      <c r="G252" s="180" t="s">
        <v>187</v>
      </c>
      <c r="H252" s="181" t="s">
        <v>179</v>
      </c>
    </row>
    <row r="253" spans="1:8" ht="15.95" customHeight="1" x14ac:dyDescent="0.25">
      <c r="A253" s="384"/>
      <c r="B253" s="393" t="s">
        <v>2641</v>
      </c>
      <c r="C253" s="386" t="s">
        <v>1210</v>
      </c>
      <c r="D253" s="387">
        <v>1</v>
      </c>
      <c r="E253" s="433"/>
      <c r="F253" s="391">
        <f t="shared" si="0"/>
        <v>0</v>
      </c>
      <c r="G253" s="180" t="s">
        <v>187</v>
      </c>
      <c r="H253" s="181" t="s">
        <v>179</v>
      </c>
    </row>
    <row r="254" spans="1:8" ht="15.95" customHeight="1" x14ac:dyDescent="0.25">
      <c r="A254" s="384"/>
      <c r="B254" s="393" t="s">
        <v>2642</v>
      </c>
      <c r="C254" s="386" t="s">
        <v>1210</v>
      </c>
      <c r="D254" s="387">
        <v>1</v>
      </c>
      <c r="E254" s="433"/>
      <c r="F254" s="391">
        <f t="shared" si="0"/>
        <v>0</v>
      </c>
      <c r="G254" s="180" t="s">
        <v>187</v>
      </c>
      <c r="H254" s="181" t="s">
        <v>179</v>
      </c>
    </row>
    <row r="255" spans="1:8" ht="15.95" customHeight="1" x14ac:dyDescent="0.25">
      <c r="A255" s="384"/>
      <c r="B255" s="393"/>
      <c r="C255" s="386"/>
      <c r="D255" s="387"/>
      <c r="E255" s="433"/>
      <c r="F255" s="391"/>
      <c r="G255" s="180" t="s">
        <v>187</v>
      </c>
      <c r="H255" s="181" t="s">
        <v>179</v>
      </c>
    </row>
    <row r="256" spans="1:8" ht="15.95" customHeight="1" x14ac:dyDescent="0.25">
      <c r="A256" s="384"/>
      <c r="B256" s="399" t="s">
        <v>2643</v>
      </c>
      <c r="C256" s="386"/>
      <c r="D256" s="387"/>
      <c r="E256" s="433"/>
      <c r="F256" s="391"/>
      <c r="G256" s="180" t="s">
        <v>187</v>
      </c>
      <c r="H256" s="181" t="s">
        <v>179</v>
      </c>
    </row>
    <row r="257" spans="1:8" ht="32.1" customHeight="1" x14ac:dyDescent="0.25">
      <c r="A257" s="384"/>
      <c r="B257" s="395" t="s">
        <v>2644</v>
      </c>
      <c r="C257" s="386" t="s">
        <v>1210</v>
      </c>
      <c r="D257" s="387">
        <v>2</v>
      </c>
      <c r="E257" s="433"/>
      <c r="F257" s="391">
        <f>D257*E257</f>
        <v>0</v>
      </c>
      <c r="G257" s="180" t="s">
        <v>187</v>
      </c>
      <c r="H257" s="181" t="s">
        <v>179</v>
      </c>
    </row>
    <row r="258" spans="1:8" ht="15.95" customHeight="1" x14ac:dyDescent="0.25">
      <c r="A258" s="384"/>
      <c r="B258" s="393" t="s">
        <v>2645</v>
      </c>
      <c r="C258" s="386" t="s">
        <v>1210</v>
      </c>
      <c r="D258" s="387">
        <v>4</v>
      </c>
      <c r="E258" s="433"/>
      <c r="F258" s="391">
        <f>D258*E258</f>
        <v>0</v>
      </c>
      <c r="G258" s="180" t="s">
        <v>187</v>
      </c>
      <c r="H258" s="181" t="s">
        <v>179</v>
      </c>
    </row>
    <row r="259" spans="1:8" ht="15.95" customHeight="1" x14ac:dyDescent="0.25">
      <c r="A259" s="384"/>
      <c r="B259" s="393" t="s">
        <v>2646</v>
      </c>
      <c r="C259" s="386" t="s">
        <v>1210</v>
      </c>
      <c r="D259" s="387">
        <v>8</v>
      </c>
      <c r="E259" s="433"/>
      <c r="F259" s="391">
        <f>D259*E259</f>
        <v>0</v>
      </c>
      <c r="G259" s="180" t="s">
        <v>187</v>
      </c>
      <c r="H259" s="181" t="s">
        <v>179</v>
      </c>
    </row>
    <row r="260" spans="1:8" ht="15.95" customHeight="1" x14ac:dyDescent="0.25">
      <c r="A260" s="384"/>
      <c r="B260" s="393"/>
      <c r="C260" s="386"/>
      <c r="D260" s="387"/>
      <c r="E260" s="433"/>
      <c r="F260" s="391"/>
      <c r="G260" s="180" t="s">
        <v>187</v>
      </c>
      <c r="H260" s="181" t="s">
        <v>179</v>
      </c>
    </row>
    <row r="261" spans="1:8" ht="15.95" customHeight="1" x14ac:dyDescent="0.25">
      <c r="A261" s="384"/>
      <c r="B261" s="393"/>
      <c r="C261" s="386"/>
      <c r="D261" s="387"/>
      <c r="E261" s="433"/>
      <c r="F261" s="391"/>
      <c r="G261" s="180" t="s">
        <v>187</v>
      </c>
      <c r="H261" s="181" t="s">
        <v>179</v>
      </c>
    </row>
    <row r="262" spans="1:8" ht="15.95" customHeight="1" x14ac:dyDescent="0.25">
      <c r="A262" s="384"/>
      <c r="B262" s="392" t="s">
        <v>2647</v>
      </c>
      <c r="C262" s="386"/>
      <c r="D262" s="387"/>
      <c r="E262" s="433"/>
      <c r="F262" s="391"/>
      <c r="G262" s="180" t="s">
        <v>187</v>
      </c>
      <c r="H262" s="181" t="s">
        <v>179</v>
      </c>
    </row>
    <row r="263" spans="1:8" ht="15.95" customHeight="1" x14ac:dyDescent="0.25">
      <c r="A263" s="384"/>
      <c r="B263" s="393"/>
      <c r="C263" s="386"/>
      <c r="D263" s="387"/>
      <c r="E263" s="433"/>
      <c r="F263" s="391"/>
      <c r="G263" s="180" t="s">
        <v>187</v>
      </c>
      <c r="H263" s="181" t="s">
        <v>179</v>
      </c>
    </row>
    <row r="264" spans="1:8" ht="15.95" customHeight="1" x14ac:dyDescent="0.25">
      <c r="A264" s="384"/>
      <c r="B264" s="392" t="s">
        <v>2480</v>
      </c>
      <c r="C264" s="386"/>
      <c r="D264" s="387"/>
      <c r="E264" s="433"/>
      <c r="F264" s="391"/>
      <c r="G264" s="180" t="s">
        <v>187</v>
      </c>
      <c r="H264" s="181" t="s">
        <v>179</v>
      </c>
    </row>
    <row r="265" spans="1:8" ht="15.95" customHeight="1" x14ac:dyDescent="0.25">
      <c r="A265" s="384"/>
      <c r="B265" s="393"/>
      <c r="C265" s="386"/>
      <c r="D265" s="387"/>
      <c r="E265" s="433"/>
      <c r="F265" s="391"/>
      <c r="G265" s="180" t="s">
        <v>187</v>
      </c>
      <c r="H265" s="181" t="s">
        <v>179</v>
      </c>
    </row>
    <row r="266" spans="1:8" ht="15.95" customHeight="1" x14ac:dyDescent="0.25">
      <c r="A266" s="384" t="s">
        <v>2648</v>
      </c>
      <c r="B266" s="393" t="s">
        <v>2482</v>
      </c>
      <c r="C266" s="386" t="s">
        <v>1210</v>
      </c>
      <c r="D266" s="387">
        <v>1</v>
      </c>
      <c r="E266" s="433"/>
      <c r="F266" s="391">
        <f>D266*E266</f>
        <v>0</v>
      </c>
      <c r="G266" s="180" t="s">
        <v>187</v>
      </c>
      <c r="H266" s="181" t="s">
        <v>179</v>
      </c>
    </row>
    <row r="267" spans="1:8" ht="15.95" customHeight="1" x14ac:dyDescent="0.25">
      <c r="A267" s="384"/>
      <c r="B267" s="393" t="s">
        <v>2649</v>
      </c>
      <c r="C267" s="386"/>
      <c r="D267" s="387"/>
      <c r="E267" s="433"/>
      <c r="F267" s="391"/>
      <c r="G267" s="180" t="s">
        <v>187</v>
      </c>
      <c r="H267" s="181" t="s">
        <v>179</v>
      </c>
    </row>
    <row r="268" spans="1:8" ht="15.95" customHeight="1" x14ac:dyDescent="0.25">
      <c r="A268" s="384"/>
      <c r="B268" s="393" t="s">
        <v>2650</v>
      </c>
      <c r="C268" s="386"/>
      <c r="D268" s="387"/>
      <c r="E268" s="433"/>
      <c r="F268" s="391"/>
      <c r="G268" s="180" t="s">
        <v>187</v>
      </c>
      <c r="H268" s="181" t="s">
        <v>179</v>
      </c>
    </row>
    <row r="269" spans="1:8" ht="15.95" customHeight="1" x14ac:dyDescent="0.25">
      <c r="A269" s="384"/>
      <c r="B269" s="393" t="s">
        <v>2485</v>
      </c>
      <c r="C269" s="386"/>
      <c r="D269" s="387"/>
      <c r="E269" s="433"/>
      <c r="F269" s="391"/>
      <c r="G269" s="180" t="s">
        <v>187</v>
      </c>
      <c r="H269" s="181" t="s">
        <v>179</v>
      </c>
    </row>
    <row r="270" spans="1:8" ht="15.95" customHeight="1" x14ac:dyDescent="0.25">
      <c r="A270" s="384"/>
      <c r="B270" s="393" t="s">
        <v>2486</v>
      </c>
      <c r="C270" s="386"/>
      <c r="D270" s="387"/>
      <c r="E270" s="433"/>
      <c r="F270" s="391"/>
      <c r="G270" s="180" t="s">
        <v>187</v>
      </c>
      <c r="H270" s="181" t="s">
        <v>179</v>
      </c>
    </row>
    <row r="271" spans="1:8" ht="15.95" customHeight="1" x14ac:dyDescent="0.25">
      <c r="A271" s="384"/>
      <c r="B271" s="393" t="s">
        <v>2651</v>
      </c>
      <c r="C271" s="386"/>
      <c r="D271" s="387"/>
      <c r="E271" s="433"/>
      <c r="F271" s="391"/>
      <c r="G271" s="180" t="s">
        <v>187</v>
      </c>
      <c r="H271" s="181" t="s">
        <v>179</v>
      </c>
    </row>
    <row r="272" spans="1:8" ht="15.95" customHeight="1" x14ac:dyDescent="0.25">
      <c r="A272" s="384"/>
      <c r="B272" s="393" t="s">
        <v>2488</v>
      </c>
      <c r="C272" s="386"/>
      <c r="D272" s="387"/>
      <c r="E272" s="433"/>
      <c r="F272" s="391"/>
      <c r="G272" s="180" t="s">
        <v>187</v>
      </c>
      <c r="H272" s="181" t="s">
        <v>179</v>
      </c>
    </row>
    <row r="273" spans="1:8" ht="15.95" customHeight="1" x14ac:dyDescent="0.25">
      <c r="A273" s="384"/>
      <c r="B273" s="393" t="s">
        <v>2489</v>
      </c>
      <c r="C273" s="386"/>
      <c r="D273" s="387"/>
      <c r="E273" s="433"/>
      <c r="F273" s="391"/>
      <c r="G273" s="180" t="s">
        <v>187</v>
      </c>
      <c r="H273" s="181" t="s">
        <v>179</v>
      </c>
    </row>
    <row r="274" spans="1:8" ht="15.95" customHeight="1" x14ac:dyDescent="0.25">
      <c r="A274" s="384"/>
      <c r="B274" s="393" t="s">
        <v>2490</v>
      </c>
      <c r="C274" s="386"/>
      <c r="D274" s="387"/>
      <c r="E274" s="433"/>
      <c r="F274" s="391"/>
      <c r="G274" s="180" t="s">
        <v>187</v>
      </c>
      <c r="H274" s="181" t="s">
        <v>179</v>
      </c>
    </row>
    <row r="275" spans="1:8" ht="15.95" customHeight="1" x14ac:dyDescent="0.25">
      <c r="A275" s="384"/>
      <c r="B275" s="393" t="s">
        <v>2491</v>
      </c>
      <c r="C275" s="386"/>
      <c r="D275" s="387"/>
      <c r="E275" s="433"/>
      <c r="F275" s="391"/>
      <c r="G275" s="180" t="s">
        <v>187</v>
      </c>
      <c r="H275" s="181" t="s">
        <v>179</v>
      </c>
    </row>
    <row r="276" spans="1:8" ht="15.95" customHeight="1" x14ac:dyDescent="0.25">
      <c r="A276" s="384"/>
      <c r="B276" s="393" t="s">
        <v>2492</v>
      </c>
      <c r="C276" s="386"/>
      <c r="D276" s="387"/>
      <c r="E276" s="433"/>
      <c r="F276" s="391"/>
      <c r="G276" s="180" t="s">
        <v>187</v>
      </c>
      <c r="H276" s="181" t="s">
        <v>179</v>
      </c>
    </row>
    <row r="277" spans="1:8" ht="15.95" customHeight="1" x14ac:dyDescent="0.25">
      <c r="A277" s="384"/>
      <c r="B277" s="393" t="s">
        <v>2493</v>
      </c>
      <c r="C277" s="386" t="s">
        <v>1785</v>
      </c>
      <c r="D277" s="387">
        <v>2</v>
      </c>
      <c r="E277" s="433"/>
      <c r="F277" s="391">
        <f>D277*E277</f>
        <v>0</v>
      </c>
      <c r="G277" s="180" t="s">
        <v>187</v>
      </c>
      <c r="H277" s="181" t="s">
        <v>179</v>
      </c>
    </row>
    <row r="278" spans="1:8" ht="15.95" customHeight="1" x14ac:dyDescent="0.25">
      <c r="A278" s="384"/>
      <c r="B278" s="393" t="s">
        <v>2494</v>
      </c>
      <c r="C278" s="386" t="s">
        <v>1785</v>
      </c>
      <c r="D278" s="387">
        <v>4</v>
      </c>
      <c r="E278" s="433"/>
      <c r="F278" s="391">
        <f>D278*E278</f>
        <v>0</v>
      </c>
      <c r="G278" s="180" t="s">
        <v>187</v>
      </c>
      <c r="H278" s="181" t="s">
        <v>179</v>
      </c>
    </row>
    <row r="279" spans="1:8" ht="15.95" customHeight="1" x14ac:dyDescent="0.25">
      <c r="A279" s="384"/>
      <c r="B279" s="393" t="s">
        <v>2495</v>
      </c>
      <c r="C279" s="386"/>
      <c r="D279" s="387"/>
      <c r="E279" s="433"/>
      <c r="F279" s="391"/>
      <c r="G279" s="180" t="s">
        <v>187</v>
      </c>
      <c r="H279" s="181" t="s">
        <v>179</v>
      </c>
    </row>
    <row r="280" spans="1:8" ht="15.95" customHeight="1" x14ac:dyDescent="0.25">
      <c r="A280" s="384"/>
      <c r="B280" s="393" t="s">
        <v>2496</v>
      </c>
      <c r="C280" s="386"/>
      <c r="D280" s="387"/>
      <c r="E280" s="433"/>
      <c r="F280" s="391"/>
      <c r="G280" s="180" t="s">
        <v>187</v>
      </c>
      <c r="H280" s="181" t="s">
        <v>179</v>
      </c>
    </row>
    <row r="281" spans="1:8" ht="15.95" customHeight="1" x14ac:dyDescent="0.25">
      <c r="A281" s="384"/>
      <c r="B281" s="393"/>
      <c r="C281" s="386"/>
      <c r="D281" s="387"/>
      <c r="E281" s="433"/>
      <c r="F281" s="391"/>
      <c r="G281" s="180" t="s">
        <v>187</v>
      </c>
      <c r="H281" s="181" t="s">
        <v>179</v>
      </c>
    </row>
    <row r="282" spans="1:8" s="398" customFormat="1" ht="30" customHeight="1" x14ac:dyDescent="0.25">
      <c r="A282" s="394"/>
      <c r="B282" s="395" t="s">
        <v>2497</v>
      </c>
      <c r="C282" s="396" t="s">
        <v>1210</v>
      </c>
      <c r="D282" s="397">
        <v>1</v>
      </c>
      <c r="E282" s="433"/>
      <c r="F282" s="391">
        <f>D282*E282</f>
        <v>0</v>
      </c>
      <c r="G282" s="180" t="s">
        <v>187</v>
      </c>
      <c r="H282" s="181" t="s">
        <v>179</v>
      </c>
    </row>
    <row r="283" spans="1:8" s="398" customFormat="1" ht="30" customHeight="1" x14ac:dyDescent="0.25">
      <c r="A283" s="394"/>
      <c r="B283" s="395" t="s">
        <v>2652</v>
      </c>
      <c r="C283" s="396" t="s">
        <v>1210</v>
      </c>
      <c r="D283" s="397">
        <v>1</v>
      </c>
      <c r="E283" s="433"/>
      <c r="F283" s="391">
        <f>D283*E283</f>
        <v>0</v>
      </c>
      <c r="G283" s="180" t="s">
        <v>187</v>
      </c>
      <c r="H283" s="181" t="s">
        <v>179</v>
      </c>
    </row>
    <row r="284" spans="1:8" ht="15.95" customHeight="1" x14ac:dyDescent="0.25">
      <c r="A284" s="384"/>
      <c r="B284" s="393" t="s">
        <v>2499</v>
      </c>
      <c r="C284" s="396" t="s">
        <v>1210</v>
      </c>
      <c r="D284" s="397">
        <v>1</v>
      </c>
      <c r="E284" s="433"/>
      <c r="F284" s="391">
        <f>D284*E284</f>
        <v>0</v>
      </c>
      <c r="G284" s="180" t="s">
        <v>187</v>
      </c>
      <c r="H284" s="181" t="s">
        <v>179</v>
      </c>
    </row>
    <row r="285" spans="1:8" ht="15.95" customHeight="1" x14ac:dyDescent="0.25">
      <c r="A285" s="384"/>
      <c r="B285" s="393" t="s">
        <v>2500</v>
      </c>
      <c r="C285" s="396" t="s">
        <v>1210</v>
      </c>
      <c r="D285" s="397">
        <v>1</v>
      </c>
      <c r="E285" s="433"/>
      <c r="F285" s="391">
        <f>D285*E285</f>
        <v>0</v>
      </c>
      <c r="G285" s="180" t="s">
        <v>187</v>
      </c>
      <c r="H285" s="181" t="s">
        <v>179</v>
      </c>
    </row>
    <row r="286" spans="1:8" ht="15.95" customHeight="1" x14ac:dyDescent="0.25">
      <c r="A286" s="384"/>
      <c r="B286" s="393"/>
      <c r="C286" s="386"/>
      <c r="D286" s="387"/>
      <c r="E286" s="433"/>
      <c r="F286" s="391"/>
      <c r="G286" s="180" t="s">
        <v>187</v>
      </c>
      <c r="H286" s="181" t="s">
        <v>179</v>
      </c>
    </row>
    <row r="287" spans="1:8" ht="15.95" customHeight="1" x14ac:dyDescent="0.25">
      <c r="A287" s="384"/>
      <c r="B287" s="399" t="s">
        <v>2501</v>
      </c>
      <c r="C287" s="396" t="s">
        <v>1210</v>
      </c>
      <c r="D287" s="397">
        <v>1</v>
      </c>
      <c r="E287" s="433"/>
      <c r="F287" s="391">
        <f>D287*E287</f>
        <v>0</v>
      </c>
      <c r="G287" s="180" t="s">
        <v>187</v>
      </c>
      <c r="H287" s="181" t="s">
        <v>179</v>
      </c>
    </row>
    <row r="288" spans="1:8" ht="15.95" customHeight="1" x14ac:dyDescent="0.25">
      <c r="A288" s="384"/>
      <c r="B288" s="393" t="s">
        <v>2502</v>
      </c>
      <c r="C288" s="386"/>
      <c r="D288" s="387"/>
      <c r="E288" s="433"/>
      <c r="F288" s="391"/>
      <c r="G288" s="180" t="s">
        <v>187</v>
      </c>
      <c r="H288" s="181" t="s">
        <v>179</v>
      </c>
    </row>
    <row r="289" spans="1:8" ht="15.95" customHeight="1" x14ac:dyDescent="0.25">
      <c r="A289" s="384"/>
      <c r="B289" s="393" t="s">
        <v>2503</v>
      </c>
      <c r="C289" s="386"/>
      <c r="D289" s="387"/>
      <c r="E289" s="433"/>
      <c r="F289" s="391"/>
      <c r="G289" s="180" t="s">
        <v>187</v>
      </c>
      <c r="H289" s="181" t="s">
        <v>179</v>
      </c>
    </row>
    <row r="290" spans="1:8" s="398" customFormat="1" ht="30" customHeight="1" x14ac:dyDescent="0.25">
      <c r="A290" s="394"/>
      <c r="B290" s="395" t="s">
        <v>2504</v>
      </c>
      <c r="C290" s="396"/>
      <c r="D290" s="397"/>
      <c r="E290" s="433"/>
      <c r="F290" s="391"/>
      <c r="G290" s="180" t="s">
        <v>187</v>
      </c>
      <c r="H290" s="181" t="s">
        <v>179</v>
      </c>
    </row>
    <row r="291" spans="1:8" s="398" customFormat="1" ht="30" customHeight="1" x14ac:dyDescent="0.25">
      <c r="A291" s="394"/>
      <c r="B291" s="395" t="s">
        <v>2505</v>
      </c>
      <c r="C291" s="396"/>
      <c r="D291" s="397"/>
      <c r="E291" s="433"/>
      <c r="F291" s="391"/>
      <c r="G291" s="180" t="s">
        <v>187</v>
      </c>
      <c r="H291" s="181" t="s">
        <v>179</v>
      </c>
    </row>
    <row r="292" spans="1:8" ht="15.95" customHeight="1" x14ac:dyDescent="0.25">
      <c r="A292" s="384"/>
      <c r="B292" s="393" t="s">
        <v>2506</v>
      </c>
      <c r="C292" s="386"/>
      <c r="D292" s="387"/>
      <c r="E292" s="433"/>
      <c r="F292" s="391"/>
      <c r="G292" s="180" t="s">
        <v>187</v>
      </c>
      <c r="H292" s="181" t="s">
        <v>179</v>
      </c>
    </row>
    <row r="293" spans="1:8" ht="15.95" customHeight="1" x14ac:dyDescent="0.25">
      <c r="A293" s="384"/>
      <c r="B293" s="393" t="s">
        <v>2507</v>
      </c>
      <c r="C293" s="386"/>
      <c r="D293" s="387"/>
      <c r="E293" s="433"/>
      <c r="F293" s="391"/>
      <c r="G293" s="180" t="s">
        <v>187</v>
      </c>
      <c r="H293" s="181" t="s">
        <v>179</v>
      </c>
    </row>
    <row r="294" spans="1:8" ht="15.95" customHeight="1" x14ac:dyDescent="0.25">
      <c r="A294" s="384"/>
      <c r="B294" s="393" t="s">
        <v>2508</v>
      </c>
      <c r="C294" s="386"/>
      <c r="D294" s="387"/>
      <c r="E294" s="433"/>
      <c r="F294" s="391"/>
      <c r="G294" s="180" t="s">
        <v>187</v>
      </c>
      <c r="H294" s="181" t="s">
        <v>179</v>
      </c>
    </row>
    <row r="295" spans="1:8" ht="15.95" customHeight="1" x14ac:dyDescent="0.25">
      <c r="A295" s="384"/>
      <c r="B295" s="393" t="s">
        <v>2509</v>
      </c>
      <c r="C295" s="386"/>
      <c r="D295" s="387"/>
      <c r="E295" s="433"/>
      <c r="F295" s="391"/>
      <c r="G295" s="180" t="s">
        <v>187</v>
      </c>
      <c r="H295" s="181" t="s">
        <v>179</v>
      </c>
    </row>
    <row r="296" spans="1:8" ht="15.95" customHeight="1" x14ac:dyDescent="0.25">
      <c r="A296" s="384"/>
      <c r="B296" s="393" t="s">
        <v>2510</v>
      </c>
      <c r="C296" s="386"/>
      <c r="D296" s="387"/>
      <c r="E296" s="433"/>
      <c r="F296" s="391"/>
      <c r="G296" s="180" t="s">
        <v>187</v>
      </c>
      <c r="H296" s="181" t="s">
        <v>179</v>
      </c>
    </row>
    <row r="297" spans="1:8" ht="15.95" customHeight="1" x14ac:dyDescent="0.25">
      <c r="A297" s="384"/>
      <c r="B297" s="393" t="s">
        <v>2511</v>
      </c>
      <c r="C297" s="386"/>
      <c r="D297" s="387"/>
      <c r="E297" s="433"/>
      <c r="F297" s="391"/>
      <c r="G297" s="180" t="s">
        <v>187</v>
      </c>
      <c r="H297" s="181" t="s">
        <v>179</v>
      </c>
    </row>
    <row r="298" spans="1:8" s="398" customFormat="1" ht="30" customHeight="1" x14ac:dyDescent="0.25">
      <c r="A298" s="394"/>
      <c r="B298" s="395" t="s">
        <v>2512</v>
      </c>
      <c r="C298" s="396"/>
      <c r="D298" s="397"/>
      <c r="E298" s="433"/>
      <c r="F298" s="391"/>
      <c r="G298" s="180" t="s">
        <v>187</v>
      </c>
      <c r="H298" s="181" t="s">
        <v>179</v>
      </c>
    </row>
    <row r="299" spans="1:8" ht="15.95" customHeight="1" x14ac:dyDescent="0.25">
      <c r="A299" s="384"/>
      <c r="B299" s="393" t="s">
        <v>2513</v>
      </c>
      <c r="C299" s="386"/>
      <c r="D299" s="387"/>
      <c r="E299" s="433"/>
      <c r="F299" s="391"/>
      <c r="G299" s="180" t="s">
        <v>187</v>
      </c>
      <c r="H299" s="181" t="s">
        <v>179</v>
      </c>
    </row>
    <row r="300" spans="1:8" s="398" customFormat="1" ht="30" customHeight="1" x14ac:dyDescent="0.25">
      <c r="A300" s="394"/>
      <c r="B300" s="395" t="s">
        <v>2514</v>
      </c>
      <c r="C300" s="396"/>
      <c r="D300" s="397"/>
      <c r="E300" s="433"/>
      <c r="F300" s="391"/>
      <c r="G300" s="180" t="s">
        <v>187</v>
      </c>
      <c r="H300" s="181" t="s">
        <v>179</v>
      </c>
    </row>
    <row r="301" spans="1:8" ht="15.95" customHeight="1" x14ac:dyDescent="0.25">
      <c r="A301" s="384"/>
      <c r="B301" s="393" t="s">
        <v>2515</v>
      </c>
      <c r="C301" s="386"/>
      <c r="D301" s="387"/>
      <c r="E301" s="433"/>
      <c r="F301" s="391"/>
      <c r="G301" s="180" t="s">
        <v>187</v>
      </c>
      <c r="H301" s="181" t="s">
        <v>179</v>
      </c>
    </row>
    <row r="302" spans="1:8" ht="15.95" customHeight="1" x14ac:dyDescent="0.25">
      <c r="A302" s="384"/>
      <c r="B302" s="393"/>
      <c r="C302" s="386"/>
      <c r="D302" s="387"/>
      <c r="E302" s="433"/>
      <c r="F302" s="391"/>
      <c r="G302" s="180" t="s">
        <v>187</v>
      </c>
      <c r="H302" s="181" t="s">
        <v>179</v>
      </c>
    </row>
    <row r="303" spans="1:8" ht="15.95" customHeight="1" x14ac:dyDescent="0.25">
      <c r="A303" s="384"/>
      <c r="B303" s="393" t="s">
        <v>2516</v>
      </c>
      <c r="C303" s="396" t="s">
        <v>1210</v>
      </c>
      <c r="D303" s="397">
        <v>1</v>
      </c>
      <c r="E303" s="433"/>
      <c r="F303" s="391">
        <f>D303*E303</f>
        <v>0</v>
      </c>
      <c r="G303" s="180" t="s">
        <v>187</v>
      </c>
      <c r="H303" s="181" t="s">
        <v>179</v>
      </c>
    </row>
    <row r="304" spans="1:8" ht="15.95" customHeight="1" x14ac:dyDescent="0.25">
      <c r="A304" s="384"/>
      <c r="B304" s="393" t="s">
        <v>2517</v>
      </c>
      <c r="C304" s="396" t="s">
        <v>1210</v>
      </c>
      <c r="D304" s="397">
        <v>1</v>
      </c>
      <c r="E304" s="433"/>
      <c r="F304" s="391">
        <f>D304*E304</f>
        <v>0</v>
      </c>
      <c r="G304" s="180" t="s">
        <v>187</v>
      </c>
      <c r="H304" s="181" t="s">
        <v>179</v>
      </c>
    </row>
    <row r="305" spans="1:8" ht="15.95" customHeight="1" x14ac:dyDescent="0.25">
      <c r="A305" s="384"/>
      <c r="B305" s="393" t="s">
        <v>2518</v>
      </c>
      <c r="C305" s="396" t="s">
        <v>1210</v>
      </c>
      <c r="D305" s="397">
        <v>1</v>
      </c>
      <c r="E305" s="433"/>
      <c r="F305" s="391">
        <f>D305*E305</f>
        <v>0</v>
      </c>
      <c r="G305" s="180" t="s">
        <v>187</v>
      </c>
      <c r="H305" s="181" t="s">
        <v>179</v>
      </c>
    </row>
    <row r="306" spans="1:8" ht="15.95" customHeight="1" x14ac:dyDescent="0.25">
      <c r="A306" s="384"/>
      <c r="B306" s="393" t="s">
        <v>2096</v>
      </c>
      <c r="C306" s="396" t="s">
        <v>1210</v>
      </c>
      <c r="D306" s="397">
        <v>1</v>
      </c>
      <c r="E306" s="433"/>
      <c r="F306" s="391">
        <f>D306*E306</f>
        <v>0</v>
      </c>
      <c r="G306" s="180" t="s">
        <v>187</v>
      </c>
      <c r="H306" s="181" t="s">
        <v>179</v>
      </c>
    </row>
    <row r="307" spans="1:8" ht="15.95" customHeight="1" x14ac:dyDescent="0.25">
      <c r="A307" s="384"/>
      <c r="B307" s="393"/>
      <c r="C307" s="386"/>
      <c r="D307" s="387"/>
      <c r="E307" s="433"/>
      <c r="F307" s="391"/>
      <c r="G307" s="180" t="s">
        <v>187</v>
      </c>
      <c r="H307" s="181" t="s">
        <v>179</v>
      </c>
    </row>
    <row r="308" spans="1:8" ht="15.95" customHeight="1" x14ac:dyDescent="0.25">
      <c r="A308" s="384" t="s">
        <v>2653</v>
      </c>
      <c r="B308" s="393" t="s">
        <v>2520</v>
      </c>
      <c r="C308" s="386" t="s">
        <v>1785</v>
      </c>
      <c r="D308" s="387">
        <v>8</v>
      </c>
      <c r="E308" s="433"/>
      <c r="F308" s="391">
        <f>D308*E308</f>
        <v>0</v>
      </c>
      <c r="G308" s="180" t="s">
        <v>187</v>
      </c>
      <c r="H308" s="181" t="s">
        <v>179</v>
      </c>
    </row>
    <row r="309" spans="1:8" ht="15.95" customHeight="1" x14ac:dyDescent="0.25">
      <c r="A309" s="384"/>
      <c r="B309" s="393" t="s">
        <v>2521</v>
      </c>
      <c r="C309" s="386" t="s">
        <v>1785</v>
      </c>
      <c r="D309" s="387">
        <v>4</v>
      </c>
      <c r="E309" s="433"/>
      <c r="F309" s="391">
        <f>D309*E309</f>
        <v>0</v>
      </c>
      <c r="G309" s="180" t="s">
        <v>187</v>
      </c>
      <c r="H309" s="181" t="s">
        <v>179</v>
      </c>
    </row>
    <row r="310" spans="1:8" ht="15.95" customHeight="1" x14ac:dyDescent="0.25">
      <c r="A310" s="384"/>
      <c r="B310" s="393"/>
      <c r="C310" s="386"/>
      <c r="D310" s="387"/>
      <c r="E310" s="433"/>
      <c r="F310" s="391"/>
      <c r="G310" s="180" t="s">
        <v>187</v>
      </c>
      <c r="H310" s="181" t="s">
        <v>179</v>
      </c>
    </row>
    <row r="311" spans="1:8" ht="15.95" customHeight="1" x14ac:dyDescent="0.25">
      <c r="A311" s="384" t="s">
        <v>2654</v>
      </c>
      <c r="B311" s="393" t="s">
        <v>2655</v>
      </c>
      <c r="C311" s="386" t="s">
        <v>1785</v>
      </c>
      <c r="D311" s="387">
        <v>1</v>
      </c>
      <c r="E311" s="433"/>
      <c r="F311" s="391">
        <f>D311*E311</f>
        <v>0</v>
      </c>
      <c r="G311" s="180" t="s">
        <v>187</v>
      </c>
      <c r="H311" s="181" t="s">
        <v>179</v>
      </c>
    </row>
    <row r="312" spans="1:8" ht="15.95" customHeight="1" x14ac:dyDescent="0.25">
      <c r="A312" s="384"/>
      <c r="B312" s="393" t="s">
        <v>2524</v>
      </c>
      <c r="C312" s="386"/>
      <c r="D312" s="387"/>
      <c r="E312" s="433"/>
      <c r="F312" s="391"/>
      <c r="G312" s="180" t="s">
        <v>187</v>
      </c>
      <c r="H312" s="181" t="s">
        <v>179</v>
      </c>
    </row>
    <row r="313" spans="1:8" ht="15.95" customHeight="1" x14ac:dyDescent="0.25">
      <c r="A313" s="384"/>
      <c r="B313" s="393"/>
      <c r="C313" s="386"/>
      <c r="D313" s="387"/>
      <c r="E313" s="433"/>
      <c r="F313" s="391"/>
      <c r="G313" s="180" t="s">
        <v>187</v>
      </c>
      <c r="H313" s="181" t="s">
        <v>179</v>
      </c>
    </row>
    <row r="314" spans="1:8" ht="15.95" customHeight="1" x14ac:dyDescent="0.25">
      <c r="A314" s="384" t="s">
        <v>2656</v>
      </c>
      <c r="B314" s="393" t="s">
        <v>2657</v>
      </c>
      <c r="C314" s="386" t="s">
        <v>1785</v>
      </c>
      <c r="D314" s="387">
        <v>1</v>
      </c>
      <c r="E314" s="433"/>
      <c r="F314" s="391">
        <f>D314*E314</f>
        <v>0</v>
      </c>
      <c r="G314" s="180" t="s">
        <v>187</v>
      </c>
      <c r="H314" s="181" t="s">
        <v>179</v>
      </c>
    </row>
    <row r="315" spans="1:8" ht="15.95" customHeight="1" x14ac:dyDescent="0.25">
      <c r="A315" s="384"/>
      <c r="B315" s="393"/>
      <c r="C315" s="386"/>
      <c r="D315" s="387"/>
      <c r="E315" s="433"/>
      <c r="F315" s="391"/>
      <c r="G315" s="180" t="s">
        <v>187</v>
      </c>
      <c r="H315" s="181" t="s">
        <v>179</v>
      </c>
    </row>
    <row r="316" spans="1:8" ht="15.95" customHeight="1" x14ac:dyDescent="0.25">
      <c r="A316" s="384" t="s">
        <v>2658</v>
      </c>
      <c r="B316" s="393" t="s">
        <v>2530</v>
      </c>
      <c r="C316" s="386" t="s">
        <v>1785</v>
      </c>
      <c r="D316" s="387">
        <v>1</v>
      </c>
      <c r="E316" s="433"/>
      <c r="F316" s="391">
        <f>D316*E316</f>
        <v>0</v>
      </c>
      <c r="G316" s="180" t="s">
        <v>187</v>
      </c>
      <c r="H316" s="181" t="s">
        <v>179</v>
      </c>
    </row>
    <row r="317" spans="1:8" ht="15.95" customHeight="1" x14ac:dyDescent="0.25">
      <c r="A317" s="384"/>
      <c r="B317" s="393"/>
      <c r="C317" s="386"/>
      <c r="D317" s="387"/>
      <c r="E317" s="433"/>
      <c r="F317" s="391"/>
      <c r="G317" s="180" t="s">
        <v>187</v>
      </c>
      <c r="H317" s="181" t="s">
        <v>179</v>
      </c>
    </row>
    <row r="318" spans="1:8" ht="15.95" customHeight="1" x14ac:dyDescent="0.25">
      <c r="A318" s="384" t="s">
        <v>2659</v>
      </c>
      <c r="B318" s="393" t="s">
        <v>2660</v>
      </c>
      <c r="C318" s="386" t="s">
        <v>1785</v>
      </c>
      <c r="D318" s="387">
        <v>1</v>
      </c>
      <c r="E318" s="433"/>
      <c r="F318" s="391">
        <f>D318*E318</f>
        <v>0</v>
      </c>
      <c r="G318" s="180" t="s">
        <v>187</v>
      </c>
      <c r="H318" s="181" t="s">
        <v>179</v>
      </c>
    </row>
    <row r="319" spans="1:8" ht="15.95" customHeight="1" x14ac:dyDescent="0.25">
      <c r="A319" s="384"/>
      <c r="B319" s="393"/>
      <c r="C319" s="386"/>
      <c r="D319" s="387"/>
      <c r="E319" s="433"/>
      <c r="F319" s="391"/>
      <c r="G319" s="180" t="s">
        <v>187</v>
      </c>
      <c r="H319" s="181" t="s">
        <v>179</v>
      </c>
    </row>
    <row r="320" spans="1:8" ht="15.95" customHeight="1" x14ac:dyDescent="0.25">
      <c r="A320" s="384" t="s">
        <v>2661</v>
      </c>
      <c r="B320" s="400" t="s">
        <v>2538</v>
      </c>
      <c r="C320" s="386" t="s">
        <v>1785</v>
      </c>
      <c r="D320" s="387">
        <v>17</v>
      </c>
      <c r="E320" s="433"/>
      <c r="F320" s="391">
        <f>D320*E320</f>
        <v>0</v>
      </c>
      <c r="G320" s="180" t="s">
        <v>187</v>
      </c>
      <c r="H320" s="181" t="s">
        <v>179</v>
      </c>
    </row>
    <row r="321" spans="1:8" ht="15.95" customHeight="1" x14ac:dyDescent="0.25">
      <c r="A321" s="384"/>
      <c r="B321" s="401" t="s">
        <v>2539</v>
      </c>
      <c r="C321" s="386"/>
      <c r="D321" s="387"/>
      <c r="E321" s="433"/>
      <c r="F321" s="391"/>
      <c r="G321" s="180" t="s">
        <v>187</v>
      </c>
      <c r="H321" s="181" t="s">
        <v>179</v>
      </c>
    </row>
    <row r="322" spans="1:8" ht="15.95" customHeight="1" x14ac:dyDescent="0.25">
      <c r="A322" s="384"/>
      <c r="B322" s="400" t="s">
        <v>2540</v>
      </c>
      <c r="C322" s="386"/>
      <c r="D322" s="387"/>
      <c r="E322" s="433"/>
      <c r="F322" s="391"/>
      <c r="G322" s="180" t="s">
        <v>187</v>
      </c>
      <c r="H322" s="181" t="s">
        <v>179</v>
      </c>
    </row>
    <row r="323" spans="1:8" ht="15.95" customHeight="1" x14ac:dyDescent="0.25">
      <c r="A323" s="384"/>
      <c r="B323" s="400" t="s">
        <v>2541</v>
      </c>
      <c r="C323" s="386"/>
      <c r="D323" s="387"/>
      <c r="E323" s="433"/>
      <c r="F323" s="391"/>
      <c r="G323" s="180" t="s">
        <v>187</v>
      </c>
      <c r="H323" s="181" t="s">
        <v>179</v>
      </c>
    </row>
    <row r="324" spans="1:8" ht="15.95" customHeight="1" x14ac:dyDescent="0.25">
      <c r="A324" s="384"/>
      <c r="B324" s="400" t="s">
        <v>2542</v>
      </c>
      <c r="C324" s="386"/>
      <c r="D324" s="387"/>
      <c r="E324" s="433"/>
      <c r="F324" s="391"/>
      <c r="G324" s="180" t="s">
        <v>187</v>
      </c>
      <c r="H324" s="181" t="s">
        <v>179</v>
      </c>
    </row>
    <row r="325" spans="1:8" ht="15.95" customHeight="1" x14ac:dyDescent="0.25">
      <c r="A325" s="384"/>
      <c r="B325" s="400" t="s">
        <v>2543</v>
      </c>
      <c r="C325" s="386"/>
      <c r="D325" s="387"/>
      <c r="E325" s="433"/>
      <c r="F325" s="391"/>
      <c r="G325" s="180" t="s">
        <v>187</v>
      </c>
      <c r="H325" s="181" t="s">
        <v>179</v>
      </c>
    </row>
    <row r="326" spans="1:8" ht="15.95" customHeight="1" x14ac:dyDescent="0.25">
      <c r="A326" s="384"/>
      <c r="B326" s="393"/>
      <c r="C326" s="386"/>
      <c r="D326" s="387"/>
      <c r="E326" s="433"/>
      <c r="F326" s="391"/>
      <c r="G326" s="180" t="s">
        <v>187</v>
      </c>
      <c r="H326" s="181" t="s">
        <v>179</v>
      </c>
    </row>
    <row r="327" spans="1:8" ht="15.95" customHeight="1" x14ac:dyDescent="0.25">
      <c r="A327" s="384" t="s">
        <v>2662</v>
      </c>
      <c r="B327" s="400" t="s">
        <v>2538</v>
      </c>
      <c r="C327" s="386" t="s">
        <v>1785</v>
      </c>
      <c r="D327" s="387">
        <v>3</v>
      </c>
      <c r="E327" s="433"/>
      <c r="F327" s="391">
        <f>D327*E327</f>
        <v>0</v>
      </c>
      <c r="G327" s="180" t="s">
        <v>187</v>
      </c>
      <c r="H327" s="181" t="s">
        <v>179</v>
      </c>
    </row>
    <row r="328" spans="1:8" ht="15.95" customHeight="1" x14ac:dyDescent="0.25">
      <c r="A328" s="384"/>
      <c r="B328" s="401" t="s">
        <v>2539</v>
      </c>
      <c r="C328" s="386"/>
      <c r="D328" s="387"/>
      <c r="E328" s="433"/>
      <c r="F328" s="391"/>
      <c r="G328" s="180" t="s">
        <v>187</v>
      </c>
      <c r="H328" s="181" t="s">
        <v>179</v>
      </c>
    </row>
    <row r="329" spans="1:8" ht="15.95" customHeight="1" x14ac:dyDescent="0.25">
      <c r="A329" s="384"/>
      <c r="B329" s="400" t="s">
        <v>2540</v>
      </c>
      <c r="C329" s="386"/>
      <c r="D329" s="387"/>
      <c r="E329" s="433"/>
      <c r="F329" s="391"/>
      <c r="G329" s="180" t="s">
        <v>187</v>
      </c>
      <c r="H329" s="181" t="s">
        <v>179</v>
      </c>
    </row>
    <row r="330" spans="1:8" ht="15.95" customHeight="1" x14ac:dyDescent="0.25">
      <c r="A330" s="384"/>
      <c r="B330" s="400" t="s">
        <v>2545</v>
      </c>
      <c r="C330" s="386"/>
      <c r="D330" s="387"/>
      <c r="E330" s="433"/>
      <c r="F330" s="391"/>
      <c r="G330" s="180" t="s">
        <v>187</v>
      </c>
      <c r="H330" s="181" t="s">
        <v>179</v>
      </c>
    </row>
    <row r="331" spans="1:8" ht="15.95" customHeight="1" x14ac:dyDescent="0.25">
      <c r="A331" s="384"/>
      <c r="B331" s="400" t="s">
        <v>2542</v>
      </c>
      <c r="C331" s="386"/>
      <c r="D331" s="387"/>
      <c r="E331" s="433"/>
      <c r="F331" s="391"/>
      <c r="G331" s="180" t="s">
        <v>187</v>
      </c>
      <c r="H331" s="181" t="s">
        <v>179</v>
      </c>
    </row>
    <row r="332" spans="1:8" ht="15.95" customHeight="1" x14ac:dyDescent="0.25">
      <c r="A332" s="384"/>
      <c r="B332" s="400" t="s">
        <v>2546</v>
      </c>
      <c r="C332" s="386"/>
      <c r="D332" s="387"/>
      <c r="E332" s="433"/>
      <c r="F332" s="391"/>
      <c r="G332" s="180" t="s">
        <v>187</v>
      </c>
      <c r="H332" s="181" t="s">
        <v>179</v>
      </c>
    </row>
    <row r="333" spans="1:8" ht="15.95" customHeight="1" x14ac:dyDescent="0.25">
      <c r="A333" s="384"/>
      <c r="B333" s="393"/>
      <c r="C333" s="386"/>
      <c r="D333" s="387"/>
      <c r="E333" s="433"/>
      <c r="F333" s="391"/>
      <c r="G333" s="180" t="s">
        <v>187</v>
      </c>
      <c r="H333" s="181" t="s">
        <v>179</v>
      </c>
    </row>
    <row r="334" spans="1:8" ht="15.95" customHeight="1" x14ac:dyDescent="0.25">
      <c r="A334" s="384" t="s">
        <v>2663</v>
      </c>
      <c r="B334" s="393" t="s">
        <v>2559</v>
      </c>
      <c r="C334" s="386" t="s">
        <v>2560</v>
      </c>
      <c r="D334" s="387">
        <v>230</v>
      </c>
      <c r="E334" s="433"/>
      <c r="F334" s="391">
        <f>D334*E334</f>
        <v>0</v>
      </c>
      <c r="G334" s="180" t="s">
        <v>187</v>
      </c>
      <c r="H334" s="181" t="s">
        <v>179</v>
      </c>
    </row>
    <row r="335" spans="1:8" ht="15.95" customHeight="1" x14ac:dyDescent="0.25">
      <c r="A335" s="384"/>
      <c r="B335" s="393"/>
      <c r="C335" s="386"/>
      <c r="D335" s="387"/>
      <c r="E335" s="433"/>
      <c r="F335" s="391"/>
      <c r="G335" s="180" t="s">
        <v>187</v>
      </c>
      <c r="H335" s="181" t="s">
        <v>179</v>
      </c>
    </row>
    <row r="336" spans="1:8" ht="15.95" customHeight="1" x14ac:dyDescent="0.25">
      <c r="A336" s="384" t="s">
        <v>2664</v>
      </c>
      <c r="B336" s="393" t="s">
        <v>2571</v>
      </c>
      <c r="C336" s="386" t="s">
        <v>2563</v>
      </c>
      <c r="D336" s="387">
        <v>50</v>
      </c>
      <c r="E336" s="433"/>
      <c r="F336" s="391">
        <f>D336*E336</f>
        <v>0</v>
      </c>
      <c r="G336" s="180" t="s">
        <v>187</v>
      </c>
      <c r="H336" s="181" t="s">
        <v>179</v>
      </c>
    </row>
    <row r="337" spans="1:8" ht="15.95" customHeight="1" x14ac:dyDescent="0.25">
      <c r="A337" s="384"/>
      <c r="B337" s="393"/>
      <c r="C337" s="386"/>
      <c r="D337" s="387"/>
      <c r="E337" s="433"/>
      <c r="F337" s="391"/>
      <c r="G337" s="180" t="s">
        <v>187</v>
      </c>
      <c r="H337" s="181" t="s">
        <v>179</v>
      </c>
    </row>
    <row r="338" spans="1:8" ht="15.95" customHeight="1" x14ac:dyDescent="0.25">
      <c r="A338" s="384" t="s">
        <v>2665</v>
      </c>
      <c r="B338" s="393" t="s">
        <v>2573</v>
      </c>
      <c r="C338" s="386" t="s">
        <v>2563</v>
      </c>
      <c r="D338" s="387">
        <v>10</v>
      </c>
      <c r="E338" s="433"/>
      <c r="F338" s="391">
        <f>D338*E338</f>
        <v>0</v>
      </c>
      <c r="G338" s="180" t="s">
        <v>187</v>
      </c>
      <c r="H338" s="181" t="s">
        <v>179</v>
      </c>
    </row>
    <row r="339" spans="1:8" ht="15.95" customHeight="1" x14ac:dyDescent="0.25">
      <c r="A339" s="384"/>
      <c r="B339" s="393"/>
      <c r="C339" s="386"/>
      <c r="D339" s="387"/>
      <c r="E339" s="433"/>
      <c r="F339" s="391"/>
      <c r="G339" s="180" t="s">
        <v>187</v>
      </c>
      <c r="H339" s="181" t="s">
        <v>179</v>
      </c>
    </row>
    <row r="340" spans="1:8" ht="15.95" customHeight="1" x14ac:dyDescent="0.25">
      <c r="A340" s="384"/>
      <c r="B340" s="393" t="s">
        <v>2578</v>
      </c>
      <c r="C340" s="386" t="s">
        <v>2560</v>
      </c>
      <c r="D340" s="387">
        <v>215</v>
      </c>
      <c r="E340" s="433"/>
      <c r="F340" s="391">
        <f>D340*E340</f>
        <v>0</v>
      </c>
      <c r="G340" s="180" t="s">
        <v>187</v>
      </c>
      <c r="H340" s="181" t="s">
        <v>179</v>
      </c>
    </row>
    <row r="341" spans="1:8" ht="15.95" customHeight="1" x14ac:dyDescent="0.25">
      <c r="A341" s="384"/>
      <c r="B341" s="393" t="s">
        <v>2579</v>
      </c>
      <c r="C341" s="386"/>
      <c r="D341" s="387"/>
      <c r="E341" s="433"/>
      <c r="F341" s="391"/>
      <c r="G341" s="180" t="s">
        <v>187</v>
      </c>
      <c r="H341" s="181" t="s">
        <v>179</v>
      </c>
    </row>
    <row r="342" spans="1:8" ht="15.95" customHeight="1" x14ac:dyDescent="0.25">
      <c r="A342" s="384"/>
      <c r="B342" s="393"/>
      <c r="C342" s="386"/>
      <c r="D342" s="387"/>
      <c r="E342" s="433"/>
      <c r="F342" s="391"/>
      <c r="G342" s="180" t="s">
        <v>187</v>
      </c>
      <c r="H342" s="181" t="s">
        <v>179</v>
      </c>
    </row>
    <row r="343" spans="1:8" ht="15.95" customHeight="1" x14ac:dyDescent="0.25">
      <c r="A343" s="384"/>
      <c r="B343" s="393" t="s">
        <v>2580</v>
      </c>
      <c r="C343" s="386" t="s">
        <v>2560</v>
      </c>
      <c r="D343" s="387">
        <v>45</v>
      </c>
      <c r="E343" s="433"/>
      <c r="F343" s="391">
        <f>D343*E343</f>
        <v>0</v>
      </c>
      <c r="G343" s="180" t="s">
        <v>187</v>
      </c>
      <c r="H343" s="181" t="s">
        <v>179</v>
      </c>
    </row>
    <row r="344" spans="1:8" ht="15.95" customHeight="1" x14ac:dyDescent="0.25">
      <c r="A344" s="384"/>
      <c r="B344" s="393"/>
      <c r="C344" s="386"/>
      <c r="D344" s="387"/>
      <c r="E344" s="433"/>
      <c r="F344" s="391"/>
      <c r="G344" s="180" t="s">
        <v>187</v>
      </c>
      <c r="H344" s="181" t="s">
        <v>179</v>
      </c>
    </row>
    <row r="345" spans="1:8" ht="15.95" customHeight="1" x14ac:dyDescent="0.25">
      <c r="A345" s="384"/>
      <c r="B345" s="393" t="s">
        <v>2581</v>
      </c>
      <c r="C345" s="386" t="s">
        <v>2560</v>
      </c>
      <c r="D345" s="387">
        <v>5</v>
      </c>
      <c r="E345" s="433"/>
      <c r="F345" s="391">
        <f>D345*E345</f>
        <v>0</v>
      </c>
      <c r="G345" s="180" t="s">
        <v>187</v>
      </c>
      <c r="H345" s="181" t="s">
        <v>179</v>
      </c>
    </row>
    <row r="346" spans="1:8" ht="15.95" customHeight="1" x14ac:dyDescent="0.25">
      <c r="A346" s="384"/>
      <c r="B346" s="393" t="s">
        <v>2582</v>
      </c>
      <c r="C346" s="386"/>
      <c r="D346" s="387"/>
      <c r="E346" s="433"/>
      <c r="F346" s="391"/>
      <c r="G346" s="180" t="s">
        <v>187</v>
      </c>
      <c r="H346" s="181" t="s">
        <v>179</v>
      </c>
    </row>
    <row r="347" spans="1:8" ht="15.95" customHeight="1" x14ac:dyDescent="0.25">
      <c r="A347" s="384"/>
      <c r="B347" s="393"/>
      <c r="C347" s="386"/>
      <c r="D347" s="387"/>
      <c r="E347" s="433"/>
      <c r="F347" s="391"/>
      <c r="G347" s="180" t="s">
        <v>187</v>
      </c>
      <c r="H347" s="181" t="s">
        <v>179</v>
      </c>
    </row>
    <row r="348" spans="1:8" ht="15.95" customHeight="1" x14ac:dyDescent="0.25">
      <c r="A348" s="384"/>
      <c r="B348" s="392" t="s">
        <v>2583</v>
      </c>
      <c r="C348" s="386"/>
      <c r="D348" s="387"/>
      <c r="E348" s="433"/>
      <c r="F348" s="391"/>
      <c r="G348" s="180" t="s">
        <v>187</v>
      </c>
      <c r="H348" s="181" t="s">
        <v>179</v>
      </c>
    </row>
    <row r="349" spans="1:8" ht="15.95" customHeight="1" x14ac:dyDescent="0.25">
      <c r="A349" s="384"/>
      <c r="B349" s="393"/>
      <c r="C349" s="386"/>
      <c r="D349" s="387"/>
      <c r="E349" s="433"/>
      <c r="F349" s="391"/>
      <c r="G349" s="180" t="s">
        <v>187</v>
      </c>
      <c r="H349" s="181" t="s">
        <v>179</v>
      </c>
    </row>
    <row r="350" spans="1:8" ht="15.95" customHeight="1" x14ac:dyDescent="0.25">
      <c r="A350" s="384" t="s">
        <v>2666</v>
      </c>
      <c r="B350" s="393" t="s">
        <v>2521</v>
      </c>
      <c r="C350" s="386" t="s">
        <v>1785</v>
      </c>
      <c r="D350" s="387">
        <v>16</v>
      </c>
      <c r="E350" s="433"/>
      <c r="F350" s="391">
        <f>D350*E350</f>
        <v>0</v>
      </c>
      <c r="G350" s="180" t="s">
        <v>187</v>
      </c>
      <c r="H350" s="181" t="s">
        <v>179</v>
      </c>
    </row>
    <row r="351" spans="1:8" ht="15.95" customHeight="1" x14ac:dyDescent="0.25">
      <c r="A351" s="384"/>
      <c r="B351" s="393"/>
      <c r="C351" s="386"/>
      <c r="D351" s="387"/>
      <c r="E351" s="433"/>
      <c r="F351" s="391"/>
      <c r="G351" s="180" t="s">
        <v>187</v>
      </c>
      <c r="H351" s="181" t="s">
        <v>179</v>
      </c>
    </row>
    <row r="352" spans="1:8" ht="15.95" customHeight="1" x14ac:dyDescent="0.25">
      <c r="A352" s="384" t="s">
        <v>2667</v>
      </c>
      <c r="B352" s="393" t="s">
        <v>2668</v>
      </c>
      <c r="C352" s="386" t="s">
        <v>1785</v>
      </c>
      <c r="D352" s="387">
        <v>1</v>
      </c>
      <c r="E352" s="433"/>
      <c r="F352" s="391">
        <f>D352*E352</f>
        <v>0</v>
      </c>
      <c r="G352" s="180" t="s">
        <v>187</v>
      </c>
      <c r="H352" s="181" t="s">
        <v>179</v>
      </c>
    </row>
    <row r="353" spans="1:8" ht="15.95" customHeight="1" x14ac:dyDescent="0.25">
      <c r="A353" s="384"/>
      <c r="B353" s="393" t="s">
        <v>2524</v>
      </c>
      <c r="C353" s="386"/>
      <c r="D353" s="387"/>
      <c r="E353" s="433"/>
      <c r="F353" s="391"/>
      <c r="G353" s="180" t="s">
        <v>187</v>
      </c>
      <c r="H353" s="181" t="s">
        <v>179</v>
      </c>
    </row>
    <row r="354" spans="1:8" ht="15.95" customHeight="1" x14ac:dyDescent="0.25">
      <c r="A354" s="384"/>
      <c r="B354" s="393"/>
      <c r="C354" s="386"/>
      <c r="D354" s="387"/>
      <c r="E354" s="433"/>
      <c r="F354" s="391"/>
      <c r="G354" s="180" t="s">
        <v>187</v>
      </c>
      <c r="H354" s="181" t="s">
        <v>179</v>
      </c>
    </row>
    <row r="355" spans="1:8" ht="15.95" customHeight="1" x14ac:dyDescent="0.25">
      <c r="A355" s="384" t="s">
        <v>2669</v>
      </c>
      <c r="B355" s="393" t="s">
        <v>2670</v>
      </c>
      <c r="C355" s="386" t="s">
        <v>1785</v>
      </c>
      <c r="D355" s="387">
        <v>1</v>
      </c>
      <c r="E355" s="433"/>
      <c r="F355" s="391">
        <f>D355*E355</f>
        <v>0</v>
      </c>
      <c r="G355" s="180" t="s">
        <v>187</v>
      </c>
      <c r="H355" s="181" t="s">
        <v>179</v>
      </c>
    </row>
    <row r="356" spans="1:8" ht="15.95" customHeight="1" x14ac:dyDescent="0.25">
      <c r="A356" s="384"/>
      <c r="B356" s="393" t="s">
        <v>2524</v>
      </c>
      <c r="C356" s="386"/>
      <c r="D356" s="387"/>
      <c r="E356" s="433"/>
      <c r="F356" s="391"/>
      <c r="G356" s="180" t="s">
        <v>187</v>
      </c>
      <c r="H356" s="181" t="s">
        <v>179</v>
      </c>
    </row>
    <row r="357" spans="1:8" ht="15.95" customHeight="1" x14ac:dyDescent="0.25">
      <c r="A357" s="384"/>
      <c r="B357" s="393"/>
      <c r="C357" s="386"/>
      <c r="D357" s="387"/>
      <c r="E357" s="433"/>
      <c r="F357" s="391"/>
      <c r="G357" s="180" t="s">
        <v>187</v>
      </c>
      <c r="H357" s="181" t="s">
        <v>179</v>
      </c>
    </row>
    <row r="358" spans="1:8" ht="15.95" customHeight="1" x14ac:dyDescent="0.25">
      <c r="A358" s="384" t="s">
        <v>2671</v>
      </c>
      <c r="B358" s="393" t="s">
        <v>2672</v>
      </c>
      <c r="C358" s="386" t="s">
        <v>1785</v>
      </c>
      <c r="D358" s="387">
        <v>1</v>
      </c>
      <c r="E358" s="433"/>
      <c r="F358" s="391">
        <f>D358*E358</f>
        <v>0</v>
      </c>
      <c r="G358" s="180" t="s">
        <v>187</v>
      </c>
      <c r="H358" s="181" t="s">
        <v>179</v>
      </c>
    </row>
    <row r="359" spans="1:8" ht="15.95" customHeight="1" x14ac:dyDescent="0.25">
      <c r="A359" s="384"/>
      <c r="B359" s="393" t="s">
        <v>2524</v>
      </c>
      <c r="C359" s="386"/>
      <c r="D359" s="387"/>
      <c r="E359" s="433"/>
      <c r="F359" s="391"/>
      <c r="G359" s="180" t="s">
        <v>187</v>
      </c>
      <c r="H359" s="181" t="s">
        <v>179</v>
      </c>
    </row>
    <row r="360" spans="1:8" ht="15.95" customHeight="1" x14ac:dyDescent="0.25">
      <c r="A360" s="384"/>
      <c r="B360" s="393"/>
      <c r="C360" s="386"/>
      <c r="D360" s="387"/>
      <c r="E360" s="433"/>
      <c r="F360" s="391"/>
      <c r="G360" s="180" t="s">
        <v>187</v>
      </c>
      <c r="H360" s="181" t="s">
        <v>179</v>
      </c>
    </row>
    <row r="361" spans="1:8" ht="15.95" customHeight="1" x14ac:dyDescent="0.25">
      <c r="A361" s="384" t="s">
        <v>2673</v>
      </c>
      <c r="B361" s="393" t="s">
        <v>2674</v>
      </c>
      <c r="C361" s="386" t="s">
        <v>1785</v>
      </c>
      <c r="D361" s="387">
        <v>1</v>
      </c>
      <c r="E361" s="433"/>
      <c r="F361" s="391">
        <f>D361*E361</f>
        <v>0</v>
      </c>
      <c r="G361" s="180" t="s">
        <v>187</v>
      </c>
      <c r="H361" s="181" t="s">
        <v>179</v>
      </c>
    </row>
    <row r="362" spans="1:8" ht="15.95" customHeight="1" x14ac:dyDescent="0.25">
      <c r="A362" s="384"/>
      <c r="B362" s="393" t="s">
        <v>2524</v>
      </c>
      <c r="C362" s="386"/>
      <c r="D362" s="387"/>
      <c r="E362" s="433"/>
      <c r="F362" s="391"/>
      <c r="G362" s="180" t="s">
        <v>187</v>
      </c>
      <c r="H362" s="181" t="s">
        <v>179</v>
      </c>
    </row>
    <row r="363" spans="1:8" ht="15.95" customHeight="1" x14ac:dyDescent="0.25">
      <c r="A363" s="384"/>
      <c r="B363" s="393"/>
      <c r="C363" s="386"/>
      <c r="D363" s="387"/>
      <c r="E363" s="433"/>
      <c r="F363" s="391"/>
      <c r="G363" s="180" t="s">
        <v>187</v>
      </c>
      <c r="H363" s="181" t="s">
        <v>179</v>
      </c>
    </row>
    <row r="364" spans="1:8" ht="15.95" customHeight="1" x14ac:dyDescent="0.25">
      <c r="A364" s="384" t="s">
        <v>2675</v>
      </c>
      <c r="B364" s="393" t="s">
        <v>2526</v>
      </c>
      <c r="C364" s="386" t="s">
        <v>1785</v>
      </c>
      <c r="D364" s="387">
        <v>2</v>
      </c>
      <c r="E364" s="433"/>
      <c r="F364" s="391">
        <f>D364*E364</f>
        <v>0</v>
      </c>
      <c r="G364" s="180" t="s">
        <v>187</v>
      </c>
      <c r="H364" s="181" t="s">
        <v>179</v>
      </c>
    </row>
    <row r="365" spans="1:8" ht="15.95" customHeight="1" x14ac:dyDescent="0.25">
      <c r="A365" s="384"/>
      <c r="B365" s="393" t="s">
        <v>2524</v>
      </c>
      <c r="C365" s="386"/>
      <c r="D365" s="387"/>
      <c r="E365" s="433"/>
      <c r="F365" s="391"/>
      <c r="G365" s="180" t="s">
        <v>187</v>
      </c>
      <c r="H365" s="181" t="s">
        <v>179</v>
      </c>
    </row>
    <row r="366" spans="1:8" ht="15.95" customHeight="1" x14ac:dyDescent="0.25">
      <c r="A366" s="384"/>
      <c r="B366" s="393"/>
      <c r="C366" s="386"/>
      <c r="D366" s="387"/>
      <c r="E366" s="433"/>
      <c r="F366" s="391"/>
      <c r="G366" s="180" t="s">
        <v>187</v>
      </c>
      <c r="H366" s="181" t="s">
        <v>179</v>
      </c>
    </row>
    <row r="367" spans="1:8" ht="15.95" customHeight="1" x14ac:dyDescent="0.25">
      <c r="A367" s="384" t="s">
        <v>2676</v>
      </c>
      <c r="B367" s="393" t="s">
        <v>2589</v>
      </c>
      <c r="C367" s="386" t="s">
        <v>1785</v>
      </c>
      <c r="D367" s="387">
        <v>4</v>
      </c>
      <c r="E367" s="433"/>
      <c r="F367" s="391">
        <f>D367*E367</f>
        <v>0</v>
      </c>
      <c r="G367" s="180" t="s">
        <v>187</v>
      </c>
      <c r="H367" s="181" t="s">
        <v>179</v>
      </c>
    </row>
    <row r="368" spans="1:8" ht="15.95" customHeight="1" x14ac:dyDescent="0.25">
      <c r="A368" s="384"/>
      <c r="B368" s="393"/>
      <c r="C368" s="386"/>
      <c r="D368" s="387"/>
      <c r="E368" s="433"/>
      <c r="F368" s="391"/>
      <c r="G368" s="180" t="s">
        <v>187</v>
      </c>
      <c r="H368" s="181" t="s">
        <v>179</v>
      </c>
    </row>
    <row r="369" spans="1:8" ht="15.95" customHeight="1" x14ac:dyDescent="0.25">
      <c r="A369" s="384" t="s">
        <v>2677</v>
      </c>
      <c r="B369" s="393" t="s">
        <v>2678</v>
      </c>
      <c r="C369" s="386" t="s">
        <v>1785</v>
      </c>
      <c r="D369" s="387">
        <v>1</v>
      </c>
      <c r="E369" s="433"/>
      <c r="F369" s="391">
        <f>D369*E369</f>
        <v>0</v>
      </c>
      <c r="G369" s="180" t="s">
        <v>187</v>
      </c>
      <c r="H369" s="181" t="s">
        <v>179</v>
      </c>
    </row>
    <row r="370" spans="1:8" ht="15.95" customHeight="1" x14ac:dyDescent="0.25">
      <c r="A370" s="384"/>
      <c r="B370" s="393"/>
      <c r="C370" s="386"/>
      <c r="D370" s="387"/>
      <c r="E370" s="433"/>
      <c r="F370" s="391"/>
      <c r="G370" s="180" t="s">
        <v>187</v>
      </c>
      <c r="H370" s="181" t="s">
        <v>179</v>
      </c>
    </row>
    <row r="371" spans="1:8" ht="15.95" customHeight="1" x14ac:dyDescent="0.25">
      <c r="A371" s="384" t="s">
        <v>2679</v>
      </c>
      <c r="B371" s="393" t="s">
        <v>2680</v>
      </c>
      <c r="C371" s="386" t="s">
        <v>1785</v>
      </c>
      <c r="D371" s="387">
        <v>1</v>
      </c>
      <c r="E371" s="433"/>
      <c r="F371" s="391">
        <f>D371*E371</f>
        <v>0</v>
      </c>
      <c r="G371" s="180" t="s">
        <v>187</v>
      </c>
      <c r="H371" s="181" t="s">
        <v>179</v>
      </c>
    </row>
    <row r="372" spans="1:8" ht="15.95" customHeight="1" x14ac:dyDescent="0.25">
      <c r="A372" s="384"/>
      <c r="B372" s="393"/>
      <c r="C372" s="386"/>
      <c r="D372" s="387"/>
      <c r="E372" s="433"/>
      <c r="F372" s="391"/>
      <c r="G372" s="180" t="s">
        <v>187</v>
      </c>
      <c r="H372" s="181" t="s">
        <v>179</v>
      </c>
    </row>
    <row r="373" spans="1:8" ht="15.95" customHeight="1" x14ac:dyDescent="0.25">
      <c r="A373" s="384" t="s">
        <v>2681</v>
      </c>
      <c r="B373" s="393" t="s">
        <v>2595</v>
      </c>
      <c r="C373" s="386" t="s">
        <v>1785</v>
      </c>
      <c r="D373" s="387">
        <v>1</v>
      </c>
      <c r="E373" s="433"/>
      <c r="F373" s="391">
        <f>D373*E373</f>
        <v>0</v>
      </c>
      <c r="G373" s="180" t="s">
        <v>187</v>
      </c>
      <c r="H373" s="181" t="s">
        <v>179</v>
      </c>
    </row>
    <row r="374" spans="1:8" ht="15.95" customHeight="1" x14ac:dyDescent="0.25">
      <c r="A374" s="384"/>
      <c r="B374" s="393"/>
      <c r="C374" s="386"/>
      <c r="D374" s="387"/>
      <c r="E374" s="433"/>
      <c r="F374" s="391"/>
      <c r="G374" s="180" t="s">
        <v>187</v>
      </c>
      <c r="H374" s="181" t="s">
        <v>179</v>
      </c>
    </row>
    <row r="375" spans="1:8" ht="15.95" customHeight="1" x14ac:dyDescent="0.25">
      <c r="A375" s="384" t="s">
        <v>2682</v>
      </c>
      <c r="B375" s="393" t="s">
        <v>2683</v>
      </c>
      <c r="C375" s="386" t="s">
        <v>1785</v>
      </c>
      <c r="D375" s="387">
        <v>1</v>
      </c>
      <c r="E375" s="433"/>
      <c r="F375" s="391">
        <f>D375*E375</f>
        <v>0</v>
      </c>
      <c r="G375" s="180" t="s">
        <v>187</v>
      </c>
      <c r="H375" s="181" t="s">
        <v>179</v>
      </c>
    </row>
    <row r="376" spans="1:8" ht="15.95" customHeight="1" x14ac:dyDescent="0.25">
      <c r="A376" s="384"/>
      <c r="B376" s="393"/>
      <c r="C376" s="386"/>
      <c r="D376" s="387"/>
      <c r="E376" s="433"/>
      <c r="F376" s="391"/>
      <c r="G376" s="180" t="s">
        <v>187</v>
      </c>
      <c r="H376" s="181" t="s">
        <v>179</v>
      </c>
    </row>
    <row r="377" spans="1:8" ht="15.95" customHeight="1" x14ac:dyDescent="0.25">
      <c r="A377" s="384" t="s">
        <v>2684</v>
      </c>
      <c r="B377" s="393" t="s">
        <v>2604</v>
      </c>
      <c r="C377" s="386" t="s">
        <v>1210</v>
      </c>
      <c r="D377" s="387">
        <v>4</v>
      </c>
      <c r="E377" s="433"/>
      <c r="F377" s="391">
        <f>D377*E377</f>
        <v>0</v>
      </c>
      <c r="G377" s="180" t="s">
        <v>187</v>
      </c>
      <c r="H377" s="181" t="s">
        <v>179</v>
      </c>
    </row>
    <row r="378" spans="1:8" ht="15.95" customHeight="1" x14ac:dyDescent="0.25">
      <c r="A378" s="384"/>
      <c r="B378" s="393" t="s">
        <v>2600</v>
      </c>
      <c r="C378" s="386"/>
      <c r="D378" s="387"/>
      <c r="E378" s="433"/>
      <c r="F378" s="391"/>
      <c r="G378" s="180" t="s">
        <v>187</v>
      </c>
      <c r="H378" s="181" t="s">
        <v>179</v>
      </c>
    </row>
    <row r="379" spans="1:8" ht="15.95" customHeight="1" x14ac:dyDescent="0.25">
      <c r="A379" s="384"/>
      <c r="B379" s="393" t="s">
        <v>2601</v>
      </c>
      <c r="C379" s="386" t="s">
        <v>1210</v>
      </c>
      <c r="D379" s="387">
        <v>4</v>
      </c>
      <c r="E379" s="433"/>
      <c r="F379" s="391">
        <f>D379*E379</f>
        <v>0</v>
      </c>
      <c r="G379" s="180" t="s">
        <v>187</v>
      </c>
      <c r="H379" s="181" t="s">
        <v>179</v>
      </c>
    </row>
    <row r="380" spans="1:8" ht="15.95" customHeight="1" x14ac:dyDescent="0.25">
      <c r="A380" s="384"/>
      <c r="B380" s="393" t="s">
        <v>2605</v>
      </c>
      <c r="C380" s="386"/>
      <c r="D380" s="387"/>
      <c r="E380" s="433"/>
      <c r="F380" s="391"/>
      <c r="G380" s="180" t="s">
        <v>187</v>
      </c>
      <c r="H380" s="181" t="s">
        <v>179</v>
      </c>
    </row>
    <row r="381" spans="1:8" ht="15.95" customHeight="1" x14ac:dyDescent="0.25">
      <c r="A381" s="384"/>
      <c r="B381" s="393"/>
      <c r="C381" s="386"/>
      <c r="D381" s="387"/>
      <c r="E381" s="433"/>
      <c r="F381" s="391"/>
      <c r="G381" s="180" t="s">
        <v>187</v>
      </c>
      <c r="H381" s="181" t="s">
        <v>179</v>
      </c>
    </row>
    <row r="382" spans="1:8" ht="15.95" customHeight="1" x14ac:dyDescent="0.25">
      <c r="A382" s="384" t="s">
        <v>2685</v>
      </c>
      <c r="B382" s="393" t="s">
        <v>2686</v>
      </c>
      <c r="C382" s="386" t="s">
        <v>1210</v>
      </c>
      <c r="D382" s="387">
        <v>1</v>
      </c>
      <c r="E382" s="433"/>
      <c r="F382" s="391">
        <f>D382*E382</f>
        <v>0</v>
      </c>
      <c r="G382" s="180" t="s">
        <v>187</v>
      </c>
      <c r="H382" s="181" t="s">
        <v>179</v>
      </c>
    </row>
    <row r="383" spans="1:8" ht="15.95" customHeight="1" x14ac:dyDescent="0.25">
      <c r="A383" s="384"/>
      <c r="B383" s="393" t="s">
        <v>2600</v>
      </c>
      <c r="C383" s="386"/>
      <c r="D383" s="387"/>
      <c r="E383" s="433"/>
      <c r="F383" s="391"/>
      <c r="G383" s="180" t="s">
        <v>187</v>
      </c>
      <c r="H383" s="181" t="s">
        <v>179</v>
      </c>
    </row>
    <row r="384" spans="1:8" ht="15.95" customHeight="1" x14ac:dyDescent="0.25">
      <c r="A384" s="384"/>
      <c r="B384" s="393" t="s">
        <v>2601</v>
      </c>
      <c r="C384" s="386" t="s">
        <v>1210</v>
      </c>
      <c r="D384" s="387">
        <v>1</v>
      </c>
      <c r="E384" s="433"/>
      <c r="F384" s="391">
        <f>D384*E384</f>
        <v>0</v>
      </c>
      <c r="G384" s="180" t="s">
        <v>187</v>
      </c>
      <c r="H384" s="181" t="s">
        <v>179</v>
      </c>
    </row>
    <row r="385" spans="1:8" ht="15.95" customHeight="1" x14ac:dyDescent="0.25">
      <c r="A385" s="384"/>
      <c r="B385" s="393" t="s">
        <v>2611</v>
      </c>
      <c r="C385" s="386"/>
      <c r="D385" s="387"/>
      <c r="E385" s="433"/>
      <c r="F385" s="391"/>
      <c r="G385" s="180" t="s">
        <v>187</v>
      </c>
      <c r="H385" s="181" t="s">
        <v>179</v>
      </c>
    </row>
    <row r="386" spans="1:8" ht="15.95" customHeight="1" x14ac:dyDescent="0.25">
      <c r="A386" s="384"/>
      <c r="B386" s="393"/>
      <c r="C386" s="386"/>
      <c r="D386" s="387"/>
      <c r="E386" s="433"/>
      <c r="F386" s="391"/>
      <c r="G386" s="180" t="s">
        <v>187</v>
      </c>
      <c r="H386" s="181" t="s">
        <v>179</v>
      </c>
    </row>
    <row r="387" spans="1:8" ht="15.95" customHeight="1" x14ac:dyDescent="0.25">
      <c r="A387" s="384" t="s">
        <v>2687</v>
      </c>
      <c r="B387" s="393" t="s">
        <v>2616</v>
      </c>
      <c r="C387" s="386" t="s">
        <v>1785</v>
      </c>
      <c r="D387" s="387">
        <v>9</v>
      </c>
      <c r="E387" s="433"/>
      <c r="F387" s="391">
        <f>D387*E387</f>
        <v>0</v>
      </c>
      <c r="G387" s="180" t="s">
        <v>187</v>
      </c>
      <c r="H387" s="181" t="s">
        <v>179</v>
      </c>
    </row>
    <row r="388" spans="1:8" ht="15.95" customHeight="1" x14ac:dyDescent="0.25">
      <c r="A388" s="384"/>
      <c r="B388" s="393" t="s">
        <v>2617</v>
      </c>
      <c r="C388" s="386"/>
      <c r="D388" s="387"/>
      <c r="E388" s="433"/>
      <c r="F388" s="391"/>
      <c r="G388" s="180" t="s">
        <v>187</v>
      </c>
      <c r="H388" s="181" t="s">
        <v>179</v>
      </c>
    </row>
    <row r="389" spans="1:8" ht="15.95" customHeight="1" x14ac:dyDescent="0.25">
      <c r="A389" s="384"/>
      <c r="B389" s="400" t="s">
        <v>2545</v>
      </c>
      <c r="C389" s="386"/>
      <c r="D389" s="387"/>
      <c r="E389" s="433"/>
      <c r="F389" s="391"/>
      <c r="G389" s="180" t="s">
        <v>187</v>
      </c>
      <c r="H389" s="181" t="s">
        <v>179</v>
      </c>
    </row>
    <row r="390" spans="1:8" ht="15.95" customHeight="1" x14ac:dyDescent="0.25">
      <c r="A390" s="384"/>
      <c r="B390" s="400" t="s">
        <v>2542</v>
      </c>
      <c r="C390" s="386"/>
      <c r="D390" s="387"/>
      <c r="E390" s="433"/>
      <c r="F390" s="391"/>
      <c r="G390" s="180" t="s">
        <v>187</v>
      </c>
      <c r="H390" s="181" t="s">
        <v>179</v>
      </c>
    </row>
    <row r="391" spans="1:8" ht="15.95" customHeight="1" x14ac:dyDescent="0.25">
      <c r="A391" s="384"/>
      <c r="B391" s="400" t="s">
        <v>2618</v>
      </c>
      <c r="C391" s="386"/>
      <c r="D391" s="387"/>
      <c r="E391" s="433"/>
      <c r="F391" s="391"/>
      <c r="G391" s="180" t="s">
        <v>187</v>
      </c>
      <c r="H391" s="181" t="s">
        <v>179</v>
      </c>
    </row>
    <row r="392" spans="1:8" ht="15.95" customHeight="1" x14ac:dyDescent="0.25">
      <c r="A392" s="384"/>
      <c r="B392" s="393"/>
      <c r="C392" s="386"/>
      <c r="D392" s="387"/>
      <c r="E392" s="433"/>
      <c r="F392" s="391"/>
      <c r="G392" s="180" t="s">
        <v>187</v>
      </c>
      <c r="H392" s="181" t="s">
        <v>179</v>
      </c>
    </row>
    <row r="393" spans="1:8" ht="15.95" customHeight="1" x14ac:dyDescent="0.25">
      <c r="A393" s="384" t="s">
        <v>2688</v>
      </c>
      <c r="B393" s="393" t="s">
        <v>2689</v>
      </c>
      <c r="C393" s="386" t="s">
        <v>1785</v>
      </c>
      <c r="D393" s="387">
        <v>2</v>
      </c>
      <c r="E393" s="433"/>
      <c r="F393" s="391">
        <f>D393*E393</f>
        <v>0</v>
      </c>
      <c r="G393" s="180" t="s">
        <v>187</v>
      </c>
      <c r="H393" s="181" t="s">
        <v>179</v>
      </c>
    </row>
    <row r="394" spans="1:8" ht="15.95" customHeight="1" x14ac:dyDescent="0.25">
      <c r="A394" s="384"/>
      <c r="B394" s="393"/>
      <c r="C394" s="386"/>
      <c r="D394" s="387"/>
      <c r="E394" s="433"/>
      <c r="F394" s="391"/>
      <c r="G394" s="180" t="s">
        <v>187</v>
      </c>
      <c r="H394" s="181" t="s">
        <v>179</v>
      </c>
    </row>
    <row r="395" spans="1:8" ht="15.95" customHeight="1" x14ac:dyDescent="0.25">
      <c r="A395" s="384" t="s">
        <v>2690</v>
      </c>
      <c r="B395" s="393" t="s">
        <v>2691</v>
      </c>
      <c r="C395" s="386" t="s">
        <v>1785</v>
      </c>
      <c r="D395" s="387">
        <v>8</v>
      </c>
      <c r="E395" s="433"/>
      <c r="F395" s="391">
        <f>D395*E395</f>
        <v>0</v>
      </c>
      <c r="G395" s="180" t="s">
        <v>187</v>
      </c>
      <c r="H395" s="181" t="s">
        <v>179</v>
      </c>
    </row>
    <row r="396" spans="1:8" ht="15.95" customHeight="1" x14ac:dyDescent="0.25">
      <c r="A396" s="384"/>
      <c r="B396" s="393"/>
      <c r="C396" s="386"/>
      <c r="D396" s="387"/>
      <c r="E396" s="433"/>
      <c r="F396" s="391"/>
      <c r="G396" s="180" t="s">
        <v>187</v>
      </c>
      <c r="H396" s="181" t="s">
        <v>179</v>
      </c>
    </row>
    <row r="397" spans="1:8" ht="15.95" customHeight="1" x14ac:dyDescent="0.25">
      <c r="A397" s="384" t="s">
        <v>2692</v>
      </c>
      <c r="B397" s="393" t="s">
        <v>2693</v>
      </c>
      <c r="C397" s="386" t="s">
        <v>1785</v>
      </c>
      <c r="D397" s="387">
        <v>5</v>
      </c>
      <c r="E397" s="433"/>
      <c r="F397" s="391">
        <f>D397*E397</f>
        <v>0</v>
      </c>
      <c r="G397" s="180" t="s">
        <v>187</v>
      </c>
      <c r="H397" s="181" t="s">
        <v>179</v>
      </c>
    </row>
    <row r="398" spans="1:8" ht="15.95" customHeight="1" x14ac:dyDescent="0.25">
      <c r="A398" s="384"/>
      <c r="B398" s="393"/>
      <c r="C398" s="386"/>
      <c r="D398" s="387"/>
      <c r="E398" s="433"/>
      <c r="F398" s="391"/>
      <c r="G398" s="180" t="s">
        <v>187</v>
      </c>
      <c r="H398" s="181" t="s">
        <v>179</v>
      </c>
    </row>
    <row r="399" spans="1:8" ht="15.95" customHeight="1" x14ac:dyDescent="0.25">
      <c r="A399" s="384" t="s">
        <v>2694</v>
      </c>
      <c r="B399" s="393" t="s">
        <v>2620</v>
      </c>
      <c r="C399" s="386" t="s">
        <v>2560</v>
      </c>
      <c r="D399" s="387">
        <v>260</v>
      </c>
      <c r="E399" s="433"/>
      <c r="F399" s="391">
        <f>D399*E399</f>
        <v>0</v>
      </c>
      <c r="G399" s="180" t="s">
        <v>187</v>
      </c>
      <c r="H399" s="181" t="s">
        <v>179</v>
      </c>
    </row>
    <row r="400" spans="1:8" ht="15.95" customHeight="1" x14ac:dyDescent="0.25">
      <c r="A400" s="384"/>
      <c r="B400" s="393" t="s">
        <v>2621</v>
      </c>
      <c r="C400" s="386"/>
      <c r="D400" s="387"/>
      <c r="E400" s="433"/>
      <c r="F400" s="391"/>
      <c r="G400" s="180" t="s">
        <v>187</v>
      </c>
      <c r="H400" s="181" t="s">
        <v>179</v>
      </c>
    </row>
    <row r="401" spans="1:8" ht="15.95" customHeight="1" x14ac:dyDescent="0.25">
      <c r="A401" s="384"/>
      <c r="B401" s="393" t="s">
        <v>2622</v>
      </c>
      <c r="C401" s="386"/>
      <c r="D401" s="387"/>
      <c r="E401" s="433"/>
      <c r="F401" s="391"/>
      <c r="G401" s="180" t="s">
        <v>187</v>
      </c>
      <c r="H401" s="181" t="s">
        <v>179</v>
      </c>
    </row>
    <row r="402" spans="1:8" ht="15.95" customHeight="1" x14ac:dyDescent="0.25">
      <c r="A402" s="384"/>
      <c r="B402" s="393"/>
      <c r="C402" s="386"/>
      <c r="D402" s="387"/>
      <c r="E402" s="433"/>
      <c r="F402" s="391"/>
      <c r="G402" s="180" t="s">
        <v>187</v>
      </c>
      <c r="H402" s="181" t="s">
        <v>179</v>
      </c>
    </row>
    <row r="403" spans="1:8" ht="15.95" customHeight="1" x14ac:dyDescent="0.25">
      <c r="A403" s="384" t="s">
        <v>2695</v>
      </c>
      <c r="B403" s="393" t="s">
        <v>2696</v>
      </c>
      <c r="C403" s="386" t="s">
        <v>2563</v>
      </c>
      <c r="D403" s="387">
        <v>22</v>
      </c>
      <c r="E403" s="433"/>
      <c r="F403" s="391">
        <f>D403*E403</f>
        <v>0</v>
      </c>
      <c r="G403" s="180" t="s">
        <v>187</v>
      </c>
      <c r="H403" s="181" t="s">
        <v>179</v>
      </c>
    </row>
    <row r="404" spans="1:8" ht="15.95" customHeight="1" x14ac:dyDescent="0.25">
      <c r="A404" s="384"/>
      <c r="B404" s="393"/>
      <c r="C404" s="386"/>
      <c r="D404" s="387"/>
      <c r="E404" s="433"/>
      <c r="F404" s="391"/>
      <c r="G404" s="180" t="s">
        <v>187</v>
      </c>
      <c r="H404" s="181" t="s">
        <v>179</v>
      </c>
    </row>
    <row r="405" spans="1:8" ht="15.95" customHeight="1" x14ac:dyDescent="0.25">
      <c r="A405" s="384" t="s">
        <v>2697</v>
      </c>
      <c r="B405" s="393" t="s">
        <v>2567</v>
      </c>
      <c r="C405" s="386" t="s">
        <v>2563</v>
      </c>
      <c r="D405" s="387">
        <v>5</v>
      </c>
      <c r="E405" s="433"/>
      <c r="F405" s="391">
        <f>D405*E405</f>
        <v>0</v>
      </c>
      <c r="G405" s="180" t="s">
        <v>187</v>
      </c>
      <c r="H405" s="181" t="s">
        <v>179</v>
      </c>
    </row>
    <row r="406" spans="1:8" ht="15.95" customHeight="1" x14ac:dyDescent="0.25">
      <c r="A406" s="384"/>
      <c r="B406" s="393"/>
      <c r="C406" s="386"/>
      <c r="D406" s="387"/>
      <c r="E406" s="433"/>
      <c r="F406" s="391"/>
      <c r="G406" s="180" t="s">
        <v>187</v>
      </c>
      <c r="H406" s="181" t="s">
        <v>179</v>
      </c>
    </row>
    <row r="407" spans="1:8" ht="15.95" customHeight="1" x14ac:dyDescent="0.25">
      <c r="A407" s="384" t="s">
        <v>2698</v>
      </c>
      <c r="B407" s="393" t="s">
        <v>2569</v>
      </c>
      <c r="C407" s="386" t="s">
        <v>2563</v>
      </c>
      <c r="D407" s="387">
        <v>28</v>
      </c>
      <c r="E407" s="433"/>
      <c r="F407" s="391">
        <f>D407*E407</f>
        <v>0</v>
      </c>
      <c r="G407" s="180" t="s">
        <v>187</v>
      </c>
      <c r="H407" s="181" t="s">
        <v>179</v>
      </c>
    </row>
    <row r="408" spans="1:8" ht="15.95" customHeight="1" x14ac:dyDescent="0.25">
      <c r="A408" s="384"/>
      <c r="B408" s="393"/>
      <c r="C408" s="386"/>
      <c r="D408" s="387"/>
      <c r="E408" s="433"/>
      <c r="F408" s="391"/>
      <c r="G408" s="180" t="s">
        <v>187</v>
      </c>
      <c r="H408" s="181" t="s">
        <v>179</v>
      </c>
    </row>
    <row r="409" spans="1:8" ht="15.95" customHeight="1" x14ac:dyDescent="0.25">
      <c r="A409" s="384" t="s">
        <v>2699</v>
      </c>
      <c r="B409" s="393" t="s">
        <v>2573</v>
      </c>
      <c r="C409" s="386" t="s">
        <v>2563</v>
      </c>
      <c r="D409" s="387">
        <v>6</v>
      </c>
      <c r="E409" s="433"/>
      <c r="F409" s="391">
        <f>D409*E409</f>
        <v>0</v>
      </c>
      <c r="G409" s="180" t="s">
        <v>187</v>
      </c>
      <c r="H409" s="181" t="s">
        <v>179</v>
      </c>
    </row>
    <row r="410" spans="1:8" ht="15.95" customHeight="1" x14ac:dyDescent="0.25">
      <c r="A410" s="384"/>
      <c r="B410" s="393"/>
      <c r="C410" s="386"/>
      <c r="D410" s="387"/>
      <c r="E410" s="433"/>
      <c r="F410" s="391"/>
      <c r="G410" s="180" t="s">
        <v>187</v>
      </c>
      <c r="H410" s="181" t="s">
        <v>179</v>
      </c>
    </row>
    <row r="411" spans="1:8" ht="15.95" customHeight="1" x14ac:dyDescent="0.25">
      <c r="A411" s="384" t="s">
        <v>2700</v>
      </c>
      <c r="B411" s="393" t="s">
        <v>2575</v>
      </c>
      <c r="C411" s="386" t="s">
        <v>2563</v>
      </c>
      <c r="D411" s="387">
        <v>50</v>
      </c>
      <c r="E411" s="433"/>
      <c r="F411" s="391">
        <f>D411*E411</f>
        <v>0</v>
      </c>
      <c r="G411" s="180" t="s">
        <v>187</v>
      </c>
      <c r="H411" s="181" t="s">
        <v>179</v>
      </c>
    </row>
    <row r="412" spans="1:8" ht="15.95" customHeight="1" x14ac:dyDescent="0.25">
      <c r="A412" s="384"/>
      <c r="B412" s="393"/>
      <c r="C412" s="386"/>
      <c r="D412" s="387"/>
      <c r="E412" s="433"/>
      <c r="F412" s="391"/>
      <c r="G412" s="180" t="s">
        <v>187</v>
      </c>
      <c r="H412" s="181" t="s">
        <v>179</v>
      </c>
    </row>
    <row r="413" spans="1:8" ht="15.95" customHeight="1" x14ac:dyDescent="0.25">
      <c r="A413" s="384" t="s">
        <v>2701</v>
      </c>
      <c r="B413" s="393" t="s">
        <v>2577</v>
      </c>
      <c r="C413" s="386" t="s">
        <v>2563</v>
      </c>
      <c r="D413" s="387">
        <v>15</v>
      </c>
      <c r="E413" s="433"/>
      <c r="F413" s="391">
        <f>D413*E413</f>
        <v>0</v>
      </c>
      <c r="G413" s="180" t="s">
        <v>187</v>
      </c>
      <c r="H413" s="181" t="s">
        <v>179</v>
      </c>
    </row>
    <row r="414" spans="1:8" ht="15.95" customHeight="1" x14ac:dyDescent="0.25">
      <c r="A414" s="384"/>
      <c r="B414" s="393"/>
      <c r="C414" s="386"/>
      <c r="D414" s="387"/>
      <c r="E414" s="433"/>
      <c r="F414" s="391"/>
      <c r="G414" s="180" t="s">
        <v>187</v>
      </c>
      <c r="H414" s="181" t="s">
        <v>179</v>
      </c>
    </row>
    <row r="415" spans="1:8" ht="15.95" customHeight="1" x14ac:dyDescent="0.25">
      <c r="A415" s="384"/>
      <c r="B415" s="393" t="s">
        <v>2578</v>
      </c>
      <c r="C415" s="386" t="s">
        <v>2560</v>
      </c>
      <c r="D415" s="387">
        <v>285</v>
      </c>
      <c r="E415" s="433"/>
      <c r="F415" s="391">
        <f>D415*E415</f>
        <v>0</v>
      </c>
      <c r="G415" s="180" t="s">
        <v>187</v>
      </c>
      <c r="H415" s="181" t="s">
        <v>179</v>
      </c>
    </row>
    <row r="416" spans="1:8" ht="15.95" customHeight="1" x14ac:dyDescent="0.25">
      <c r="A416" s="384"/>
      <c r="B416" s="393" t="s">
        <v>2624</v>
      </c>
      <c r="C416" s="386"/>
      <c r="D416" s="387"/>
      <c r="E416" s="433"/>
      <c r="F416" s="391"/>
      <c r="G416" s="180" t="s">
        <v>187</v>
      </c>
      <c r="H416" s="181" t="s">
        <v>179</v>
      </c>
    </row>
    <row r="417" spans="1:8" ht="15.95" customHeight="1" x14ac:dyDescent="0.25">
      <c r="A417" s="384"/>
      <c r="B417" s="393"/>
      <c r="C417" s="386"/>
      <c r="D417" s="387"/>
      <c r="E417" s="433"/>
      <c r="F417" s="391"/>
      <c r="G417" s="180" t="s">
        <v>187</v>
      </c>
      <c r="H417" s="181" t="s">
        <v>179</v>
      </c>
    </row>
    <row r="418" spans="1:8" ht="15.95" customHeight="1" x14ac:dyDescent="0.25">
      <c r="A418" s="384"/>
      <c r="B418" s="393" t="s">
        <v>2580</v>
      </c>
      <c r="C418" s="386" t="s">
        <v>2560</v>
      </c>
      <c r="D418" s="387">
        <v>20</v>
      </c>
      <c r="E418" s="433"/>
      <c r="F418" s="391">
        <f>D418*E418</f>
        <v>0</v>
      </c>
      <c r="G418" s="180" t="s">
        <v>187</v>
      </c>
      <c r="H418" s="181" t="s">
        <v>179</v>
      </c>
    </row>
    <row r="419" spans="1:8" ht="15.95" customHeight="1" x14ac:dyDescent="0.25">
      <c r="A419" s="384"/>
      <c r="B419" s="393"/>
      <c r="C419" s="386"/>
      <c r="D419" s="387"/>
      <c r="E419" s="433"/>
      <c r="F419" s="391"/>
      <c r="G419" s="180" t="s">
        <v>187</v>
      </c>
      <c r="H419" s="181" t="s">
        <v>179</v>
      </c>
    </row>
    <row r="420" spans="1:8" ht="15.95" customHeight="1" x14ac:dyDescent="0.25">
      <c r="A420" s="384"/>
      <c r="B420" s="393" t="s">
        <v>2581</v>
      </c>
      <c r="C420" s="386" t="s">
        <v>2560</v>
      </c>
      <c r="D420" s="387">
        <v>5</v>
      </c>
      <c r="E420" s="433"/>
      <c r="F420" s="391">
        <f>D420*E420</f>
        <v>0</v>
      </c>
      <c r="G420" s="180" t="s">
        <v>187</v>
      </c>
      <c r="H420" s="181" t="s">
        <v>179</v>
      </c>
    </row>
    <row r="421" spans="1:8" ht="15.95" customHeight="1" x14ac:dyDescent="0.25">
      <c r="A421" s="384"/>
      <c r="B421" s="393" t="s">
        <v>2582</v>
      </c>
      <c r="C421" s="386"/>
      <c r="D421" s="387"/>
      <c r="E421" s="433"/>
      <c r="F421" s="391"/>
      <c r="G421" s="180" t="s">
        <v>187</v>
      </c>
      <c r="H421" s="181" t="s">
        <v>179</v>
      </c>
    </row>
    <row r="422" spans="1:8" ht="15.95" customHeight="1" x14ac:dyDescent="0.25">
      <c r="A422" s="384"/>
      <c r="B422" s="393"/>
      <c r="C422" s="386"/>
      <c r="D422" s="387"/>
      <c r="E422" s="433"/>
      <c r="F422" s="391"/>
      <c r="G422" s="180" t="s">
        <v>187</v>
      </c>
      <c r="H422" s="181" t="s">
        <v>179</v>
      </c>
    </row>
    <row r="423" spans="1:8" ht="15.95" customHeight="1" x14ac:dyDescent="0.25">
      <c r="A423" s="384"/>
      <c r="B423" s="393"/>
      <c r="C423" s="386"/>
      <c r="D423" s="387"/>
      <c r="E423" s="433"/>
      <c r="F423" s="391"/>
      <c r="G423" s="180" t="s">
        <v>187</v>
      </c>
      <c r="H423" s="181" t="s">
        <v>179</v>
      </c>
    </row>
    <row r="424" spans="1:8" ht="15.95" customHeight="1" x14ac:dyDescent="0.25">
      <c r="A424" s="384"/>
      <c r="B424" s="392" t="s">
        <v>2702</v>
      </c>
      <c r="C424" s="386"/>
      <c r="D424" s="387"/>
      <c r="E424" s="433"/>
      <c r="F424" s="391"/>
      <c r="G424" s="180" t="s">
        <v>187</v>
      </c>
      <c r="H424" s="181" t="s">
        <v>179</v>
      </c>
    </row>
    <row r="425" spans="1:8" ht="15.95" customHeight="1" x14ac:dyDescent="0.25">
      <c r="A425" s="384"/>
      <c r="B425" s="393"/>
      <c r="C425" s="386"/>
      <c r="D425" s="387"/>
      <c r="E425" s="433"/>
      <c r="F425" s="391"/>
      <c r="G425" s="180" t="s">
        <v>187</v>
      </c>
      <c r="H425" s="181" t="s">
        <v>179</v>
      </c>
    </row>
    <row r="426" spans="1:8" ht="15.95" customHeight="1" x14ac:dyDescent="0.25">
      <c r="A426" s="384" t="s">
        <v>2703</v>
      </c>
      <c r="B426" s="393" t="s">
        <v>2627</v>
      </c>
      <c r="C426" s="386" t="s">
        <v>1210</v>
      </c>
      <c r="D426" s="387">
        <v>2</v>
      </c>
      <c r="E426" s="433"/>
      <c r="F426" s="391">
        <f>D426*E426</f>
        <v>0</v>
      </c>
      <c r="G426" s="180" t="s">
        <v>187</v>
      </c>
      <c r="H426" s="181" t="s">
        <v>179</v>
      </c>
    </row>
    <row r="427" spans="1:8" ht="15.95" customHeight="1" x14ac:dyDescent="0.25">
      <c r="A427" s="384"/>
      <c r="B427" s="393" t="s">
        <v>2628</v>
      </c>
      <c r="C427" s="386"/>
      <c r="D427" s="387"/>
      <c r="E427" s="433"/>
      <c r="F427" s="391"/>
      <c r="G427" s="180" t="s">
        <v>187</v>
      </c>
      <c r="H427" s="181" t="s">
        <v>179</v>
      </c>
    </row>
    <row r="428" spans="1:8" ht="15.95" customHeight="1" x14ac:dyDescent="0.25">
      <c r="A428" s="384"/>
      <c r="B428" s="393" t="s">
        <v>2629</v>
      </c>
      <c r="C428" s="386" t="s">
        <v>1210</v>
      </c>
      <c r="D428" s="387">
        <v>2</v>
      </c>
      <c r="E428" s="433"/>
      <c r="F428" s="391">
        <f>D428*E428</f>
        <v>0</v>
      </c>
      <c r="G428" s="180" t="s">
        <v>187</v>
      </c>
      <c r="H428" s="181" t="s">
        <v>179</v>
      </c>
    </row>
    <row r="429" spans="1:8" ht="15.95" customHeight="1" x14ac:dyDescent="0.25">
      <c r="A429" s="384"/>
      <c r="B429" s="393" t="s">
        <v>2630</v>
      </c>
      <c r="C429" s="386" t="s">
        <v>1210</v>
      </c>
      <c r="D429" s="387">
        <v>2</v>
      </c>
      <c r="E429" s="433"/>
      <c r="F429" s="391">
        <f>D429*E429</f>
        <v>0</v>
      </c>
      <c r="G429" s="180" t="s">
        <v>187</v>
      </c>
      <c r="H429" s="181" t="s">
        <v>179</v>
      </c>
    </row>
    <row r="430" spans="1:8" ht="15.95" customHeight="1" x14ac:dyDescent="0.25">
      <c r="A430" s="384"/>
      <c r="B430" s="395" t="s">
        <v>2631</v>
      </c>
      <c r="C430" s="386" t="s">
        <v>1210</v>
      </c>
      <c r="D430" s="387">
        <v>2</v>
      </c>
      <c r="E430" s="433"/>
      <c r="F430" s="391">
        <f>D430*E430</f>
        <v>0</v>
      </c>
      <c r="G430" s="180" t="s">
        <v>187</v>
      </c>
      <c r="H430" s="181" t="s">
        <v>179</v>
      </c>
    </row>
    <row r="431" spans="1:8" ht="15.95" customHeight="1" x14ac:dyDescent="0.25">
      <c r="A431" s="384"/>
      <c r="B431" s="393"/>
      <c r="C431" s="386"/>
      <c r="D431" s="387"/>
      <c r="E431" s="433"/>
      <c r="F431" s="391"/>
      <c r="G431" s="180" t="s">
        <v>187</v>
      </c>
      <c r="H431" s="181" t="s">
        <v>179</v>
      </c>
    </row>
    <row r="432" spans="1:8" ht="15.95" customHeight="1" x14ac:dyDescent="0.25">
      <c r="A432" s="384"/>
      <c r="B432" s="399" t="s">
        <v>2632</v>
      </c>
      <c r="C432" s="386"/>
      <c r="D432" s="387"/>
      <c r="E432" s="433"/>
      <c r="F432" s="391"/>
      <c r="G432" s="180" t="s">
        <v>187</v>
      </c>
      <c r="H432" s="181" t="s">
        <v>179</v>
      </c>
    </row>
    <row r="433" spans="1:8" ht="15.95" customHeight="1" x14ac:dyDescent="0.25">
      <c r="A433" s="384"/>
      <c r="B433" s="393"/>
      <c r="C433" s="386"/>
      <c r="D433" s="387"/>
      <c r="E433" s="433"/>
      <c r="F433" s="391"/>
      <c r="G433" s="180" t="s">
        <v>187</v>
      </c>
      <c r="H433" s="181" t="s">
        <v>179</v>
      </c>
    </row>
    <row r="434" spans="1:8" ht="15.95" customHeight="1" x14ac:dyDescent="0.25">
      <c r="A434" s="384"/>
      <c r="B434" s="393" t="s">
        <v>2633</v>
      </c>
      <c r="C434" s="386" t="s">
        <v>2563</v>
      </c>
      <c r="D434" s="387">
        <v>65</v>
      </c>
      <c r="E434" s="433"/>
      <c r="F434" s="391">
        <f>D434*E434</f>
        <v>0</v>
      </c>
      <c r="G434" s="180" t="s">
        <v>187</v>
      </c>
      <c r="H434" s="181" t="s">
        <v>179</v>
      </c>
    </row>
    <row r="435" spans="1:8" ht="15.95" customHeight="1" x14ac:dyDescent="0.25">
      <c r="A435" s="384"/>
      <c r="B435" s="393" t="s">
        <v>2634</v>
      </c>
      <c r="C435" s="386" t="s">
        <v>2563</v>
      </c>
      <c r="D435" s="387">
        <v>65</v>
      </c>
      <c r="E435" s="433"/>
      <c r="F435" s="391">
        <f>D435*E435</f>
        <v>0</v>
      </c>
      <c r="G435" s="180" t="s">
        <v>187</v>
      </c>
      <c r="H435" s="181" t="s">
        <v>179</v>
      </c>
    </row>
    <row r="436" spans="1:8" ht="15.95" customHeight="1" x14ac:dyDescent="0.25">
      <c r="A436" s="384"/>
      <c r="B436" s="393"/>
      <c r="C436" s="386"/>
      <c r="D436" s="387"/>
      <c r="E436" s="433"/>
      <c r="F436" s="391"/>
      <c r="G436" s="180" t="s">
        <v>187</v>
      </c>
      <c r="H436" s="181" t="s">
        <v>179</v>
      </c>
    </row>
    <row r="437" spans="1:8" ht="15.95" customHeight="1" x14ac:dyDescent="0.25">
      <c r="A437" s="384"/>
      <c r="B437" s="393" t="s">
        <v>2635</v>
      </c>
      <c r="C437" s="386" t="s">
        <v>2563</v>
      </c>
      <c r="D437" s="387">
        <v>15</v>
      </c>
      <c r="E437" s="433"/>
      <c r="F437" s="391">
        <f>D437*E437</f>
        <v>0</v>
      </c>
      <c r="G437" s="180" t="s">
        <v>187</v>
      </c>
      <c r="H437" s="181" t="s">
        <v>179</v>
      </c>
    </row>
    <row r="438" spans="1:8" ht="15.95" customHeight="1" x14ac:dyDescent="0.25">
      <c r="A438" s="384"/>
      <c r="B438" s="393" t="s">
        <v>2636</v>
      </c>
      <c r="C438" s="386"/>
      <c r="D438" s="387"/>
      <c r="E438" s="433"/>
      <c r="F438" s="391"/>
      <c r="G438" s="180" t="s">
        <v>187</v>
      </c>
      <c r="H438" s="181" t="s">
        <v>179</v>
      </c>
    </row>
    <row r="439" spans="1:8" ht="15.95" customHeight="1" x14ac:dyDescent="0.25">
      <c r="A439" s="384"/>
      <c r="B439" s="393"/>
      <c r="C439" s="386"/>
      <c r="D439" s="387"/>
      <c r="E439" s="433"/>
      <c r="F439" s="391"/>
      <c r="G439" s="180" t="s">
        <v>187</v>
      </c>
      <c r="H439" s="181" t="s">
        <v>179</v>
      </c>
    </row>
    <row r="440" spans="1:8" ht="15.95" customHeight="1" x14ac:dyDescent="0.25">
      <c r="A440" s="384"/>
      <c r="B440" s="393" t="s">
        <v>2637</v>
      </c>
      <c r="C440" s="386" t="s">
        <v>1210</v>
      </c>
      <c r="D440" s="387">
        <v>1</v>
      </c>
      <c r="E440" s="433"/>
      <c r="F440" s="391">
        <f t="shared" ref="F440:F445" si="1">D440*E440</f>
        <v>0</v>
      </c>
      <c r="G440" s="180" t="s">
        <v>187</v>
      </c>
      <c r="H440" s="181" t="s">
        <v>179</v>
      </c>
    </row>
    <row r="441" spans="1:8" ht="15.95" customHeight="1" x14ac:dyDescent="0.25">
      <c r="A441" s="384"/>
      <c r="B441" s="393" t="s">
        <v>2638</v>
      </c>
      <c r="C441" s="386" t="s">
        <v>1210</v>
      </c>
      <c r="D441" s="387">
        <v>1</v>
      </c>
      <c r="E441" s="433"/>
      <c r="F441" s="391">
        <f t="shared" si="1"/>
        <v>0</v>
      </c>
      <c r="G441" s="180" t="s">
        <v>187</v>
      </c>
      <c r="H441" s="181" t="s">
        <v>179</v>
      </c>
    </row>
    <row r="442" spans="1:8" ht="15.95" customHeight="1" x14ac:dyDescent="0.25">
      <c r="A442" s="384"/>
      <c r="B442" s="393" t="s">
        <v>2639</v>
      </c>
      <c r="C442" s="386" t="s">
        <v>1210</v>
      </c>
      <c r="D442" s="387">
        <v>1</v>
      </c>
      <c r="E442" s="433"/>
      <c r="F442" s="391">
        <f t="shared" si="1"/>
        <v>0</v>
      </c>
      <c r="G442" s="180" t="s">
        <v>187</v>
      </c>
      <c r="H442" s="181" t="s">
        <v>179</v>
      </c>
    </row>
    <row r="443" spans="1:8" ht="15.95" customHeight="1" x14ac:dyDescent="0.25">
      <c r="A443" s="384"/>
      <c r="B443" s="393" t="s">
        <v>2640</v>
      </c>
      <c r="C443" s="386" t="s">
        <v>1210</v>
      </c>
      <c r="D443" s="387">
        <v>1</v>
      </c>
      <c r="E443" s="433"/>
      <c r="F443" s="391">
        <f t="shared" si="1"/>
        <v>0</v>
      </c>
      <c r="G443" s="180" t="s">
        <v>187</v>
      </c>
      <c r="H443" s="181" t="s">
        <v>179</v>
      </c>
    </row>
    <row r="444" spans="1:8" ht="15.95" customHeight="1" x14ac:dyDescent="0.25">
      <c r="A444" s="384"/>
      <c r="B444" s="393" t="s">
        <v>2641</v>
      </c>
      <c r="C444" s="386" t="s">
        <v>1210</v>
      </c>
      <c r="D444" s="387">
        <v>1</v>
      </c>
      <c r="E444" s="433"/>
      <c r="F444" s="391">
        <f t="shared" si="1"/>
        <v>0</v>
      </c>
      <c r="G444" s="180" t="s">
        <v>187</v>
      </c>
      <c r="H444" s="181" t="s">
        <v>179</v>
      </c>
    </row>
    <row r="445" spans="1:8" ht="15.95" customHeight="1" x14ac:dyDescent="0.25">
      <c r="A445" s="384"/>
      <c r="B445" s="393" t="s">
        <v>2642</v>
      </c>
      <c r="C445" s="386" t="s">
        <v>1210</v>
      </c>
      <c r="D445" s="387">
        <v>1</v>
      </c>
      <c r="E445" s="433"/>
      <c r="F445" s="391">
        <f t="shared" si="1"/>
        <v>0</v>
      </c>
      <c r="G445" s="180" t="s">
        <v>187</v>
      </c>
      <c r="H445" s="181" t="s">
        <v>179</v>
      </c>
    </row>
    <row r="446" spans="1:8" ht="15.95" customHeight="1" x14ac:dyDescent="0.25">
      <c r="A446" s="384"/>
      <c r="B446" s="393"/>
      <c r="C446" s="386"/>
      <c r="D446" s="387"/>
      <c r="E446" s="433"/>
      <c r="F446" s="391"/>
      <c r="G446" s="180" t="s">
        <v>187</v>
      </c>
      <c r="H446" s="181" t="s">
        <v>179</v>
      </c>
    </row>
    <row r="447" spans="1:8" ht="15.95" customHeight="1" x14ac:dyDescent="0.25">
      <c r="A447" s="384"/>
      <c r="B447" s="399" t="s">
        <v>2643</v>
      </c>
      <c r="C447" s="386"/>
      <c r="D447" s="387"/>
      <c r="E447" s="433"/>
      <c r="F447" s="391"/>
      <c r="G447" s="180" t="s">
        <v>187</v>
      </c>
      <c r="H447" s="181" t="s">
        <v>179</v>
      </c>
    </row>
    <row r="448" spans="1:8" ht="32.1" customHeight="1" x14ac:dyDescent="0.25">
      <c r="A448" s="384"/>
      <c r="B448" s="395" t="s">
        <v>2644</v>
      </c>
      <c r="C448" s="386" t="s">
        <v>1210</v>
      </c>
      <c r="D448" s="387">
        <v>2</v>
      </c>
      <c r="E448" s="433"/>
      <c r="F448" s="391">
        <f>D448*E448</f>
        <v>0</v>
      </c>
      <c r="G448" s="180" t="s">
        <v>187</v>
      </c>
      <c r="H448" s="181" t="s">
        <v>179</v>
      </c>
    </row>
    <row r="449" spans="1:8" ht="15.95" customHeight="1" x14ac:dyDescent="0.25">
      <c r="A449" s="384"/>
      <c r="B449" s="393" t="s">
        <v>2645</v>
      </c>
      <c r="C449" s="386" t="s">
        <v>1210</v>
      </c>
      <c r="D449" s="387">
        <v>4</v>
      </c>
      <c r="E449" s="433"/>
      <c r="F449" s="391">
        <f>D449*E449</f>
        <v>0</v>
      </c>
      <c r="G449" s="180" t="s">
        <v>187</v>
      </c>
      <c r="H449" s="181" t="s">
        <v>179</v>
      </c>
    </row>
    <row r="450" spans="1:8" ht="15.95" customHeight="1" x14ac:dyDescent="0.25">
      <c r="A450" s="384"/>
      <c r="B450" s="393" t="s">
        <v>2646</v>
      </c>
      <c r="C450" s="386" t="s">
        <v>1210</v>
      </c>
      <c r="D450" s="387">
        <v>8</v>
      </c>
      <c r="E450" s="433"/>
      <c r="F450" s="391">
        <f>D450*E450</f>
        <v>0</v>
      </c>
      <c r="G450" s="180" t="s">
        <v>187</v>
      </c>
      <c r="H450" s="181" t="s">
        <v>179</v>
      </c>
    </row>
    <row r="451" spans="1:8" ht="15.95" customHeight="1" x14ac:dyDescent="0.25">
      <c r="A451" s="384"/>
      <c r="B451" s="393"/>
      <c r="C451" s="386"/>
      <c r="D451" s="387"/>
      <c r="E451" s="433"/>
      <c r="F451" s="391"/>
      <c r="G451" s="180" t="s">
        <v>187</v>
      </c>
      <c r="H451" s="181" t="s">
        <v>179</v>
      </c>
    </row>
    <row r="452" spans="1:8" ht="15.95" customHeight="1" x14ac:dyDescent="0.25">
      <c r="A452" s="384"/>
      <c r="B452" s="392" t="s">
        <v>2704</v>
      </c>
      <c r="C452" s="386"/>
      <c r="D452" s="387"/>
      <c r="E452" s="433"/>
      <c r="F452" s="391"/>
      <c r="G452" s="180" t="s">
        <v>187</v>
      </c>
      <c r="H452" s="181" t="s">
        <v>179</v>
      </c>
    </row>
    <row r="453" spans="1:8" ht="15.95" customHeight="1" x14ac:dyDescent="0.25">
      <c r="A453" s="384"/>
      <c r="B453" s="393"/>
      <c r="C453" s="386"/>
      <c r="D453" s="387"/>
      <c r="E453" s="433"/>
      <c r="F453" s="391"/>
      <c r="G453" s="180" t="s">
        <v>187</v>
      </c>
      <c r="H453" s="181" t="s">
        <v>179</v>
      </c>
    </row>
    <row r="454" spans="1:8" ht="15.95" customHeight="1" x14ac:dyDescent="0.25">
      <c r="A454" s="384"/>
      <c r="B454" s="392" t="s">
        <v>2480</v>
      </c>
      <c r="C454" s="386"/>
      <c r="D454" s="387"/>
      <c r="E454" s="433"/>
      <c r="F454" s="391"/>
      <c r="G454" s="180" t="s">
        <v>187</v>
      </c>
      <c r="H454" s="181" t="s">
        <v>179</v>
      </c>
    </row>
    <row r="455" spans="1:8" ht="15.95" customHeight="1" x14ac:dyDescent="0.25">
      <c r="A455" s="384"/>
      <c r="B455" s="393"/>
      <c r="C455" s="386"/>
      <c r="D455" s="387"/>
      <c r="E455" s="433"/>
      <c r="F455" s="391"/>
      <c r="G455" s="180" t="s">
        <v>187</v>
      </c>
      <c r="H455" s="181" t="s">
        <v>179</v>
      </c>
    </row>
    <row r="456" spans="1:8" ht="15.95" customHeight="1" x14ac:dyDescent="0.25">
      <c r="A456" s="384" t="s">
        <v>2705</v>
      </c>
      <c r="B456" s="393" t="s">
        <v>2482</v>
      </c>
      <c r="C456" s="386" t="s">
        <v>1210</v>
      </c>
      <c r="D456" s="387">
        <v>1</v>
      </c>
      <c r="E456" s="433"/>
      <c r="F456" s="391">
        <f>D456*E456</f>
        <v>0</v>
      </c>
      <c r="G456" s="180" t="s">
        <v>187</v>
      </c>
      <c r="H456" s="181" t="s">
        <v>179</v>
      </c>
    </row>
    <row r="457" spans="1:8" ht="15.95" customHeight="1" x14ac:dyDescent="0.25">
      <c r="A457" s="384"/>
      <c r="B457" s="393" t="s">
        <v>2706</v>
      </c>
      <c r="C457" s="386"/>
      <c r="D457" s="387"/>
      <c r="E457" s="433"/>
      <c r="F457" s="391"/>
      <c r="G457" s="180" t="s">
        <v>187</v>
      </c>
      <c r="H457" s="181" t="s">
        <v>179</v>
      </c>
    </row>
    <row r="458" spans="1:8" ht="15.95" customHeight="1" x14ac:dyDescent="0.25">
      <c r="A458" s="384"/>
      <c r="B458" s="393" t="s">
        <v>2707</v>
      </c>
      <c r="C458" s="386"/>
      <c r="D458" s="387"/>
      <c r="E458" s="433"/>
      <c r="F458" s="391"/>
      <c r="G458" s="180" t="s">
        <v>187</v>
      </c>
      <c r="H458" s="181" t="s">
        <v>179</v>
      </c>
    </row>
    <row r="459" spans="1:8" ht="15.95" customHeight="1" x14ac:dyDescent="0.25">
      <c r="A459" s="384"/>
      <c r="B459" s="393" t="s">
        <v>2485</v>
      </c>
      <c r="C459" s="386"/>
      <c r="D459" s="387"/>
      <c r="E459" s="433"/>
      <c r="F459" s="391"/>
      <c r="G459" s="180" t="s">
        <v>187</v>
      </c>
      <c r="H459" s="181" t="s">
        <v>179</v>
      </c>
    </row>
    <row r="460" spans="1:8" ht="15.95" customHeight="1" x14ac:dyDescent="0.25">
      <c r="A460" s="384"/>
      <c r="B460" s="393" t="s">
        <v>2708</v>
      </c>
      <c r="C460" s="386"/>
      <c r="D460" s="387"/>
      <c r="E460" s="433"/>
      <c r="F460" s="391"/>
      <c r="G460" s="180" t="s">
        <v>187</v>
      </c>
      <c r="H460" s="181" t="s">
        <v>179</v>
      </c>
    </row>
    <row r="461" spans="1:8" ht="15.95" customHeight="1" x14ac:dyDescent="0.25">
      <c r="A461" s="384"/>
      <c r="B461" s="393" t="s">
        <v>2709</v>
      </c>
      <c r="C461" s="386"/>
      <c r="D461" s="387"/>
      <c r="E461" s="433"/>
      <c r="F461" s="391"/>
      <c r="G461" s="180" t="s">
        <v>187</v>
      </c>
      <c r="H461" s="181" t="s">
        <v>179</v>
      </c>
    </row>
    <row r="462" spans="1:8" ht="15.95" customHeight="1" x14ac:dyDescent="0.25">
      <c r="A462" s="384"/>
      <c r="B462" s="393" t="s">
        <v>2488</v>
      </c>
      <c r="C462" s="386"/>
      <c r="D462" s="387"/>
      <c r="E462" s="433"/>
      <c r="F462" s="391"/>
      <c r="G462" s="180" t="s">
        <v>187</v>
      </c>
      <c r="H462" s="181" t="s">
        <v>179</v>
      </c>
    </row>
    <row r="463" spans="1:8" ht="15.95" customHeight="1" x14ac:dyDescent="0.25">
      <c r="A463" s="384"/>
      <c r="B463" s="393" t="s">
        <v>2489</v>
      </c>
      <c r="C463" s="386"/>
      <c r="D463" s="387"/>
      <c r="E463" s="433"/>
      <c r="F463" s="391"/>
      <c r="G463" s="180" t="s">
        <v>187</v>
      </c>
      <c r="H463" s="181" t="s">
        <v>179</v>
      </c>
    </row>
    <row r="464" spans="1:8" ht="15.95" customHeight="1" x14ac:dyDescent="0.25">
      <c r="A464" s="384"/>
      <c r="B464" s="393" t="s">
        <v>2490</v>
      </c>
      <c r="C464" s="386"/>
      <c r="D464" s="387"/>
      <c r="E464" s="433"/>
      <c r="F464" s="391"/>
      <c r="G464" s="180" t="s">
        <v>187</v>
      </c>
      <c r="H464" s="181" t="s">
        <v>179</v>
      </c>
    </row>
    <row r="465" spans="1:8" ht="15.95" customHeight="1" x14ac:dyDescent="0.25">
      <c r="A465" s="384"/>
      <c r="B465" s="393" t="s">
        <v>2491</v>
      </c>
      <c r="C465" s="386"/>
      <c r="D465" s="387"/>
      <c r="E465" s="433"/>
      <c r="F465" s="391"/>
      <c r="G465" s="180" t="s">
        <v>187</v>
      </c>
      <c r="H465" s="181" t="s">
        <v>179</v>
      </c>
    </row>
    <row r="466" spans="1:8" ht="15.95" customHeight="1" x14ac:dyDescent="0.25">
      <c r="A466" s="384"/>
      <c r="B466" s="393" t="s">
        <v>2492</v>
      </c>
      <c r="C466" s="386"/>
      <c r="D466" s="387"/>
      <c r="E466" s="433"/>
      <c r="F466" s="391"/>
      <c r="G466" s="180" t="s">
        <v>187</v>
      </c>
      <c r="H466" s="181" t="s">
        <v>179</v>
      </c>
    </row>
    <row r="467" spans="1:8" ht="15.95" customHeight="1" x14ac:dyDescent="0.25">
      <c r="A467" s="384"/>
      <c r="B467" s="393" t="s">
        <v>2493</v>
      </c>
      <c r="C467" s="386" t="s">
        <v>1785</v>
      </c>
      <c r="D467" s="387">
        <v>2</v>
      </c>
      <c r="E467" s="433"/>
      <c r="F467" s="391">
        <f>D467*E467</f>
        <v>0</v>
      </c>
      <c r="G467" s="180" t="s">
        <v>187</v>
      </c>
      <c r="H467" s="181" t="s">
        <v>179</v>
      </c>
    </row>
    <row r="468" spans="1:8" ht="15.95" customHeight="1" x14ac:dyDescent="0.25">
      <c r="A468" s="384"/>
      <c r="B468" s="393" t="s">
        <v>2494</v>
      </c>
      <c r="C468" s="386" t="s">
        <v>1785</v>
      </c>
      <c r="D468" s="387">
        <v>4</v>
      </c>
      <c r="E468" s="433"/>
      <c r="F468" s="391">
        <f>D468*E468</f>
        <v>0</v>
      </c>
      <c r="G468" s="180" t="s">
        <v>187</v>
      </c>
      <c r="H468" s="181" t="s">
        <v>179</v>
      </c>
    </row>
    <row r="469" spans="1:8" ht="15.95" customHeight="1" x14ac:dyDescent="0.25">
      <c r="A469" s="384"/>
      <c r="B469" s="393" t="s">
        <v>2495</v>
      </c>
      <c r="C469" s="386"/>
      <c r="D469" s="387"/>
      <c r="E469" s="433"/>
      <c r="F469" s="391"/>
      <c r="G469" s="180" t="s">
        <v>187</v>
      </c>
      <c r="H469" s="181" t="s">
        <v>179</v>
      </c>
    </row>
    <row r="470" spans="1:8" ht="15.95" customHeight="1" x14ac:dyDescent="0.25">
      <c r="A470" s="384"/>
      <c r="B470" s="393" t="s">
        <v>2496</v>
      </c>
      <c r="C470" s="386"/>
      <c r="D470" s="387"/>
      <c r="E470" s="433"/>
      <c r="F470" s="391"/>
      <c r="G470" s="180" t="s">
        <v>187</v>
      </c>
      <c r="H470" s="181" t="s">
        <v>179</v>
      </c>
    </row>
    <row r="471" spans="1:8" ht="15.95" customHeight="1" x14ac:dyDescent="0.25">
      <c r="A471" s="384"/>
      <c r="B471" s="393"/>
      <c r="C471" s="386"/>
      <c r="D471" s="387"/>
      <c r="E471" s="433"/>
      <c r="F471" s="391"/>
      <c r="G471" s="180" t="s">
        <v>187</v>
      </c>
      <c r="H471" s="181" t="s">
        <v>179</v>
      </c>
    </row>
    <row r="472" spans="1:8" s="398" customFormat="1" ht="30" customHeight="1" x14ac:dyDescent="0.25">
      <c r="A472" s="394"/>
      <c r="B472" s="395" t="s">
        <v>2497</v>
      </c>
      <c r="C472" s="396" t="s">
        <v>1210</v>
      </c>
      <c r="D472" s="397">
        <v>1</v>
      </c>
      <c r="E472" s="433"/>
      <c r="F472" s="391">
        <f>D472*E472</f>
        <v>0</v>
      </c>
      <c r="G472" s="180" t="s">
        <v>187</v>
      </c>
      <c r="H472" s="181" t="s">
        <v>179</v>
      </c>
    </row>
    <row r="473" spans="1:8" s="398" customFormat="1" ht="30" customHeight="1" x14ac:dyDescent="0.25">
      <c r="A473" s="394"/>
      <c r="B473" s="395" t="s">
        <v>2652</v>
      </c>
      <c r="C473" s="396" t="s">
        <v>1210</v>
      </c>
      <c r="D473" s="397">
        <v>1</v>
      </c>
      <c r="E473" s="433"/>
      <c r="F473" s="391">
        <f>D473*E473</f>
        <v>0</v>
      </c>
      <c r="G473" s="180" t="s">
        <v>187</v>
      </c>
      <c r="H473" s="181" t="s">
        <v>179</v>
      </c>
    </row>
    <row r="474" spans="1:8" ht="15.95" customHeight="1" x14ac:dyDescent="0.25">
      <c r="A474" s="384"/>
      <c r="B474" s="393" t="s">
        <v>2499</v>
      </c>
      <c r="C474" s="396" t="s">
        <v>1210</v>
      </c>
      <c r="D474" s="397">
        <v>1</v>
      </c>
      <c r="E474" s="433"/>
      <c r="F474" s="391">
        <f>D474*E474</f>
        <v>0</v>
      </c>
      <c r="G474" s="180" t="s">
        <v>187</v>
      </c>
      <c r="H474" s="181" t="s">
        <v>179</v>
      </c>
    </row>
    <row r="475" spans="1:8" ht="15.95" customHeight="1" x14ac:dyDescent="0.25">
      <c r="A475" s="384"/>
      <c r="B475" s="393" t="s">
        <v>2500</v>
      </c>
      <c r="C475" s="396" t="s">
        <v>1210</v>
      </c>
      <c r="D475" s="397">
        <v>1</v>
      </c>
      <c r="E475" s="433"/>
      <c r="F475" s="391">
        <f>D475*E475</f>
        <v>0</v>
      </c>
      <c r="G475" s="180" t="s">
        <v>187</v>
      </c>
      <c r="H475" s="181" t="s">
        <v>179</v>
      </c>
    </row>
    <row r="476" spans="1:8" ht="15.95" customHeight="1" x14ac:dyDescent="0.25">
      <c r="A476" s="384"/>
      <c r="B476" s="393"/>
      <c r="C476" s="386"/>
      <c r="D476" s="387"/>
      <c r="E476" s="433"/>
      <c r="F476" s="391"/>
      <c r="G476" s="180" t="s">
        <v>187</v>
      </c>
      <c r="H476" s="181" t="s">
        <v>179</v>
      </c>
    </row>
    <row r="477" spans="1:8" ht="15.95" customHeight="1" x14ac:dyDescent="0.25">
      <c r="A477" s="384"/>
      <c r="B477" s="399" t="s">
        <v>2501</v>
      </c>
      <c r="C477" s="396" t="s">
        <v>1210</v>
      </c>
      <c r="D477" s="397">
        <v>1</v>
      </c>
      <c r="E477" s="433"/>
      <c r="F477" s="391">
        <f>D477*E477</f>
        <v>0</v>
      </c>
      <c r="G477" s="180" t="s">
        <v>187</v>
      </c>
      <c r="H477" s="181" t="s">
        <v>179</v>
      </c>
    </row>
    <row r="478" spans="1:8" ht="15.95" customHeight="1" x14ac:dyDescent="0.25">
      <c r="A478" s="384"/>
      <c r="B478" s="393" t="s">
        <v>2502</v>
      </c>
      <c r="C478" s="386"/>
      <c r="D478" s="387"/>
      <c r="E478" s="433"/>
      <c r="F478" s="391"/>
      <c r="G478" s="180" t="s">
        <v>187</v>
      </c>
      <c r="H478" s="181" t="s">
        <v>179</v>
      </c>
    </row>
    <row r="479" spans="1:8" ht="15.95" customHeight="1" x14ac:dyDescent="0.25">
      <c r="A479" s="384"/>
      <c r="B479" s="393" t="s">
        <v>2503</v>
      </c>
      <c r="C479" s="386"/>
      <c r="D479" s="387"/>
      <c r="E479" s="433"/>
      <c r="F479" s="391"/>
      <c r="G479" s="180" t="s">
        <v>187</v>
      </c>
      <c r="H479" s="181" t="s">
        <v>179</v>
      </c>
    </row>
    <row r="480" spans="1:8" s="398" customFormat="1" ht="30" customHeight="1" x14ac:dyDescent="0.25">
      <c r="A480" s="394"/>
      <c r="B480" s="395" t="s">
        <v>2504</v>
      </c>
      <c r="C480" s="396"/>
      <c r="D480" s="397"/>
      <c r="E480" s="433"/>
      <c r="F480" s="391"/>
      <c r="G480" s="180" t="s">
        <v>187</v>
      </c>
      <c r="H480" s="181" t="s">
        <v>179</v>
      </c>
    </row>
    <row r="481" spans="1:8" s="398" customFormat="1" ht="30" customHeight="1" x14ac:dyDescent="0.25">
      <c r="A481" s="394"/>
      <c r="B481" s="395" t="s">
        <v>2505</v>
      </c>
      <c r="C481" s="396"/>
      <c r="D481" s="397"/>
      <c r="E481" s="433"/>
      <c r="F481" s="391"/>
      <c r="G481" s="180" t="s">
        <v>187</v>
      </c>
      <c r="H481" s="181" t="s">
        <v>179</v>
      </c>
    </row>
    <row r="482" spans="1:8" ht="15.95" customHeight="1" x14ac:dyDescent="0.25">
      <c r="A482" s="384"/>
      <c r="B482" s="393" t="s">
        <v>2506</v>
      </c>
      <c r="C482" s="386"/>
      <c r="D482" s="387"/>
      <c r="E482" s="433"/>
      <c r="F482" s="391"/>
      <c r="G482" s="180" t="s">
        <v>187</v>
      </c>
      <c r="H482" s="181" t="s">
        <v>179</v>
      </c>
    </row>
    <row r="483" spans="1:8" ht="15.95" customHeight="1" x14ac:dyDescent="0.25">
      <c r="A483" s="384"/>
      <c r="B483" s="393" t="s">
        <v>2507</v>
      </c>
      <c r="C483" s="386"/>
      <c r="D483" s="387"/>
      <c r="E483" s="433"/>
      <c r="F483" s="391"/>
      <c r="G483" s="180" t="s">
        <v>187</v>
      </c>
      <c r="H483" s="181" t="s">
        <v>179</v>
      </c>
    </row>
    <row r="484" spans="1:8" ht="15.95" customHeight="1" x14ac:dyDescent="0.25">
      <c r="A484" s="384"/>
      <c r="B484" s="393" t="s">
        <v>2508</v>
      </c>
      <c r="C484" s="386"/>
      <c r="D484" s="387"/>
      <c r="E484" s="433"/>
      <c r="F484" s="391"/>
      <c r="G484" s="180" t="s">
        <v>187</v>
      </c>
      <c r="H484" s="181" t="s">
        <v>179</v>
      </c>
    </row>
    <row r="485" spans="1:8" ht="15.95" customHeight="1" x14ac:dyDescent="0.25">
      <c r="A485" s="384"/>
      <c r="B485" s="393" t="s">
        <v>2509</v>
      </c>
      <c r="C485" s="386"/>
      <c r="D485" s="387"/>
      <c r="E485" s="433"/>
      <c r="F485" s="391"/>
      <c r="G485" s="180" t="s">
        <v>187</v>
      </c>
      <c r="H485" s="181" t="s">
        <v>179</v>
      </c>
    </row>
    <row r="486" spans="1:8" ht="15.95" customHeight="1" x14ac:dyDescent="0.25">
      <c r="A486" s="384"/>
      <c r="B486" s="393" t="s">
        <v>2510</v>
      </c>
      <c r="C486" s="386"/>
      <c r="D486" s="387"/>
      <c r="E486" s="433"/>
      <c r="F486" s="391"/>
      <c r="G486" s="180" t="s">
        <v>187</v>
      </c>
      <c r="H486" s="181" t="s">
        <v>179</v>
      </c>
    </row>
    <row r="487" spans="1:8" ht="15.95" customHeight="1" x14ac:dyDescent="0.25">
      <c r="A487" s="384"/>
      <c r="B487" s="393" t="s">
        <v>2511</v>
      </c>
      <c r="C487" s="386"/>
      <c r="D487" s="387"/>
      <c r="E487" s="433"/>
      <c r="F487" s="391"/>
      <c r="G487" s="180" t="s">
        <v>187</v>
      </c>
      <c r="H487" s="181" t="s">
        <v>179</v>
      </c>
    </row>
    <row r="488" spans="1:8" s="398" customFormat="1" ht="30" customHeight="1" x14ac:dyDescent="0.25">
      <c r="A488" s="394"/>
      <c r="B488" s="395" t="s">
        <v>2512</v>
      </c>
      <c r="C488" s="396"/>
      <c r="D488" s="397"/>
      <c r="E488" s="433"/>
      <c r="F488" s="391"/>
      <c r="G488" s="180" t="s">
        <v>187</v>
      </c>
      <c r="H488" s="181" t="s">
        <v>179</v>
      </c>
    </row>
    <row r="489" spans="1:8" ht="15.95" customHeight="1" x14ac:dyDescent="0.25">
      <c r="A489" s="384"/>
      <c r="B489" s="393" t="s">
        <v>2513</v>
      </c>
      <c r="C489" s="386"/>
      <c r="D489" s="387"/>
      <c r="E489" s="433"/>
      <c r="F489" s="391"/>
      <c r="G489" s="180" t="s">
        <v>187</v>
      </c>
      <c r="H489" s="181" t="s">
        <v>179</v>
      </c>
    </row>
    <row r="490" spans="1:8" s="398" customFormat="1" ht="30" customHeight="1" x14ac:dyDescent="0.25">
      <c r="A490" s="394"/>
      <c r="B490" s="395" t="s">
        <v>2514</v>
      </c>
      <c r="C490" s="396"/>
      <c r="D490" s="397"/>
      <c r="E490" s="433"/>
      <c r="F490" s="391"/>
      <c r="G490" s="180" t="s">
        <v>187</v>
      </c>
      <c r="H490" s="181" t="s">
        <v>179</v>
      </c>
    </row>
    <row r="491" spans="1:8" ht="15.95" customHeight="1" x14ac:dyDescent="0.25">
      <c r="A491" s="384"/>
      <c r="B491" s="393" t="s">
        <v>2515</v>
      </c>
      <c r="C491" s="386"/>
      <c r="D491" s="387"/>
      <c r="E491" s="433"/>
      <c r="F491" s="391"/>
      <c r="G491" s="180" t="s">
        <v>187</v>
      </c>
      <c r="H491" s="181" t="s">
        <v>179</v>
      </c>
    </row>
    <row r="492" spans="1:8" ht="15.95" customHeight="1" x14ac:dyDescent="0.25">
      <c r="A492" s="384"/>
      <c r="B492" s="393"/>
      <c r="C492" s="386"/>
      <c r="D492" s="387"/>
      <c r="E492" s="433"/>
      <c r="F492" s="391"/>
      <c r="G492" s="180" t="s">
        <v>187</v>
      </c>
      <c r="H492" s="181" t="s">
        <v>179</v>
      </c>
    </row>
    <row r="493" spans="1:8" ht="15.95" customHeight="1" x14ac:dyDescent="0.25">
      <c r="A493" s="384"/>
      <c r="B493" s="393" t="s">
        <v>2516</v>
      </c>
      <c r="C493" s="396" t="s">
        <v>1210</v>
      </c>
      <c r="D493" s="397">
        <v>1</v>
      </c>
      <c r="E493" s="433"/>
      <c r="F493" s="391">
        <f>D493*E493</f>
        <v>0</v>
      </c>
      <c r="G493" s="180" t="s">
        <v>187</v>
      </c>
      <c r="H493" s="181" t="s">
        <v>179</v>
      </c>
    </row>
    <row r="494" spans="1:8" ht="15.95" customHeight="1" x14ac:dyDescent="0.25">
      <c r="A494" s="384"/>
      <c r="B494" s="393" t="s">
        <v>2517</v>
      </c>
      <c r="C494" s="396" t="s">
        <v>1210</v>
      </c>
      <c r="D494" s="397">
        <v>1</v>
      </c>
      <c r="E494" s="433"/>
      <c r="F494" s="391">
        <f>D494*E494</f>
        <v>0</v>
      </c>
      <c r="G494" s="180" t="s">
        <v>187</v>
      </c>
      <c r="H494" s="181" t="s">
        <v>179</v>
      </c>
    </row>
    <row r="495" spans="1:8" ht="15.95" customHeight="1" x14ac:dyDescent="0.25">
      <c r="A495" s="384"/>
      <c r="B495" s="393" t="s">
        <v>2518</v>
      </c>
      <c r="C495" s="396" t="s">
        <v>1210</v>
      </c>
      <c r="D495" s="397">
        <v>1</v>
      </c>
      <c r="E495" s="433"/>
      <c r="F495" s="391">
        <f>D495*E495</f>
        <v>0</v>
      </c>
      <c r="G495" s="180" t="s">
        <v>187</v>
      </c>
      <c r="H495" s="181" t="s">
        <v>179</v>
      </c>
    </row>
    <row r="496" spans="1:8" ht="15.95" customHeight="1" x14ac:dyDescent="0.25">
      <c r="A496" s="384"/>
      <c r="B496" s="393" t="s">
        <v>2096</v>
      </c>
      <c r="C496" s="396" t="s">
        <v>1210</v>
      </c>
      <c r="D496" s="397">
        <v>1</v>
      </c>
      <c r="E496" s="433"/>
      <c r="F496" s="391">
        <f>D496*E496</f>
        <v>0</v>
      </c>
      <c r="G496" s="180" t="s">
        <v>187</v>
      </c>
      <c r="H496" s="181" t="s">
        <v>179</v>
      </c>
    </row>
    <row r="497" spans="1:8" ht="15.95" customHeight="1" x14ac:dyDescent="0.25">
      <c r="A497" s="384"/>
      <c r="B497" s="393"/>
      <c r="C497" s="386"/>
      <c r="D497" s="387"/>
      <c r="E497" s="433"/>
      <c r="F497" s="391"/>
      <c r="G497" s="180" t="s">
        <v>187</v>
      </c>
      <c r="H497" s="181" t="s">
        <v>179</v>
      </c>
    </row>
    <row r="498" spans="1:8" ht="15.95" customHeight="1" x14ac:dyDescent="0.25">
      <c r="A498" s="384" t="s">
        <v>2710</v>
      </c>
      <c r="B498" s="393" t="s">
        <v>2521</v>
      </c>
      <c r="C498" s="386" t="s">
        <v>1785</v>
      </c>
      <c r="D498" s="387">
        <v>8</v>
      </c>
      <c r="E498" s="433"/>
      <c r="F498" s="391">
        <f>D498*E498</f>
        <v>0</v>
      </c>
      <c r="G498" s="180" t="s">
        <v>187</v>
      </c>
      <c r="H498" s="181" t="s">
        <v>179</v>
      </c>
    </row>
    <row r="499" spans="1:8" ht="15.95" customHeight="1" x14ac:dyDescent="0.25">
      <c r="A499" s="384"/>
      <c r="B499" s="393"/>
      <c r="C499" s="386"/>
      <c r="D499" s="387"/>
      <c r="E499" s="433"/>
      <c r="F499" s="391"/>
      <c r="G499" s="180" t="s">
        <v>187</v>
      </c>
      <c r="H499" s="181" t="s">
        <v>179</v>
      </c>
    </row>
    <row r="500" spans="1:8" ht="15.95" customHeight="1" x14ac:dyDescent="0.25">
      <c r="A500" s="384" t="s">
        <v>2711</v>
      </c>
      <c r="B500" s="393" t="s">
        <v>2712</v>
      </c>
      <c r="C500" s="386" t="s">
        <v>1785</v>
      </c>
      <c r="D500" s="387">
        <v>1</v>
      </c>
      <c r="E500" s="433"/>
      <c r="F500" s="391">
        <f>D500*E500</f>
        <v>0</v>
      </c>
      <c r="G500" s="180" t="s">
        <v>187</v>
      </c>
      <c r="H500" s="181" t="s">
        <v>179</v>
      </c>
    </row>
    <row r="501" spans="1:8" ht="15.95" customHeight="1" x14ac:dyDescent="0.25">
      <c r="A501" s="384"/>
      <c r="B501" s="393" t="s">
        <v>2524</v>
      </c>
      <c r="C501" s="386"/>
      <c r="D501" s="387"/>
      <c r="E501" s="433"/>
      <c r="F501" s="391"/>
      <c r="G501" s="180" t="s">
        <v>187</v>
      </c>
      <c r="H501" s="181" t="s">
        <v>179</v>
      </c>
    </row>
    <row r="502" spans="1:8" ht="15.95" customHeight="1" x14ac:dyDescent="0.25">
      <c r="A502" s="384"/>
      <c r="B502" s="393"/>
      <c r="C502" s="386"/>
      <c r="D502" s="387"/>
      <c r="E502" s="433"/>
      <c r="F502" s="391"/>
      <c r="G502" s="180" t="s">
        <v>187</v>
      </c>
      <c r="H502" s="181" t="s">
        <v>179</v>
      </c>
    </row>
    <row r="503" spans="1:8" ht="15.95" customHeight="1" x14ac:dyDescent="0.25">
      <c r="A503" s="384" t="s">
        <v>2713</v>
      </c>
      <c r="B503" s="393" t="s">
        <v>2714</v>
      </c>
      <c r="C503" s="386" t="s">
        <v>1785</v>
      </c>
      <c r="D503" s="387">
        <v>2</v>
      </c>
      <c r="E503" s="433"/>
      <c r="F503" s="391">
        <f>D503*E503</f>
        <v>0</v>
      </c>
      <c r="G503" s="180" t="s">
        <v>187</v>
      </c>
      <c r="H503" s="181" t="s">
        <v>179</v>
      </c>
    </row>
    <row r="504" spans="1:8" ht="15.95" customHeight="1" x14ac:dyDescent="0.25">
      <c r="A504" s="384"/>
      <c r="B504" s="393"/>
      <c r="C504" s="386"/>
      <c r="D504" s="387"/>
      <c r="E504" s="433"/>
      <c r="F504" s="391"/>
      <c r="G504" s="180" t="s">
        <v>187</v>
      </c>
      <c r="H504" s="181" t="s">
        <v>179</v>
      </c>
    </row>
    <row r="505" spans="1:8" ht="15.95" customHeight="1" x14ac:dyDescent="0.25">
      <c r="A505" s="384" t="s">
        <v>2715</v>
      </c>
      <c r="B505" s="400" t="s">
        <v>2538</v>
      </c>
      <c r="C505" s="386" t="s">
        <v>1785</v>
      </c>
      <c r="D505" s="387">
        <v>12</v>
      </c>
      <c r="E505" s="433"/>
      <c r="F505" s="391">
        <f>D505*E505</f>
        <v>0</v>
      </c>
      <c r="G505" s="180" t="s">
        <v>187</v>
      </c>
      <c r="H505" s="181" t="s">
        <v>179</v>
      </c>
    </row>
    <row r="506" spans="1:8" ht="15.95" customHeight="1" x14ac:dyDescent="0.25">
      <c r="A506" s="384"/>
      <c r="B506" s="401" t="s">
        <v>2539</v>
      </c>
      <c r="C506" s="386"/>
      <c r="D506" s="387"/>
      <c r="E506" s="433"/>
      <c r="F506" s="391"/>
      <c r="G506" s="180" t="s">
        <v>187</v>
      </c>
      <c r="H506" s="181" t="s">
        <v>179</v>
      </c>
    </row>
    <row r="507" spans="1:8" ht="15.95" customHeight="1" x14ac:dyDescent="0.25">
      <c r="A507" s="384"/>
      <c r="B507" s="400" t="s">
        <v>2540</v>
      </c>
      <c r="C507" s="386"/>
      <c r="D507" s="387"/>
      <c r="E507" s="433"/>
      <c r="F507" s="391"/>
      <c r="G507" s="180" t="s">
        <v>187</v>
      </c>
      <c r="H507" s="181" t="s">
        <v>179</v>
      </c>
    </row>
    <row r="508" spans="1:8" ht="15.95" customHeight="1" x14ac:dyDescent="0.25">
      <c r="A508" s="384"/>
      <c r="B508" s="400" t="s">
        <v>2541</v>
      </c>
      <c r="C508" s="386"/>
      <c r="D508" s="387"/>
      <c r="E508" s="433"/>
      <c r="F508" s="391"/>
      <c r="G508" s="180" t="s">
        <v>187</v>
      </c>
      <c r="H508" s="181" t="s">
        <v>179</v>
      </c>
    </row>
    <row r="509" spans="1:8" ht="15.95" customHeight="1" x14ac:dyDescent="0.25">
      <c r="A509" s="384"/>
      <c r="B509" s="400" t="s">
        <v>2542</v>
      </c>
      <c r="C509" s="386"/>
      <c r="D509" s="387"/>
      <c r="E509" s="433"/>
      <c r="F509" s="391"/>
      <c r="G509" s="180" t="s">
        <v>187</v>
      </c>
      <c r="H509" s="181" t="s">
        <v>179</v>
      </c>
    </row>
    <row r="510" spans="1:8" ht="15.95" customHeight="1" x14ac:dyDescent="0.25">
      <c r="A510" s="384"/>
      <c r="B510" s="400" t="s">
        <v>2543</v>
      </c>
      <c r="C510" s="386"/>
      <c r="D510" s="387"/>
      <c r="E510" s="433"/>
      <c r="F510" s="391"/>
      <c r="G510" s="180" t="s">
        <v>187</v>
      </c>
      <c r="H510" s="181" t="s">
        <v>179</v>
      </c>
    </row>
    <row r="511" spans="1:8" ht="15.95" customHeight="1" x14ac:dyDescent="0.25">
      <c r="A511" s="384"/>
      <c r="B511" s="393"/>
      <c r="C511" s="386"/>
      <c r="D511" s="387"/>
      <c r="E511" s="433"/>
      <c r="F511" s="391"/>
      <c r="G511" s="180" t="s">
        <v>187</v>
      </c>
      <c r="H511" s="181" t="s">
        <v>179</v>
      </c>
    </row>
    <row r="512" spans="1:8" ht="15.95" customHeight="1" x14ac:dyDescent="0.25">
      <c r="A512" s="384" t="s">
        <v>2716</v>
      </c>
      <c r="B512" s="393" t="s">
        <v>2555</v>
      </c>
      <c r="C512" s="386" t="s">
        <v>1785</v>
      </c>
      <c r="D512" s="387">
        <v>1</v>
      </c>
      <c r="E512" s="433"/>
      <c r="F512" s="391">
        <f>D512*E512</f>
        <v>0</v>
      </c>
      <c r="G512" s="180" t="s">
        <v>187</v>
      </c>
      <c r="H512" s="181" t="s">
        <v>179</v>
      </c>
    </row>
    <row r="513" spans="1:8" ht="15.95" customHeight="1" x14ac:dyDescent="0.25">
      <c r="A513" s="384"/>
      <c r="B513" s="393"/>
      <c r="C513" s="386"/>
      <c r="D513" s="387"/>
      <c r="E513" s="433"/>
      <c r="F513" s="391"/>
      <c r="G513" s="180" t="s">
        <v>187</v>
      </c>
      <c r="H513" s="181" t="s">
        <v>179</v>
      </c>
    </row>
    <row r="514" spans="1:8" ht="15.95" customHeight="1" x14ac:dyDescent="0.25">
      <c r="A514" s="384" t="s">
        <v>2717</v>
      </c>
      <c r="B514" s="393" t="s">
        <v>2559</v>
      </c>
      <c r="C514" s="386" t="s">
        <v>2560</v>
      </c>
      <c r="D514" s="387">
        <v>220</v>
      </c>
      <c r="E514" s="433"/>
      <c r="F514" s="391">
        <f>D514*E514</f>
        <v>0</v>
      </c>
      <c r="G514" s="180" t="s">
        <v>187</v>
      </c>
      <c r="H514" s="181" t="s">
        <v>179</v>
      </c>
    </row>
    <row r="515" spans="1:8" ht="15.95" customHeight="1" x14ac:dyDescent="0.25">
      <c r="A515" s="384"/>
      <c r="B515" s="393"/>
      <c r="C515" s="386"/>
      <c r="D515" s="387"/>
      <c r="E515" s="433"/>
      <c r="F515" s="391"/>
      <c r="G515" s="180" t="s">
        <v>187</v>
      </c>
      <c r="H515" s="181" t="s">
        <v>179</v>
      </c>
    </row>
    <row r="516" spans="1:8" ht="15.95" customHeight="1" x14ac:dyDescent="0.25">
      <c r="A516" s="384" t="s">
        <v>2718</v>
      </c>
      <c r="B516" s="393" t="s">
        <v>2571</v>
      </c>
      <c r="C516" s="386" t="s">
        <v>2563</v>
      </c>
      <c r="D516" s="387">
        <v>36</v>
      </c>
      <c r="E516" s="433"/>
      <c r="F516" s="391">
        <f>D516*E516</f>
        <v>0</v>
      </c>
      <c r="G516" s="180" t="s">
        <v>187</v>
      </c>
      <c r="H516" s="181" t="s">
        <v>179</v>
      </c>
    </row>
    <row r="517" spans="1:8" ht="15.95" customHeight="1" x14ac:dyDescent="0.25">
      <c r="A517" s="384"/>
      <c r="B517" s="393"/>
      <c r="C517" s="386"/>
      <c r="D517" s="387"/>
      <c r="E517" s="433"/>
      <c r="F517" s="391"/>
      <c r="G517" s="180" t="s">
        <v>187</v>
      </c>
      <c r="H517" s="181" t="s">
        <v>179</v>
      </c>
    </row>
    <row r="518" spans="1:8" ht="15.95" customHeight="1" x14ac:dyDescent="0.25">
      <c r="A518" s="384" t="s">
        <v>2719</v>
      </c>
      <c r="B518" s="393" t="s">
        <v>2575</v>
      </c>
      <c r="C518" s="386" t="s">
        <v>2563</v>
      </c>
      <c r="D518" s="387">
        <v>3</v>
      </c>
      <c r="E518" s="433"/>
      <c r="F518" s="391">
        <f>D518*E518</f>
        <v>0</v>
      </c>
      <c r="G518" s="180" t="s">
        <v>187</v>
      </c>
      <c r="H518" s="181" t="s">
        <v>179</v>
      </c>
    </row>
    <row r="519" spans="1:8" ht="15.95" customHeight="1" x14ac:dyDescent="0.25">
      <c r="A519" s="384"/>
      <c r="B519" s="393"/>
      <c r="C519" s="386"/>
      <c r="D519" s="387"/>
      <c r="E519" s="433"/>
      <c r="F519" s="391"/>
      <c r="G519" s="180" t="s">
        <v>187</v>
      </c>
      <c r="H519" s="181" t="s">
        <v>179</v>
      </c>
    </row>
    <row r="520" spans="1:8" ht="15.95" customHeight="1" x14ac:dyDescent="0.25">
      <c r="A520" s="384"/>
      <c r="B520" s="393" t="s">
        <v>2578</v>
      </c>
      <c r="C520" s="386" t="s">
        <v>2560</v>
      </c>
      <c r="D520" s="387">
        <v>205</v>
      </c>
      <c r="E520" s="433"/>
      <c r="F520" s="391">
        <f>D520*E520</f>
        <v>0</v>
      </c>
      <c r="G520" s="180" t="s">
        <v>187</v>
      </c>
      <c r="H520" s="181" t="s">
        <v>179</v>
      </c>
    </row>
    <row r="521" spans="1:8" ht="15.95" customHeight="1" x14ac:dyDescent="0.25">
      <c r="A521" s="384"/>
      <c r="B521" s="393" t="s">
        <v>2579</v>
      </c>
      <c r="C521" s="386"/>
      <c r="D521" s="387"/>
      <c r="E521" s="433"/>
      <c r="F521" s="391"/>
      <c r="G521" s="180" t="s">
        <v>187</v>
      </c>
      <c r="H521" s="181" t="s">
        <v>179</v>
      </c>
    </row>
    <row r="522" spans="1:8" ht="15.95" customHeight="1" x14ac:dyDescent="0.25">
      <c r="A522" s="384"/>
      <c r="B522" s="393"/>
      <c r="C522" s="386"/>
      <c r="D522" s="387"/>
      <c r="E522" s="433"/>
      <c r="F522" s="391"/>
      <c r="G522" s="180" t="s">
        <v>187</v>
      </c>
      <c r="H522" s="181" t="s">
        <v>179</v>
      </c>
    </row>
    <row r="523" spans="1:8" ht="15.95" customHeight="1" x14ac:dyDescent="0.25">
      <c r="A523" s="384"/>
      <c r="B523" s="393" t="s">
        <v>2580</v>
      </c>
      <c r="C523" s="386" t="s">
        <v>2560</v>
      </c>
      <c r="D523" s="387">
        <v>25</v>
      </c>
      <c r="E523" s="433"/>
      <c r="F523" s="391">
        <f>D523*E523</f>
        <v>0</v>
      </c>
      <c r="G523" s="180" t="s">
        <v>187</v>
      </c>
      <c r="H523" s="181" t="s">
        <v>179</v>
      </c>
    </row>
    <row r="524" spans="1:8" ht="15.95" customHeight="1" x14ac:dyDescent="0.25">
      <c r="A524" s="384"/>
      <c r="B524" s="393"/>
      <c r="C524" s="386"/>
      <c r="D524" s="387"/>
      <c r="E524" s="433"/>
      <c r="F524" s="391"/>
      <c r="G524" s="180" t="s">
        <v>187</v>
      </c>
      <c r="H524" s="181" t="s">
        <v>179</v>
      </c>
    </row>
    <row r="525" spans="1:8" ht="15.95" customHeight="1" x14ac:dyDescent="0.25">
      <c r="A525" s="384"/>
      <c r="B525" s="393" t="s">
        <v>2581</v>
      </c>
      <c r="C525" s="386" t="s">
        <v>2560</v>
      </c>
      <c r="D525" s="387">
        <v>10</v>
      </c>
      <c r="E525" s="433"/>
      <c r="F525" s="391">
        <f>D525*E525</f>
        <v>0</v>
      </c>
      <c r="G525" s="180" t="s">
        <v>187</v>
      </c>
      <c r="H525" s="181" t="s">
        <v>179</v>
      </c>
    </row>
    <row r="526" spans="1:8" ht="15.95" customHeight="1" x14ac:dyDescent="0.25">
      <c r="A526" s="384"/>
      <c r="B526" s="393" t="s">
        <v>2582</v>
      </c>
      <c r="C526" s="386"/>
      <c r="D526" s="387"/>
      <c r="E526" s="433"/>
      <c r="F526" s="391"/>
      <c r="G526" s="180" t="s">
        <v>187</v>
      </c>
      <c r="H526" s="181" t="s">
        <v>179</v>
      </c>
    </row>
    <row r="527" spans="1:8" ht="15.95" customHeight="1" x14ac:dyDescent="0.25">
      <c r="A527" s="384"/>
      <c r="B527" s="393"/>
      <c r="C527" s="386"/>
      <c r="D527" s="387"/>
      <c r="E527" s="433"/>
      <c r="F527" s="391"/>
      <c r="G527" s="180" t="s">
        <v>187</v>
      </c>
      <c r="H527" s="181" t="s">
        <v>179</v>
      </c>
    </row>
    <row r="528" spans="1:8" ht="15.95" customHeight="1" x14ac:dyDescent="0.25">
      <c r="A528" s="384"/>
      <c r="B528" s="392" t="s">
        <v>2583</v>
      </c>
      <c r="C528" s="386"/>
      <c r="D528" s="387"/>
      <c r="E528" s="433"/>
      <c r="F528" s="391"/>
      <c r="G528" s="180" t="s">
        <v>187</v>
      </c>
      <c r="H528" s="181" t="s">
        <v>179</v>
      </c>
    </row>
    <row r="529" spans="1:8" ht="15.95" customHeight="1" x14ac:dyDescent="0.25">
      <c r="A529" s="384"/>
      <c r="B529" s="393"/>
      <c r="C529" s="386"/>
      <c r="D529" s="387"/>
      <c r="E529" s="433"/>
      <c r="F529" s="391"/>
      <c r="G529" s="180" t="s">
        <v>187</v>
      </c>
      <c r="H529" s="181" t="s">
        <v>179</v>
      </c>
    </row>
    <row r="530" spans="1:8" ht="15.95" customHeight="1" x14ac:dyDescent="0.25">
      <c r="A530" s="384" t="s">
        <v>2720</v>
      </c>
      <c r="B530" s="393" t="s">
        <v>2721</v>
      </c>
      <c r="C530" s="386" t="s">
        <v>1785</v>
      </c>
      <c r="D530" s="387">
        <v>10</v>
      </c>
      <c r="E530" s="433"/>
      <c r="F530" s="391">
        <f>D530*E530</f>
        <v>0</v>
      </c>
      <c r="G530" s="180" t="s">
        <v>187</v>
      </c>
      <c r="H530" s="181" t="s">
        <v>179</v>
      </c>
    </row>
    <row r="531" spans="1:8" ht="15.95" customHeight="1" x14ac:dyDescent="0.25">
      <c r="A531" s="384"/>
      <c r="B531" s="393"/>
      <c r="C531" s="386"/>
      <c r="D531" s="387"/>
      <c r="E531" s="433"/>
      <c r="F531" s="391"/>
      <c r="G531" s="180" t="s">
        <v>187</v>
      </c>
      <c r="H531" s="181" t="s">
        <v>179</v>
      </c>
    </row>
    <row r="532" spans="1:8" ht="15.95" customHeight="1" x14ac:dyDescent="0.25">
      <c r="A532" s="384" t="s">
        <v>2722</v>
      </c>
      <c r="B532" s="393" t="s">
        <v>2723</v>
      </c>
      <c r="C532" s="386" t="s">
        <v>1785</v>
      </c>
      <c r="D532" s="387">
        <v>1</v>
      </c>
      <c r="E532" s="433"/>
      <c r="F532" s="391">
        <f>D532*E532</f>
        <v>0</v>
      </c>
      <c r="G532" s="180" t="s">
        <v>187</v>
      </c>
      <c r="H532" s="181" t="s">
        <v>179</v>
      </c>
    </row>
    <row r="533" spans="1:8" ht="15.95" customHeight="1" x14ac:dyDescent="0.25">
      <c r="A533" s="384"/>
      <c r="B533" s="393" t="s">
        <v>2524</v>
      </c>
      <c r="C533" s="386"/>
      <c r="D533" s="387"/>
      <c r="E533" s="433"/>
      <c r="F533" s="391"/>
      <c r="G533" s="180" t="s">
        <v>187</v>
      </c>
      <c r="H533" s="181" t="s">
        <v>179</v>
      </c>
    </row>
    <row r="534" spans="1:8" ht="15.95" customHeight="1" x14ac:dyDescent="0.25">
      <c r="A534" s="384"/>
      <c r="B534" s="393"/>
      <c r="C534" s="386"/>
      <c r="D534" s="387"/>
      <c r="E534" s="433"/>
      <c r="F534" s="391"/>
      <c r="G534" s="180" t="s">
        <v>187</v>
      </c>
      <c r="H534" s="181" t="s">
        <v>179</v>
      </c>
    </row>
    <row r="535" spans="1:8" ht="15.95" customHeight="1" x14ac:dyDescent="0.25">
      <c r="A535" s="384" t="s">
        <v>2724</v>
      </c>
      <c r="B535" s="393" t="s">
        <v>2725</v>
      </c>
      <c r="C535" s="386" t="s">
        <v>1785</v>
      </c>
      <c r="D535" s="387">
        <v>1</v>
      </c>
      <c r="E535" s="433"/>
      <c r="F535" s="391">
        <f>D535*E535</f>
        <v>0</v>
      </c>
      <c r="G535" s="180" t="s">
        <v>187</v>
      </c>
      <c r="H535" s="181" t="s">
        <v>179</v>
      </c>
    </row>
    <row r="536" spans="1:8" ht="15.95" customHeight="1" x14ac:dyDescent="0.25">
      <c r="A536" s="384"/>
      <c r="B536" s="393"/>
      <c r="C536" s="386"/>
      <c r="D536" s="387"/>
      <c r="E536" s="433"/>
      <c r="F536" s="391"/>
      <c r="G536" s="180" t="s">
        <v>187</v>
      </c>
      <c r="H536" s="181" t="s">
        <v>179</v>
      </c>
    </row>
    <row r="537" spans="1:8" ht="15.95" customHeight="1" x14ac:dyDescent="0.25">
      <c r="A537" s="384" t="s">
        <v>2726</v>
      </c>
      <c r="B537" s="393" t="s">
        <v>2727</v>
      </c>
      <c r="C537" s="386" t="s">
        <v>1785</v>
      </c>
      <c r="D537" s="387">
        <v>1</v>
      </c>
      <c r="E537" s="433"/>
      <c r="F537" s="391">
        <f>D537*E537</f>
        <v>0</v>
      </c>
      <c r="G537" s="180" t="s">
        <v>187</v>
      </c>
      <c r="H537" s="181" t="s">
        <v>179</v>
      </c>
    </row>
    <row r="538" spans="1:8" ht="15.95" customHeight="1" x14ac:dyDescent="0.25">
      <c r="A538" s="384"/>
      <c r="B538" s="393"/>
      <c r="C538" s="386"/>
      <c r="D538" s="387"/>
      <c r="E538" s="433"/>
      <c r="F538" s="391"/>
      <c r="G538" s="180" t="s">
        <v>187</v>
      </c>
      <c r="H538" s="181" t="s">
        <v>179</v>
      </c>
    </row>
    <row r="539" spans="1:8" ht="15.95" customHeight="1" x14ac:dyDescent="0.25">
      <c r="A539" s="384" t="s">
        <v>2728</v>
      </c>
      <c r="B539" s="393" t="s">
        <v>2729</v>
      </c>
      <c r="C539" s="386" t="s">
        <v>1785</v>
      </c>
      <c r="D539" s="387">
        <v>1</v>
      </c>
      <c r="E539" s="433"/>
      <c r="F539" s="391">
        <f>D539*E539</f>
        <v>0</v>
      </c>
      <c r="G539" s="180" t="s">
        <v>187</v>
      </c>
      <c r="H539" s="181" t="s">
        <v>179</v>
      </c>
    </row>
    <row r="540" spans="1:8" ht="15.95" customHeight="1" x14ac:dyDescent="0.25">
      <c r="A540" s="384"/>
      <c r="B540" s="393"/>
      <c r="C540" s="386"/>
      <c r="D540" s="387"/>
      <c r="E540" s="433"/>
      <c r="F540" s="391"/>
      <c r="G540" s="180" t="s">
        <v>187</v>
      </c>
      <c r="H540" s="181" t="s">
        <v>179</v>
      </c>
    </row>
    <row r="541" spans="1:8" ht="15.95" customHeight="1" x14ac:dyDescent="0.25">
      <c r="A541" s="384" t="s">
        <v>2730</v>
      </c>
      <c r="B541" s="393" t="s">
        <v>2731</v>
      </c>
      <c r="C541" s="386" t="s">
        <v>1785</v>
      </c>
      <c r="D541" s="387">
        <v>1</v>
      </c>
      <c r="E541" s="433"/>
      <c r="F541" s="391">
        <f>D541*E541</f>
        <v>0</v>
      </c>
      <c r="G541" s="180" t="s">
        <v>187</v>
      </c>
      <c r="H541" s="181" t="s">
        <v>179</v>
      </c>
    </row>
    <row r="542" spans="1:8" ht="15.95" customHeight="1" x14ac:dyDescent="0.25">
      <c r="A542" s="384"/>
      <c r="B542" s="393"/>
      <c r="C542" s="386"/>
      <c r="D542" s="387"/>
      <c r="E542" s="433"/>
      <c r="F542" s="391"/>
      <c r="G542" s="180" t="s">
        <v>187</v>
      </c>
      <c r="H542" s="181" t="s">
        <v>179</v>
      </c>
    </row>
    <row r="543" spans="1:8" ht="15.95" customHeight="1" x14ac:dyDescent="0.25">
      <c r="A543" s="384" t="s">
        <v>2732</v>
      </c>
      <c r="B543" s="393" t="s">
        <v>2733</v>
      </c>
      <c r="C543" s="386" t="s">
        <v>1785</v>
      </c>
      <c r="D543" s="387">
        <v>2</v>
      </c>
      <c r="E543" s="433"/>
      <c r="F543" s="391">
        <f>D543*E543</f>
        <v>0</v>
      </c>
      <c r="G543" s="180" t="s">
        <v>187</v>
      </c>
      <c r="H543" s="181" t="s">
        <v>179</v>
      </c>
    </row>
    <row r="544" spans="1:8" ht="15.95" customHeight="1" x14ac:dyDescent="0.25">
      <c r="A544" s="384"/>
      <c r="B544" s="393"/>
      <c r="C544" s="386"/>
      <c r="D544" s="387"/>
      <c r="E544" s="433"/>
      <c r="F544" s="391"/>
      <c r="G544" s="180" t="s">
        <v>187</v>
      </c>
      <c r="H544" s="181" t="s">
        <v>179</v>
      </c>
    </row>
    <row r="545" spans="1:8" ht="15.95" customHeight="1" x14ac:dyDescent="0.25">
      <c r="A545" s="384" t="s">
        <v>2734</v>
      </c>
      <c r="B545" s="393" t="s">
        <v>2735</v>
      </c>
      <c r="C545" s="386" t="s">
        <v>1210</v>
      </c>
      <c r="D545" s="387">
        <v>1</v>
      </c>
      <c r="E545" s="433"/>
      <c r="F545" s="391">
        <f>D545*E545</f>
        <v>0</v>
      </c>
      <c r="G545" s="180" t="s">
        <v>187</v>
      </c>
      <c r="H545" s="181" t="s">
        <v>179</v>
      </c>
    </row>
    <row r="546" spans="1:8" ht="15.95" customHeight="1" x14ac:dyDescent="0.25">
      <c r="A546" s="384"/>
      <c r="B546" s="393" t="s">
        <v>2600</v>
      </c>
      <c r="C546" s="386"/>
      <c r="D546" s="387"/>
      <c r="E546" s="433"/>
      <c r="F546" s="391"/>
      <c r="G546" s="180" t="s">
        <v>187</v>
      </c>
      <c r="H546" s="181" t="s">
        <v>179</v>
      </c>
    </row>
    <row r="547" spans="1:8" ht="15.95" customHeight="1" x14ac:dyDescent="0.25">
      <c r="A547" s="384"/>
      <c r="B547" s="393" t="s">
        <v>2601</v>
      </c>
      <c r="C547" s="386" t="s">
        <v>1210</v>
      </c>
      <c r="D547" s="387">
        <v>1</v>
      </c>
      <c r="E547" s="433"/>
      <c r="F547" s="391">
        <f>D547*E547</f>
        <v>0</v>
      </c>
      <c r="G547" s="180" t="s">
        <v>187</v>
      </c>
      <c r="H547" s="181" t="s">
        <v>179</v>
      </c>
    </row>
    <row r="548" spans="1:8" ht="15.95" customHeight="1" x14ac:dyDescent="0.25">
      <c r="A548" s="384"/>
      <c r="B548" s="393" t="s">
        <v>2736</v>
      </c>
      <c r="C548" s="386"/>
      <c r="D548" s="387"/>
      <c r="E548" s="433"/>
      <c r="F548" s="391"/>
      <c r="G548" s="180" t="s">
        <v>187</v>
      </c>
      <c r="H548" s="181" t="s">
        <v>179</v>
      </c>
    </row>
    <row r="549" spans="1:8" ht="15.95" customHeight="1" x14ac:dyDescent="0.25">
      <c r="A549" s="384"/>
      <c r="B549" s="393"/>
      <c r="C549" s="386"/>
      <c r="D549" s="387"/>
      <c r="E549" s="433"/>
      <c r="F549" s="391"/>
      <c r="G549" s="180" t="s">
        <v>187</v>
      </c>
      <c r="H549" s="181" t="s">
        <v>179</v>
      </c>
    </row>
    <row r="550" spans="1:8" ht="15.95" customHeight="1" x14ac:dyDescent="0.25">
      <c r="A550" s="384" t="s">
        <v>2737</v>
      </c>
      <c r="B550" s="393" t="s">
        <v>2738</v>
      </c>
      <c r="C550" s="386" t="s">
        <v>1210</v>
      </c>
      <c r="D550" s="387">
        <v>1</v>
      </c>
      <c r="E550" s="433"/>
      <c r="F550" s="391">
        <f>D550*E550</f>
        <v>0</v>
      </c>
      <c r="G550" s="180" t="s">
        <v>187</v>
      </c>
      <c r="H550" s="181" t="s">
        <v>179</v>
      </c>
    </row>
    <row r="551" spans="1:8" ht="15.95" customHeight="1" x14ac:dyDescent="0.25">
      <c r="A551" s="384"/>
      <c r="B551" s="393" t="s">
        <v>2600</v>
      </c>
      <c r="C551" s="386"/>
      <c r="D551" s="387"/>
      <c r="E551" s="433"/>
      <c r="F551" s="391"/>
      <c r="G551" s="180" t="s">
        <v>187</v>
      </c>
      <c r="H551" s="181" t="s">
        <v>179</v>
      </c>
    </row>
    <row r="552" spans="1:8" ht="15.95" customHeight="1" x14ac:dyDescent="0.25">
      <c r="A552" s="384"/>
      <c r="B552" s="393" t="s">
        <v>2601</v>
      </c>
      <c r="C552" s="386" t="s">
        <v>1210</v>
      </c>
      <c r="D552" s="387">
        <v>1</v>
      </c>
      <c r="E552" s="433"/>
      <c r="F552" s="391">
        <f>D552*E552</f>
        <v>0</v>
      </c>
      <c r="G552" s="180" t="s">
        <v>187</v>
      </c>
      <c r="H552" s="181" t="s">
        <v>179</v>
      </c>
    </row>
    <row r="553" spans="1:8" ht="15.95" customHeight="1" x14ac:dyDescent="0.25">
      <c r="A553" s="384"/>
      <c r="B553" s="393" t="s">
        <v>2739</v>
      </c>
      <c r="C553" s="386"/>
      <c r="D553" s="387"/>
      <c r="E553" s="433"/>
      <c r="F553" s="391"/>
      <c r="G553" s="180" t="s">
        <v>187</v>
      </c>
      <c r="H553" s="181" t="s">
        <v>179</v>
      </c>
    </row>
    <row r="554" spans="1:8" ht="15.95" customHeight="1" x14ac:dyDescent="0.25">
      <c r="A554" s="384"/>
      <c r="B554" s="393"/>
      <c r="C554" s="386"/>
      <c r="D554" s="387"/>
      <c r="E554" s="433"/>
      <c r="F554" s="391"/>
      <c r="G554" s="180" t="s">
        <v>187</v>
      </c>
      <c r="H554" s="181" t="s">
        <v>179</v>
      </c>
    </row>
    <row r="555" spans="1:8" ht="15.95" customHeight="1" x14ac:dyDescent="0.25">
      <c r="A555" s="384" t="s">
        <v>2740</v>
      </c>
      <c r="B555" s="393" t="s">
        <v>2741</v>
      </c>
      <c r="C555" s="386" t="s">
        <v>1210</v>
      </c>
      <c r="D555" s="387">
        <v>1</v>
      </c>
      <c r="E555" s="433"/>
      <c r="F555" s="391">
        <f>D555*E555</f>
        <v>0</v>
      </c>
      <c r="G555" s="180" t="s">
        <v>187</v>
      </c>
      <c r="H555" s="181" t="s">
        <v>179</v>
      </c>
    </row>
    <row r="556" spans="1:8" ht="15.95" customHeight="1" x14ac:dyDescent="0.25">
      <c r="A556" s="384"/>
      <c r="B556" s="393" t="s">
        <v>2600</v>
      </c>
      <c r="C556" s="386"/>
      <c r="D556" s="387"/>
      <c r="E556" s="433"/>
      <c r="F556" s="391"/>
      <c r="G556" s="180" t="s">
        <v>187</v>
      </c>
      <c r="H556" s="181" t="s">
        <v>179</v>
      </c>
    </row>
    <row r="557" spans="1:8" ht="15.95" customHeight="1" x14ac:dyDescent="0.25">
      <c r="A557" s="384"/>
      <c r="B557" s="393" t="s">
        <v>2601</v>
      </c>
      <c r="C557" s="386" t="s">
        <v>1210</v>
      </c>
      <c r="D557" s="387">
        <v>1</v>
      </c>
      <c r="E557" s="433"/>
      <c r="F557" s="391">
        <f>D557*E557</f>
        <v>0</v>
      </c>
      <c r="G557" s="180" t="s">
        <v>187</v>
      </c>
      <c r="H557" s="181" t="s">
        <v>179</v>
      </c>
    </row>
    <row r="558" spans="1:8" ht="15.95" customHeight="1" x14ac:dyDescent="0.25">
      <c r="A558" s="384"/>
      <c r="B558" s="393" t="s">
        <v>2739</v>
      </c>
      <c r="C558" s="386"/>
      <c r="D558" s="387"/>
      <c r="E558" s="433"/>
      <c r="F558" s="391"/>
      <c r="G558" s="180" t="s">
        <v>187</v>
      </c>
      <c r="H558" s="181" t="s">
        <v>179</v>
      </c>
    </row>
    <row r="559" spans="1:8" ht="15.95" customHeight="1" x14ac:dyDescent="0.25">
      <c r="A559" s="384"/>
      <c r="B559" s="393"/>
      <c r="C559" s="386"/>
      <c r="D559" s="387"/>
      <c r="E559" s="433"/>
      <c r="F559" s="391"/>
      <c r="G559" s="180" t="s">
        <v>187</v>
      </c>
      <c r="H559" s="181" t="s">
        <v>179</v>
      </c>
    </row>
    <row r="560" spans="1:8" ht="15.95" customHeight="1" x14ac:dyDescent="0.25">
      <c r="A560" s="384" t="s">
        <v>2742</v>
      </c>
      <c r="B560" s="393" t="s">
        <v>2743</v>
      </c>
      <c r="C560" s="386" t="s">
        <v>1210</v>
      </c>
      <c r="D560" s="387">
        <v>1</v>
      </c>
      <c r="E560" s="433"/>
      <c r="F560" s="391">
        <f>D560*E560</f>
        <v>0</v>
      </c>
      <c r="G560" s="180" t="s">
        <v>187</v>
      </c>
      <c r="H560" s="181" t="s">
        <v>179</v>
      </c>
    </row>
    <row r="561" spans="1:8" ht="15.95" customHeight="1" x14ac:dyDescent="0.25">
      <c r="A561" s="384"/>
      <c r="B561" s="393" t="s">
        <v>2600</v>
      </c>
      <c r="C561" s="386"/>
      <c r="D561" s="387"/>
      <c r="E561" s="433"/>
      <c r="F561" s="391"/>
      <c r="G561" s="180" t="s">
        <v>187</v>
      </c>
      <c r="H561" s="181" t="s">
        <v>179</v>
      </c>
    </row>
    <row r="562" spans="1:8" ht="15.95" customHeight="1" x14ac:dyDescent="0.25">
      <c r="A562" s="384"/>
      <c r="B562" s="393" t="s">
        <v>2601</v>
      </c>
      <c r="C562" s="386" t="s">
        <v>1210</v>
      </c>
      <c r="D562" s="387">
        <v>1</v>
      </c>
      <c r="E562" s="433"/>
      <c r="F562" s="391">
        <f>D562*E562</f>
        <v>0</v>
      </c>
      <c r="G562" s="180" t="s">
        <v>187</v>
      </c>
      <c r="H562" s="181" t="s">
        <v>179</v>
      </c>
    </row>
    <row r="563" spans="1:8" ht="15.95" customHeight="1" x14ac:dyDescent="0.25">
      <c r="A563" s="384"/>
      <c r="B563" s="393" t="s">
        <v>2739</v>
      </c>
      <c r="C563" s="386"/>
      <c r="D563" s="387"/>
      <c r="E563" s="433"/>
      <c r="F563" s="391"/>
      <c r="G563" s="180" t="s">
        <v>187</v>
      </c>
      <c r="H563" s="181" t="s">
        <v>179</v>
      </c>
    </row>
    <row r="564" spans="1:8" ht="15.95" customHeight="1" x14ac:dyDescent="0.25">
      <c r="A564" s="384"/>
      <c r="B564" s="393"/>
      <c r="C564" s="386"/>
      <c r="D564" s="387"/>
      <c r="E564" s="433"/>
      <c r="F564" s="391"/>
      <c r="G564" s="180" t="s">
        <v>187</v>
      </c>
      <c r="H564" s="181" t="s">
        <v>179</v>
      </c>
    </row>
    <row r="565" spans="1:8" ht="15.95" customHeight="1" x14ac:dyDescent="0.25">
      <c r="A565" s="384" t="s">
        <v>2744</v>
      </c>
      <c r="B565" s="393" t="s">
        <v>2616</v>
      </c>
      <c r="C565" s="386" t="s">
        <v>1785</v>
      </c>
      <c r="D565" s="387">
        <v>10</v>
      </c>
      <c r="E565" s="433"/>
      <c r="F565" s="391">
        <f>D565*E565</f>
        <v>0</v>
      </c>
      <c r="G565" s="180" t="s">
        <v>187</v>
      </c>
      <c r="H565" s="181" t="s">
        <v>179</v>
      </c>
    </row>
    <row r="566" spans="1:8" ht="15.95" customHeight="1" x14ac:dyDescent="0.25">
      <c r="A566" s="384"/>
      <c r="B566" s="393" t="s">
        <v>2617</v>
      </c>
      <c r="C566" s="386"/>
      <c r="D566" s="387"/>
      <c r="E566" s="433"/>
      <c r="F566" s="391"/>
      <c r="G566" s="180" t="s">
        <v>187</v>
      </c>
      <c r="H566" s="181" t="s">
        <v>179</v>
      </c>
    </row>
    <row r="567" spans="1:8" ht="15.95" customHeight="1" x14ac:dyDescent="0.25">
      <c r="A567" s="384"/>
      <c r="B567" s="400" t="s">
        <v>2545</v>
      </c>
      <c r="C567" s="386"/>
      <c r="D567" s="387"/>
      <c r="E567" s="433"/>
      <c r="F567" s="391"/>
      <c r="G567" s="180" t="s">
        <v>187</v>
      </c>
      <c r="H567" s="181" t="s">
        <v>179</v>
      </c>
    </row>
    <row r="568" spans="1:8" ht="15.95" customHeight="1" x14ac:dyDescent="0.25">
      <c r="A568" s="384"/>
      <c r="B568" s="400" t="s">
        <v>2542</v>
      </c>
      <c r="C568" s="386"/>
      <c r="D568" s="387"/>
      <c r="E568" s="433"/>
      <c r="F568" s="391"/>
      <c r="G568" s="180" t="s">
        <v>187</v>
      </c>
      <c r="H568" s="181" t="s">
        <v>179</v>
      </c>
    </row>
    <row r="569" spans="1:8" ht="15.95" customHeight="1" x14ac:dyDescent="0.25">
      <c r="A569" s="384"/>
      <c r="B569" s="400" t="s">
        <v>2618</v>
      </c>
      <c r="C569" s="386"/>
      <c r="D569" s="387"/>
      <c r="E569" s="433"/>
      <c r="F569" s="391"/>
      <c r="G569" s="180" t="s">
        <v>187</v>
      </c>
      <c r="H569" s="181" t="s">
        <v>179</v>
      </c>
    </row>
    <row r="570" spans="1:8" ht="15.95" customHeight="1" x14ac:dyDescent="0.25">
      <c r="A570" s="384"/>
      <c r="B570" s="393"/>
      <c r="C570" s="386"/>
      <c r="D570" s="387"/>
      <c r="E570" s="433"/>
      <c r="F570" s="391"/>
      <c r="G570" s="180" t="s">
        <v>187</v>
      </c>
      <c r="H570" s="181" t="s">
        <v>179</v>
      </c>
    </row>
    <row r="571" spans="1:8" ht="15.95" customHeight="1" x14ac:dyDescent="0.25">
      <c r="A571" s="384" t="s">
        <v>2745</v>
      </c>
      <c r="B571" s="393" t="s">
        <v>2620</v>
      </c>
      <c r="C571" s="386" t="s">
        <v>2560</v>
      </c>
      <c r="D571" s="387">
        <v>210</v>
      </c>
      <c r="E571" s="433"/>
      <c r="F571" s="391">
        <f>D571*E571</f>
        <v>0</v>
      </c>
      <c r="G571" s="180" t="s">
        <v>187</v>
      </c>
      <c r="H571" s="181" t="s">
        <v>179</v>
      </c>
    </row>
    <row r="572" spans="1:8" ht="15.95" customHeight="1" x14ac:dyDescent="0.25">
      <c r="A572" s="384"/>
      <c r="B572" s="393" t="s">
        <v>2621</v>
      </c>
      <c r="C572" s="386"/>
      <c r="D572" s="387"/>
      <c r="E572" s="433"/>
      <c r="F572" s="391"/>
      <c r="G572" s="180" t="s">
        <v>187</v>
      </c>
      <c r="H572" s="181" t="s">
        <v>179</v>
      </c>
    </row>
    <row r="573" spans="1:8" ht="15.95" customHeight="1" x14ac:dyDescent="0.25">
      <c r="A573" s="384"/>
      <c r="B573" s="393" t="s">
        <v>2622</v>
      </c>
      <c r="C573" s="386"/>
      <c r="D573" s="387"/>
      <c r="E573" s="433"/>
      <c r="F573" s="391"/>
      <c r="G573" s="180" t="s">
        <v>187</v>
      </c>
      <c r="H573" s="181" t="s">
        <v>179</v>
      </c>
    </row>
    <row r="574" spans="1:8" ht="15.95" customHeight="1" x14ac:dyDescent="0.25">
      <c r="A574" s="384"/>
      <c r="B574" s="393"/>
      <c r="C574" s="386"/>
      <c r="D574" s="387"/>
      <c r="E574" s="433"/>
      <c r="F574" s="391"/>
      <c r="G574" s="180" t="s">
        <v>187</v>
      </c>
      <c r="H574" s="181" t="s">
        <v>179</v>
      </c>
    </row>
    <row r="575" spans="1:8" ht="15.95" customHeight="1" x14ac:dyDescent="0.25">
      <c r="A575" s="384" t="s">
        <v>2746</v>
      </c>
      <c r="B575" s="393" t="s">
        <v>2567</v>
      </c>
      <c r="C575" s="386" t="s">
        <v>2563</v>
      </c>
      <c r="D575" s="387">
        <v>18</v>
      </c>
      <c r="E575" s="433"/>
      <c r="F575" s="391">
        <f>D575*E575</f>
        <v>0</v>
      </c>
      <c r="G575" s="180" t="s">
        <v>187</v>
      </c>
      <c r="H575" s="181" t="s">
        <v>179</v>
      </c>
    </row>
    <row r="576" spans="1:8" ht="15.95" customHeight="1" x14ac:dyDescent="0.25">
      <c r="A576" s="384"/>
      <c r="B576" s="393"/>
      <c r="C576" s="386"/>
      <c r="D576" s="387"/>
      <c r="E576" s="433"/>
      <c r="F576" s="391"/>
      <c r="G576" s="180" t="s">
        <v>187</v>
      </c>
      <c r="H576" s="181" t="s">
        <v>179</v>
      </c>
    </row>
    <row r="577" spans="1:8" ht="15.95" customHeight="1" x14ac:dyDescent="0.25">
      <c r="A577" s="384" t="s">
        <v>2747</v>
      </c>
      <c r="B577" s="393" t="s">
        <v>2575</v>
      </c>
      <c r="C577" s="386" t="s">
        <v>2563</v>
      </c>
      <c r="D577" s="387">
        <v>30</v>
      </c>
      <c r="E577" s="433"/>
      <c r="F577" s="391">
        <f>D577*E577</f>
        <v>0</v>
      </c>
      <c r="G577" s="180" t="s">
        <v>187</v>
      </c>
      <c r="H577" s="181" t="s">
        <v>179</v>
      </c>
    </row>
    <row r="578" spans="1:8" ht="15.95" customHeight="1" x14ac:dyDescent="0.25">
      <c r="A578" s="384"/>
      <c r="B578" s="393"/>
      <c r="C578" s="386"/>
      <c r="D578" s="387"/>
      <c r="E578" s="433"/>
      <c r="F578" s="391"/>
      <c r="G578" s="180" t="s">
        <v>187</v>
      </c>
      <c r="H578" s="181" t="s">
        <v>179</v>
      </c>
    </row>
    <row r="579" spans="1:8" ht="15.95" customHeight="1" x14ac:dyDescent="0.25">
      <c r="A579" s="384"/>
      <c r="B579" s="393" t="s">
        <v>2578</v>
      </c>
      <c r="C579" s="386" t="s">
        <v>2560</v>
      </c>
      <c r="D579" s="387">
        <v>175</v>
      </c>
      <c r="E579" s="433"/>
      <c r="F579" s="391">
        <f>D579*E579</f>
        <v>0</v>
      </c>
      <c r="G579" s="180" t="s">
        <v>187</v>
      </c>
      <c r="H579" s="181" t="s">
        <v>179</v>
      </c>
    </row>
    <row r="580" spans="1:8" ht="15.95" customHeight="1" x14ac:dyDescent="0.25">
      <c r="A580" s="384"/>
      <c r="B580" s="393" t="s">
        <v>2624</v>
      </c>
      <c r="C580" s="386"/>
      <c r="D580" s="387"/>
      <c r="E580" s="433"/>
      <c r="F580" s="391"/>
      <c r="G580" s="180" t="s">
        <v>187</v>
      </c>
      <c r="H580" s="181" t="s">
        <v>179</v>
      </c>
    </row>
    <row r="581" spans="1:8" ht="15.95" customHeight="1" x14ac:dyDescent="0.25">
      <c r="A581" s="384"/>
      <c r="B581" s="393"/>
      <c r="C581" s="386"/>
      <c r="D581" s="387"/>
      <c r="E581" s="433"/>
      <c r="F581" s="391"/>
      <c r="G581" s="180" t="s">
        <v>187</v>
      </c>
      <c r="H581" s="181" t="s">
        <v>179</v>
      </c>
    </row>
    <row r="582" spans="1:8" ht="15.95" customHeight="1" x14ac:dyDescent="0.25">
      <c r="A582" s="384"/>
      <c r="B582" s="393" t="s">
        <v>2580</v>
      </c>
      <c r="C582" s="386" t="s">
        <v>2560</v>
      </c>
      <c r="D582" s="387">
        <v>60</v>
      </c>
      <c r="E582" s="433"/>
      <c r="F582" s="391">
        <f>D582*E582</f>
        <v>0</v>
      </c>
      <c r="G582" s="180" t="s">
        <v>187</v>
      </c>
      <c r="H582" s="181" t="s">
        <v>179</v>
      </c>
    </row>
    <row r="583" spans="1:8" ht="15.95" customHeight="1" x14ac:dyDescent="0.25">
      <c r="A583" s="384"/>
      <c r="B583" s="393"/>
      <c r="C583" s="386"/>
      <c r="D583" s="387"/>
      <c r="E583" s="433"/>
      <c r="F583" s="391"/>
      <c r="G583" s="180" t="s">
        <v>187</v>
      </c>
      <c r="H583" s="181" t="s">
        <v>179</v>
      </c>
    </row>
    <row r="584" spans="1:8" ht="15.95" customHeight="1" x14ac:dyDescent="0.25">
      <c r="A584" s="384"/>
      <c r="B584" s="393" t="s">
        <v>2581</v>
      </c>
      <c r="C584" s="386" t="s">
        <v>2560</v>
      </c>
      <c r="D584" s="387">
        <v>12</v>
      </c>
      <c r="E584" s="433"/>
      <c r="F584" s="391">
        <f>D584*E584</f>
        <v>0</v>
      </c>
      <c r="G584" s="180" t="s">
        <v>187</v>
      </c>
      <c r="H584" s="181" t="s">
        <v>179</v>
      </c>
    </row>
    <row r="585" spans="1:8" ht="15.95" customHeight="1" x14ac:dyDescent="0.25">
      <c r="A585" s="384"/>
      <c r="B585" s="393" t="s">
        <v>2582</v>
      </c>
      <c r="C585" s="386"/>
      <c r="D585" s="387"/>
      <c r="E585" s="433"/>
      <c r="F585" s="391"/>
      <c r="G585" s="180" t="s">
        <v>187</v>
      </c>
      <c r="H585" s="181" t="s">
        <v>179</v>
      </c>
    </row>
    <row r="586" spans="1:8" ht="15.95" customHeight="1" x14ac:dyDescent="0.25">
      <c r="A586" s="384"/>
      <c r="B586" s="393"/>
      <c r="C586" s="386"/>
      <c r="D586" s="387"/>
      <c r="E586" s="433"/>
      <c r="F586" s="391"/>
      <c r="G586" s="180" t="s">
        <v>187</v>
      </c>
      <c r="H586" s="181" t="s">
        <v>179</v>
      </c>
    </row>
    <row r="587" spans="1:8" ht="15.95" customHeight="1" x14ac:dyDescent="0.25">
      <c r="A587" s="384"/>
      <c r="B587" s="393"/>
      <c r="C587" s="386"/>
      <c r="D587" s="387"/>
      <c r="E587" s="433"/>
      <c r="F587" s="391"/>
      <c r="G587" s="180" t="s">
        <v>187</v>
      </c>
      <c r="H587" s="181" t="s">
        <v>179</v>
      </c>
    </row>
    <row r="588" spans="1:8" ht="15.95" customHeight="1" x14ac:dyDescent="0.25">
      <c r="A588" s="384"/>
      <c r="B588" s="392" t="s">
        <v>2748</v>
      </c>
      <c r="C588" s="386"/>
      <c r="D588" s="387"/>
      <c r="E588" s="433"/>
      <c r="F588" s="391"/>
      <c r="G588" s="180" t="s">
        <v>187</v>
      </c>
      <c r="H588" s="181" t="s">
        <v>179</v>
      </c>
    </row>
    <row r="589" spans="1:8" ht="15.95" customHeight="1" x14ac:dyDescent="0.25">
      <c r="A589" s="384"/>
      <c r="B589" s="393"/>
      <c r="C589" s="386"/>
      <c r="D589" s="387"/>
      <c r="E589" s="433"/>
      <c r="F589" s="391"/>
      <c r="G589" s="180" t="s">
        <v>187</v>
      </c>
      <c r="H589" s="181" t="s">
        <v>179</v>
      </c>
    </row>
    <row r="590" spans="1:8" ht="15.95" customHeight="1" x14ac:dyDescent="0.25">
      <c r="A590" s="384" t="s">
        <v>2749</v>
      </c>
      <c r="B590" s="393" t="s">
        <v>2627</v>
      </c>
      <c r="C590" s="386" t="s">
        <v>1210</v>
      </c>
      <c r="D590" s="387">
        <v>2</v>
      </c>
      <c r="E590" s="433"/>
      <c r="F590" s="391">
        <f>D590*E590</f>
        <v>0</v>
      </c>
      <c r="G590" s="180" t="s">
        <v>187</v>
      </c>
      <c r="H590" s="181" t="s">
        <v>179</v>
      </c>
    </row>
    <row r="591" spans="1:8" ht="15.95" customHeight="1" x14ac:dyDescent="0.25">
      <c r="A591" s="384"/>
      <c r="B591" s="393" t="s">
        <v>2750</v>
      </c>
      <c r="C591" s="386"/>
      <c r="D591" s="387"/>
      <c r="E591" s="433"/>
      <c r="F591" s="391"/>
      <c r="G591" s="180" t="s">
        <v>187</v>
      </c>
      <c r="H591" s="181" t="s">
        <v>179</v>
      </c>
    </row>
    <row r="592" spans="1:8" ht="15.95" customHeight="1" x14ac:dyDescent="0.25">
      <c r="A592" s="384"/>
      <c r="B592" s="393" t="s">
        <v>2629</v>
      </c>
      <c r="C592" s="386" t="s">
        <v>1210</v>
      </c>
      <c r="D592" s="387">
        <v>2</v>
      </c>
      <c r="E592" s="433"/>
      <c r="F592" s="391">
        <f>D592*E592</f>
        <v>0</v>
      </c>
      <c r="G592" s="180" t="s">
        <v>187</v>
      </c>
      <c r="H592" s="181" t="s">
        <v>179</v>
      </c>
    </row>
    <row r="593" spans="1:8" ht="15.95" customHeight="1" x14ac:dyDescent="0.25">
      <c r="A593" s="384"/>
      <c r="B593" s="393" t="s">
        <v>2630</v>
      </c>
      <c r="C593" s="386" t="s">
        <v>1210</v>
      </c>
      <c r="D593" s="387">
        <v>2</v>
      </c>
      <c r="E593" s="433"/>
      <c r="F593" s="391">
        <f>D593*E593</f>
        <v>0</v>
      </c>
      <c r="G593" s="180" t="s">
        <v>187</v>
      </c>
      <c r="H593" s="181" t="s">
        <v>179</v>
      </c>
    </row>
    <row r="594" spans="1:8" ht="15.95" customHeight="1" x14ac:dyDescent="0.25">
      <c r="A594" s="384"/>
      <c r="B594" s="395" t="s">
        <v>2631</v>
      </c>
      <c r="C594" s="386" t="s">
        <v>1210</v>
      </c>
      <c r="D594" s="387">
        <v>2</v>
      </c>
      <c r="E594" s="433"/>
      <c r="F594" s="391">
        <f>D594*E594</f>
        <v>0</v>
      </c>
      <c r="G594" s="180" t="s">
        <v>187</v>
      </c>
      <c r="H594" s="181" t="s">
        <v>179</v>
      </c>
    </row>
    <row r="595" spans="1:8" ht="15.95" customHeight="1" x14ac:dyDescent="0.25">
      <c r="A595" s="384"/>
      <c r="B595" s="393"/>
      <c r="C595" s="386"/>
      <c r="D595" s="387"/>
      <c r="E595" s="433"/>
      <c r="F595" s="391"/>
      <c r="G595" s="180" t="s">
        <v>187</v>
      </c>
      <c r="H595" s="181" t="s">
        <v>179</v>
      </c>
    </row>
    <row r="596" spans="1:8" ht="15.95" customHeight="1" x14ac:dyDescent="0.25">
      <c r="A596" s="384"/>
      <c r="B596" s="399" t="s">
        <v>2632</v>
      </c>
      <c r="C596" s="386"/>
      <c r="D596" s="387"/>
      <c r="E596" s="433"/>
      <c r="F596" s="391"/>
      <c r="G596" s="180" t="s">
        <v>187</v>
      </c>
      <c r="H596" s="181" t="s">
        <v>179</v>
      </c>
    </row>
    <row r="597" spans="1:8" ht="15.95" customHeight="1" x14ac:dyDescent="0.25">
      <c r="A597" s="384"/>
      <c r="B597" s="393"/>
      <c r="C597" s="386"/>
      <c r="D597" s="387"/>
      <c r="E597" s="433"/>
      <c r="F597" s="391"/>
      <c r="G597" s="180" t="s">
        <v>187</v>
      </c>
      <c r="H597" s="181" t="s">
        <v>179</v>
      </c>
    </row>
    <row r="598" spans="1:8" ht="15.95" customHeight="1" x14ac:dyDescent="0.25">
      <c r="A598" s="384"/>
      <c r="B598" s="393" t="s">
        <v>2751</v>
      </c>
      <c r="C598" s="386" t="s">
        <v>2563</v>
      </c>
      <c r="D598" s="387">
        <v>50</v>
      </c>
      <c r="E598" s="433"/>
      <c r="F598" s="391">
        <f>D598*E598</f>
        <v>0</v>
      </c>
      <c r="G598" s="180" t="s">
        <v>187</v>
      </c>
      <c r="H598" s="181" t="s">
        <v>179</v>
      </c>
    </row>
    <row r="599" spans="1:8" ht="15.95" customHeight="1" x14ac:dyDescent="0.25">
      <c r="A599" s="384"/>
      <c r="B599" s="393" t="s">
        <v>2634</v>
      </c>
      <c r="C599" s="386" t="s">
        <v>2563</v>
      </c>
      <c r="D599" s="387">
        <v>50</v>
      </c>
      <c r="E599" s="433"/>
      <c r="F599" s="391">
        <f>D599*E599</f>
        <v>0</v>
      </c>
      <c r="G599" s="180" t="s">
        <v>187</v>
      </c>
      <c r="H599" s="181" t="s">
        <v>179</v>
      </c>
    </row>
    <row r="600" spans="1:8" ht="15.95" customHeight="1" x14ac:dyDescent="0.25">
      <c r="A600" s="384"/>
      <c r="B600" s="393"/>
      <c r="C600" s="386"/>
      <c r="D600" s="387"/>
      <c r="E600" s="433"/>
      <c r="F600" s="391"/>
      <c r="G600" s="180" t="s">
        <v>187</v>
      </c>
      <c r="H600" s="181" t="s">
        <v>179</v>
      </c>
    </row>
    <row r="601" spans="1:8" ht="15.95" customHeight="1" x14ac:dyDescent="0.25">
      <c r="A601" s="384"/>
      <c r="B601" s="393" t="s">
        <v>2635</v>
      </c>
      <c r="C601" s="386" t="s">
        <v>2563</v>
      </c>
      <c r="D601" s="387">
        <v>15</v>
      </c>
      <c r="E601" s="433"/>
      <c r="F601" s="391">
        <f>D601*E601</f>
        <v>0</v>
      </c>
      <c r="G601" s="180" t="s">
        <v>187</v>
      </c>
      <c r="H601" s="181" t="s">
        <v>179</v>
      </c>
    </row>
    <row r="602" spans="1:8" ht="15.95" customHeight="1" x14ac:dyDescent="0.25">
      <c r="A602" s="384"/>
      <c r="B602" s="393" t="s">
        <v>2636</v>
      </c>
      <c r="C602" s="386"/>
      <c r="D602" s="387"/>
      <c r="E602" s="433"/>
      <c r="F602" s="391"/>
      <c r="G602" s="180" t="s">
        <v>187</v>
      </c>
      <c r="H602" s="181" t="s">
        <v>179</v>
      </c>
    </row>
    <row r="603" spans="1:8" ht="15.95" customHeight="1" x14ac:dyDescent="0.25">
      <c r="A603" s="384"/>
      <c r="B603" s="393"/>
      <c r="C603" s="386"/>
      <c r="D603" s="387"/>
      <c r="E603" s="433"/>
      <c r="F603" s="391"/>
      <c r="G603" s="180" t="s">
        <v>187</v>
      </c>
      <c r="H603" s="181" t="s">
        <v>179</v>
      </c>
    </row>
    <row r="604" spans="1:8" ht="15.95" customHeight="1" x14ac:dyDescent="0.25">
      <c r="A604" s="384"/>
      <c r="B604" s="393" t="s">
        <v>2637</v>
      </c>
      <c r="C604" s="386" t="s">
        <v>1210</v>
      </c>
      <c r="D604" s="387">
        <v>1</v>
      </c>
      <c r="E604" s="433"/>
      <c r="F604" s="391">
        <f t="shared" ref="F604:F609" si="2">D604*E604</f>
        <v>0</v>
      </c>
      <c r="G604" s="180" t="s">
        <v>187</v>
      </c>
      <c r="H604" s="181" t="s">
        <v>179</v>
      </c>
    </row>
    <row r="605" spans="1:8" ht="15.95" customHeight="1" x14ac:dyDescent="0.25">
      <c r="A605" s="384"/>
      <c r="B605" s="393" t="s">
        <v>2638</v>
      </c>
      <c r="C605" s="386" t="s">
        <v>1210</v>
      </c>
      <c r="D605" s="387">
        <v>1</v>
      </c>
      <c r="E605" s="433"/>
      <c r="F605" s="391">
        <f t="shared" si="2"/>
        <v>0</v>
      </c>
      <c r="G605" s="180" t="s">
        <v>187</v>
      </c>
      <c r="H605" s="181" t="s">
        <v>179</v>
      </c>
    </row>
    <row r="606" spans="1:8" ht="15.95" customHeight="1" x14ac:dyDescent="0.25">
      <c r="A606" s="384"/>
      <c r="B606" s="393" t="s">
        <v>2639</v>
      </c>
      <c r="C606" s="386" t="s">
        <v>1210</v>
      </c>
      <c r="D606" s="387">
        <v>1</v>
      </c>
      <c r="E606" s="433"/>
      <c r="F606" s="391">
        <f t="shared" si="2"/>
        <v>0</v>
      </c>
      <c r="G606" s="180" t="s">
        <v>187</v>
      </c>
      <c r="H606" s="181" t="s">
        <v>179</v>
      </c>
    </row>
    <row r="607" spans="1:8" ht="15.95" customHeight="1" x14ac:dyDescent="0.25">
      <c r="A607" s="384"/>
      <c r="B607" s="393" t="s">
        <v>2640</v>
      </c>
      <c r="C607" s="386" t="s">
        <v>1210</v>
      </c>
      <c r="D607" s="387">
        <v>1</v>
      </c>
      <c r="E607" s="433"/>
      <c r="F607" s="391">
        <f t="shared" si="2"/>
        <v>0</v>
      </c>
      <c r="G607" s="180" t="s">
        <v>187</v>
      </c>
      <c r="H607" s="181" t="s">
        <v>179</v>
      </c>
    </row>
    <row r="608" spans="1:8" ht="15.95" customHeight="1" x14ac:dyDescent="0.25">
      <c r="A608" s="384"/>
      <c r="B608" s="393" t="s">
        <v>2641</v>
      </c>
      <c r="C608" s="386" t="s">
        <v>1210</v>
      </c>
      <c r="D608" s="387">
        <v>1</v>
      </c>
      <c r="E608" s="433"/>
      <c r="F608" s="391">
        <f t="shared" si="2"/>
        <v>0</v>
      </c>
      <c r="G608" s="180" t="s">
        <v>187</v>
      </c>
      <c r="H608" s="181" t="s">
        <v>179</v>
      </c>
    </row>
    <row r="609" spans="1:8" ht="15.95" customHeight="1" x14ac:dyDescent="0.25">
      <c r="A609" s="384"/>
      <c r="B609" s="393" t="s">
        <v>2642</v>
      </c>
      <c r="C609" s="386" t="s">
        <v>1210</v>
      </c>
      <c r="D609" s="387">
        <v>1</v>
      </c>
      <c r="E609" s="433"/>
      <c r="F609" s="391">
        <f t="shared" si="2"/>
        <v>0</v>
      </c>
      <c r="G609" s="180" t="s">
        <v>187</v>
      </c>
      <c r="H609" s="181" t="s">
        <v>179</v>
      </c>
    </row>
    <row r="610" spans="1:8" ht="15.95" customHeight="1" x14ac:dyDescent="0.25">
      <c r="A610" s="384"/>
      <c r="B610" s="393"/>
      <c r="C610" s="386"/>
      <c r="D610" s="387"/>
      <c r="E610" s="433"/>
      <c r="F610" s="391"/>
      <c r="G610" s="180" t="s">
        <v>187</v>
      </c>
      <c r="H610" s="181" t="s">
        <v>179</v>
      </c>
    </row>
    <row r="611" spans="1:8" ht="15.95" customHeight="1" x14ac:dyDescent="0.25">
      <c r="A611" s="384"/>
      <c r="B611" s="399" t="s">
        <v>2643</v>
      </c>
      <c r="C611" s="386"/>
      <c r="D611" s="387"/>
      <c r="E611" s="433"/>
      <c r="F611" s="391"/>
      <c r="G611" s="180" t="s">
        <v>187</v>
      </c>
      <c r="H611" s="181" t="s">
        <v>179</v>
      </c>
    </row>
    <row r="612" spans="1:8" ht="32.1" customHeight="1" x14ac:dyDescent="0.25">
      <c r="A612" s="384"/>
      <c r="B612" s="395" t="s">
        <v>2644</v>
      </c>
      <c r="C612" s="386" t="s">
        <v>1210</v>
      </c>
      <c r="D612" s="387">
        <v>2</v>
      </c>
      <c r="E612" s="433"/>
      <c r="F612" s="391">
        <f>D612*E612</f>
        <v>0</v>
      </c>
      <c r="G612" s="180" t="s">
        <v>187</v>
      </c>
      <c r="H612" s="181" t="s">
        <v>179</v>
      </c>
    </row>
    <row r="613" spans="1:8" ht="15.95" customHeight="1" x14ac:dyDescent="0.25">
      <c r="A613" s="384"/>
      <c r="B613" s="393" t="s">
        <v>2645</v>
      </c>
      <c r="C613" s="386" t="s">
        <v>1210</v>
      </c>
      <c r="D613" s="387">
        <v>4</v>
      </c>
      <c r="E613" s="433"/>
      <c r="F613" s="391">
        <f>D613*E613</f>
        <v>0</v>
      </c>
      <c r="G613" s="180" t="s">
        <v>187</v>
      </c>
      <c r="H613" s="181" t="s">
        <v>179</v>
      </c>
    </row>
    <row r="614" spans="1:8" ht="15.95" customHeight="1" x14ac:dyDescent="0.25">
      <c r="A614" s="384"/>
      <c r="B614" s="393" t="s">
        <v>2646</v>
      </c>
      <c r="C614" s="386" t="s">
        <v>1210</v>
      </c>
      <c r="D614" s="387">
        <v>8</v>
      </c>
      <c r="E614" s="433"/>
      <c r="F614" s="391">
        <f>D614*E614</f>
        <v>0</v>
      </c>
      <c r="G614" s="180" t="s">
        <v>187</v>
      </c>
      <c r="H614" s="181" t="s">
        <v>179</v>
      </c>
    </row>
    <row r="615" spans="1:8" ht="15.95" customHeight="1" x14ac:dyDescent="0.25">
      <c r="A615" s="384"/>
      <c r="B615" s="393"/>
      <c r="C615" s="386"/>
      <c r="D615" s="387"/>
      <c r="E615" s="433"/>
      <c r="F615" s="391"/>
      <c r="G615" s="180" t="s">
        <v>187</v>
      </c>
      <c r="H615" s="181" t="s">
        <v>179</v>
      </c>
    </row>
    <row r="616" spans="1:8" ht="15.95" customHeight="1" x14ac:dyDescent="0.25">
      <c r="A616" s="384"/>
      <c r="B616" s="393"/>
      <c r="C616" s="386"/>
      <c r="D616" s="387"/>
      <c r="E616" s="433"/>
      <c r="F616" s="391"/>
      <c r="G616" s="180" t="s">
        <v>187</v>
      </c>
      <c r="H616" s="181" t="s">
        <v>179</v>
      </c>
    </row>
    <row r="617" spans="1:8" ht="15.95" customHeight="1" x14ac:dyDescent="0.25">
      <c r="A617" s="384"/>
      <c r="B617" s="392" t="s">
        <v>2752</v>
      </c>
      <c r="C617" s="386"/>
      <c r="D617" s="387"/>
      <c r="E617" s="433"/>
      <c r="F617" s="391"/>
      <c r="G617" s="180" t="s">
        <v>187</v>
      </c>
      <c r="H617" s="181" t="s">
        <v>179</v>
      </c>
    </row>
    <row r="618" spans="1:8" ht="15.95" customHeight="1" x14ac:dyDescent="0.25">
      <c r="A618" s="384"/>
      <c r="B618" s="393"/>
      <c r="C618" s="386"/>
      <c r="D618" s="387"/>
      <c r="E618" s="433"/>
      <c r="F618" s="391"/>
      <c r="G618" s="180" t="s">
        <v>187</v>
      </c>
      <c r="H618" s="181" t="s">
        <v>179</v>
      </c>
    </row>
    <row r="619" spans="1:8" ht="15.95" customHeight="1" x14ac:dyDescent="0.25">
      <c r="A619" s="384"/>
      <c r="B619" s="392" t="s">
        <v>2480</v>
      </c>
      <c r="C619" s="386"/>
      <c r="D619" s="387"/>
      <c r="E619" s="433"/>
      <c r="F619" s="391"/>
      <c r="G619" s="180" t="s">
        <v>187</v>
      </c>
      <c r="H619" s="181" t="s">
        <v>179</v>
      </c>
    </row>
    <row r="620" spans="1:8" ht="15.95" customHeight="1" x14ac:dyDescent="0.25">
      <c r="A620" s="384"/>
      <c r="B620" s="393"/>
      <c r="C620" s="386"/>
      <c r="D620" s="387"/>
      <c r="E620" s="433"/>
      <c r="F620" s="391"/>
      <c r="G620" s="180" t="s">
        <v>187</v>
      </c>
      <c r="H620" s="181" t="s">
        <v>179</v>
      </c>
    </row>
    <row r="621" spans="1:8" ht="15.95" customHeight="1" x14ac:dyDescent="0.25">
      <c r="A621" s="384" t="s">
        <v>2753</v>
      </c>
      <c r="B621" s="393" t="s">
        <v>2482</v>
      </c>
      <c r="C621" s="386" t="s">
        <v>1210</v>
      </c>
      <c r="D621" s="387">
        <v>1</v>
      </c>
      <c r="E621" s="433"/>
      <c r="F621" s="391">
        <f>D621*E621</f>
        <v>0</v>
      </c>
      <c r="G621" s="180" t="s">
        <v>187</v>
      </c>
      <c r="H621" s="181" t="s">
        <v>179</v>
      </c>
    </row>
    <row r="622" spans="1:8" ht="15.95" customHeight="1" x14ac:dyDescent="0.25">
      <c r="A622" s="384"/>
      <c r="B622" s="393" t="s">
        <v>2754</v>
      </c>
      <c r="C622" s="386"/>
      <c r="D622" s="387"/>
      <c r="E622" s="433"/>
      <c r="F622" s="391"/>
      <c r="G622" s="180" t="s">
        <v>187</v>
      </c>
      <c r="H622" s="181" t="s">
        <v>179</v>
      </c>
    </row>
    <row r="623" spans="1:8" ht="15.95" customHeight="1" x14ac:dyDescent="0.25">
      <c r="A623" s="384"/>
      <c r="B623" s="393" t="s">
        <v>2755</v>
      </c>
      <c r="C623" s="386"/>
      <c r="D623" s="387"/>
      <c r="E623" s="433"/>
      <c r="F623" s="391"/>
      <c r="G623" s="180" t="s">
        <v>187</v>
      </c>
      <c r="H623" s="181" t="s">
        <v>179</v>
      </c>
    </row>
    <row r="624" spans="1:8" ht="15.95" customHeight="1" x14ac:dyDescent="0.25">
      <c r="A624" s="384"/>
      <c r="B624" s="393" t="s">
        <v>2485</v>
      </c>
      <c r="C624" s="386"/>
      <c r="D624" s="387"/>
      <c r="E624" s="433"/>
      <c r="F624" s="391"/>
      <c r="G624" s="180" t="s">
        <v>187</v>
      </c>
      <c r="H624" s="181" t="s">
        <v>179</v>
      </c>
    </row>
    <row r="625" spans="1:8" ht="15.95" customHeight="1" x14ac:dyDescent="0.25">
      <c r="A625" s="384"/>
      <c r="B625" s="393" t="s">
        <v>2756</v>
      </c>
      <c r="C625" s="386"/>
      <c r="D625" s="387"/>
      <c r="E625" s="433"/>
      <c r="F625" s="391"/>
      <c r="G625" s="180" t="s">
        <v>187</v>
      </c>
      <c r="H625" s="181" t="s">
        <v>179</v>
      </c>
    </row>
    <row r="626" spans="1:8" ht="15.95" customHeight="1" x14ac:dyDescent="0.25">
      <c r="A626" s="384"/>
      <c r="B626" s="393" t="s">
        <v>2488</v>
      </c>
      <c r="C626" s="386"/>
      <c r="D626" s="387"/>
      <c r="E626" s="433"/>
      <c r="F626" s="391"/>
      <c r="G626" s="180" t="s">
        <v>187</v>
      </c>
      <c r="H626" s="181" t="s">
        <v>179</v>
      </c>
    </row>
    <row r="627" spans="1:8" ht="15.95" customHeight="1" x14ac:dyDescent="0.25">
      <c r="A627" s="384"/>
      <c r="B627" s="393" t="s">
        <v>2489</v>
      </c>
      <c r="C627" s="386"/>
      <c r="D627" s="387"/>
      <c r="E627" s="433"/>
      <c r="F627" s="391"/>
      <c r="G627" s="180" t="s">
        <v>187</v>
      </c>
      <c r="H627" s="181" t="s">
        <v>179</v>
      </c>
    </row>
    <row r="628" spans="1:8" ht="15.95" customHeight="1" x14ac:dyDescent="0.25">
      <c r="A628" s="384"/>
      <c r="B628" s="393" t="s">
        <v>2490</v>
      </c>
      <c r="C628" s="386"/>
      <c r="D628" s="387"/>
      <c r="E628" s="433"/>
      <c r="F628" s="391"/>
      <c r="G628" s="180" t="s">
        <v>187</v>
      </c>
      <c r="H628" s="181" t="s">
        <v>179</v>
      </c>
    </row>
    <row r="629" spans="1:8" ht="15.95" customHeight="1" x14ac:dyDescent="0.25">
      <c r="A629" s="384"/>
      <c r="B629" s="393" t="s">
        <v>2757</v>
      </c>
      <c r="C629" s="386"/>
      <c r="D629" s="387"/>
      <c r="E629" s="433"/>
      <c r="F629" s="391"/>
      <c r="G629" s="180" t="s">
        <v>187</v>
      </c>
      <c r="H629" s="181" t="s">
        <v>179</v>
      </c>
    </row>
    <row r="630" spans="1:8" ht="15.95" customHeight="1" x14ac:dyDescent="0.25">
      <c r="A630" s="384"/>
      <c r="B630" s="393" t="s">
        <v>2492</v>
      </c>
      <c r="C630" s="386"/>
      <c r="D630" s="387"/>
      <c r="E630" s="433"/>
      <c r="F630" s="391"/>
      <c r="G630" s="180" t="s">
        <v>187</v>
      </c>
      <c r="H630" s="181" t="s">
        <v>179</v>
      </c>
    </row>
    <row r="631" spans="1:8" ht="15.95" customHeight="1" x14ac:dyDescent="0.25">
      <c r="A631" s="384"/>
      <c r="B631" s="393" t="s">
        <v>2493</v>
      </c>
      <c r="C631" s="386" t="s">
        <v>1785</v>
      </c>
      <c r="D631" s="387">
        <v>2</v>
      </c>
      <c r="E631" s="433"/>
      <c r="F631" s="391">
        <f>D631*E631</f>
        <v>0</v>
      </c>
      <c r="G631" s="180" t="s">
        <v>187</v>
      </c>
      <c r="H631" s="181" t="s">
        <v>179</v>
      </c>
    </row>
    <row r="632" spans="1:8" ht="15.95" customHeight="1" x14ac:dyDescent="0.25">
      <c r="A632" s="384"/>
      <c r="B632" s="393" t="s">
        <v>2494</v>
      </c>
      <c r="C632" s="386" t="s">
        <v>1785</v>
      </c>
      <c r="D632" s="387">
        <v>4</v>
      </c>
      <c r="E632" s="433"/>
      <c r="F632" s="391">
        <f>D632*E632</f>
        <v>0</v>
      </c>
      <c r="G632" s="180" t="s">
        <v>187</v>
      </c>
      <c r="H632" s="181" t="s">
        <v>179</v>
      </c>
    </row>
    <row r="633" spans="1:8" ht="15.95" customHeight="1" x14ac:dyDescent="0.25">
      <c r="A633" s="384"/>
      <c r="B633" s="393" t="s">
        <v>2495</v>
      </c>
      <c r="C633" s="386"/>
      <c r="D633" s="387"/>
      <c r="E633" s="433"/>
      <c r="F633" s="391"/>
      <c r="G633" s="180" t="s">
        <v>187</v>
      </c>
      <c r="H633" s="181" t="s">
        <v>179</v>
      </c>
    </row>
    <row r="634" spans="1:8" ht="15.95" customHeight="1" x14ac:dyDescent="0.25">
      <c r="A634" s="384"/>
      <c r="B634" s="393" t="s">
        <v>2496</v>
      </c>
      <c r="C634" s="386"/>
      <c r="D634" s="387"/>
      <c r="E634" s="433"/>
      <c r="F634" s="391"/>
      <c r="G634" s="180" t="s">
        <v>187</v>
      </c>
      <c r="H634" s="181" t="s">
        <v>179</v>
      </c>
    </row>
    <row r="635" spans="1:8" ht="15.95" customHeight="1" x14ac:dyDescent="0.25">
      <c r="A635" s="384"/>
      <c r="B635" s="393"/>
      <c r="C635" s="386"/>
      <c r="D635" s="387"/>
      <c r="E635" s="433"/>
      <c r="F635" s="391"/>
      <c r="G635" s="180" t="s">
        <v>187</v>
      </c>
      <c r="H635" s="181" t="s">
        <v>179</v>
      </c>
    </row>
    <row r="636" spans="1:8" s="398" customFormat="1" ht="30" customHeight="1" x14ac:dyDescent="0.25">
      <c r="A636" s="394"/>
      <c r="B636" s="395" t="s">
        <v>2497</v>
      </c>
      <c r="C636" s="396" t="s">
        <v>1210</v>
      </c>
      <c r="D636" s="397">
        <v>1</v>
      </c>
      <c r="E636" s="433"/>
      <c r="F636" s="391">
        <f>D636*E636</f>
        <v>0</v>
      </c>
      <c r="G636" s="180" t="s">
        <v>187</v>
      </c>
      <c r="H636" s="181" t="s">
        <v>179</v>
      </c>
    </row>
    <row r="637" spans="1:8" s="398" customFormat="1" ht="30" customHeight="1" x14ac:dyDescent="0.25">
      <c r="A637" s="394"/>
      <c r="B637" s="395" t="s">
        <v>2652</v>
      </c>
      <c r="C637" s="396" t="s">
        <v>1210</v>
      </c>
      <c r="D637" s="397">
        <v>1</v>
      </c>
      <c r="E637" s="433"/>
      <c r="F637" s="391">
        <f>D637*E637</f>
        <v>0</v>
      </c>
      <c r="G637" s="180" t="s">
        <v>187</v>
      </c>
      <c r="H637" s="181" t="s">
        <v>179</v>
      </c>
    </row>
    <row r="638" spans="1:8" ht="15.95" customHeight="1" x14ac:dyDescent="0.25">
      <c r="A638" s="384"/>
      <c r="B638" s="393" t="s">
        <v>2499</v>
      </c>
      <c r="C638" s="396" t="s">
        <v>1210</v>
      </c>
      <c r="D638" s="397">
        <v>1</v>
      </c>
      <c r="E638" s="433"/>
      <c r="F638" s="391">
        <f>D638*E638</f>
        <v>0</v>
      </c>
      <c r="G638" s="180" t="s">
        <v>187</v>
      </c>
      <c r="H638" s="181" t="s">
        <v>179</v>
      </c>
    </row>
    <row r="639" spans="1:8" ht="15.95" customHeight="1" x14ac:dyDescent="0.25">
      <c r="A639" s="384"/>
      <c r="B639" s="393" t="s">
        <v>2500</v>
      </c>
      <c r="C639" s="396" t="s">
        <v>1210</v>
      </c>
      <c r="D639" s="397">
        <v>1</v>
      </c>
      <c r="E639" s="433"/>
      <c r="F639" s="391">
        <f>D639*E639</f>
        <v>0</v>
      </c>
      <c r="G639" s="180" t="s">
        <v>187</v>
      </c>
      <c r="H639" s="181" t="s">
        <v>179</v>
      </c>
    </row>
    <row r="640" spans="1:8" ht="15.95" customHeight="1" x14ac:dyDescent="0.25">
      <c r="A640" s="384"/>
      <c r="B640" s="393"/>
      <c r="C640" s="386"/>
      <c r="D640" s="387"/>
      <c r="E640" s="433"/>
      <c r="F640" s="391"/>
      <c r="G640" s="180" t="s">
        <v>187</v>
      </c>
      <c r="H640" s="181" t="s">
        <v>179</v>
      </c>
    </row>
    <row r="641" spans="1:8" ht="15.95" customHeight="1" x14ac:dyDescent="0.25">
      <c r="A641" s="384"/>
      <c r="B641" s="399" t="s">
        <v>2501</v>
      </c>
      <c r="C641" s="396" t="s">
        <v>1210</v>
      </c>
      <c r="D641" s="397">
        <v>1</v>
      </c>
      <c r="E641" s="433"/>
      <c r="F641" s="391">
        <f>D641*E641</f>
        <v>0</v>
      </c>
      <c r="G641" s="180" t="s">
        <v>187</v>
      </c>
      <c r="H641" s="181" t="s">
        <v>179</v>
      </c>
    </row>
    <row r="642" spans="1:8" ht="15.95" customHeight="1" x14ac:dyDescent="0.25">
      <c r="A642" s="384"/>
      <c r="B642" s="393" t="s">
        <v>2502</v>
      </c>
      <c r="C642" s="386"/>
      <c r="D642" s="387"/>
      <c r="E642" s="433"/>
      <c r="F642" s="391"/>
      <c r="G642" s="180" t="s">
        <v>187</v>
      </c>
      <c r="H642" s="181" t="s">
        <v>179</v>
      </c>
    </row>
    <row r="643" spans="1:8" ht="15.95" customHeight="1" x14ac:dyDescent="0.25">
      <c r="A643" s="384"/>
      <c r="B643" s="393" t="s">
        <v>2503</v>
      </c>
      <c r="C643" s="386"/>
      <c r="D643" s="387"/>
      <c r="E643" s="433"/>
      <c r="F643" s="391"/>
      <c r="G643" s="180" t="s">
        <v>187</v>
      </c>
      <c r="H643" s="181" t="s">
        <v>179</v>
      </c>
    </row>
    <row r="644" spans="1:8" s="398" customFormat="1" ht="30" customHeight="1" x14ac:dyDescent="0.25">
      <c r="A644" s="394"/>
      <c r="B644" s="395" t="s">
        <v>2505</v>
      </c>
      <c r="C644" s="396"/>
      <c r="D644" s="397"/>
      <c r="E644" s="433"/>
      <c r="F644" s="391"/>
      <c r="G644" s="180" t="s">
        <v>187</v>
      </c>
      <c r="H644" s="181" t="s">
        <v>179</v>
      </c>
    </row>
    <row r="645" spans="1:8" ht="15.95" customHeight="1" x14ac:dyDescent="0.25">
      <c r="A645" s="384"/>
      <c r="B645" s="393" t="s">
        <v>2506</v>
      </c>
      <c r="C645" s="386"/>
      <c r="D645" s="387"/>
      <c r="E645" s="433"/>
      <c r="F645" s="391"/>
      <c r="G645" s="180" t="s">
        <v>187</v>
      </c>
      <c r="H645" s="181" t="s">
        <v>179</v>
      </c>
    </row>
    <row r="646" spans="1:8" ht="15.95" customHeight="1" x14ac:dyDescent="0.25">
      <c r="A646" s="384"/>
      <c r="B646" s="393" t="s">
        <v>2507</v>
      </c>
      <c r="C646" s="386"/>
      <c r="D646" s="387"/>
      <c r="E646" s="433"/>
      <c r="F646" s="391"/>
      <c r="G646" s="180" t="s">
        <v>187</v>
      </c>
      <c r="H646" s="181" t="s">
        <v>179</v>
      </c>
    </row>
    <row r="647" spans="1:8" ht="15.95" customHeight="1" x14ac:dyDescent="0.25">
      <c r="A647" s="384"/>
      <c r="B647" s="393" t="s">
        <v>2508</v>
      </c>
      <c r="C647" s="386"/>
      <c r="D647" s="387"/>
      <c r="E647" s="433"/>
      <c r="F647" s="391"/>
      <c r="G647" s="180" t="s">
        <v>187</v>
      </c>
      <c r="H647" s="181" t="s">
        <v>179</v>
      </c>
    </row>
    <row r="648" spans="1:8" ht="15.95" customHeight="1" x14ac:dyDescent="0.25">
      <c r="A648" s="384"/>
      <c r="B648" s="393" t="s">
        <v>2509</v>
      </c>
      <c r="C648" s="386"/>
      <c r="D648" s="387"/>
      <c r="E648" s="433"/>
      <c r="F648" s="391"/>
      <c r="G648" s="180" t="s">
        <v>187</v>
      </c>
      <c r="H648" s="181" t="s">
        <v>179</v>
      </c>
    </row>
    <row r="649" spans="1:8" ht="15.95" customHeight="1" x14ac:dyDescent="0.25">
      <c r="A649" s="384"/>
      <c r="B649" s="393" t="s">
        <v>2510</v>
      </c>
      <c r="C649" s="386"/>
      <c r="D649" s="387"/>
      <c r="E649" s="433"/>
      <c r="F649" s="391"/>
      <c r="G649" s="180" t="s">
        <v>187</v>
      </c>
      <c r="H649" s="181" t="s">
        <v>179</v>
      </c>
    </row>
    <row r="650" spans="1:8" ht="15.95" customHeight="1" x14ac:dyDescent="0.25">
      <c r="A650" s="384"/>
      <c r="B650" s="393" t="s">
        <v>2511</v>
      </c>
      <c r="C650" s="386"/>
      <c r="D650" s="387"/>
      <c r="E650" s="433"/>
      <c r="F650" s="391"/>
      <c r="G650" s="180" t="s">
        <v>187</v>
      </c>
      <c r="H650" s="181" t="s">
        <v>179</v>
      </c>
    </row>
    <row r="651" spans="1:8" s="398" customFormat="1" ht="30" customHeight="1" x14ac:dyDescent="0.25">
      <c r="A651" s="394"/>
      <c r="B651" s="395" t="s">
        <v>2512</v>
      </c>
      <c r="C651" s="396"/>
      <c r="D651" s="397"/>
      <c r="E651" s="433"/>
      <c r="F651" s="391"/>
      <c r="G651" s="180" t="s">
        <v>187</v>
      </c>
      <c r="H651" s="181" t="s">
        <v>179</v>
      </c>
    </row>
    <row r="652" spans="1:8" ht="15.95" customHeight="1" x14ac:dyDescent="0.25">
      <c r="A652" s="384"/>
      <c r="B652" s="393" t="s">
        <v>2513</v>
      </c>
      <c r="C652" s="386"/>
      <c r="D652" s="387"/>
      <c r="E652" s="433"/>
      <c r="F652" s="391"/>
      <c r="G652" s="180" t="s">
        <v>187</v>
      </c>
      <c r="H652" s="181" t="s">
        <v>179</v>
      </c>
    </row>
    <row r="653" spans="1:8" s="398" customFormat="1" ht="30" customHeight="1" x14ac:dyDescent="0.25">
      <c r="A653" s="394"/>
      <c r="B653" s="395" t="s">
        <v>2514</v>
      </c>
      <c r="C653" s="396"/>
      <c r="D653" s="397"/>
      <c r="E653" s="433"/>
      <c r="F653" s="391"/>
      <c r="G653" s="180" t="s">
        <v>187</v>
      </c>
      <c r="H653" s="181" t="s">
        <v>179</v>
      </c>
    </row>
    <row r="654" spans="1:8" ht="15.95" customHeight="1" x14ac:dyDescent="0.25">
      <c r="A654" s="384"/>
      <c r="B654" s="393" t="s">
        <v>2515</v>
      </c>
      <c r="C654" s="386"/>
      <c r="D654" s="387"/>
      <c r="E654" s="433"/>
      <c r="F654" s="391"/>
      <c r="G654" s="180" t="s">
        <v>187</v>
      </c>
      <c r="H654" s="181" t="s">
        <v>179</v>
      </c>
    </row>
    <row r="655" spans="1:8" ht="15.95" customHeight="1" x14ac:dyDescent="0.25">
      <c r="A655" s="384"/>
      <c r="B655" s="393"/>
      <c r="C655" s="386"/>
      <c r="D655" s="387"/>
      <c r="E655" s="433"/>
      <c r="F655" s="391"/>
      <c r="G655" s="180" t="s">
        <v>187</v>
      </c>
      <c r="H655" s="181" t="s">
        <v>179</v>
      </c>
    </row>
    <row r="656" spans="1:8" ht="15.95" customHeight="1" x14ac:dyDescent="0.25">
      <c r="A656" s="384"/>
      <c r="B656" s="393" t="s">
        <v>2516</v>
      </c>
      <c r="C656" s="396" t="s">
        <v>1210</v>
      </c>
      <c r="D656" s="397">
        <v>1</v>
      </c>
      <c r="E656" s="433"/>
      <c r="F656" s="391">
        <f>D656*E656</f>
        <v>0</v>
      </c>
      <c r="G656" s="180" t="s">
        <v>187</v>
      </c>
      <c r="H656" s="181" t="s">
        <v>179</v>
      </c>
    </row>
    <row r="657" spans="1:8" ht="15.95" customHeight="1" x14ac:dyDescent="0.25">
      <c r="A657" s="384"/>
      <c r="B657" s="393" t="s">
        <v>2517</v>
      </c>
      <c r="C657" s="396" t="s">
        <v>1210</v>
      </c>
      <c r="D657" s="397">
        <v>1</v>
      </c>
      <c r="E657" s="433"/>
      <c r="F657" s="391">
        <f>D657*E657</f>
        <v>0</v>
      </c>
      <c r="G657" s="180" t="s">
        <v>187</v>
      </c>
      <c r="H657" s="181" t="s">
        <v>179</v>
      </c>
    </row>
    <row r="658" spans="1:8" ht="15.95" customHeight="1" x14ac:dyDescent="0.25">
      <c r="A658" s="384"/>
      <c r="B658" s="393" t="s">
        <v>2518</v>
      </c>
      <c r="C658" s="396" t="s">
        <v>1210</v>
      </c>
      <c r="D658" s="397">
        <v>1</v>
      </c>
      <c r="E658" s="433"/>
      <c r="F658" s="391">
        <f>D658*E658</f>
        <v>0</v>
      </c>
      <c r="G658" s="180" t="s">
        <v>187</v>
      </c>
      <c r="H658" s="181" t="s">
        <v>179</v>
      </c>
    </row>
    <row r="659" spans="1:8" ht="15.95" customHeight="1" x14ac:dyDescent="0.25">
      <c r="A659" s="384"/>
      <c r="B659" s="393" t="s">
        <v>2096</v>
      </c>
      <c r="C659" s="396" t="s">
        <v>1210</v>
      </c>
      <c r="D659" s="397">
        <v>1</v>
      </c>
      <c r="E659" s="433"/>
      <c r="F659" s="391">
        <f>D659*E659</f>
        <v>0</v>
      </c>
      <c r="G659" s="180" t="s">
        <v>187</v>
      </c>
      <c r="H659" s="181" t="s">
        <v>179</v>
      </c>
    </row>
    <row r="660" spans="1:8" ht="15.95" customHeight="1" x14ac:dyDescent="0.25">
      <c r="A660" s="384"/>
      <c r="B660" s="393"/>
      <c r="C660" s="386"/>
      <c r="D660" s="387"/>
      <c r="E660" s="433"/>
      <c r="F660" s="391"/>
      <c r="G660" s="180" t="s">
        <v>187</v>
      </c>
      <c r="H660" s="181" t="s">
        <v>179</v>
      </c>
    </row>
    <row r="661" spans="1:8" ht="15.95" customHeight="1" x14ac:dyDescent="0.25">
      <c r="A661" s="384" t="s">
        <v>2758</v>
      </c>
      <c r="B661" s="393" t="s">
        <v>2759</v>
      </c>
      <c r="C661" s="386" t="s">
        <v>1785</v>
      </c>
      <c r="D661" s="387">
        <v>24</v>
      </c>
      <c r="E661" s="433"/>
      <c r="F661" s="391">
        <f>D661*E661</f>
        <v>0</v>
      </c>
      <c r="G661" s="180" t="s">
        <v>187</v>
      </c>
      <c r="H661" s="181" t="s">
        <v>179</v>
      </c>
    </row>
    <row r="662" spans="1:8" ht="15.95" customHeight="1" x14ac:dyDescent="0.25">
      <c r="A662" s="384"/>
      <c r="B662" s="393"/>
      <c r="C662" s="386"/>
      <c r="D662" s="387"/>
      <c r="E662" s="433"/>
      <c r="F662" s="391"/>
      <c r="G662" s="180" t="s">
        <v>187</v>
      </c>
      <c r="H662" s="181" t="s">
        <v>179</v>
      </c>
    </row>
    <row r="663" spans="1:8" ht="15.95" customHeight="1" x14ac:dyDescent="0.25">
      <c r="A663" s="384" t="s">
        <v>2760</v>
      </c>
      <c r="B663" s="393" t="s">
        <v>2761</v>
      </c>
      <c r="C663" s="386" t="s">
        <v>1785</v>
      </c>
      <c r="D663" s="387">
        <v>1</v>
      </c>
      <c r="E663" s="433"/>
      <c r="F663" s="391">
        <f>D663*E663</f>
        <v>0</v>
      </c>
      <c r="G663" s="180" t="s">
        <v>187</v>
      </c>
      <c r="H663" s="181" t="s">
        <v>179</v>
      </c>
    </row>
    <row r="664" spans="1:8" ht="15.95" customHeight="1" x14ac:dyDescent="0.25">
      <c r="A664" s="384"/>
      <c r="B664" s="393" t="s">
        <v>2524</v>
      </c>
      <c r="C664" s="386"/>
      <c r="D664" s="387"/>
      <c r="E664" s="433"/>
      <c r="F664" s="391"/>
      <c r="G664" s="180" t="s">
        <v>187</v>
      </c>
      <c r="H664" s="181" t="s">
        <v>179</v>
      </c>
    </row>
    <row r="665" spans="1:8" ht="15.95" customHeight="1" x14ac:dyDescent="0.25">
      <c r="A665" s="384"/>
      <c r="B665" s="393"/>
      <c r="C665" s="386"/>
      <c r="D665" s="387"/>
      <c r="E665" s="433"/>
      <c r="F665" s="391"/>
      <c r="G665" s="180" t="s">
        <v>187</v>
      </c>
      <c r="H665" s="181" t="s">
        <v>179</v>
      </c>
    </row>
    <row r="666" spans="1:8" ht="15.95" customHeight="1" x14ac:dyDescent="0.25">
      <c r="A666" s="384" t="s">
        <v>2762</v>
      </c>
      <c r="B666" s="393" t="s">
        <v>2763</v>
      </c>
      <c r="C666" s="386" t="s">
        <v>1785</v>
      </c>
      <c r="D666" s="387">
        <v>1</v>
      </c>
      <c r="E666" s="433"/>
      <c r="F666" s="391">
        <f>D666*E666</f>
        <v>0</v>
      </c>
      <c r="G666" s="180" t="s">
        <v>187</v>
      </c>
      <c r="H666" s="181" t="s">
        <v>179</v>
      </c>
    </row>
    <row r="667" spans="1:8" ht="15.95" customHeight="1" x14ac:dyDescent="0.25">
      <c r="A667" s="384"/>
      <c r="B667" s="393"/>
      <c r="C667" s="386"/>
      <c r="D667" s="387"/>
      <c r="E667" s="433"/>
      <c r="F667" s="391"/>
      <c r="G667" s="180" t="s">
        <v>187</v>
      </c>
      <c r="H667" s="181" t="s">
        <v>179</v>
      </c>
    </row>
    <row r="668" spans="1:8" ht="15.95" customHeight="1" x14ac:dyDescent="0.25">
      <c r="A668" s="384" t="s">
        <v>2764</v>
      </c>
      <c r="B668" s="393" t="s">
        <v>2765</v>
      </c>
      <c r="C668" s="386" t="s">
        <v>1785</v>
      </c>
      <c r="D668" s="387">
        <v>1</v>
      </c>
      <c r="E668" s="433"/>
      <c r="F668" s="391">
        <f>D668*E668</f>
        <v>0</v>
      </c>
      <c r="G668" s="180" t="s">
        <v>187</v>
      </c>
      <c r="H668" s="181" t="s">
        <v>179</v>
      </c>
    </row>
    <row r="669" spans="1:8" ht="15.95" customHeight="1" x14ac:dyDescent="0.25">
      <c r="A669" s="384"/>
      <c r="B669" s="393"/>
      <c r="C669" s="386"/>
      <c r="D669" s="387"/>
      <c r="E669" s="433"/>
      <c r="F669" s="391"/>
      <c r="G669" s="180" t="s">
        <v>187</v>
      </c>
      <c r="H669" s="181" t="s">
        <v>179</v>
      </c>
    </row>
    <row r="670" spans="1:8" ht="15.95" customHeight="1" x14ac:dyDescent="0.25">
      <c r="A670" s="384" t="s">
        <v>2766</v>
      </c>
      <c r="B670" s="393" t="s">
        <v>2767</v>
      </c>
      <c r="C670" s="386" t="s">
        <v>1785</v>
      </c>
      <c r="D670" s="387">
        <v>2</v>
      </c>
      <c r="E670" s="433"/>
      <c r="F670" s="391">
        <f>D670*E670</f>
        <v>0</v>
      </c>
      <c r="G670" s="180" t="s">
        <v>187</v>
      </c>
      <c r="H670" s="181" t="s">
        <v>179</v>
      </c>
    </row>
    <row r="671" spans="1:8" ht="15.95" customHeight="1" x14ac:dyDescent="0.25">
      <c r="A671" s="384"/>
      <c r="B671" s="393"/>
      <c r="C671" s="386"/>
      <c r="D671" s="387"/>
      <c r="E671" s="433"/>
      <c r="F671" s="391"/>
      <c r="G671" s="180" t="s">
        <v>187</v>
      </c>
      <c r="H671" s="181" t="s">
        <v>179</v>
      </c>
    </row>
    <row r="672" spans="1:8" ht="15.95" customHeight="1" x14ac:dyDescent="0.25">
      <c r="A672" s="384" t="s">
        <v>2768</v>
      </c>
      <c r="B672" s="400" t="s">
        <v>2538</v>
      </c>
      <c r="C672" s="386" t="s">
        <v>1785</v>
      </c>
      <c r="D672" s="387">
        <v>26</v>
      </c>
      <c r="E672" s="433"/>
      <c r="F672" s="391">
        <f>D672*E672</f>
        <v>0</v>
      </c>
      <c r="G672" s="180" t="s">
        <v>187</v>
      </c>
      <c r="H672" s="181" t="s">
        <v>179</v>
      </c>
    </row>
    <row r="673" spans="1:8" ht="15.95" customHeight="1" x14ac:dyDescent="0.25">
      <c r="A673" s="384"/>
      <c r="B673" s="401" t="s">
        <v>2539</v>
      </c>
      <c r="C673" s="386"/>
      <c r="D673" s="387"/>
      <c r="E673" s="433"/>
      <c r="F673" s="391"/>
      <c r="G673" s="180" t="s">
        <v>187</v>
      </c>
      <c r="H673" s="181" t="s">
        <v>179</v>
      </c>
    </row>
    <row r="674" spans="1:8" ht="15.95" customHeight="1" x14ac:dyDescent="0.25">
      <c r="A674" s="384"/>
      <c r="B674" s="400" t="s">
        <v>2540</v>
      </c>
      <c r="C674" s="386"/>
      <c r="D674" s="387"/>
      <c r="E674" s="433"/>
      <c r="F674" s="391"/>
      <c r="G674" s="180" t="s">
        <v>187</v>
      </c>
      <c r="H674" s="181" t="s">
        <v>179</v>
      </c>
    </row>
    <row r="675" spans="1:8" ht="15.95" customHeight="1" x14ac:dyDescent="0.25">
      <c r="A675" s="384"/>
      <c r="B675" s="400" t="s">
        <v>2541</v>
      </c>
      <c r="C675" s="386"/>
      <c r="D675" s="387"/>
      <c r="E675" s="433"/>
      <c r="F675" s="391"/>
      <c r="G675" s="180" t="s">
        <v>187</v>
      </c>
      <c r="H675" s="181" t="s">
        <v>179</v>
      </c>
    </row>
    <row r="676" spans="1:8" ht="15.95" customHeight="1" x14ac:dyDescent="0.25">
      <c r="A676" s="384"/>
      <c r="B676" s="400" t="s">
        <v>2542</v>
      </c>
      <c r="C676" s="386"/>
      <c r="D676" s="387"/>
      <c r="E676" s="433"/>
      <c r="F676" s="391"/>
      <c r="G676" s="180" t="s">
        <v>187</v>
      </c>
      <c r="H676" s="181" t="s">
        <v>179</v>
      </c>
    </row>
    <row r="677" spans="1:8" ht="15.95" customHeight="1" x14ac:dyDescent="0.25">
      <c r="A677" s="384"/>
      <c r="B677" s="400" t="s">
        <v>2543</v>
      </c>
      <c r="C677" s="386"/>
      <c r="D677" s="387"/>
      <c r="E677" s="433"/>
      <c r="F677" s="391"/>
      <c r="G677" s="180" t="s">
        <v>187</v>
      </c>
      <c r="H677" s="181" t="s">
        <v>179</v>
      </c>
    </row>
    <row r="678" spans="1:8" ht="15.95" customHeight="1" x14ac:dyDescent="0.25">
      <c r="A678" s="384"/>
      <c r="B678" s="393"/>
      <c r="C678" s="386"/>
      <c r="D678" s="387"/>
      <c r="E678" s="433"/>
      <c r="F678" s="391"/>
      <c r="G678" s="180" t="s">
        <v>187</v>
      </c>
      <c r="H678" s="181" t="s">
        <v>179</v>
      </c>
    </row>
    <row r="679" spans="1:8" ht="15.95" customHeight="1" x14ac:dyDescent="0.25">
      <c r="A679" s="384" t="s">
        <v>2769</v>
      </c>
      <c r="B679" s="393" t="s">
        <v>2555</v>
      </c>
      <c r="C679" s="386" t="s">
        <v>1785</v>
      </c>
      <c r="D679" s="387">
        <v>2</v>
      </c>
      <c r="E679" s="433"/>
      <c r="F679" s="391">
        <f>D679*E679</f>
        <v>0</v>
      </c>
      <c r="G679" s="180" t="s">
        <v>187</v>
      </c>
      <c r="H679" s="181" t="s">
        <v>179</v>
      </c>
    </row>
    <row r="680" spans="1:8" ht="15.95" customHeight="1" x14ac:dyDescent="0.25">
      <c r="A680" s="384"/>
      <c r="B680" s="393"/>
      <c r="C680" s="386"/>
      <c r="D680" s="387"/>
      <c r="E680" s="433"/>
      <c r="F680" s="391"/>
      <c r="G680" s="180" t="s">
        <v>187</v>
      </c>
      <c r="H680" s="181" t="s">
        <v>179</v>
      </c>
    </row>
    <row r="681" spans="1:8" ht="15.95" customHeight="1" x14ac:dyDescent="0.25">
      <c r="A681" s="384" t="s">
        <v>2770</v>
      </c>
      <c r="B681" s="393" t="s">
        <v>2559</v>
      </c>
      <c r="C681" s="386" t="s">
        <v>2560</v>
      </c>
      <c r="D681" s="387">
        <v>395</v>
      </c>
      <c r="E681" s="433"/>
      <c r="F681" s="391">
        <f>D681*E681</f>
        <v>0</v>
      </c>
      <c r="G681" s="180" t="s">
        <v>187</v>
      </c>
      <c r="H681" s="181" t="s">
        <v>179</v>
      </c>
    </row>
    <row r="682" spans="1:8" ht="15.95" customHeight="1" x14ac:dyDescent="0.25">
      <c r="A682" s="384"/>
      <c r="B682" s="393"/>
      <c r="C682" s="386"/>
      <c r="D682" s="387"/>
      <c r="E682" s="433"/>
      <c r="F682" s="391"/>
      <c r="G682" s="180" t="s">
        <v>187</v>
      </c>
      <c r="H682" s="181" t="s">
        <v>179</v>
      </c>
    </row>
    <row r="683" spans="1:8" ht="15.95" customHeight="1" x14ac:dyDescent="0.25">
      <c r="A683" s="384" t="s">
        <v>2771</v>
      </c>
      <c r="B683" s="393" t="s">
        <v>2571</v>
      </c>
      <c r="C683" s="386" t="s">
        <v>2563</v>
      </c>
      <c r="D683" s="387">
        <v>80</v>
      </c>
      <c r="E683" s="433"/>
      <c r="F683" s="391">
        <f>D683*E683</f>
        <v>0</v>
      </c>
      <c r="G683" s="180" t="s">
        <v>187</v>
      </c>
      <c r="H683" s="181" t="s">
        <v>179</v>
      </c>
    </row>
    <row r="684" spans="1:8" ht="15.95" customHeight="1" x14ac:dyDescent="0.25">
      <c r="A684" s="384"/>
      <c r="B684" s="393"/>
      <c r="C684" s="386"/>
      <c r="D684" s="387"/>
      <c r="E684" s="433"/>
      <c r="F684" s="391"/>
      <c r="G684" s="180" t="s">
        <v>187</v>
      </c>
      <c r="H684" s="181" t="s">
        <v>179</v>
      </c>
    </row>
    <row r="685" spans="1:8" ht="15.95" customHeight="1" x14ac:dyDescent="0.25">
      <c r="A685" s="384" t="s">
        <v>2772</v>
      </c>
      <c r="B685" s="393" t="s">
        <v>2575</v>
      </c>
      <c r="C685" s="386" t="s">
        <v>2563</v>
      </c>
      <c r="D685" s="387">
        <v>6</v>
      </c>
      <c r="E685" s="433"/>
      <c r="F685" s="391">
        <f>D685*E685</f>
        <v>0</v>
      </c>
      <c r="G685" s="180" t="s">
        <v>187</v>
      </c>
      <c r="H685" s="181" t="s">
        <v>179</v>
      </c>
    </row>
    <row r="686" spans="1:8" ht="15.95" customHeight="1" x14ac:dyDescent="0.25">
      <c r="A686" s="384"/>
      <c r="B686" s="393"/>
      <c r="C686" s="386"/>
      <c r="D686" s="387"/>
      <c r="E686" s="433"/>
      <c r="F686" s="391"/>
      <c r="G686" s="180" t="s">
        <v>187</v>
      </c>
      <c r="H686" s="181" t="s">
        <v>179</v>
      </c>
    </row>
    <row r="687" spans="1:8" ht="15.95" customHeight="1" x14ac:dyDescent="0.25">
      <c r="A687" s="384"/>
      <c r="B687" s="393" t="s">
        <v>2578</v>
      </c>
      <c r="C687" s="386" t="s">
        <v>2560</v>
      </c>
      <c r="D687" s="387">
        <v>375</v>
      </c>
      <c r="E687" s="433"/>
      <c r="F687" s="391">
        <f>D687*E687</f>
        <v>0</v>
      </c>
      <c r="G687" s="180" t="s">
        <v>187</v>
      </c>
      <c r="H687" s="181" t="s">
        <v>179</v>
      </c>
    </row>
    <row r="688" spans="1:8" ht="15.95" customHeight="1" x14ac:dyDescent="0.25">
      <c r="A688" s="384"/>
      <c r="B688" s="393" t="s">
        <v>2579</v>
      </c>
      <c r="C688" s="386"/>
      <c r="D688" s="387"/>
      <c r="E688" s="433"/>
      <c r="F688" s="391"/>
      <c r="G688" s="180" t="s">
        <v>187</v>
      </c>
      <c r="H688" s="181" t="s">
        <v>179</v>
      </c>
    </row>
    <row r="689" spans="1:8" ht="15.95" customHeight="1" x14ac:dyDescent="0.25">
      <c r="A689" s="384"/>
      <c r="B689" s="393"/>
      <c r="C689" s="386"/>
      <c r="D689" s="387"/>
      <c r="E689" s="433"/>
      <c r="F689" s="391"/>
      <c r="G689" s="180" t="s">
        <v>187</v>
      </c>
      <c r="H689" s="181" t="s">
        <v>179</v>
      </c>
    </row>
    <row r="690" spans="1:8" ht="15.95" customHeight="1" x14ac:dyDescent="0.25">
      <c r="A690" s="384"/>
      <c r="B690" s="393" t="s">
        <v>2580</v>
      </c>
      <c r="C690" s="386" t="s">
        <v>2560</v>
      </c>
      <c r="D690" s="387">
        <v>50</v>
      </c>
      <c r="E690" s="433"/>
      <c r="F690" s="391">
        <f>D690*E690</f>
        <v>0</v>
      </c>
      <c r="G690" s="180" t="s">
        <v>187</v>
      </c>
      <c r="H690" s="181" t="s">
        <v>179</v>
      </c>
    </row>
    <row r="691" spans="1:8" ht="15.95" customHeight="1" x14ac:dyDescent="0.25">
      <c r="A691" s="384"/>
      <c r="B691" s="393"/>
      <c r="C691" s="386"/>
      <c r="D691" s="387"/>
      <c r="E691" s="433"/>
      <c r="F691" s="391"/>
      <c r="G691" s="180" t="s">
        <v>187</v>
      </c>
      <c r="H691" s="181" t="s">
        <v>179</v>
      </c>
    </row>
    <row r="692" spans="1:8" ht="15.95" customHeight="1" x14ac:dyDescent="0.25">
      <c r="A692" s="384"/>
      <c r="B692" s="393" t="s">
        <v>2581</v>
      </c>
      <c r="C692" s="386" t="s">
        <v>2560</v>
      </c>
      <c r="D692" s="387">
        <v>10</v>
      </c>
      <c r="E692" s="433"/>
      <c r="F692" s="391">
        <f>D692*E692</f>
        <v>0</v>
      </c>
      <c r="G692" s="180" t="s">
        <v>187</v>
      </c>
      <c r="H692" s="181" t="s">
        <v>179</v>
      </c>
    </row>
    <row r="693" spans="1:8" ht="15.95" customHeight="1" x14ac:dyDescent="0.25">
      <c r="A693" s="384"/>
      <c r="B693" s="393" t="s">
        <v>2582</v>
      </c>
      <c r="C693" s="386"/>
      <c r="D693" s="387"/>
      <c r="E693" s="433"/>
      <c r="F693" s="391"/>
      <c r="G693" s="180" t="s">
        <v>187</v>
      </c>
      <c r="H693" s="181" t="s">
        <v>179</v>
      </c>
    </row>
    <row r="694" spans="1:8" ht="15.95" customHeight="1" x14ac:dyDescent="0.25">
      <c r="A694" s="384"/>
      <c r="B694" s="393"/>
      <c r="C694" s="386"/>
      <c r="D694" s="387"/>
      <c r="E694" s="433"/>
      <c r="F694" s="391"/>
      <c r="G694" s="180" t="s">
        <v>187</v>
      </c>
      <c r="H694" s="181" t="s">
        <v>179</v>
      </c>
    </row>
    <row r="695" spans="1:8" ht="15.95" customHeight="1" x14ac:dyDescent="0.25">
      <c r="A695" s="384"/>
      <c r="B695" s="392" t="s">
        <v>2583</v>
      </c>
      <c r="C695" s="386"/>
      <c r="D695" s="387"/>
      <c r="E695" s="433"/>
      <c r="F695" s="391"/>
      <c r="G695" s="180" t="s">
        <v>187</v>
      </c>
      <c r="H695" s="181" t="s">
        <v>179</v>
      </c>
    </row>
    <row r="696" spans="1:8" ht="15.95" customHeight="1" x14ac:dyDescent="0.25">
      <c r="A696" s="384"/>
      <c r="B696" s="393"/>
      <c r="C696" s="386"/>
      <c r="D696" s="387"/>
      <c r="E696" s="433"/>
      <c r="F696" s="391"/>
      <c r="G696" s="180" t="s">
        <v>187</v>
      </c>
      <c r="H696" s="181" t="s">
        <v>179</v>
      </c>
    </row>
    <row r="697" spans="1:8" ht="15.95" customHeight="1" x14ac:dyDescent="0.25">
      <c r="A697" s="384" t="s">
        <v>2773</v>
      </c>
      <c r="B697" s="393" t="s">
        <v>2521</v>
      </c>
      <c r="C697" s="386" t="s">
        <v>1785</v>
      </c>
      <c r="D697" s="387">
        <v>12</v>
      </c>
      <c r="E697" s="433"/>
      <c r="F697" s="391">
        <f>D697*E697</f>
        <v>0</v>
      </c>
      <c r="G697" s="180" t="s">
        <v>187</v>
      </c>
      <c r="H697" s="181" t="s">
        <v>179</v>
      </c>
    </row>
    <row r="698" spans="1:8" ht="15.95" customHeight="1" x14ac:dyDescent="0.25">
      <c r="A698" s="384"/>
      <c r="B698" s="393"/>
      <c r="C698" s="386"/>
      <c r="D698" s="387"/>
      <c r="E698" s="433"/>
      <c r="F698" s="391"/>
      <c r="G698" s="180" t="s">
        <v>187</v>
      </c>
      <c r="H698" s="181" t="s">
        <v>179</v>
      </c>
    </row>
    <row r="699" spans="1:8" ht="15.95" customHeight="1" x14ac:dyDescent="0.25">
      <c r="A699" s="384" t="s">
        <v>2774</v>
      </c>
      <c r="B699" s="393" t="s">
        <v>2775</v>
      </c>
      <c r="C699" s="386" t="s">
        <v>1785</v>
      </c>
      <c r="D699" s="387">
        <v>1</v>
      </c>
      <c r="E699" s="433"/>
      <c r="F699" s="391">
        <f>D699*E699</f>
        <v>0</v>
      </c>
      <c r="G699" s="180" t="s">
        <v>187</v>
      </c>
      <c r="H699" s="181" t="s">
        <v>179</v>
      </c>
    </row>
    <row r="700" spans="1:8" ht="15.95" customHeight="1" x14ac:dyDescent="0.25">
      <c r="A700" s="384"/>
      <c r="B700" s="393" t="s">
        <v>2524</v>
      </c>
      <c r="C700" s="386"/>
      <c r="D700" s="387"/>
      <c r="E700" s="433"/>
      <c r="F700" s="391"/>
      <c r="G700" s="180" t="s">
        <v>187</v>
      </c>
      <c r="H700" s="181" t="s">
        <v>179</v>
      </c>
    </row>
    <row r="701" spans="1:8" ht="15.95" customHeight="1" x14ac:dyDescent="0.25">
      <c r="A701" s="384"/>
      <c r="B701" s="393"/>
      <c r="C701" s="386"/>
      <c r="D701" s="387"/>
      <c r="E701" s="433"/>
      <c r="F701" s="391"/>
      <c r="G701" s="180" t="s">
        <v>187</v>
      </c>
      <c r="H701" s="181" t="s">
        <v>179</v>
      </c>
    </row>
    <row r="702" spans="1:8" ht="15.95" customHeight="1" x14ac:dyDescent="0.25">
      <c r="A702" s="384" t="s">
        <v>2776</v>
      </c>
      <c r="B702" s="393" t="s">
        <v>2777</v>
      </c>
      <c r="C702" s="386" t="s">
        <v>1785</v>
      </c>
      <c r="D702" s="387">
        <v>2</v>
      </c>
      <c r="E702" s="433"/>
      <c r="F702" s="391">
        <f>D702*E702</f>
        <v>0</v>
      </c>
      <c r="G702" s="180" t="s">
        <v>187</v>
      </c>
      <c r="H702" s="181" t="s">
        <v>179</v>
      </c>
    </row>
    <row r="703" spans="1:8" ht="15.95" customHeight="1" x14ac:dyDescent="0.25">
      <c r="A703" s="384"/>
      <c r="B703" s="393"/>
      <c r="C703" s="386"/>
      <c r="D703" s="387"/>
      <c r="E703" s="433"/>
      <c r="F703" s="391"/>
      <c r="G703" s="180" t="s">
        <v>187</v>
      </c>
      <c r="H703" s="181" t="s">
        <v>179</v>
      </c>
    </row>
    <row r="704" spans="1:8" ht="15.95" customHeight="1" x14ac:dyDescent="0.25">
      <c r="A704" s="384" t="s">
        <v>2778</v>
      </c>
      <c r="B704" s="393" t="s">
        <v>2779</v>
      </c>
      <c r="C704" s="386" t="s">
        <v>1785</v>
      </c>
      <c r="D704" s="387">
        <v>18</v>
      </c>
      <c r="E704" s="433"/>
      <c r="F704" s="391">
        <f>D704*E704</f>
        <v>0</v>
      </c>
      <c r="G704" s="180" t="s">
        <v>187</v>
      </c>
      <c r="H704" s="181" t="s">
        <v>179</v>
      </c>
    </row>
    <row r="705" spans="1:8" ht="15.95" customHeight="1" x14ac:dyDescent="0.25">
      <c r="A705" s="384"/>
      <c r="B705" s="393" t="s">
        <v>2617</v>
      </c>
      <c r="C705" s="386"/>
      <c r="D705" s="387"/>
      <c r="E705" s="433"/>
      <c r="F705" s="391"/>
      <c r="G705" s="180" t="s">
        <v>187</v>
      </c>
      <c r="H705" s="181" t="s">
        <v>179</v>
      </c>
    </row>
    <row r="706" spans="1:8" ht="15.95" customHeight="1" x14ac:dyDescent="0.25">
      <c r="A706" s="384"/>
      <c r="B706" s="400" t="s">
        <v>2541</v>
      </c>
      <c r="C706" s="386"/>
      <c r="D706" s="387"/>
      <c r="E706" s="433"/>
      <c r="F706" s="391"/>
      <c r="G706" s="180" t="s">
        <v>187</v>
      </c>
      <c r="H706" s="181" t="s">
        <v>179</v>
      </c>
    </row>
    <row r="707" spans="1:8" ht="15.95" customHeight="1" x14ac:dyDescent="0.25">
      <c r="A707" s="384"/>
      <c r="B707" s="400" t="s">
        <v>2542</v>
      </c>
      <c r="C707" s="386"/>
      <c r="D707" s="387"/>
      <c r="E707" s="433"/>
      <c r="F707" s="391"/>
      <c r="G707" s="180" t="s">
        <v>187</v>
      </c>
      <c r="H707" s="181" t="s">
        <v>179</v>
      </c>
    </row>
    <row r="708" spans="1:8" ht="15.95" customHeight="1" x14ac:dyDescent="0.25">
      <c r="A708" s="384"/>
      <c r="B708" s="400" t="s">
        <v>2780</v>
      </c>
      <c r="C708" s="386"/>
      <c r="D708" s="387"/>
      <c r="E708" s="433"/>
      <c r="F708" s="391"/>
      <c r="G708" s="180" t="s">
        <v>187</v>
      </c>
      <c r="H708" s="181" t="s">
        <v>179</v>
      </c>
    </row>
    <row r="709" spans="1:8" ht="15.95" customHeight="1" x14ac:dyDescent="0.25">
      <c r="A709" s="384"/>
      <c r="B709" s="393"/>
      <c r="C709" s="386"/>
      <c r="D709" s="387"/>
      <c r="E709" s="433"/>
      <c r="F709" s="391"/>
      <c r="G709" s="180" t="s">
        <v>187</v>
      </c>
      <c r="H709" s="181" t="s">
        <v>179</v>
      </c>
    </row>
    <row r="710" spans="1:8" ht="15.95" customHeight="1" x14ac:dyDescent="0.25">
      <c r="A710" s="384" t="s">
        <v>2781</v>
      </c>
      <c r="B710" s="393" t="s">
        <v>2691</v>
      </c>
      <c r="C710" s="386" t="s">
        <v>1785</v>
      </c>
      <c r="D710" s="387">
        <v>2</v>
      </c>
      <c r="E710" s="433"/>
      <c r="F710" s="391">
        <f>D710*E710</f>
        <v>0</v>
      </c>
      <c r="G710" s="180" t="s">
        <v>187</v>
      </c>
      <c r="H710" s="181" t="s">
        <v>179</v>
      </c>
    </row>
    <row r="711" spans="1:8" ht="15.95" customHeight="1" x14ac:dyDescent="0.25">
      <c r="A711" s="384"/>
      <c r="B711" s="393"/>
      <c r="C711" s="386"/>
      <c r="D711" s="387"/>
      <c r="E711" s="433"/>
      <c r="F711" s="391"/>
      <c r="G711" s="180" t="s">
        <v>187</v>
      </c>
      <c r="H711" s="181" t="s">
        <v>179</v>
      </c>
    </row>
    <row r="712" spans="1:8" ht="15.95" customHeight="1" x14ac:dyDescent="0.25">
      <c r="A712" s="384" t="s">
        <v>2782</v>
      </c>
      <c r="B712" s="393" t="s">
        <v>2559</v>
      </c>
      <c r="C712" s="386" t="s">
        <v>2560</v>
      </c>
      <c r="D712" s="387">
        <v>250</v>
      </c>
      <c r="E712" s="433"/>
      <c r="F712" s="391">
        <f>D712*E712</f>
        <v>0</v>
      </c>
      <c r="G712" s="180" t="s">
        <v>187</v>
      </c>
      <c r="H712" s="181" t="s">
        <v>179</v>
      </c>
    </row>
    <row r="713" spans="1:8" ht="15.95" customHeight="1" x14ac:dyDescent="0.25">
      <c r="A713" s="384"/>
      <c r="B713" s="393"/>
      <c r="C713" s="386"/>
      <c r="D713" s="387"/>
      <c r="E713" s="433"/>
      <c r="F713" s="391"/>
      <c r="G713" s="180" t="s">
        <v>187</v>
      </c>
      <c r="H713" s="181" t="s">
        <v>179</v>
      </c>
    </row>
    <row r="714" spans="1:8" ht="15.95" customHeight="1" x14ac:dyDescent="0.25">
      <c r="A714" s="384" t="s">
        <v>2783</v>
      </c>
      <c r="B714" s="393" t="s">
        <v>2571</v>
      </c>
      <c r="C714" s="386" t="s">
        <v>2563</v>
      </c>
      <c r="D714" s="387">
        <v>55</v>
      </c>
      <c r="E714" s="433"/>
      <c r="F714" s="391">
        <f>D714*E714</f>
        <v>0</v>
      </c>
      <c r="G714" s="180" t="s">
        <v>187</v>
      </c>
      <c r="H714" s="181" t="s">
        <v>179</v>
      </c>
    </row>
    <row r="715" spans="1:8" ht="15.95" customHeight="1" x14ac:dyDescent="0.25">
      <c r="A715" s="384"/>
      <c r="B715" s="393"/>
      <c r="C715" s="386"/>
      <c r="D715" s="387"/>
      <c r="E715" s="433"/>
      <c r="F715" s="391"/>
      <c r="G715" s="180" t="s">
        <v>187</v>
      </c>
      <c r="H715" s="181" t="s">
        <v>179</v>
      </c>
    </row>
    <row r="716" spans="1:8" ht="15.95" customHeight="1" x14ac:dyDescent="0.25">
      <c r="A716" s="384" t="s">
        <v>2784</v>
      </c>
      <c r="B716" s="393" t="s">
        <v>2575</v>
      </c>
      <c r="C716" s="386" t="s">
        <v>2563</v>
      </c>
      <c r="D716" s="387">
        <v>6</v>
      </c>
      <c r="E716" s="433"/>
      <c r="F716" s="391">
        <f>D716*E716</f>
        <v>0</v>
      </c>
      <c r="G716" s="180" t="s">
        <v>187</v>
      </c>
      <c r="H716" s="181" t="s">
        <v>179</v>
      </c>
    </row>
    <row r="717" spans="1:8" ht="15.95" customHeight="1" x14ac:dyDescent="0.25">
      <c r="A717" s="384"/>
      <c r="B717" s="393"/>
      <c r="C717" s="386"/>
      <c r="D717" s="387"/>
      <c r="E717" s="433"/>
      <c r="F717" s="391"/>
      <c r="G717" s="180" t="s">
        <v>187</v>
      </c>
      <c r="H717" s="181" t="s">
        <v>179</v>
      </c>
    </row>
    <row r="718" spans="1:8" ht="15.95" customHeight="1" x14ac:dyDescent="0.25">
      <c r="A718" s="384"/>
      <c r="B718" s="393" t="s">
        <v>2578</v>
      </c>
      <c r="C718" s="386" t="s">
        <v>2560</v>
      </c>
      <c r="D718" s="387">
        <v>250</v>
      </c>
      <c r="E718" s="433"/>
      <c r="F718" s="391">
        <f>D718*E718</f>
        <v>0</v>
      </c>
      <c r="G718" s="180" t="s">
        <v>187</v>
      </c>
      <c r="H718" s="181" t="s">
        <v>179</v>
      </c>
    </row>
    <row r="719" spans="1:8" ht="15.95" customHeight="1" x14ac:dyDescent="0.25">
      <c r="A719" s="384"/>
      <c r="B719" s="393" t="s">
        <v>2785</v>
      </c>
      <c r="C719" s="386"/>
      <c r="D719" s="387"/>
      <c r="E719" s="433"/>
      <c r="F719" s="391"/>
      <c r="G719" s="180" t="s">
        <v>187</v>
      </c>
      <c r="H719" s="181" t="s">
        <v>179</v>
      </c>
    </row>
    <row r="720" spans="1:8" ht="15.95" customHeight="1" x14ac:dyDescent="0.25">
      <c r="A720" s="384"/>
      <c r="B720" s="393"/>
      <c r="C720" s="386"/>
      <c r="D720" s="387"/>
      <c r="E720" s="433"/>
      <c r="F720" s="391"/>
      <c r="G720" s="180" t="s">
        <v>187</v>
      </c>
      <c r="H720" s="181" t="s">
        <v>179</v>
      </c>
    </row>
    <row r="721" spans="1:8" ht="15.95" customHeight="1" x14ac:dyDescent="0.25">
      <c r="A721" s="384"/>
      <c r="B721" s="393" t="s">
        <v>2580</v>
      </c>
      <c r="C721" s="386" t="s">
        <v>2560</v>
      </c>
      <c r="D721" s="387">
        <v>40</v>
      </c>
      <c r="E721" s="433"/>
      <c r="F721" s="391">
        <f>D721*E721</f>
        <v>0</v>
      </c>
      <c r="G721" s="180" t="s">
        <v>187</v>
      </c>
      <c r="H721" s="181" t="s">
        <v>179</v>
      </c>
    </row>
    <row r="722" spans="1:8" ht="15.95" customHeight="1" x14ac:dyDescent="0.25">
      <c r="A722" s="384"/>
      <c r="B722" s="393"/>
      <c r="C722" s="386"/>
      <c r="D722" s="387"/>
      <c r="E722" s="433"/>
      <c r="F722" s="391"/>
      <c r="G722" s="180" t="s">
        <v>187</v>
      </c>
      <c r="H722" s="181" t="s">
        <v>179</v>
      </c>
    </row>
    <row r="723" spans="1:8" ht="15.95" customHeight="1" x14ac:dyDescent="0.25">
      <c r="A723" s="384"/>
      <c r="B723" s="393" t="s">
        <v>2581</v>
      </c>
      <c r="C723" s="386" t="s">
        <v>2560</v>
      </c>
      <c r="D723" s="387">
        <v>10</v>
      </c>
      <c r="E723" s="433"/>
      <c r="F723" s="391">
        <f>D723*E723</f>
        <v>0</v>
      </c>
      <c r="G723" s="180" t="s">
        <v>187</v>
      </c>
      <c r="H723" s="181" t="s">
        <v>179</v>
      </c>
    </row>
    <row r="724" spans="1:8" ht="15.95" customHeight="1" x14ac:dyDescent="0.25">
      <c r="A724" s="384"/>
      <c r="B724" s="393" t="s">
        <v>2582</v>
      </c>
      <c r="C724" s="386"/>
      <c r="D724" s="387"/>
      <c r="E724" s="433"/>
      <c r="F724" s="391"/>
      <c r="G724" s="180" t="s">
        <v>187</v>
      </c>
      <c r="H724" s="181" t="s">
        <v>179</v>
      </c>
    </row>
    <row r="725" spans="1:8" ht="15.95" customHeight="1" x14ac:dyDescent="0.25">
      <c r="A725" s="384"/>
      <c r="B725" s="393"/>
      <c r="C725" s="386"/>
      <c r="D725" s="387"/>
      <c r="E725" s="433"/>
      <c r="F725" s="391"/>
      <c r="G725" s="180" t="s">
        <v>187</v>
      </c>
      <c r="H725" s="181" t="s">
        <v>179</v>
      </c>
    </row>
    <row r="726" spans="1:8" ht="15.95" customHeight="1" x14ac:dyDescent="0.25">
      <c r="A726" s="384"/>
      <c r="B726" s="393"/>
      <c r="C726" s="386"/>
      <c r="D726" s="387"/>
      <c r="E726" s="433"/>
      <c r="F726" s="391"/>
      <c r="G726" s="180" t="s">
        <v>187</v>
      </c>
      <c r="H726" s="181" t="s">
        <v>179</v>
      </c>
    </row>
    <row r="727" spans="1:8" ht="15.95" customHeight="1" x14ac:dyDescent="0.25">
      <c r="A727" s="384"/>
      <c r="B727" s="392" t="s">
        <v>2786</v>
      </c>
      <c r="C727" s="386"/>
      <c r="D727" s="387"/>
      <c r="E727" s="433"/>
      <c r="F727" s="391"/>
      <c r="G727" s="180" t="s">
        <v>187</v>
      </c>
      <c r="H727" s="181" t="s">
        <v>179</v>
      </c>
    </row>
    <row r="728" spans="1:8" ht="15.95" customHeight="1" x14ac:dyDescent="0.25">
      <c r="A728" s="384"/>
      <c r="B728" s="393"/>
      <c r="C728" s="386"/>
      <c r="D728" s="387"/>
      <c r="E728" s="433"/>
      <c r="F728" s="391"/>
      <c r="G728" s="180" t="s">
        <v>187</v>
      </c>
      <c r="H728" s="181" t="s">
        <v>179</v>
      </c>
    </row>
    <row r="729" spans="1:8" ht="15.95" customHeight="1" x14ac:dyDescent="0.25">
      <c r="A729" s="384"/>
      <c r="B729" s="392" t="s">
        <v>2480</v>
      </c>
      <c r="C729" s="386"/>
      <c r="D729" s="387"/>
      <c r="E729" s="433"/>
      <c r="F729" s="391"/>
      <c r="G729" s="180" t="s">
        <v>187</v>
      </c>
      <c r="H729" s="181" t="s">
        <v>179</v>
      </c>
    </row>
    <row r="730" spans="1:8" ht="15.95" customHeight="1" x14ac:dyDescent="0.25">
      <c r="A730" s="384"/>
      <c r="B730" s="393"/>
      <c r="C730" s="386"/>
      <c r="D730" s="387"/>
      <c r="E730" s="433"/>
      <c r="F730" s="391"/>
      <c r="G730" s="180" t="s">
        <v>187</v>
      </c>
      <c r="H730" s="181" t="s">
        <v>179</v>
      </c>
    </row>
    <row r="731" spans="1:8" ht="15.95" customHeight="1" x14ac:dyDescent="0.25">
      <c r="A731" s="384" t="s">
        <v>2787</v>
      </c>
      <c r="B731" s="393" t="s">
        <v>2482</v>
      </c>
      <c r="C731" s="386" t="s">
        <v>1210</v>
      </c>
      <c r="D731" s="387">
        <v>1</v>
      </c>
      <c r="E731" s="433"/>
      <c r="F731" s="391">
        <f>D731*E731</f>
        <v>0</v>
      </c>
      <c r="G731" s="180" t="s">
        <v>187</v>
      </c>
      <c r="H731" s="181" t="s">
        <v>179</v>
      </c>
    </row>
    <row r="732" spans="1:8" ht="15.95" customHeight="1" x14ac:dyDescent="0.25">
      <c r="A732" s="384"/>
      <c r="B732" s="393" t="s">
        <v>2788</v>
      </c>
      <c r="C732" s="386"/>
      <c r="D732" s="387"/>
      <c r="E732" s="433"/>
      <c r="F732" s="391"/>
      <c r="G732" s="180" t="s">
        <v>187</v>
      </c>
      <c r="H732" s="181" t="s">
        <v>179</v>
      </c>
    </row>
    <row r="733" spans="1:8" ht="15.95" customHeight="1" x14ac:dyDescent="0.25">
      <c r="A733" s="384"/>
      <c r="B733" s="393" t="s">
        <v>2789</v>
      </c>
      <c r="C733" s="386"/>
      <c r="D733" s="387"/>
      <c r="E733" s="433"/>
      <c r="F733" s="391"/>
      <c r="G733" s="180" t="s">
        <v>187</v>
      </c>
      <c r="H733" s="181" t="s">
        <v>179</v>
      </c>
    </row>
    <row r="734" spans="1:8" ht="15.95" customHeight="1" x14ac:dyDescent="0.25">
      <c r="A734" s="384"/>
      <c r="B734" s="393" t="s">
        <v>2485</v>
      </c>
      <c r="C734" s="386"/>
      <c r="D734" s="387"/>
      <c r="E734" s="433"/>
      <c r="F734" s="391"/>
      <c r="G734" s="180" t="s">
        <v>187</v>
      </c>
      <c r="H734" s="181" t="s">
        <v>179</v>
      </c>
    </row>
    <row r="735" spans="1:8" ht="15.95" customHeight="1" x14ac:dyDescent="0.25">
      <c r="A735" s="384"/>
      <c r="B735" s="393" t="s">
        <v>2790</v>
      </c>
      <c r="C735" s="386"/>
      <c r="D735" s="387"/>
      <c r="E735" s="433"/>
      <c r="F735" s="391"/>
      <c r="G735" s="180" t="s">
        <v>187</v>
      </c>
      <c r="H735" s="181" t="s">
        <v>179</v>
      </c>
    </row>
    <row r="736" spans="1:8" ht="15.95" customHeight="1" x14ac:dyDescent="0.25">
      <c r="A736" s="384"/>
      <c r="B736" s="393" t="s">
        <v>2488</v>
      </c>
      <c r="C736" s="386"/>
      <c r="D736" s="387"/>
      <c r="E736" s="433"/>
      <c r="F736" s="391"/>
      <c r="G736" s="180" t="s">
        <v>187</v>
      </c>
      <c r="H736" s="181" t="s">
        <v>179</v>
      </c>
    </row>
    <row r="737" spans="1:8" ht="15.95" customHeight="1" x14ac:dyDescent="0.25">
      <c r="A737" s="384"/>
      <c r="B737" s="393" t="s">
        <v>2489</v>
      </c>
      <c r="C737" s="386"/>
      <c r="D737" s="387"/>
      <c r="E737" s="433"/>
      <c r="F737" s="391"/>
      <c r="G737" s="180" t="s">
        <v>187</v>
      </c>
      <c r="H737" s="181" t="s">
        <v>179</v>
      </c>
    </row>
    <row r="738" spans="1:8" ht="15.95" customHeight="1" x14ac:dyDescent="0.25">
      <c r="A738" s="384"/>
      <c r="B738" s="393" t="s">
        <v>2490</v>
      </c>
      <c r="C738" s="386"/>
      <c r="D738" s="387"/>
      <c r="E738" s="433"/>
      <c r="F738" s="391"/>
      <c r="G738" s="180" t="s">
        <v>187</v>
      </c>
      <c r="H738" s="181" t="s">
        <v>179</v>
      </c>
    </row>
    <row r="739" spans="1:8" ht="15.95" customHeight="1" x14ac:dyDescent="0.25">
      <c r="A739" s="384"/>
      <c r="B739" s="393" t="s">
        <v>2757</v>
      </c>
      <c r="C739" s="386"/>
      <c r="D739" s="387"/>
      <c r="E739" s="433"/>
      <c r="F739" s="391"/>
      <c r="G739" s="180" t="s">
        <v>187</v>
      </c>
      <c r="H739" s="181" t="s">
        <v>179</v>
      </c>
    </row>
    <row r="740" spans="1:8" ht="15.95" customHeight="1" x14ac:dyDescent="0.25">
      <c r="A740" s="384"/>
      <c r="B740" s="393" t="s">
        <v>2492</v>
      </c>
      <c r="C740" s="386"/>
      <c r="D740" s="387"/>
      <c r="E740" s="433"/>
      <c r="F740" s="391"/>
      <c r="G740" s="180" t="s">
        <v>187</v>
      </c>
      <c r="H740" s="181" t="s">
        <v>179</v>
      </c>
    </row>
    <row r="741" spans="1:8" ht="15.95" customHeight="1" x14ac:dyDescent="0.25">
      <c r="A741" s="384"/>
      <c r="B741" s="393" t="s">
        <v>2493</v>
      </c>
      <c r="C741" s="386" t="s">
        <v>1785</v>
      </c>
      <c r="D741" s="387">
        <v>2</v>
      </c>
      <c r="E741" s="433"/>
      <c r="F741" s="391">
        <f>D741*E741</f>
        <v>0</v>
      </c>
      <c r="G741" s="180" t="s">
        <v>187</v>
      </c>
      <c r="H741" s="181" t="s">
        <v>179</v>
      </c>
    </row>
    <row r="742" spans="1:8" ht="15.95" customHeight="1" x14ac:dyDescent="0.25">
      <c r="A742" s="384"/>
      <c r="B742" s="393" t="s">
        <v>2494</v>
      </c>
      <c r="C742" s="386" t="s">
        <v>1785</v>
      </c>
      <c r="D742" s="387">
        <v>4</v>
      </c>
      <c r="E742" s="433"/>
      <c r="F742" s="391">
        <f>D742*E742</f>
        <v>0</v>
      </c>
      <c r="G742" s="180" t="s">
        <v>187</v>
      </c>
      <c r="H742" s="181" t="s">
        <v>179</v>
      </c>
    </row>
    <row r="743" spans="1:8" ht="15.95" customHeight="1" x14ac:dyDescent="0.25">
      <c r="A743" s="384"/>
      <c r="B743" s="393" t="s">
        <v>2495</v>
      </c>
      <c r="C743" s="386"/>
      <c r="D743" s="387"/>
      <c r="E743" s="433"/>
      <c r="F743" s="391"/>
      <c r="G743" s="180" t="s">
        <v>187</v>
      </c>
      <c r="H743" s="181" t="s">
        <v>179</v>
      </c>
    </row>
    <row r="744" spans="1:8" ht="15.95" customHeight="1" x14ac:dyDescent="0.25">
      <c r="A744" s="384"/>
      <c r="B744" s="393" t="s">
        <v>2496</v>
      </c>
      <c r="C744" s="386"/>
      <c r="D744" s="387"/>
      <c r="E744" s="433"/>
      <c r="F744" s="391"/>
      <c r="G744" s="180" t="s">
        <v>187</v>
      </c>
      <c r="H744" s="181" t="s">
        <v>179</v>
      </c>
    </row>
    <row r="745" spans="1:8" ht="15.95" customHeight="1" x14ac:dyDescent="0.25">
      <c r="A745" s="384"/>
      <c r="B745" s="393"/>
      <c r="C745" s="386"/>
      <c r="D745" s="387"/>
      <c r="E745" s="433"/>
      <c r="F745" s="391"/>
      <c r="G745" s="180" t="s">
        <v>187</v>
      </c>
      <c r="H745" s="181" t="s">
        <v>179</v>
      </c>
    </row>
    <row r="746" spans="1:8" s="398" customFormat="1" ht="30" customHeight="1" x14ac:dyDescent="0.25">
      <c r="A746" s="394"/>
      <c r="B746" s="395" t="s">
        <v>2497</v>
      </c>
      <c r="C746" s="396" t="s">
        <v>1210</v>
      </c>
      <c r="D746" s="397">
        <v>1</v>
      </c>
      <c r="E746" s="433"/>
      <c r="F746" s="391">
        <f>D746*E746</f>
        <v>0</v>
      </c>
      <c r="G746" s="180" t="s">
        <v>187</v>
      </c>
      <c r="H746" s="181" t="s">
        <v>179</v>
      </c>
    </row>
    <row r="747" spans="1:8" s="398" customFormat="1" ht="30" customHeight="1" x14ac:dyDescent="0.25">
      <c r="A747" s="394"/>
      <c r="B747" s="395" t="s">
        <v>2652</v>
      </c>
      <c r="C747" s="396" t="s">
        <v>1210</v>
      </c>
      <c r="D747" s="397">
        <v>1</v>
      </c>
      <c r="E747" s="433"/>
      <c r="F747" s="391">
        <f>D747*E747</f>
        <v>0</v>
      </c>
      <c r="G747" s="180" t="s">
        <v>187</v>
      </c>
      <c r="H747" s="181" t="s">
        <v>179</v>
      </c>
    </row>
    <row r="748" spans="1:8" ht="15.95" customHeight="1" x14ac:dyDescent="0.25">
      <c r="A748" s="384"/>
      <c r="B748" s="393" t="s">
        <v>2499</v>
      </c>
      <c r="C748" s="396" t="s">
        <v>1210</v>
      </c>
      <c r="D748" s="397">
        <v>1</v>
      </c>
      <c r="E748" s="433"/>
      <c r="F748" s="391">
        <f>D748*E748</f>
        <v>0</v>
      </c>
      <c r="G748" s="180" t="s">
        <v>187</v>
      </c>
      <c r="H748" s="181" t="s">
        <v>179</v>
      </c>
    </row>
    <row r="749" spans="1:8" ht="15.95" customHeight="1" x14ac:dyDescent="0.25">
      <c r="A749" s="384"/>
      <c r="B749" s="393" t="s">
        <v>2500</v>
      </c>
      <c r="C749" s="396" t="s">
        <v>1210</v>
      </c>
      <c r="D749" s="397">
        <v>1</v>
      </c>
      <c r="E749" s="433"/>
      <c r="F749" s="391">
        <f>D749*E749</f>
        <v>0</v>
      </c>
      <c r="G749" s="180" t="s">
        <v>187</v>
      </c>
      <c r="H749" s="181" t="s">
        <v>179</v>
      </c>
    </row>
    <row r="750" spans="1:8" ht="15.95" customHeight="1" x14ac:dyDescent="0.25">
      <c r="A750" s="384"/>
      <c r="B750" s="393"/>
      <c r="C750" s="386"/>
      <c r="D750" s="387"/>
      <c r="E750" s="433"/>
      <c r="F750" s="391"/>
      <c r="G750" s="180" t="s">
        <v>187</v>
      </c>
      <c r="H750" s="181" t="s">
        <v>179</v>
      </c>
    </row>
    <row r="751" spans="1:8" ht="15.95" customHeight="1" x14ac:dyDescent="0.25">
      <c r="A751" s="384"/>
      <c r="B751" s="399" t="s">
        <v>2501</v>
      </c>
      <c r="C751" s="396" t="s">
        <v>1210</v>
      </c>
      <c r="D751" s="397">
        <v>1</v>
      </c>
      <c r="E751" s="433"/>
      <c r="F751" s="391">
        <f>D751*E751</f>
        <v>0</v>
      </c>
      <c r="G751" s="180" t="s">
        <v>187</v>
      </c>
      <c r="H751" s="181" t="s">
        <v>179</v>
      </c>
    </row>
    <row r="752" spans="1:8" ht="15.95" customHeight="1" x14ac:dyDescent="0.25">
      <c r="A752" s="384"/>
      <c r="B752" s="393" t="s">
        <v>2502</v>
      </c>
      <c r="C752" s="386"/>
      <c r="D752" s="387"/>
      <c r="E752" s="433"/>
      <c r="F752" s="391"/>
      <c r="G752" s="180" t="s">
        <v>187</v>
      </c>
      <c r="H752" s="181" t="s">
        <v>179</v>
      </c>
    </row>
    <row r="753" spans="1:8" ht="15.95" customHeight="1" x14ac:dyDescent="0.25">
      <c r="A753" s="384"/>
      <c r="B753" s="393" t="s">
        <v>2503</v>
      </c>
      <c r="C753" s="386"/>
      <c r="D753" s="387"/>
      <c r="E753" s="433"/>
      <c r="F753" s="391"/>
      <c r="G753" s="180" t="s">
        <v>187</v>
      </c>
      <c r="H753" s="181" t="s">
        <v>179</v>
      </c>
    </row>
    <row r="754" spans="1:8" s="398" customFormat="1" ht="30" customHeight="1" x14ac:dyDescent="0.25">
      <c r="A754" s="394"/>
      <c r="B754" s="395" t="s">
        <v>2505</v>
      </c>
      <c r="C754" s="396"/>
      <c r="D754" s="397"/>
      <c r="E754" s="433"/>
      <c r="F754" s="391"/>
      <c r="G754" s="180" t="s">
        <v>187</v>
      </c>
      <c r="H754" s="181" t="s">
        <v>179</v>
      </c>
    </row>
    <row r="755" spans="1:8" ht="15.95" customHeight="1" x14ac:dyDescent="0.25">
      <c r="A755" s="384"/>
      <c r="B755" s="393" t="s">
        <v>2506</v>
      </c>
      <c r="C755" s="386"/>
      <c r="D755" s="387"/>
      <c r="E755" s="433"/>
      <c r="F755" s="391"/>
      <c r="G755" s="180" t="s">
        <v>187</v>
      </c>
      <c r="H755" s="181" t="s">
        <v>179</v>
      </c>
    </row>
    <row r="756" spans="1:8" ht="15.95" customHeight="1" x14ac:dyDescent="0.25">
      <c r="A756" s="384"/>
      <c r="B756" s="393" t="s">
        <v>2507</v>
      </c>
      <c r="C756" s="386"/>
      <c r="D756" s="387"/>
      <c r="E756" s="433"/>
      <c r="F756" s="391"/>
      <c r="G756" s="180" t="s">
        <v>187</v>
      </c>
      <c r="H756" s="181" t="s">
        <v>179</v>
      </c>
    </row>
    <row r="757" spans="1:8" ht="15.95" customHeight="1" x14ac:dyDescent="0.25">
      <c r="A757" s="384"/>
      <c r="B757" s="393" t="s">
        <v>2508</v>
      </c>
      <c r="C757" s="386"/>
      <c r="D757" s="387"/>
      <c r="E757" s="433"/>
      <c r="F757" s="391"/>
      <c r="G757" s="180" t="s">
        <v>187</v>
      </c>
      <c r="H757" s="181" t="s">
        <v>179</v>
      </c>
    </row>
    <row r="758" spans="1:8" ht="15.95" customHeight="1" x14ac:dyDescent="0.25">
      <c r="A758" s="384"/>
      <c r="B758" s="393" t="s">
        <v>2509</v>
      </c>
      <c r="C758" s="386"/>
      <c r="D758" s="387"/>
      <c r="E758" s="433"/>
      <c r="F758" s="391"/>
      <c r="G758" s="180" t="s">
        <v>187</v>
      </c>
      <c r="H758" s="181" t="s">
        <v>179</v>
      </c>
    </row>
    <row r="759" spans="1:8" ht="15.95" customHeight="1" x14ac:dyDescent="0.25">
      <c r="A759" s="384"/>
      <c r="B759" s="393" t="s">
        <v>2510</v>
      </c>
      <c r="C759" s="386"/>
      <c r="D759" s="387"/>
      <c r="E759" s="433"/>
      <c r="F759" s="391"/>
      <c r="G759" s="180" t="s">
        <v>187</v>
      </c>
      <c r="H759" s="181" t="s">
        <v>179</v>
      </c>
    </row>
    <row r="760" spans="1:8" ht="15.95" customHeight="1" x14ac:dyDescent="0.25">
      <c r="A760" s="384"/>
      <c r="B760" s="393" t="s">
        <v>2511</v>
      </c>
      <c r="C760" s="386"/>
      <c r="D760" s="387"/>
      <c r="E760" s="433"/>
      <c r="F760" s="391"/>
      <c r="G760" s="180" t="s">
        <v>187</v>
      </c>
      <c r="H760" s="181" t="s">
        <v>179</v>
      </c>
    </row>
    <row r="761" spans="1:8" s="398" customFormat="1" ht="30" customHeight="1" x14ac:dyDescent="0.25">
      <c r="A761" s="394"/>
      <c r="B761" s="395" t="s">
        <v>2512</v>
      </c>
      <c r="C761" s="396"/>
      <c r="D761" s="397"/>
      <c r="E761" s="433"/>
      <c r="F761" s="391"/>
      <c r="G761" s="180" t="s">
        <v>187</v>
      </c>
      <c r="H761" s="181" t="s">
        <v>179</v>
      </c>
    </row>
    <row r="762" spans="1:8" ht="15.95" customHeight="1" x14ac:dyDescent="0.25">
      <c r="A762" s="384"/>
      <c r="B762" s="393" t="s">
        <v>2513</v>
      </c>
      <c r="C762" s="386"/>
      <c r="D762" s="387"/>
      <c r="E762" s="433"/>
      <c r="F762" s="391"/>
      <c r="G762" s="180" t="s">
        <v>187</v>
      </c>
      <c r="H762" s="181" t="s">
        <v>179</v>
      </c>
    </row>
    <row r="763" spans="1:8" s="398" customFormat="1" ht="30" customHeight="1" x14ac:dyDescent="0.25">
      <c r="A763" s="394"/>
      <c r="B763" s="395" t="s">
        <v>2514</v>
      </c>
      <c r="C763" s="396"/>
      <c r="D763" s="397"/>
      <c r="E763" s="433"/>
      <c r="F763" s="391"/>
      <c r="G763" s="180" t="s">
        <v>187</v>
      </c>
      <c r="H763" s="181" t="s">
        <v>179</v>
      </c>
    </row>
    <row r="764" spans="1:8" ht="15.95" customHeight="1" x14ac:dyDescent="0.25">
      <c r="A764" s="384"/>
      <c r="B764" s="393" t="s">
        <v>2515</v>
      </c>
      <c r="C764" s="386"/>
      <c r="D764" s="387"/>
      <c r="E764" s="433"/>
      <c r="F764" s="391"/>
      <c r="G764" s="180" t="s">
        <v>187</v>
      </c>
      <c r="H764" s="181" t="s">
        <v>179</v>
      </c>
    </row>
    <row r="765" spans="1:8" ht="15.95" customHeight="1" x14ac:dyDescent="0.25">
      <c r="A765" s="384"/>
      <c r="B765" s="393"/>
      <c r="C765" s="386"/>
      <c r="D765" s="387"/>
      <c r="E765" s="433"/>
      <c r="F765" s="391"/>
      <c r="G765" s="180" t="s">
        <v>187</v>
      </c>
      <c r="H765" s="181" t="s">
        <v>179</v>
      </c>
    </row>
    <row r="766" spans="1:8" ht="15.95" customHeight="1" x14ac:dyDescent="0.25">
      <c r="A766" s="384"/>
      <c r="B766" s="393" t="s">
        <v>2516</v>
      </c>
      <c r="C766" s="396" t="s">
        <v>1210</v>
      </c>
      <c r="D766" s="397">
        <v>1</v>
      </c>
      <c r="E766" s="433"/>
      <c r="F766" s="391">
        <f>D766*E766</f>
        <v>0</v>
      </c>
      <c r="G766" s="180" t="s">
        <v>187</v>
      </c>
      <c r="H766" s="181" t="s">
        <v>179</v>
      </c>
    </row>
    <row r="767" spans="1:8" ht="15.95" customHeight="1" x14ac:dyDescent="0.25">
      <c r="A767" s="384"/>
      <c r="B767" s="393" t="s">
        <v>2517</v>
      </c>
      <c r="C767" s="396" t="s">
        <v>1210</v>
      </c>
      <c r="D767" s="397">
        <v>1</v>
      </c>
      <c r="E767" s="433"/>
      <c r="F767" s="391">
        <f>D767*E767</f>
        <v>0</v>
      </c>
      <c r="G767" s="180" t="s">
        <v>187</v>
      </c>
      <c r="H767" s="181" t="s">
        <v>179</v>
      </c>
    </row>
    <row r="768" spans="1:8" ht="15.95" customHeight="1" x14ac:dyDescent="0.25">
      <c r="A768" s="384"/>
      <c r="B768" s="393" t="s">
        <v>2518</v>
      </c>
      <c r="C768" s="396" t="s">
        <v>1210</v>
      </c>
      <c r="D768" s="397">
        <v>1</v>
      </c>
      <c r="E768" s="433"/>
      <c r="F768" s="391">
        <f>D768*E768</f>
        <v>0</v>
      </c>
      <c r="G768" s="180" t="s">
        <v>187</v>
      </c>
      <c r="H768" s="181" t="s">
        <v>179</v>
      </c>
    </row>
    <row r="769" spans="1:8" ht="15.95" customHeight="1" x14ac:dyDescent="0.25">
      <c r="A769" s="384"/>
      <c r="B769" s="393" t="s">
        <v>2096</v>
      </c>
      <c r="C769" s="396" t="s">
        <v>1210</v>
      </c>
      <c r="D769" s="397">
        <v>1</v>
      </c>
      <c r="E769" s="433"/>
      <c r="F769" s="391">
        <f>D769*E769</f>
        <v>0</v>
      </c>
      <c r="G769" s="180" t="s">
        <v>187</v>
      </c>
      <c r="H769" s="181" t="s">
        <v>179</v>
      </c>
    </row>
    <row r="770" spans="1:8" ht="15.95" customHeight="1" x14ac:dyDescent="0.25">
      <c r="A770" s="384"/>
      <c r="B770" s="393"/>
      <c r="C770" s="386"/>
      <c r="D770" s="387"/>
      <c r="E770" s="433"/>
      <c r="F770" s="391"/>
      <c r="G770" s="180" t="s">
        <v>187</v>
      </c>
      <c r="H770" s="181" t="s">
        <v>179</v>
      </c>
    </row>
    <row r="771" spans="1:8" ht="15.95" customHeight="1" x14ac:dyDescent="0.25">
      <c r="A771" s="384" t="s">
        <v>2791</v>
      </c>
      <c r="B771" s="393" t="s">
        <v>2520</v>
      </c>
      <c r="C771" s="386" t="s">
        <v>1785</v>
      </c>
      <c r="D771" s="387">
        <v>2</v>
      </c>
      <c r="E771" s="433"/>
      <c r="F771" s="391">
        <f>D771*E771</f>
        <v>0</v>
      </c>
      <c r="G771" s="180" t="s">
        <v>187</v>
      </c>
      <c r="H771" s="181" t="s">
        <v>179</v>
      </c>
    </row>
    <row r="772" spans="1:8" ht="15.95" customHeight="1" x14ac:dyDescent="0.25">
      <c r="A772" s="384"/>
      <c r="B772" s="393"/>
      <c r="C772" s="386"/>
      <c r="D772" s="387"/>
      <c r="E772" s="433"/>
      <c r="F772" s="391"/>
      <c r="G772" s="180" t="s">
        <v>187</v>
      </c>
      <c r="H772" s="181" t="s">
        <v>179</v>
      </c>
    </row>
    <row r="773" spans="1:8" ht="15.95" customHeight="1" x14ac:dyDescent="0.25">
      <c r="A773" s="384" t="s">
        <v>2792</v>
      </c>
      <c r="B773" s="393" t="s">
        <v>2793</v>
      </c>
      <c r="C773" s="386" t="s">
        <v>1785</v>
      </c>
      <c r="D773" s="387">
        <v>1</v>
      </c>
      <c r="E773" s="433"/>
      <c r="F773" s="391">
        <f>D773*E773</f>
        <v>0</v>
      </c>
      <c r="G773" s="180" t="s">
        <v>187</v>
      </c>
      <c r="H773" s="181" t="s">
        <v>179</v>
      </c>
    </row>
    <row r="774" spans="1:8" ht="15.95" customHeight="1" x14ac:dyDescent="0.25">
      <c r="A774" s="384"/>
      <c r="B774" s="393" t="s">
        <v>2524</v>
      </c>
      <c r="C774" s="386"/>
      <c r="D774" s="387"/>
      <c r="E774" s="433"/>
      <c r="F774" s="391"/>
      <c r="G774" s="180" t="s">
        <v>187</v>
      </c>
      <c r="H774" s="181" t="s">
        <v>179</v>
      </c>
    </row>
    <row r="775" spans="1:8" ht="15.95" customHeight="1" x14ac:dyDescent="0.25">
      <c r="A775" s="384"/>
      <c r="B775" s="393"/>
      <c r="C775" s="386"/>
      <c r="D775" s="387"/>
      <c r="E775" s="433"/>
      <c r="F775" s="391"/>
      <c r="G775" s="180" t="s">
        <v>187</v>
      </c>
      <c r="H775" s="181" t="s">
        <v>179</v>
      </c>
    </row>
    <row r="776" spans="1:8" ht="15.95" customHeight="1" x14ac:dyDescent="0.25">
      <c r="A776" s="384" t="s">
        <v>2794</v>
      </c>
      <c r="B776" s="393" t="s">
        <v>2683</v>
      </c>
      <c r="C776" s="386" t="s">
        <v>1785</v>
      </c>
      <c r="D776" s="387">
        <v>2</v>
      </c>
      <c r="E776" s="433"/>
      <c r="F776" s="391">
        <f>D776*E776</f>
        <v>0</v>
      </c>
      <c r="G776" s="180" t="s">
        <v>187</v>
      </c>
      <c r="H776" s="181" t="s">
        <v>179</v>
      </c>
    </row>
    <row r="777" spans="1:8" ht="15.95" customHeight="1" x14ac:dyDescent="0.25">
      <c r="A777" s="384"/>
      <c r="B777" s="393"/>
      <c r="C777" s="386"/>
      <c r="D777" s="387"/>
      <c r="E777" s="433"/>
      <c r="F777" s="391"/>
      <c r="G777" s="180" t="s">
        <v>187</v>
      </c>
      <c r="H777" s="181" t="s">
        <v>179</v>
      </c>
    </row>
    <row r="778" spans="1:8" ht="15.95" customHeight="1" x14ac:dyDescent="0.25">
      <c r="A778" s="384" t="s">
        <v>2795</v>
      </c>
      <c r="B778" s="400" t="s">
        <v>2796</v>
      </c>
      <c r="C778" s="386" t="s">
        <v>1785</v>
      </c>
      <c r="D778" s="387">
        <v>1</v>
      </c>
      <c r="E778" s="433"/>
      <c r="F778" s="391">
        <f>D778*E778</f>
        <v>0</v>
      </c>
      <c r="G778" s="180" t="s">
        <v>187</v>
      </c>
      <c r="H778" s="181" t="s">
        <v>179</v>
      </c>
    </row>
    <row r="779" spans="1:8" ht="15.95" customHeight="1" x14ac:dyDescent="0.25">
      <c r="A779" s="384"/>
      <c r="B779" s="401" t="s">
        <v>2539</v>
      </c>
      <c r="C779" s="386"/>
      <c r="D779" s="387"/>
      <c r="E779" s="433"/>
      <c r="F779" s="391"/>
      <c r="G779" s="180" t="s">
        <v>187</v>
      </c>
      <c r="H779" s="181" t="s">
        <v>179</v>
      </c>
    </row>
    <row r="780" spans="1:8" ht="15.95" customHeight="1" x14ac:dyDescent="0.25">
      <c r="A780" s="384"/>
      <c r="B780" s="400" t="s">
        <v>2540</v>
      </c>
      <c r="C780" s="386"/>
      <c r="D780" s="387"/>
      <c r="E780" s="433"/>
      <c r="F780" s="391"/>
      <c r="G780" s="180" t="s">
        <v>187</v>
      </c>
      <c r="H780" s="181" t="s">
        <v>179</v>
      </c>
    </row>
    <row r="781" spans="1:8" ht="15.95" customHeight="1" x14ac:dyDescent="0.25">
      <c r="A781" s="384"/>
      <c r="B781" s="400" t="s">
        <v>2545</v>
      </c>
      <c r="C781" s="386"/>
      <c r="D781" s="387"/>
      <c r="E781" s="433"/>
      <c r="F781" s="391"/>
      <c r="G781" s="180" t="s">
        <v>187</v>
      </c>
      <c r="H781" s="181" t="s">
        <v>179</v>
      </c>
    </row>
    <row r="782" spans="1:8" ht="15.95" customHeight="1" x14ac:dyDescent="0.25">
      <c r="A782" s="384"/>
      <c r="B782" s="400" t="s">
        <v>2542</v>
      </c>
      <c r="C782" s="386"/>
      <c r="D782" s="387"/>
      <c r="E782" s="433"/>
      <c r="F782" s="391"/>
      <c r="G782" s="180" t="s">
        <v>187</v>
      </c>
      <c r="H782" s="181" t="s">
        <v>179</v>
      </c>
    </row>
    <row r="783" spans="1:8" ht="15.95" customHeight="1" x14ac:dyDescent="0.25">
      <c r="A783" s="384"/>
      <c r="B783" s="400" t="s">
        <v>2546</v>
      </c>
      <c r="C783" s="386"/>
      <c r="D783" s="387"/>
      <c r="E783" s="433"/>
      <c r="F783" s="391"/>
      <c r="G783" s="180" t="s">
        <v>187</v>
      </c>
      <c r="H783" s="181" t="s">
        <v>179</v>
      </c>
    </row>
    <row r="784" spans="1:8" ht="15.95" customHeight="1" x14ac:dyDescent="0.25">
      <c r="A784" s="384"/>
      <c r="B784" s="393"/>
      <c r="C784" s="386"/>
      <c r="D784" s="387"/>
      <c r="E784" s="433"/>
      <c r="F784" s="391"/>
      <c r="G784" s="180" t="s">
        <v>187</v>
      </c>
      <c r="H784" s="181" t="s">
        <v>179</v>
      </c>
    </row>
    <row r="785" spans="1:8" ht="15.95" customHeight="1" x14ac:dyDescent="0.25">
      <c r="A785" s="384" t="s">
        <v>2797</v>
      </c>
      <c r="B785" s="400" t="s">
        <v>2548</v>
      </c>
      <c r="C785" s="386" t="s">
        <v>1785</v>
      </c>
      <c r="D785" s="387">
        <v>1</v>
      </c>
      <c r="E785" s="433"/>
      <c r="F785" s="391">
        <f>D785*E785</f>
        <v>0</v>
      </c>
      <c r="G785" s="180" t="s">
        <v>187</v>
      </c>
      <c r="H785" s="181" t="s">
        <v>179</v>
      </c>
    </row>
    <row r="786" spans="1:8" ht="15.95" customHeight="1" x14ac:dyDescent="0.25">
      <c r="A786" s="384"/>
      <c r="B786" s="401" t="s">
        <v>2539</v>
      </c>
      <c r="C786" s="386"/>
      <c r="D786" s="387"/>
      <c r="E786" s="433"/>
      <c r="F786" s="391"/>
      <c r="G786" s="180" t="s">
        <v>187</v>
      </c>
      <c r="H786" s="181" t="s">
        <v>179</v>
      </c>
    </row>
    <row r="787" spans="1:8" ht="15.95" customHeight="1" x14ac:dyDescent="0.25">
      <c r="A787" s="384"/>
      <c r="B787" s="400" t="s">
        <v>2540</v>
      </c>
      <c r="C787" s="386"/>
      <c r="D787" s="387"/>
      <c r="E787" s="433"/>
      <c r="F787" s="391"/>
      <c r="G787" s="180" t="s">
        <v>187</v>
      </c>
      <c r="H787" s="181" t="s">
        <v>179</v>
      </c>
    </row>
    <row r="788" spans="1:8" ht="15.95" customHeight="1" x14ac:dyDescent="0.25">
      <c r="A788" s="384"/>
      <c r="B788" s="400" t="s">
        <v>2545</v>
      </c>
      <c r="C788" s="386"/>
      <c r="D788" s="387"/>
      <c r="E788" s="433"/>
      <c r="F788" s="391"/>
      <c r="G788" s="180" t="s">
        <v>187</v>
      </c>
      <c r="H788" s="181" t="s">
        <v>179</v>
      </c>
    </row>
    <row r="789" spans="1:8" ht="15.95" customHeight="1" x14ac:dyDescent="0.25">
      <c r="A789" s="384"/>
      <c r="B789" s="400" t="s">
        <v>2542</v>
      </c>
      <c r="C789" s="386"/>
      <c r="D789" s="387"/>
      <c r="E789" s="433"/>
      <c r="F789" s="391"/>
      <c r="G789" s="180" t="s">
        <v>187</v>
      </c>
      <c r="H789" s="181" t="s">
        <v>179</v>
      </c>
    </row>
    <row r="790" spans="1:8" ht="15.95" customHeight="1" x14ac:dyDescent="0.25">
      <c r="A790" s="384"/>
      <c r="B790" s="400" t="s">
        <v>2546</v>
      </c>
      <c r="C790" s="386"/>
      <c r="D790" s="387"/>
      <c r="E790" s="433"/>
      <c r="F790" s="391"/>
      <c r="G790" s="180" t="s">
        <v>187</v>
      </c>
      <c r="H790" s="181" t="s">
        <v>179</v>
      </c>
    </row>
    <row r="791" spans="1:8" ht="15.95" customHeight="1" x14ac:dyDescent="0.25">
      <c r="A791" s="384"/>
      <c r="B791" s="393"/>
      <c r="C791" s="386"/>
      <c r="D791" s="387"/>
      <c r="E791" s="433"/>
      <c r="F791" s="391"/>
      <c r="G791" s="180" t="s">
        <v>187</v>
      </c>
      <c r="H791" s="181" t="s">
        <v>179</v>
      </c>
    </row>
    <row r="792" spans="1:8" ht="15.95" customHeight="1" x14ac:dyDescent="0.25">
      <c r="A792" s="384" t="s">
        <v>2798</v>
      </c>
      <c r="B792" s="393" t="s">
        <v>2553</v>
      </c>
      <c r="C792" s="386" t="s">
        <v>1785</v>
      </c>
      <c r="D792" s="387">
        <v>3</v>
      </c>
      <c r="E792" s="433"/>
      <c r="F792" s="391">
        <f>D792*E792</f>
        <v>0</v>
      </c>
      <c r="G792" s="180" t="s">
        <v>187</v>
      </c>
      <c r="H792" s="181" t="s">
        <v>179</v>
      </c>
    </row>
    <row r="793" spans="1:8" ht="15.95" customHeight="1" x14ac:dyDescent="0.25">
      <c r="A793" s="384"/>
      <c r="B793" s="393"/>
      <c r="C793" s="386"/>
      <c r="D793" s="387"/>
      <c r="E793" s="433"/>
      <c r="F793" s="391"/>
      <c r="G793" s="180" t="s">
        <v>187</v>
      </c>
      <c r="H793" s="181" t="s">
        <v>179</v>
      </c>
    </row>
    <row r="794" spans="1:8" ht="15.95" customHeight="1" x14ac:dyDescent="0.25">
      <c r="A794" s="384" t="s">
        <v>2799</v>
      </c>
      <c r="B794" s="393" t="s">
        <v>2555</v>
      </c>
      <c r="C794" s="386" t="s">
        <v>1785</v>
      </c>
      <c r="D794" s="387">
        <v>4</v>
      </c>
      <c r="E794" s="433"/>
      <c r="F794" s="391">
        <f>D794*E794</f>
        <v>0</v>
      </c>
      <c r="G794" s="180" t="s">
        <v>187</v>
      </c>
      <c r="H794" s="181" t="s">
        <v>179</v>
      </c>
    </row>
    <row r="795" spans="1:8" ht="15.95" customHeight="1" x14ac:dyDescent="0.25">
      <c r="A795" s="384"/>
      <c r="B795" s="393"/>
      <c r="C795" s="386"/>
      <c r="D795" s="387"/>
      <c r="E795" s="433"/>
      <c r="F795" s="391"/>
      <c r="G795" s="180" t="s">
        <v>187</v>
      </c>
      <c r="H795" s="181" t="s">
        <v>179</v>
      </c>
    </row>
    <row r="796" spans="1:8" ht="15.95" customHeight="1" x14ac:dyDescent="0.25">
      <c r="A796" s="384" t="s">
        <v>2800</v>
      </c>
      <c r="B796" s="393" t="s">
        <v>2559</v>
      </c>
      <c r="C796" s="386" t="s">
        <v>2560</v>
      </c>
      <c r="D796" s="387">
        <v>85</v>
      </c>
      <c r="E796" s="433"/>
      <c r="F796" s="391">
        <f>D796*E796</f>
        <v>0</v>
      </c>
      <c r="G796" s="180" t="s">
        <v>187</v>
      </c>
      <c r="H796" s="181" t="s">
        <v>179</v>
      </c>
    </row>
    <row r="797" spans="1:8" ht="15.95" customHeight="1" x14ac:dyDescent="0.25">
      <c r="A797" s="384"/>
      <c r="B797" s="393"/>
      <c r="C797" s="386"/>
      <c r="D797" s="387"/>
      <c r="E797" s="433"/>
      <c r="F797" s="391"/>
      <c r="G797" s="180" t="s">
        <v>187</v>
      </c>
      <c r="H797" s="181" t="s">
        <v>179</v>
      </c>
    </row>
    <row r="798" spans="1:8" ht="15.95" customHeight="1" x14ac:dyDescent="0.25">
      <c r="A798" s="384" t="s">
        <v>2801</v>
      </c>
      <c r="B798" s="393" t="s">
        <v>2562</v>
      </c>
      <c r="C798" s="386" t="s">
        <v>2563</v>
      </c>
      <c r="D798" s="387">
        <v>6</v>
      </c>
      <c r="E798" s="433"/>
      <c r="F798" s="391">
        <f>D798*E798</f>
        <v>0</v>
      </c>
      <c r="G798" s="180" t="s">
        <v>187</v>
      </c>
      <c r="H798" s="181" t="s">
        <v>179</v>
      </c>
    </row>
    <row r="799" spans="1:8" ht="15.95" customHeight="1" x14ac:dyDescent="0.25">
      <c r="A799" s="384"/>
      <c r="B799" s="393"/>
      <c r="C799" s="386"/>
      <c r="D799" s="387"/>
      <c r="E799" s="433"/>
      <c r="F799" s="391"/>
      <c r="G799" s="180" t="s">
        <v>187</v>
      </c>
      <c r="H799" s="181" t="s">
        <v>179</v>
      </c>
    </row>
    <row r="800" spans="1:8" ht="15.95" customHeight="1" x14ac:dyDescent="0.25">
      <c r="A800" s="384" t="s">
        <v>2802</v>
      </c>
      <c r="B800" s="393" t="s">
        <v>2567</v>
      </c>
      <c r="C800" s="386" t="s">
        <v>2563</v>
      </c>
      <c r="D800" s="387">
        <v>2</v>
      </c>
      <c r="E800" s="433"/>
      <c r="F800" s="391">
        <f>D800*E800</f>
        <v>0</v>
      </c>
      <c r="G800" s="180" t="s">
        <v>187</v>
      </c>
      <c r="H800" s="181" t="s">
        <v>179</v>
      </c>
    </row>
    <row r="801" spans="1:8" ht="15.95" customHeight="1" x14ac:dyDescent="0.25">
      <c r="A801" s="384"/>
      <c r="B801" s="393"/>
      <c r="C801" s="386"/>
      <c r="D801" s="387"/>
      <c r="E801" s="433"/>
      <c r="F801" s="391"/>
      <c r="G801" s="180" t="s">
        <v>187</v>
      </c>
      <c r="H801" s="181" t="s">
        <v>179</v>
      </c>
    </row>
    <row r="802" spans="1:8" ht="15.95" customHeight="1" x14ac:dyDescent="0.25">
      <c r="A802" s="384" t="s">
        <v>2803</v>
      </c>
      <c r="B802" s="393" t="s">
        <v>2573</v>
      </c>
      <c r="C802" s="386" t="s">
        <v>2563</v>
      </c>
      <c r="D802" s="387">
        <v>15</v>
      </c>
      <c r="E802" s="433"/>
      <c r="F802" s="391">
        <f>D802*E802</f>
        <v>0</v>
      </c>
      <c r="G802" s="180" t="s">
        <v>187</v>
      </c>
      <c r="H802" s="181" t="s">
        <v>179</v>
      </c>
    </row>
    <row r="803" spans="1:8" ht="15.95" customHeight="1" x14ac:dyDescent="0.25">
      <c r="A803" s="384"/>
      <c r="B803" s="393"/>
      <c r="C803" s="386"/>
      <c r="D803" s="387"/>
      <c r="E803" s="433"/>
      <c r="F803" s="391"/>
      <c r="G803" s="180" t="s">
        <v>187</v>
      </c>
      <c r="H803" s="181" t="s">
        <v>179</v>
      </c>
    </row>
    <row r="804" spans="1:8" ht="15.95" customHeight="1" x14ac:dyDescent="0.25">
      <c r="A804" s="384" t="s">
        <v>2804</v>
      </c>
      <c r="B804" s="393" t="s">
        <v>2575</v>
      </c>
      <c r="C804" s="386" t="s">
        <v>2563</v>
      </c>
      <c r="D804" s="387">
        <v>12</v>
      </c>
      <c r="E804" s="433"/>
      <c r="F804" s="391">
        <f>D804*E804</f>
        <v>0</v>
      </c>
      <c r="G804" s="180" t="s">
        <v>187</v>
      </c>
      <c r="H804" s="181" t="s">
        <v>179</v>
      </c>
    </row>
    <row r="805" spans="1:8" ht="15.95" customHeight="1" x14ac:dyDescent="0.25">
      <c r="A805" s="384"/>
      <c r="B805" s="393"/>
      <c r="C805" s="386"/>
      <c r="D805" s="387"/>
      <c r="E805" s="433"/>
      <c r="F805" s="391"/>
      <c r="G805" s="180" t="s">
        <v>187</v>
      </c>
      <c r="H805" s="181" t="s">
        <v>179</v>
      </c>
    </row>
    <row r="806" spans="1:8" ht="15.95" customHeight="1" x14ac:dyDescent="0.25">
      <c r="A806" s="384"/>
      <c r="B806" s="393" t="s">
        <v>2578</v>
      </c>
      <c r="C806" s="386" t="s">
        <v>2560</v>
      </c>
      <c r="D806" s="387">
        <v>60</v>
      </c>
      <c r="E806" s="433"/>
      <c r="F806" s="391">
        <f>D806*E806</f>
        <v>0</v>
      </c>
      <c r="G806" s="180" t="s">
        <v>187</v>
      </c>
      <c r="H806" s="181" t="s">
        <v>179</v>
      </c>
    </row>
    <row r="807" spans="1:8" ht="15.95" customHeight="1" x14ac:dyDescent="0.25">
      <c r="A807" s="384"/>
      <c r="B807" s="393" t="s">
        <v>2579</v>
      </c>
      <c r="C807" s="386"/>
      <c r="D807" s="387"/>
      <c r="E807" s="433"/>
      <c r="F807" s="391"/>
      <c r="G807" s="180" t="s">
        <v>187</v>
      </c>
      <c r="H807" s="181" t="s">
        <v>179</v>
      </c>
    </row>
    <row r="808" spans="1:8" ht="15.95" customHeight="1" x14ac:dyDescent="0.25">
      <c r="A808" s="384"/>
      <c r="B808" s="393"/>
      <c r="C808" s="386"/>
      <c r="D808" s="387"/>
      <c r="E808" s="433"/>
      <c r="F808" s="391"/>
      <c r="G808" s="180" t="s">
        <v>187</v>
      </c>
      <c r="H808" s="181" t="s">
        <v>179</v>
      </c>
    </row>
    <row r="809" spans="1:8" ht="15.95" customHeight="1" x14ac:dyDescent="0.25">
      <c r="A809" s="384"/>
      <c r="B809" s="393" t="s">
        <v>2580</v>
      </c>
      <c r="C809" s="386" t="s">
        <v>2560</v>
      </c>
      <c r="D809" s="387">
        <v>12</v>
      </c>
      <c r="E809" s="433"/>
      <c r="F809" s="391">
        <f>D809*E809</f>
        <v>0</v>
      </c>
      <c r="G809" s="180" t="s">
        <v>187</v>
      </c>
      <c r="H809" s="181" t="s">
        <v>179</v>
      </c>
    </row>
    <row r="810" spans="1:8" ht="15.95" customHeight="1" x14ac:dyDescent="0.25">
      <c r="A810" s="384"/>
      <c r="B810" s="393"/>
      <c r="C810" s="386"/>
      <c r="D810" s="387"/>
      <c r="E810" s="433"/>
      <c r="F810" s="391"/>
      <c r="G810" s="180" t="s">
        <v>187</v>
      </c>
      <c r="H810" s="181" t="s">
        <v>179</v>
      </c>
    </row>
    <row r="811" spans="1:8" ht="15.95" customHeight="1" x14ac:dyDescent="0.25">
      <c r="A811" s="384"/>
      <c r="B811" s="393" t="s">
        <v>2581</v>
      </c>
      <c r="C811" s="386" t="s">
        <v>2560</v>
      </c>
      <c r="D811" s="387">
        <v>15</v>
      </c>
      <c r="E811" s="433"/>
      <c r="F811" s="391">
        <f>D811*E811</f>
        <v>0</v>
      </c>
      <c r="G811" s="180" t="s">
        <v>187</v>
      </c>
      <c r="H811" s="181" t="s">
        <v>179</v>
      </c>
    </row>
    <row r="812" spans="1:8" ht="15.95" customHeight="1" x14ac:dyDescent="0.25">
      <c r="A812" s="384"/>
      <c r="B812" s="393" t="s">
        <v>2582</v>
      </c>
      <c r="C812" s="386"/>
      <c r="D812" s="387"/>
      <c r="E812" s="433"/>
      <c r="F812" s="391"/>
      <c r="G812" s="180" t="s">
        <v>187</v>
      </c>
      <c r="H812" s="181" t="s">
        <v>179</v>
      </c>
    </row>
    <row r="813" spans="1:8" ht="15.95" customHeight="1" x14ac:dyDescent="0.25">
      <c r="A813" s="384"/>
      <c r="B813" s="393"/>
      <c r="C813" s="386"/>
      <c r="D813" s="387"/>
      <c r="E813" s="433"/>
      <c r="F813" s="391"/>
      <c r="G813" s="180" t="s">
        <v>187</v>
      </c>
      <c r="H813" s="181" t="s">
        <v>179</v>
      </c>
    </row>
    <row r="814" spans="1:8" ht="15.95" customHeight="1" x14ac:dyDescent="0.25">
      <c r="A814" s="384"/>
      <c r="B814" s="392" t="s">
        <v>2583</v>
      </c>
      <c r="C814" s="386"/>
      <c r="D814" s="387"/>
      <c r="E814" s="433"/>
      <c r="F814" s="391"/>
      <c r="G814" s="180" t="s">
        <v>187</v>
      </c>
      <c r="H814" s="181" t="s">
        <v>179</v>
      </c>
    </row>
    <row r="815" spans="1:8" ht="15.95" customHeight="1" x14ac:dyDescent="0.25">
      <c r="A815" s="384"/>
      <c r="B815" s="393"/>
      <c r="C815" s="386"/>
      <c r="D815" s="387"/>
      <c r="E815" s="433"/>
      <c r="F815" s="391"/>
      <c r="G815" s="180" t="s">
        <v>187</v>
      </c>
      <c r="H815" s="181" t="s">
        <v>179</v>
      </c>
    </row>
    <row r="816" spans="1:8" ht="15.95" customHeight="1" x14ac:dyDescent="0.25">
      <c r="A816" s="384" t="s">
        <v>2805</v>
      </c>
      <c r="B816" s="393" t="s">
        <v>2520</v>
      </c>
      <c r="C816" s="386" t="s">
        <v>1785</v>
      </c>
      <c r="D816" s="387">
        <v>2</v>
      </c>
      <c r="E816" s="433"/>
      <c r="F816" s="391">
        <f>D816*E816</f>
        <v>0</v>
      </c>
      <c r="G816" s="180" t="s">
        <v>187</v>
      </c>
      <c r="H816" s="181" t="s">
        <v>179</v>
      </c>
    </row>
    <row r="817" spans="1:8" ht="15.95" customHeight="1" x14ac:dyDescent="0.25">
      <c r="A817" s="384"/>
      <c r="B817" s="393"/>
      <c r="C817" s="386"/>
      <c r="D817" s="387"/>
      <c r="E817" s="433"/>
      <c r="F817" s="391"/>
      <c r="G817" s="180" t="s">
        <v>187</v>
      </c>
      <c r="H817" s="181" t="s">
        <v>179</v>
      </c>
    </row>
    <row r="818" spans="1:8" ht="15.95" customHeight="1" x14ac:dyDescent="0.25">
      <c r="A818" s="384" t="s">
        <v>2806</v>
      </c>
      <c r="B818" s="393" t="s">
        <v>2793</v>
      </c>
      <c r="C818" s="386" t="s">
        <v>1785</v>
      </c>
      <c r="D818" s="387">
        <v>1</v>
      </c>
      <c r="E818" s="433"/>
      <c r="F818" s="391">
        <f>D818*E818</f>
        <v>0</v>
      </c>
      <c r="G818" s="180" t="s">
        <v>187</v>
      </c>
      <c r="H818" s="181" t="s">
        <v>179</v>
      </c>
    </row>
    <row r="819" spans="1:8" ht="15.95" customHeight="1" x14ac:dyDescent="0.25">
      <c r="A819" s="384"/>
      <c r="B819" s="393" t="s">
        <v>2524</v>
      </c>
      <c r="C819" s="386"/>
      <c r="D819" s="387"/>
      <c r="E819" s="433"/>
      <c r="F819" s="391"/>
      <c r="G819" s="180" t="s">
        <v>187</v>
      </c>
      <c r="H819" s="181" t="s">
        <v>179</v>
      </c>
    </row>
    <row r="820" spans="1:8" ht="15.95" customHeight="1" x14ac:dyDescent="0.25">
      <c r="A820" s="384"/>
      <c r="B820" s="393"/>
      <c r="C820" s="386"/>
      <c r="D820" s="387"/>
      <c r="E820" s="433"/>
      <c r="F820" s="391"/>
      <c r="G820" s="180" t="s">
        <v>187</v>
      </c>
      <c r="H820" s="181" t="s">
        <v>179</v>
      </c>
    </row>
    <row r="821" spans="1:8" ht="15.95" customHeight="1" x14ac:dyDescent="0.25">
      <c r="A821" s="384" t="s">
        <v>2807</v>
      </c>
      <c r="B821" s="393" t="s">
        <v>2526</v>
      </c>
      <c r="C821" s="386" t="s">
        <v>1785</v>
      </c>
      <c r="D821" s="387">
        <v>1</v>
      </c>
      <c r="E821" s="433"/>
      <c r="F821" s="391">
        <f>D821*E821</f>
        <v>0</v>
      </c>
      <c r="G821" s="180" t="s">
        <v>187</v>
      </c>
      <c r="H821" s="181" t="s">
        <v>179</v>
      </c>
    </row>
    <row r="822" spans="1:8" ht="15.95" customHeight="1" x14ac:dyDescent="0.25">
      <c r="A822" s="384"/>
      <c r="B822" s="393" t="s">
        <v>2524</v>
      </c>
      <c r="C822" s="386"/>
      <c r="D822" s="387"/>
      <c r="E822" s="433"/>
      <c r="F822" s="391"/>
      <c r="G822" s="180" t="s">
        <v>187</v>
      </c>
      <c r="H822" s="181" t="s">
        <v>179</v>
      </c>
    </row>
    <row r="823" spans="1:8" ht="15.95" customHeight="1" x14ac:dyDescent="0.25">
      <c r="A823" s="384"/>
      <c r="B823" s="393"/>
      <c r="C823" s="386"/>
      <c r="D823" s="387"/>
      <c r="E823" s="433"/>
      <c r="F823" s="391"/>
      <c r="G823" s="180" t="s">
        <v>187</v>
      </c>
      <c r="H823" s="181" t="s">
        <v>179</v>
      </c>
    </row>
    <row r="824" spans="1:8" ht="15.95" customHeight="1" x14ac:dyDescent="0.25">
      <c r="A824" s="384" t="s">
        <v>2808</v>
      </c>
      <c r="B824" s="393" t="s">
        <v>2597</v>
      </c>
      <c r="C824" s="386" t="s">
        <v>1785</v>
      </c>
      <c r="D824" s="387">
        <v>2</v>
      </c>
      <c r="E824" s="433"/>
      <c r="F824" s="391">
        <f>D824*E824</f>
        <v>0</v>
      </c>
      <c r="G824" s="180" t="s">
        <v>187</v>
      </c>
      <c r="H824" s="181" t="s">
        <v>179</v>
      </c>
    </row>
    <row r="825" spans="1:8" ht="15.95" customHeight="1" x14ac:dyDescent="0.25">
      <c r="A825" s="384"/>
      <c r="B825" s="393"/>
      <c r="C825" s="386"/>
      <c r="D825" s="387"/>
      <c r="E825" s="433"/>
      <c r="F825" s="391"/>
      <c r="G825" s="180" t="s">
        <v>187</v>
      </c>
      <c r="H825" s="181" t="s">
        <v>179</v>
      </c>
    </row>
    <row r="826" spans="1:8" ht="15.95" customHeight="1" x14ac:dyDescent="0.25">
      <c r="A826" s="384" t="s">
        <v>2809</v>
      </c>
      <c r="B826" s="393" t="s">
        <v>2616</v>
      </c>
      <c r="C826" s="386" t="s">
        <v>1785</v>
      </c>
      <c r="D826" s="387">
        <v>2</v>
      </c>
      <c r="E826" s="433"/>
      <c r="F826" s="391">
        <f>D826*E826</f>
        <v>0</v>
      </c>
      <c r="G826" s="180" t="s">
        <v>187</v>
      </c>
      <c r="H826" s="181" t="s">
        <v>179</v>
      </c>
    </row>
    <row r="827" spans="1:8" ht="15.95" customHeight="1" x14ac:dyDescent="0.25">
      <c r="A827" s="384"/>
      <c r="B827" s="393" t="s">
        <v>2617</v>
      </c>
      <c r="C827" s="386"/>
      <c r="D827" s="387"/>
      <c r="E827" s="433"/>
      <c r="F827" s="391"/>
      <c r="G827" s="180" t="s">
        <v>187</v>
      </c>
      <c r="H827" s="181" t="s">
        <v>179</v>
      </c>
    </row>
    <row r="828" spans="1:8" ht="15.95" customHeight="1" x14ac:dyDescent="0.25">
      <c r="A828" s="384"/>
      <c r="B828" s="400" t="s">
        <v>2545</v>
      </c>
      <c r="C828" s="386"/>
      <c r="D828" s="387"/>
      <c r="E828" s="433"/>
      <c r="F828" s="391"/>
      <c r="G828" s="180" t="s">
        <v>187</v>
      </c>
      <c r="H828" s="181" t="s">
        <v>179</v>
      </c>
    </row>
    <row r="829" spans="1:8" ht="15.95" customHeight="1" x14ac:dyDescent="0.25">
      <c r="A829" s="384"/>
      <c r="B829" s="400" t="s">
        <v>2542</v>
      </c>
      <c r="C829" s="386"/>
      <c r="D829" s="387"/>
      <c r="E829" s="433"/>
      <c r="F829" s="391"/>
      <c r="G829" s="180" t="s">
        <v>187</v>
      </c>
      <c r="H829" s="181" t="s">
        <v>179</v>
      </c>
    </row>
    <row r="830" spans="1:8" ht="15.95" customHeight="1" x14ac:dyDescent="0.25">
      <c r="A830" s="384"/>
      <c r="B830" s="400" t="s">
        <v>2618</v>
      </c>
      <c r="C830" s="386"/>
      <c r="D830" s="387"/>
      <c r="E830" s="433"/>
      <c r="F830" s="391"/>
      <c r="G830" s="180" t="s">
        <v>187</v>
      </c>
      <c r="H830" s="181" t="s">
        <v>179</v>
      </c>
    </row>
    <row r="831" spans="1:8" ht="15.95" customHeight="1" x14ac:dyDescent="0.25">
      <c r="A831" s="384"/>
      <c r="B831" s="393"/>
      <c r="C831" s="386"/>
      <c r="D831" s="387"/>
      <c r="E831" s="433"/>
      <c r="F831" s="391"/>
      <c r="G831" s="180" t="s">
        <v>187</v>
      </c>
      <c r="H831" s="181" t="s">
        <v>179</v>
      </c>
    </row>
    <row r="832" spans="1:8" ht="15.95" customHeight="1" x14ac:dyDescent="0.25">
      <c r="A832" s="384" t="s">
        <v>2810</v>
      </c>
      <c r="B832" s="393" t="s">
        <v>2689</v>
      </c>
      <c r="C832" s="386" t="s">
        <v>1785</v>
      </c>
      <c r="D832" s="387">
        <v>2</v>
      </c>
      <c r="E832" s="433"/>
      <c r="F832" s="391">
        <f>D832*E832</f>
        <v>0</v>
      </c>
      <c r="G832" s="180" t="s">
        <v>187</v>
      </c>
      <c r="H832" s="181" t="s">
        <v>179</v>
      </c>
    </row>
    <row r="833" spans="1:8" ht="15.95" customHeight="1" x14ac:dyDescent="0.25">
      <c r="A833" s="384"/>
      <c r="B833" s="393"/>
      <c r="C833" s="386"/>
      <c r="D833" s="387"/>
      <c r="E833" s="433"/>
      <c r="F833" s="391"/>
      <c r="G833" s="180" t="s">
        <v>187</v>
      </c>
      <c r="H833" s="181" t="s">
        <v>179</v>
      </c>
    </row>
    <row r="834" spans="1:8" ht="15.95" customHeight="1" x14ac:dyDescent="0.25">
      <c r="A834" s="384" t="s">
        <v>2811</v>
      </c>
      <c r="B834" s="393" t="s">
        <v>2691</v>
      </c>
      <c r="C834" s="386" t="s">
        <v>1785</v>
      </c>
      <c r="D834" s="387">
        <v>3</v>
      </c>
      <c r="E834" s="433"/>
      <c r="F834" s="391">
        <f>D834*E834</f>
        <v>0</v>
      </c>
      <c r="G834" s="180" t="s">
        <v>187</v>
      </c>
      <c r="H834" s="181" t="s">
        <v>179</v>
      </c>
    </row>
    <row r="835" spans="1:8" ht="15.95" customHeight="1" x14ac:dyDescent="0.25">
      <c r="A835" s="384"/>
      <c r="B835" s="393"/>
      <c r="C835" s="386"/>
      <c r="D835" s="387"/>
      <c r="E835" s="433"/>
      <c r="F835" s="391"/>
      <c r="G835" s="180" t="s">
        <v>187</v>
      </c>
      <c r="H835" s="181" t="s">
        <v>179</v>
      </c>
    </row>
    <row r="836" spans="1:8" ht="15.95" customHeight="1" x14ac:dyDescent="0.25">
      <c r="A836" s="384" t="s">
        <v>2812</v>
      </c>
      <c r="B836" s="393" t="s">
        <v>2693</v>
      </c>
      <c r="C836" s="386" t="s">
        <v>1785</v>
      </c>
      <c r="D836" s="387">
        <v>12</v>
      </c>
      <c r="E836" s="433"/>
      <c r="F836" s="391">
        <f>D836*E836</f>
        <v>0</v>
      </c>
      <c r="G836" s="180" t="s">
        <v>187</v>
      </c>
      <c r="H836" s="181" t="s">
        <v>179</v>
      </c>
    </row>
    <row r="837" spans="1:8" ht="15.95" customHeight="1" x14ac:dyDescent="0.25">
      <c r="A837" s="384"/>
      <c r="B837" s="393"/>
      <c r="C837" s="386"/>
      <c r="D837" s="387"/>
      <c r="E837" s="433"/>
      <c r="F837" s="391"/>
      <c r="G837" s="180" t="s">
        <v>187</v>
      </c>
      <c r="H837" s="181" t="s">
        <v>179</v>
      </c>
    </row>
    <row r="838" spans="1:8" ht="15.95" customHeight="1" x14ac:dyDescent="0.25">
      <c r="A838" s="384" t="s">
        <v>2813</v>
      </c>
      <c r="B838" s="393" t="s">
        <v>2559</v>
      </c>
      <c r="C838" s="386" t="s">
        <v>2560</v>
      </c>
      <c r="D838" s="387">
        <v>85</v>
      </c>
      <c r="E838" s="433"/>
      <c r="F838" s="391">
        <f>D838*E838</f>
        <v>0</v>
      </c>
      <c r="G838" s="180" t="s">
        <v>187</v>
      </c>
      <c r="H838" s="181" t="s">
        <v>179</v>
      </c>
    </row>
    <row r="839" spans="1:8" ht="15.95" customHeight="1" x14ac:dyDescent="0.25">
      <c r="A839" s="384"/>
      <c r="B839" s="393"/>
      <c r="C839" s="386"/>
      <c r="D839" s="387"/>
      <c r="E839" s="433"/>
      <c r="F839" s="391"/>
      <c r="G839" s="180" t="s">
        <v>187</v>
      </c>
      <c r="H839" s="181" t="s">
        <v>179</v>
      </c>
    </row>
    <row r="840" spans="1:8" ht="15.95" customHeight="1" x14ac:dyDescent="0.25">
      <c r="A840" s="384" t="s">
        <v>2814</v>
      </c>
      <c r="B840" s="393" t="s">
        <v>2567</v>
      </c>
      <c r="C840" s="386" t="s">
        <v>2563</v>
      </c>
      <c r="D840" s="387">
        <v>2</v>
      </c>
      <c r="E840" s="433"/>
      <c r="F840" s="391">
        <f>D840*E840</f>
        <v>0</v>
      </c>
      <c r="G840" s="180" t="s">
        <v>187</v>
      </c>
      <c r="H840" s="181" t="s">
        <v>179</v>
      </c>
    </row>
    <row r="841" spans="1:8" ht="15.95" customHeight="1" x14ac:dyDescent="0.25">
      <c r="A841" s="384"/>
      <c r="B841" s="393"/>
      <c r="C841" s="386"/>
      <c r="D841" s="387"/>
      <c r="E841" s="433"/>
      <c r="F841" s="391"/>
      <c r="G841" s="180" t="s">
        <v>187</v>
      </c>
      <c r="H841" s="181" t="s">
        <v>179</v>
      </c>
    </row>
    <row r="842" spans="1:8" ht="15.95" customHeight="1" x14ac:dyDescent="0.25">
      <c r="A842" s="384" t="s">
        <v>2815</v>
      </c>
      <c r="B842" s="393" t="s">
        <v>2569</v>
      </c>
      <c r="C842" s="386" t="s">
        <v>2563</v>
      </c>
      <c r="D842" s="387">
        <v>3</v>
      </c>
      <c r="E842" s="433"/>
      <c r="F842" s="391">
        <f>D842*E842</f>
        <v>0</v>
      </c>
      <c r="G842" s="180" t="s">
        <v>187</v>
      </c>
      <c r="H842" s="181" t="s">
        <v>179</v>
      </c>
    </row>
    <row r="843" spans="1:8" ht="15.95" customHeight="1" x14ac:dyDescent="0.25">
      <c r="A843" s="384"/>
      <c r="B843" s="393"/>
      <c r="C843" s="386"/>
      <c r="D843" s="387"/>
      <c r="E843" s="433"/>
      <c r="F843" s="391"/>
      <c r="G843" s="180" t="s">
        <v>187</v>
      </c>
      <c r="H843" s="181" t="s">
        <v>179</v>
      </c>
    </row>
    <row r="844" spans="1:8" ht="15.95" customHeight="1" x14ac:dyDescent="0.25">
      <c r="A844" s="384" t="s">
        <v>2816</v>
      </c>
      <c r="B844" s="393" t="s">
        <v>2573</v>
      </c>
      <c r="C844" s="386" t="s">
        <v>2563</v>
      </c>
      <c r="D844" s="387">
        <v>6</v>
      </c>
      <c r="E844" s="433"/>
      <c r="F844" s="391">
        <f>D844*E844</f>
        <v>0</v>
      </c>
      <c r="G844" s="180" t="s">
        <v>187</v>
      </c>
      <c r="H844" s="181" t="s">
        <v>179</v>
      </c>
    </row>
    <row r="845" spans="1:8" ht="15.95" customHeight="1" x14ac:dyDescent="0.25">
      <c r="A845" s="384"/>
      <c r="B845" s="393"/>
      <c r="C845" s="386"/>
      <c r="D845" s="387"/>
      <c r="E845" s="433"/>
      <c r="F845" s="391"/>
      <c r="G845" s="180" t="s">
        <v>187</v>
      </c>
      <c r="H845" s="181" t="s">
        <v>179</v>
      </c>
    </row>
    <row r="846" spans="1:8" ht="15.95" customHeight="1" x14ac:dyDescent="0.25">
      <c r="A846" s="384" t="s">
        <v>2817</v>
      </c>
      <c r="B846" s="393" t="s">
        <v>2575</v>
      </c>
      <c r="C846" s="386" t="s">
        <v>2563</v>
      </c>
      <c r="D846" s="387">
        <v>15</v>
      </c>
      <c r="E846" s="433"/>
      <c r="F846" s="391">
        <f>D846*E846</f>
        <v>0</v>
      </c>
      <c r="G846" s="180" t="s">
        <v>187</v>
      </c>
      <c r="H846" s="181" t="s">
        <v>179</v>
      </c>
    </row>
    <row r="847" spans="1:8" ht="15.95" customHeight="1" x14ac:dyDescent="0.25">
      <c r="A847" s="384"/>
      <c r="B847" s="393"/>
      <c r="C847" s="386"/>
      <c r="D847" s="387"/>
      <c r="E847" s="433"/>
      <c r="F847" s="391"/>
      <c r="G847" s="180" t="s">
        <v>187</v>
      </c>
      <c r="H847" s="181" t="s">
        <v>179</v>
      </c>
    </row>
    <row r="848" spans="1:8" ht="15.95" customHeight="1" x14ac:dyDescent="0.25">
      <c r="A848" s="384" t="s">
        <v>2818</v>
      </c>
      <c r="B848" s="393" t="s">
        <v>2577</v>
      </c>
      <c r="C848" s="386" t="s">
        <v>2563</v>
      </c>
      <c r="D848" s="387">
        <v>36</v>
      </c>
      <c r="E848" s="433"/>
      <c r="F848" s="391">
        <f>D848*E848</f>
        <v>0</v>
      </c>
      <c r="G848" s="180" t="s">
        <v>187</v>
      </c>
      <c r="H848" s="181" t="s">
        <v>179</v>
      </c>
    </row>
    <row r="849" spans="1:8" ht="15.95" customHeight="1" x14ac:dyDescent="0.25">
      <c r="A849" s="384"/>
      <c r="B849" s="393"/>
      <c r="C849" s="386"/>
      <c r="D849" s="387"/>
      <c r="E849" s="433"/>
      <c r="F849" s="391"/>
      <c r="G849" s="180" t="s">
        <v>187</v>
      </c>
      <c r="H849" s="181" t="s">
        <v>179</v>
      </c>
    </row>
    <row r="850" spans="1:8" ht="15.95" customHeight="1" x14ac:dyDescent="0.25">
      <c r="A850" s="384"/>
      <c r="B850" s="393" t="s">
        <v>2578</v>
      </c>
      <c r="C850" s="386" t="s">
        <v>2560</v>
      </c>
      <c r="D850" s="387">
        <v>12</v>
      </c>
      <c r="E850" s="433"/>
      <c r="F850" s="391">
        <f>D850*E850</f>
        <v>0</v>
      </c>
      <c r="G850" s="180" t="s">
        <v>187</v>
      </c>
      <c r="H850" s="181" t="s">
        <v>179</v>
      </c>
    </row>
    <row r="851" spans="1:8" ht="15.95" customHeight="1" x14ac:dyDescent="0.25">
      <c r="A851" s="384"/>
      <c r="B851" s="393" t="s">
        <v>2785</v>
      </c>
      <c r="C851" s="386"/>
      <c r="D851" s="387"/>
      <c r="E851" s="433"/>
      <c r="F851" s="391"/>
      <c r="G851" s="180" t="s">
        <v>187</v>
      </c>
      <c r="H851" s="181" t="s">
        <v>179</v>
      </c>
    </row>
    <row r="852" spans="1:8" ht="15.95" customHeight="1" x14ac:dyDescent="0.25">
      <c r="A852" s="384"/>
      <c r="B852" s="393"/>
      <c r="C852" s="386"/>
      <c r="D852" s="387"/>
      <c r="E852" s="433"/>
      <c r="F852" s="391"/>
      <c r="G852" s="180" t="s">
        <v>187</v>
      </c>
      <c r="H852" s="181" t="s">
        <v>179</v>
      </c>
    </row>
    <row r="853" spans="1:8" ht="15.95" customHeight="1" x14ac:dyDescent="0.25">
      <c r="A853" s="384"/>
      <c r="B853" s="393" t="s">
        <v>2580</v>
      </c>
      <c r="C853" s="386" t="s">
        <v>2560</v>
      </c>
      <c r="D853" s="387">
        <v>9</v>
      </c>
      <c r="E853" s="433"/>
      <c r="F853" s="391">
        <f>D853*E853</f>
        <v>0</v>
      </c>
      <c r="G853" s="180" t="s">
        <v>187</v>
      </c>
      <c r="H853" s="181" t="s">
        <v>179</v>
      </c>
    </row>
    <row r="854" spans="1:8" ht="15.95" customHeight="1" x14ac:dyDescent="0.25">
      <c r="A854" s="384"/>
      <c r="B854" s="393"/>
      <c r="C854" s="386"/>
      <c r="D854" s="387"/>
      <c r="E854" s="433"/>
      <c r="F854" s="391"/>
      <c r="G854" s="180" t="s">
        <v>187</v>
      </c>
      <c r="H854" s="181" t="s">
        <v>179</v>
      </c>
    </row>
    <row r="855" spans="1:8" ht="15.95" customHeight="1" x14ac:dyDescent="0.25">
      <c r="A855" s="384"/>
      <c r="B855" s="393" t="s">
        <v>2581</v>
      </c>
      <c r="C855" s="386" t="s">
        <v>2560</v>
      </c>
      <c r="D855" s="387">
        <v>12</v>
      </c>
      <c r="E855" s="433"/>
      <c r="F855" s="391">
        <f>D855*E855</f>
        <v>0</v>
      </c>
      <c r="G855" s="180" t="s">
        <v>187</v>
      </c>
      <c r="H855" s="181" t="s">
        <v>179</v>
      </c>
    </row>
    <row r="856" spans="1:8" ht="15.95" customHeight="1" x14ac:dyDescent="0.25">
      <c r="A856" s="384"/>
      <c r="B856" s="393" t="s">
        <v>2582</v>
      </c>
      <c r="C856" s="386"/>
      <c r="D856" s="387"/>
      <c r="E856" s="433"/>
      <c r="F856" s="391"/>
      <c r="G856" s="180" t="s">
        <v>187</v>
      </c>
      <c r="H856" s="181" t="s">
        <v>179</v>
      </c>
    </row>
    <row r="857" spans="1:8" ht="15.95" customHeight="1" x14ac:dyDescent="0.25">
      <c r="A857" s="384"/>
      <c r="B857" s="393"/>
      <c r="C857" s="386"/>
      <c r="D857" s="387"/>
      <c r="E857" s="433"/>
      <c r="F857" s="391"/>
      <c r="G857" s="180" t="s">
        <v>187</v>
      </c>
      <c r="H857" s="181" t="s">
        <v>179</v>
      </c>
    </row>
    <row r="858" spans="1:8" ht="15.95" customHeight="1" x14ac:dyDescent="0.25">
      <c r="A858" s="384"/>
      <c r="B858" s="393"/>
      <c r="C858" s="386"/>
      <c r="D858" s="387"/>
      <c r="E858" s="433"/>
      <c r="F858" s="391"/>
      <c r="G858" s="180" t="s">
        <v>187</v>
      </c>
      <c r="H858" s="181" t="s">
        <v>179</v>
      </c>
    </row>
    <row r="859" spans="1:8" ht="15.95" customHeight="1" x14ac:dyDescent="0.25">
      <c r="A859" s="384"/>
      <c r="B859" s="392" t="s">
        <v>2819</v>
      </c>
      <c r="C859" s="386"/>
      <c r="D859" s="387"/>
      <c r="E859" s="433"/>
      <c r="F859" s="391"/>
      <c r="G859" s="180" t="s">
        <v>187</v>
      </c>
      <c r="H859" s="181" t="s">
        <v>179</v>
      </c>
    </row>
    <row r="860" spans="1:8" ht="15.95" customHeight="1" x14ac:dyDescent="0.25">
      <c r="A860" s="384"/>
      <c r="B860" s="393"/>
      <c r="C860" s="386"/>
      <c r="D860" s="387"/>
      <c r="E860" s="433"/>
      <c r="F860" s="391"/>
      <c r="G860" s="180" t="s">
        <v>187</v>
      </c>
      <c r="H860" s="181" t="s">
        <v>179</v>
      </c>
    </row>
    <row r="861" spans="1:8" ht="15.95" customHeight="1" x14ac:dyDescent="0.25">
      <c r="A861" s="384"/>
      <c r="B861" s="392" t="s">
        <v>2583</v>
      </c>
      <c r="C861" s="386"/>
      <c r="D861" s="387"/>
      <c r="E861" s="433"/>
      <c r="F861" s="391"/>
      <c r="G861" s="180" t="s">
        <v>187</v>
      </c>
      <c r="H861" s="181" t="s">
        <v>179</v>
      </c>
    </row>
    <row r="862" spans="1:8" ht="15.95" customHeight="1" x14ac:dyDescent="0.25">
      <c r="A862" s="384"/>
      <c r="B862" s="393"/>
      <c r="C862" s="386"/>
      <c r="D862" s="387"/>
      <c r="E862" s="433"/>
      <c r="F862" s="391"/>
      <c r="G862" s="180" t="s">
        <v>187</v>
      </c>
      <c r="H862" s="181" t="s">
        <v>179</v>
      </c>
    </row>
    <row r="863" spans="1:8" ht="15.95" customHeight="1" x14ac:dyDescent="0.25">
      <c r="A863" s="384" t="s">
        <v>2820</v>
      </c>
      <c r="B863" s="393" t="s">
        <v>2821</v>
      </c>
      <c r="C863" s="386" t="s">
        <v>1785</v>
      </c>
      <c r="D863" s="387">
        <v>1</v>
      </c>
      <c r="E863" s="433"/>
      <c r="F863" s="391">
        <f>D863*E863</f>
        <v>0</v>
      </c>
      <c r="G863" s="180" t="s">
        <v>187</v>
      </c>
      <c r="H863" s="181" t="s">
        <v>179</v>
      </c>
    </row>
    <row r="864" spans="1:8" ht="15.95" customHeight="1" x14ac:dyDescent="0.25">
      <c r="A864" s="384"/>
      <c r="B864" s="393" t="s">
        <v>2822</v>
      </c>
      <c r="C864" s="386"/>
      <c r="D864" s="387"/>
      <c r="E864" s="433"/>
      <c r="F864" s="391"/>
      <c r="G864" s="180" t="s">
        <v>187</v>
      </c>
      <c r="H864" s="181" t="s">
        <v>179</v>
      </c>
    </row>
    <row r="865" spans="1:8" ht="15.95" customHeight="1" x14ac:dyDescent="0.25">
      <c r="A865" s="384"/>
      <c r="B865" s="393" t="s">
        <v>2823</v>
      </c>
      <c r="C865" s="386" t="s">
        <v>1785</v>
      </c>
      <c r="D865" s="387">
        <v>2</v>
      </c>
      <c r="E865" s="433"/>
      <c r="F865" s="391">
        <f>D865*E865</f>
        <v>0</v>
      </c>
      <c r="G865" s="180" t="s">
        <v>187</v>
      </c>
      <c r="H865" s="181" t="s">
        <v>179</v>
      </c>
    </row>
    <row r="866" spans="1:8" ht="15.95" customHeight="1" x14ac:dyDescent="0.25">
      <c r="A866" s="384"/>
      <c r="B866" s="393"/>
      <c r="C866" s="386"/>
      <c r="D866" s="387"/>
      <c r="E866" s="433"/>
      <c r="F866" s="391"/>
      <c r="G866" s="180" t="s">
        <v>187</v>
      </c>
      <c r="H866" s="181" t="s">
        <v>179</v>
      </c>
    </row>
    <row r="867" spans="1:8" ht="15.95" customHeight="1" x14ac:dyDescent="0.25">
      <c r="A867" s="384" t="s">
        <v>2824</v>
      </c>
      <c r="B867" s="393" t="s">
        <v>2825</v>
      </c>
      <c r="C867" s="386" t="s">
        <v>1785</v>
      </c>
      <c r="D867" s="387">
        <v>1</v>
      </c>
      <c r="E867" s="433"/>
      <c r="F867" s="391">
        <f>D867*E867</f>
        <v>0</v>
      </c>
      <c r="G867" s="180" t="s">
        <v>187</v>
      </c>
      <c r="H867" s="181" t="s">
        <v>179</v>
      </c>
    </row>
    <row r="868" spans="1:8" ht="15.95" customHeight="1" x14ac:dyDescent="0.25">
      <c r="A868" s="384"/>
      <c r="B868" s="393" t="s">
        <v>2524</v>
      </c>
      <c r="C868" s="386"/>
      <c r="D868" s="387"/>
      <c r="E868" s="433"/>
      <c r="F868" s="391"/>
      <c r="G868" s="180" t="s">
        <v>187</v>
      </c>
      <c r="H868" s="181" t="s">
        <v>179</v>
      </c>
    </row>
    <row r="869" spans="1:8" ht="15.95" customHeight="1" x14ac:dyDescent="0.25">
      <c r="A869" s="384"/>
      <c r="B869" s="393"/>
      <c r="C869" s="386"/>
      <c r="D869" s="387"/>
      <c r="E869" s="433"/>
      <c r="F869" s="391"/>
      <c r="G869" s="180" t="s">
        <v>187</v>
      </c>
      <c r="H869" s="181" t="s">
        <v>179</v>
      </c>
    </row>
    <row r="870" spans="1:8" ht="15.95" customHeight="1" x14ac:dyDescent="0.25">
      <c r="A870" s="384" t="s">
        <v>2826</v>
      </c>
      <c r="B870" s="393" t="s">
        <v>2827</v>
      </c>
      <c r="C870" s="386" t="s">
        <v>1785</v>
      </c>
      <c r="D870" s="387">
        <v>1</v>
      </c>
      <c r="E870" s="433"/>
      <c r="F870" s="391">
        <f>D870*E870</f>
        <v>0</v>
      </c>
      <c r="G870" s="180" t="s">
        <v>187</v>
      </c>
      <c r="H870" s="181" t="s">
        <v>179</v>
      </c>
    </row>
    <row r="871" spans="1:8" ht="15.95" customHeight="1" x14ac:dyDescent="0.25">
      <c r="A871" s="384"/>
      <c r="B871" s="393" t="s">
        <v>2828</v>
      </c>
      <c r="C871" s="386"/>
      <c r="D871" s="387"/>
      <c r="E871" s="433"/>
      <c r="F871" s="391"/>
      <c r="G871" s="180" t="s">
        <v>187</v>
      </c>
      <c r="H871" s="181" t="s">
        <v>179</v>
      </c>
    </row>
    <row r="872" spans="1:8" ht="15.95" customHeight="1" x14ac:dyDescent="0.25">
      <c r="A872" s="384"/>
      <c r="B872" s="393" t="s">
        <v>2829</v>
      </c>
      <c r="C872" s="386" t="s">
        <v>1785</v>
      </c>
      <c r="D872" s="387">
        <v>1</v>
      </c>
      <c r="E872" s="433"/>
      <c r="F872" s="391">
        <f>D872*E872</f>
        <v>0</v>
      </c>
      <c r="G872" s="180" t="s">
        <v>187</v>
      </c>
      <c r="H872" s="181" t="s">
        <v>179</v>
      </c>
    </row>
    <row r="873" spans="1:8" ht="15.95" customHeight="1" x14ac:dyDescent="0.25">
      <c r="A873" s="384"/>
      <c r="B873" s="393"/>
      <c r="C873" s="386"/>
      <c r="D873" s="387"/>
      <c r="E873" s="433"/>
      <c r="F873" s="391"/>
      <c r="G873" s="180" t="s">
        <v>187</v>
      </c>
      <c r="H873" s="181" t="s">
        <v>179</v>
      </c>
    </row>
    <row r="874" spans="1:8" ht="15.95" customHeight="1" x14ac:dyDescent="0.25">
      <c r="A874" s="384" t="s">
        <v>2830</v>
      </c>
      <c r="B874" s="393" t="s">
        <v>2831</v>
      </c>
      <c r="C874" s="386" t="s">
        <v>1785</v>
      </c>
      <c r="D874" s="387">
        <v>2</v>
      </c>
      <c r="E874" s="433"/>
      <c r="F874" s="391">
        <f>D874*E874</f>
        <v>0</v>
      </c>
      <c r="G874" s="180" t="s">
        <v>187</v>
      </c>
      <c r="H874" s="181" t="s">
        <v>179</v>
      </c>
    </row>
    <row r="875" spans="1:8" ht="15.95" customHeight="1" x14ac:dyDescent="0.25">
      <c r="A875" s="384"/>
      <c r="B875" s="393"/>
      <c r="C875" s="386"/>
      <c r="D875" s="387"/>
      <c r="E875" s="433"/>
      <c r="F875" s="391"/>
      <c r="G875" s="180" t="s">
        <v>187</v>
      </c>
      <c r="H875" s="181" t="s">
        <v>179</v>
      </c>
    </row>
    <row r="876" spans="1:8" ht="15.95" customHeight="1" x14ac:dyDescent="0.25">
      <c r="A876" s="384" t="s">
        <v>2832</v>
      </c>
      <c r="B876" s="393" t="s">
        <v>2691</v>
      </c>
      <c r="C876" s="386" t="s">
        <v>1785</v>
      </c>
      <c r="D876" s="387">
        <v>4</v>
      </c>
      <c r="E876" s="433"/>
      <c r="F876" s="391">
        <f>D876*E876</f>
        <v>0</v>
      </c>
      <c r="G876" s="180" t="s">
        <v>187</v>
      </c>
      <c r="H876" s="181" t="s">
        <v>179</v>
      </c>
    </row>
    <row r="877" spans="1:8" ht="15.95" customHeight="1" x14ac:dyDescent="0.25">
      <c r="A877" s="384"/>
      <c r="B877" s="393"/>
      <c r="C877" s="386"/>
      <c r="D877" s="387"/>
      <c r="E877" s="433"/>
      <c r="F877" s="391"/>
      <c r="G877" s="180" t="s">
        <v>187</v>
      </c>
      <c r="H877" s="181" t="s">
        <v>179</v>
      </c>
    </row>
    <row r="878" spans="1:8" ht="15.95" customHeight="1" x14ac:dyDescent="0.25">
      <c r="A878" s="384" t="s">
        <v>2833</v>
      </c>
      <c r="B878" s="393" t="s">
        <v>2693</v>
      </c>
      <c r="C878" s="386" t="s">
        <v>1785</v>
      </c>
      <c r="D878" s="387">
        <v>6</v>
      </c>
      <c r="E878" s="433"/>
      <c r="F878" s="391">
        <f>D878*E878</f>
        <v>0</v>
      </c>
      <c r="G878" s="180" t="s">
        <v>187</v>
      </c>
      <c r="H878" s="181" t="s">
        <v>179</v>
      </c>
    </row>
    <row r="879" spans="1:8" ht="15.95" customHeight="1" x14ac:dyDescent="0.25">
      <c r="A879" s="384"/>
      <c r="B879" s="393"/>
      <c r="C879" s="386"/>
      <c r="D879" s="387"/>
      <c r="E879" s="433"/>
      <c r="F879" s="391"/>
      <c r="G879" s="180" t="s">
        <v>187</v>
      </c>
      <c r="H879" s="181" t="s">
        <v>179</v>
      </c>
    </row>
    <row r="880" spans="1:8" ht="15.95" customHeight="1" x14ac:dyDescent="0.25">
      <c r="A880" s="384" t="s">
        <v>2834</v>
      </c>
      <c r="B880" s="393" t="s">
        <v>2559</v>
      </c>
      <c r="C880" s="386" t="s">
        <v>2560</v>
      </c>
      <c r="D880" s="387">
        <v>12</v>
      </c>
      <c r="E880" s="433"/>
      <c r="F880" s="391">
        <f>D880*E880</f>
        <v>0</v>
      </c>
      <c r="G880" s="180" t="s">
        <v>187</v>
      </c>
      <c r="H880" s="181" t="s">
        <v>179</v>
      </c>
    </row>
    <row r="881" spans="1:8" ht="15.95" customHeight="1" x14ac:dyDescent="0.25">
      <c r="A881" s="384"/>
      <c r="B881" s="393"/>
      <c r="C881" s="386"/>
      <c r="D881" s="387"/>
      <c r="E881" s="433"/>
      <c r="F881" s="391"/>
      <c r="G881" s="180" t="s">
        <v>187</v>
      </c>
      <c r="H881" s="181" t="s">
        <v>179</v>
      </c>
    </row>
    <row r="882" spans="1:8" ht="15.95" customHeight="1" x14ac:dyDescent="0.25">
      <c r="A882" s="384" t="s">
        <v>2835</v>
      </c>
      <c r="B882" s="393" t="s">
        <v>2562</v>
      </c>
      <c r="C882" s="386" t="s">
        <v>2563</v>
      </c>
      <c r="D882" s="387">
        <v>1</v>
      </c>
      <c r="E882" s="433"/>
      <c r="F882" s="391">
        <f>D882*E882</f>
        <v>0</v>
      </c>
      <c r="G882" s="180" t="s">
        <v>187</v>
      </c>
      <c r="H882" s="181" t="s">
        <v>179</v>
      </c>
    </row>
    <row r="883" spans="1:8" ht="15.95" customHeight="1" x14ac:dyDescent="0.25">
      <c r="A883" s="384"/>
      <c r="B883" s="393"/>
      <c r="C883" s="386"/>
      <c r="D883" s="387"/>
      <c r="E883" s="433"/>
      <c r="F883" s="391"/>
      <c r="G883" s="180" t="s">
        <v>187</v>
      </c>
      <c r="H883" s="181" t="s">
        <v>179</v>
      </c>
    </row>
    <row r="884" spans="1:8" ht="15.95" customHeight="1" x14ac:dyDescent="0.25">
      <c r="A884" s="384" t="s">
        <v>2836</v>
      </c>
      <c r="B884" s="393" t="s">
        <v>2567</v>
      </c>
      <c r="C884" s="386" t="s">
        <v>2563</v>
      </c>
      <c r="D884" s="387">
        <v>10</v>
      </c>
      <c r="E884" s="433"/>
      <c r="F884" s="391">
        <f>D884*E884</f>
        <v>0</v>
      </c>
      <c r="G884" s="180" t="s">
        <v>187</v>
      </c>
      <c r="H884" s="181" t="s">
        <v>179</v>
      </c>
    </row>
    <row r="885" spans="1:8" ht="15.95" customHeight="1" x14ac:dyDescent="0.25">
      <c r="A885" s="384"/>
      <c r="B885" s="393"/>
      <c r="C885" s="386"/>
      <c r="D885" s="387"/>
      <c r="E885" s="433"/>
      <c r="F885" s="391"/>
      <c r="G885" s="180" t="s">
        <v>187</v>
      </c>
      <c r="H885" s="181" t="s">
        <v>179</v>
      </c>
    </row>
    <row r="886" spans="1:8" ht="15.95" customHeight="1" x14ac:dyDescent="0.25">
      <c r="A886" s="384" t="s">
        <v>2837</v>
      </c>
      <c r="B886" s="393" t="s">
        <v>2569</v>
      </c>
      <c r="C886" s="386" t="s">
        <v>2563</v>
      </c>
      <c r="D886" s="387">
        <v>5</v>
      </c>
      <c r="E886" s="433"/>
      <c r="F886" s="391">
        <f>D886*E886</f>
        <v>0</v>
      </c>
      <c r="G886" s="180" t="s">
        <v>187</v>
      </c>
      <c r="H886" s="181" t="s">
        <v>179</v>
      </c>
    </row>
    <row r="887" spans="1:8" ht="15.95" customHeight="1" x14ac:dyDescent="0.25">
      <c r="A887" s="384"/>
      <c r="B887" s="393"/>
      <c r="C887" s="386"/>
      <c r="D887" s="387"/>
      <c r="E887" s="433"/>
      <c r="F887" s="391"/>
      <c r="G887" s="180" t="s">
        <v>187</v>
      </c>
      <c r="H887" s="181" t="s">
        <v>179</v>
      </c>
    </row>
    <row r="888" spans="1:8" ht="15.95" customHeight="1" x14ac:dyDescent="0.25">
      <c r="A888" s="384" t="s">
        <v>2838</v>
      </c>
      <c r="B888" s="393" t="s">
        <v>2575</v>
      </c>
      <c r="C888" s="386" t="s">
        <v>2563</v>
      </c>
      <c r="D888" s="387">
        <v>12</v>
      </c>
      <c r="E888" s="433"/>
      <c r="F888" s="391">
        <f>D888*E888</f>
        <v>0</v>
      </c>
      <c r="G888" s="180" t="s">
        <v>187</v>
      </c>
      <c r="H888" s="181" t="s">
        <v>179</v>
      </c>
    </row>
    <row r="889" spans="1:8" ht="15.95" customHeight="1" x14ac:dyDescent="0.25">
      <c r="A889" s="384"/>
      <c r="B889" s="393"/>
      <c r="C889" s="386"/>
      <c r="D889" s="387"/>
      <c r="E889" s="433"/>
      <c r="F889" s="391"/>
      <c r="G889" s="180" t="s">
        <v>187</v>
      </c>
      <c r="H889" s="181" t="s">
        <v>179</v>
      </c>
    </row>
    <row r="890" spans="1:8" ht="15.95" customHeight="1" x14ac:dyDescent="0.25">
      <c r="A890" s="384" t="s">
        <v>2839</v>
      </c>
      <c r="B890" s="393" t="s">
        <v>2577</v>
      </c>
      <c r="C890" s="386" t="s">
        <v>2563</v>
      </c>
      <c r="D890" s="387">
        <v>18</v>
      </c>
      <c r="E890" s="433"/>
      <c r="F890" s="391">
        <f>D890*E890</f>
        <v>0</v>
      </c>
      <c r="G890" s="180" t="s">
        <v>187</v>
      </c>
      <c r="H890" s="181" t="s">
        <v>179</v>
      </c>
    </row>
    <row r="891" spans="1:8" ht="15.95" customHeight="1" x14ac:dyDescent="0.25">
      <c r="A891" s="384"/>
      <c r="B891" s="393"/>
      <c r="C891" s="386"/>
      <c r="D891" s="387"/>
      <c r="E891" s="433"/>
      <c r="F891" s="391"/>
      <c r="G891" s="180" t="s">
        <v>187</v>
      </c>
      <c r="H891" s="181" t="s">
        <v>179</v>
      </c>
    </row>
    <row r="892" spans="1:8" ht="15.95" customHeight="1" x14ac:dyDescent="0.25">
      <c r="A892" s="384"/>
      <c r="B892" s="393" t="s">
        <v>2581</v>
      </c>
      <c r="C892" s="386" t="s">
        <v>2560</v>
      </c>
      <c r="D892" s="387">
        <v>2</v>
      </c>
      <c r="E892" s="433"/>
      <c r="F892" s="391">
        <f>D892*E892</f>
        <v>0</v>
      </c>
      <c r="G892" s="180" t="s">
        <v>187</v>
      </c>
      <c r="H892" s="181" t="s">
        <v>179</v>
      </c>
    </row>
    <row r="893" spans="1:8" ht="15.95" customHeight="1" x14ac:dyDescent="0.25">
      <c r="A893" s="384"/>
      <c r="B893" s="393" t="s">
        <v>2582</v>
      </c>
      <c r="C893" s="386"/>
      <c r="D893" s="387"/>
      <c r="E893" s="433"/>
      <c r="F893" s="391"/>
      <c r="G893" s="180" t="s">
        <v>187</v>
      </c>
      <c r="H893" s="181" t="s">
        <v>179</v>
      </c>
    </row>
    <row r="894" spans="1:8" ht="15.95" customHeight="1" x14ac:dyDescent="0.25">
      <c r="A894" s="384"/>
      <c r="B894" s="393"/>
      <c r="C894" s="386"/>
      <c r="D894" s="387"/>
      <c r="E894" s="433"/>
      <c r="F894" s="391"/>
      <c r="G894" s="180" t="s">
        <v>187</v>
      </c>
      <c r="H894" s="181" t="s">
        <v>179</v>
      </c>
    </row>
    <row r="895" spans="1:8" ht="15.95" customHeight="1" x14ac:dyDescent="0.25">
      <c r="A895" s="384"/>
      <c r="B895" s="393"/>
      <c r="C895" s="386"/>
      <c r="D895" s="387"/>
      <c r="E895" s="433"/>
      <c r="F895" s="391"/>
      <c r="G895" s="180" t="s">
        <v>187</v>
      </c>
      <c r="H895" s="181" t="s">
        <v>179</v>
      </c>
    </row>
    <row r="896" spans="1:8" ht="15.95" customHeight="1" x14ac:dyDescent="0.25">
      <c r="A896" s="384"/>
      <c r="B896" s="392" t="s">
        <v>2840</v>
      </c>
      <c r="C896" s="386"/>
      <c r="D896" s="387"/>
      <c r="E896" s="433"/>
      <c r="F896" s="391"/>
      <c r="G896" s="180" t="s">
        <v>187</v>
      </c>
      <c r="H896" s="181" t="s">
        <v>179</v>
      </c>
    </row>
    <row r="897" spans="1:8" ht="15.95" customHeight="1" x14ac:dyDescent="0.25">
      <c r="A897" s="384"/>
      <c r="B897" s="393"/>
      <c r="C897" s="386"/>
      <c r="D897" s="387"/>
      <c r="E897" s="433"/>
      <c r="F897" s="391"/>
      <c r="G897" s="180" t="s">
        <v>187</v>
      </c>
      <c r="H897" s="181" t="s">
        <v>179</v>
      </c>
    </row>
    <row r="898" spans="1:8" ht="15.95" customHeight="1" x14ac:dyDescent="0.25">
      <c r="A898" s="384"/>
      <c r="B898" s="392" t="s">
        <v>2583</v>
      </c>
      <c r="C898" s="386"/>
      <c r="D898" s="387"/>
      <c r="E898" s="433"/>
      <c r="F898" s="391"/>
      <c r="G898" s="180" t="s">
        <v>187</v>
      </c>
      <c r="H898" s="181" t="s">
        <v>179</v>
      </c>
    </row>
    <row r="899" spans="1:8" ht="15.95" customHeight="1" x14ac:dyDescent="0.25">
      <c r="A899" s="384"/>
      <c r="B899" s="393"/>
      <c r="C899" s="386"/>
      <c r="D899" s="387"/>
      <c r="E899" s="433"/>
      <c r="F899" s="391"/>
      <c r="G899" s="180" t="s">
        <v>187</v>
      </c>
      <c r="H899" s="181" t="s">
        <v>179</v>
      </c>
    </row>
    <row r="900" spans="1:8" ht="15.95" customHeight="1" x14ac:dyDescent="0.25">
      <c r="A900" s="384" t="s">
        <v>2841</v>
      </c>
      <c r="B900" s="393" t="s">
        <v>2821</v>
      </c>
      <c r="C900" s="386" t="s">
        <v>1785</v>
      </c>
      <c r="D900" s="387">
        <v>1</v>
      </c>
      <c r="E900" s="433"/>
      <c r="F900" s="391">
        <f t="shared" ref="F900:F960" si="3">D900*E900</f>
        <v>0</v>
      </c>
      <c r="G900" s="180" t="s">
        <v>187</v>
      </c>
      <c r="H900" s="181" t="s">
        <v>179</v>
      </c>
    </row>
    <row r="901" spans="1:8" ht="15.95" customHeight="1" x14ac:dyDescent="0.25">
      <c r="A901" s="384"/>
      <c r="B901" s="393" t="s">
        <v>2842</v>
      </c>
      <c r="C901" s="386"/>
      <c r="D901" s="387"/>
      <c r="E901" s="433"/>
      <c r="F901" s="391"/>
      <c r="G901" s="180" t="s">
        <v>187</v>
      </c>
      <c r="H901" s="181" t="s">
        <v>179</v>
      </c>
    </row>
    <row r="902" spans="1:8" ht="15.95" customHeight="1" x14ac:dyDescent="0.25">
      <c r="A902" s="384"/>
      <c r="B902" s="393" t="s">
        <v>2823</v>
      </c>
      <c r="C902" s="386" t="s">
        <v>1785</v>
      </c>
      <c r="D902" s="387">
        <v>2</v>
      </c>
      <c r="E902" s="433"/>
      <c r="F902" s="391">
        <f t="shared" si="3"/>
        <v>0</v>
      </c>
      <c r="G902" s="180" t="s">
        <v>187</v>
      </c>
      <c r="H902" s="181" t="s">
        <v>179</v>
      </c>
    </row>
    <row r="903" spans="1:8" ht="15.95" customHeight="1" x14ac:dyDescent="0.25">
      <c r="A903" s="384"/>
      <c r="B903" s="393"/>
      <c r="C903" s="386"/>
      <c r="D903" s="387"/>
      <c r="E903" s="433"/>
      <c r="F903" s="391"/>
      <c r="G903" s="180" t="s">
        <v>187</v>
      </c>
      <c r="H903" s="181" t="s">
        <v>179</v>
      </c>
    </row>
    <row r="904" spans="1:8" ht="15.95" customHeight="1" x14ac:dyDescent="0.25">
      <c r="A904" s="384" t="s">
        <v>2843</v>
      </c>
      <c r="B904" s="393" t="s">
        <v>2825</v>
      </c>
      <c r="C904" s="386" t="s">
        <v>1785</v>
      </c>
      <c r="D904" s="387">
        <v>1</v>
      </c>
      <c r="E904" s="433"/>
      <c r="F904" s="391">
        <f t="shared" si="3"/>
        <v>0</v>
      </c>
      <c r="G904" s="180" t="s">
        <v>187</v>
      </c>
      <c r="H904" s="181" t="s">
        <v>179</v>
      </c>
    </row>
    <row r="905" spans="1:8" ht="15.95" customHeight="1" x14ac:dyDescent="0.25">
      <c r="A905" s="384"/>
      <c r="B905" s="393" t="s">
        <v>2524</v>
      </c>
      <c r="C905" s="386"/>
      <c r="D905" s="387"/>
      <c r="E905" s="433"/>
      <c r="F905" s="391"/>
      <c r="G905" s="180" t="s">
        <v>187</v>
      </c>
      <c r="H905" s="181" t="s">
        <v>179</v>
      </c>
    </row>
    <row r="906" spans="1:8" ht="15.95" customHeight="1" x14ac:dyDescent="0.25">
      <c r="A906" s="384"/>
      <c r="B906" s="393"/>
      <c r="C906" s="386"/>
      <c r="D906" s="387"/>
      <c r="E906" s="433"/>
      <c r="F906" s="391"/>
      <c r="G906" s="180" t="s">
        <v>187</v>
      </c>
      <c r="H906" s="181" t="s">
        <v>179</v>
      </c>
    </row>
    <row r="907" spans="1:8" ht="15.95" customHeight="1" x14ac:dyDescent="0.25">
      <c r="A907" s="384" t="s">
        <v>2844</v>
      </c>
      <c r="B907" s="393" t="s">
        <v>2827</v>
      </c>
      <c r="C907" s="386" t="s">
        <v>1785</v>
      </c>
      <c r="D907" s="387">
        <v>1</v>
      </c>
      <c r="E907" s="433"/>
      <c r="F907" s="391">
        <f t="shared" si="3"/>
        <v>0</v>
      </c>
      <c r="G907" s="180" t="s">
        <v>187</v>
      </c>
      <c r="H907" s="181" t="s">
        <v>179</v>
      </c>
    </row>
    <row r="908" spans="1:8" ht="15.95" customHeight="1" x14ac:dyDescent="0.25">
      <c r="A908" s="384"/>
      <c r="B908" s="393" t="s">
        <v>2828</v>
      </c>
      <c r="C908" s="386"/>
      <c r="D908" s="387"/>
      <c r="E908" s="433"/>
      <c r="F908" s="391"/>
      <c r="G908" s="180" t="s">
        <v>187</v>
      </c>
      <c r="H908" s="181" t="s">
        <v>179</v>
      </c>
    </row>
    <row r="909" spans="1:8" ht="15.95" customHeight="1" x14ac:dyDescent="0.25">
      <c r="A909" s="384"/>
      <c r="B909" s="393" t="s">
        <v>2829</v>
      </c>
      <c r="C909" s="386" t="s">
        <v>1785</v>
      </c>
      <c r="D909" s="387">
        <v>1</v>
      </c>
      <c r="E909" s="433"/>
      <c r="F909" s="391">
        <f t="shared" si="3"/>
        <v>0</v>
      </c>
      <c r="G909" s="180" t="s">
        <v>187</v>
      </c>
      <c r="H909" s="181" t="s">
        <v>179</v>
      </c>
    </row>
    <row r="910" spans="1:8" ht="15.95" customHeight="1" x14ac:dyDescent="0.25">
      <c r="A910" s="384"/>
      <c r="B910" s="393"/>
      <c r="C910" s="386"/>
      <c r="D910" s="387"/>
      <c r="E910" s="433"/>
      <c r="F910" s="391"/>
      <c r="G910" s="180" t="s">
        <v>187</v>
      </c>
      <c r="H910" s="181" t="s">
        <v>179</v>
      </c>
    </row>
    <row r="911" spans="1:8" ht="15.95" customHeight="1" x14ac:dyDescent="0.25">
      <c r="A911" s="384" t="s">
        <v>2845</v>
      </c>
      <c r="B911" s="393" t="s">
        <v>2831</v>
      </c>
      <c r="C911" s="386" t="s">
        <v>1785</v>
      </c>
      <c r="D911" s="387">
        <v>2</v>
      </c>
      <c r="E911" s="433"/>
      <c r="F911" s="391">
        <f t="shared" si="3"/>
        <v>0</v>
      </c>
      <c r="G911" s="180" t="s">
        <v>187</v>
      </c>
      <c r="H911" s="181" t="s">
        <v>179</v>
      </c>
    </row>
    <row r="912" spans="1:8" ht="15.95" customHeight="1" x14ac:dyDescent="0.25">
      <c r="A912" s="384"/>
      <c r="B912" s="393"/>
      <c r="C912" s="386"/>
      <c r="D912" s="387"/>
      <c r="E912" s="433"/>
      <c r="F912" s="391"/>
      <c r="G912" s="180" t="s">
        <v>187</v>
      </c>
      <c r="H912" s="181" t="s">
        <v>179</v>
      </c>
    </row>
    <row r="913" spans="1:8" ht="15.95" customHeight="1" x14ac:dyDescent="0.25">
      <c r="A913" s="384" t="s">
        <v>2846</v>
      </c>
      <c r="B913" s="393" t="s">
        <v>2691</v>
      </c>
      <c r="C913" s="386" t="s">
        <v>1785</v>
      </c>
      <c r="D913" s="387">
        <v>4</v>
      </c>
      <c r="E913" s="433"/>
      <c r="F913" s="391">
        <f t="shared" si="3"/>
        <v>0</v>
      </c>
      <c r="G913" s="180" t="s">
        <v>187</v>
      </c>
      <c r="H913" s="181" t="s">
        <v>179</v>
      </c>
    </row>
    <row r="914" spans="1:8" ht="15.95" customHeight="1" x14ac:dyDescent="0.25">
      <c r="A914" s="384"/>
      <c r="B914" s="393"/>
      <c r="C914" s="386"/>
      <c r="D914" s="387"/>
      <c r="E914" s="433"/>
      <c r="F914" s="391"/>
      <c r="G914" s="180" t="s">
        <v>187</v>
      </c>
      <c r="H914" s="181" t="s">
        <v>179</v>
      </c>
    </row>
    <row r="915" spans="1:8" ht="15.95" customHeight="1" x14ac:dyDescent="0.25">
      <c r="A915" s="384" t="s">
        <v>2847</v>
      </c>
      <c r="B915" s="393" t="s">
        <v>2693</v>
      </c>
      <c r="C915" s="386" t="s">
        <v>1785</v>
      </c>
      <c r="D915" s="387">
        <v>7</v>
      </c>
      <c r="E915" s="433"/>
      <c r="F915" s="391">
        <f t="shared" si="3"/>
        <v>0</v>
      </c>
      <c r="G915" s="180" t="s">
        <v>187</v>
      </c>
      <c r="H915" s="181" t="s">
        <v>179</v>
      </c>
    </row>
    <row r="916" spans="1:8" ht="15.95" customHeight="1" x14ac:dyDescent="0.25">
      <c r="A916" s="384"/>
      <c r="B916" s="393"/>
      <c r="C916" s="386"/>
      <c r="D916" s="387"/>
      <c r="E916" s="433"/>
      <c r="F916" s="391"/>
      <c r="G916" s="180" t="s">
        <v>187</v>
      </c>
      <c r="H916" s="181" t="s">
        <v>179</v>
      </c>
    </row>
    <row r="917" spans="1:8" ht="15.95" customHeight="1" x14ac:dyDescent="0.25">
      <c r="A917" s="384" t="s">
        <v>2848</v>
      </c>
      <c r="B917" s="393" t="s">
        <v>2559</v>
      </c>
      <c r="C917" s="386" t="s">
        <v>2560</v>
      </c>
      <c r="D917" s="387">
        <v>8</v>
      </c>
      <c r="E917" s="433"/>
      <c r="F917" s="391">
        <f t="shared" si="3"/>
        <v>0</v>
      </c>
      <c r="G917" s="180" t="s">
        <v>187</v>
      </c>
      <c r="H917" s="181" t="s">
        <v>179</v>
      </c>
    </row>
    <row r="918" spans="1:8" ht="15.95" customHeight="1" x14ac:dyDescent="0.25">
      <c r="A918" s="384"/>
      <c r="B918" s="393"/>
      <c r="C918" s="386"/>
      <c r="D918" s="387"/>
      <c r="E918" s="433"/>
      <c r="F918" s="391"/>
      <c r="G918" s="180" t="s">
        <v>187</v>
      </c>
      <c r="H918" s="181" t="s">
        <v>179</v>
      </c>
    </row>
    <row r="919" spans="1:8" ht="15.95" customHeight="1" x14ac:dyDescent="0.25">
      <c r="A919" s="384" t="s">
        <v>2849</v>
      </c>
      <c r="B919" s="393" t="s">
        <v>2850</v>
      </c>
      <c r="C919" s="386" t="s">
        <v>2563</v>
      </c>
      <c r="D919" s="387">
        <v>20</v>
      </c>
      <c r="E919" s="433"/>
      <c r="F919" s="391">
        <f t="shared" si="3"/>
        <v>0</v>
      </c>
      <c r="G919" s="180" t="s">
        <v>187</v>
      </c>
      <c r="H919" s="181" t="s">
        <v>179</v>
      </c>
    </row>
    <row r="920" spans="1:8" ht="15.95" customHeight="1" x14ac:dyDescent="0.25">
      <c r="A920" s="384"/>
      <c r="B920" s="393"/>
      <c r="C920" s="386"/>
      <c r="D920" s="387"/>
      <c r="E920" s="433"/>
      <c r="F920" s="391"/>
      <c r="G920" s="180" t="s">
        <v>187</v>
      </c>
      <c r="H920" s="181" t="s">
        <v>179</v>
      </c>
    </row>
    <row r="921" spans="1:8" ht="15.95" customHeight="1" x14ac:dyDescent="0.25">
      <c r="A921" s="384" t="s">
        <v>2851</v>
      </c>
      <c r="B921" s="393" t="s">
        <v>2567</v>
      </c>
      <c r="C921" s="386" t="s">
        <v>2563</v>
      </c>
      <c r="D921" s="387">
        <v>6</v>
      </c>
      <c r="E921" s="433"/>
      <c r="F921" s="391">
        <f t="shared" si="3"/>
        <v>0</v>
      </c>
      <c r="G921" s="180" t="s">
        <v>187</v>
      </c>
      <c r="H921" s="181" t="s">
        <v>179</v>
      </c>
    </row>
    <row r="922" spans="1:8" ht="15.95" customHeight="1" x14ac:dyDescent="0.25">
      <c r="A922" s="384"/>
      <c r="B922" s="393"/>
      <c r="C922" s="386"/>
      <c r="D922" s="387"/>
      <c r="E922" s="433"/>
      <c r="F922" s="391"/>
      <c r="G922" s="180" t="s">
        <v>187</v>
      </c>
      <c r="H922" s="181" t="s">
        <v>179</v>
      </c>
    </row>
    <row r="923" spans="1:8" ht="15.95" customHeight="1" x14ac:dyDescent="0.25">
      <c r="A923" s="384" t="s">
        <v>2852</v>
      </c>
      <c r="B923" s="393" t="s">
        <v>2569</v>
      </c>
      <c r="C923" s="386" t="s">
        <v>2563</v>
      </c>
      <c r="D923" s="387">
        <v>2</v>
      </c>
      <c r="E923" s="433"/>
      <c r="F923" s="391">
        <f t="shared" si="3"/>
        <v>0</v>
      </c>
      <c r="G923" s="180" t="s">
        <v>187</v>
      </c>
      <c r="H923" s="181" t="s">
        <v>179</v>
      </c>
    </row>
    <row r="924" spans="1:8" ht="15.95" customHeight="1" x14ac:dyDescent="0.25">
      <c r="A924" s="384"/>
      <c r="B924" s="393"/>
      <c r="C924" s="386"/>
      <c r="D924" s="387"/>
      <c r="E924" s="433"/>
      <c r="F924" s="391"/>
      <c r="G924" s="180" t="s">
        <v>187</v>
      </c>
      <c r="H924" s="181" t="s">
        <v>179</v>
      </c>
    </row>
    <row r="925" spans="1:8" ht="15.95" customHeight="1" x14ac:dyDescent="0.25">
      <c r="A925" s="384" t="s">
        <v>2853</v>
      </c>
      <c r="B925" s="393" t="s">
        <v>2575</v>
      </c>
      <c r="C925" s="386" t="s">
        <v>2563</v>
      </c>
      <c r="D925" s="387">
        <v>12</v>
      </c>
      <c r="E925" s="433"/>
      <c r="F925" s="391">
        <f t="shared" si="3"/>
        <v>0</v>
      </c>
      <c r="G925" s="180" t="s">
        <v>187</v>
      </c>
      <c r="H925" s="181" t="s">
        <v>179</v>
      </c>
    </row>
    <row r="926" spans="1:8" ht="15.95" customHeight="1" x14ac:dyDescent="0.25">
      <c r="A926" s="384"/>
      <c r="B926" s="393"/>
      <c r="C926" s="386"/>
      <c r="D926" s="387"/>
      <c r="E926" s="433"/>
      <c r="F926" s="391"/>
      <c r="G926" s="180" t="s">
        <v>187</v>
      </c>
      <c r="H926" s="181" t="s">
        <v>179</v>
      </c>
    </row>
    <row r="927" spans="1:8" ht="15.95" customHeight="1" x14ac:dyDescent="0.25">
      <c r="A927" s="384" t="s">
        <v>2854</v>
      </c>
      <c r="B927" s="393" t="s">
        <v>2577</v>
      </c>
      <c r="C927" s="386" t="s">
        <v>2563</v>
      </c>
      <c r="D927" s="387">
        <v>20</v>
      </c>
      <c r="E927" s="433"/>
      <c r="F927" s="391">
        <f t="shared" si="3"/>
        <v>0</v>
      </c>
      <c r="G927" s="180" t="s">
        <v>187</v>
      </c>
      <c r="H927" s="181" t="s">
        <v>179</v>
      </c>
    </row>
    <row r="928" spans="1:8" ht="15.95" customHeight="1" x14ac:dyDescent="0.25">
      <c r="A928" s="384"/>
      <c r="B928" s="393"/>
      <c r="C928" s="386"/>
      <c r="D928" s="387"/>
      <c r="E928" s="433"/>
      <c r="F928" s="391"/>
      <c r="G928" s="180" t="s">
        <v>187</v>
      </c>
      <c r="H928" s="181" t="s">
        <v>179</v>
      </c>
    </row>
    <row r="929" spans="1:8" ht="15.95" customHeight="1" x14ac:dyDescent="0.25">
      <c r="A929" s="384"/>
      <c r="B929" s="393" t="s">
        <v>2581</v>
      </c>
      <c r="C929" s="386" t="s">
        <v>2560</v>
      </c>
      <c r="D929" s="387">
        <v>2</v>
      </c>
      <c r="E929" s="433"/>
      <c r="F929" s="391">
        <f t="shared" si="3"/>
        <v>0</v>
      </c>
      <c r="G929" s="180" t="s">
        <v>187</v>
      </c>
      <c r="H929" s="181" t="s">
        <v>179</v>
      </c>
    </row>
    <row r="930" spans="1:8" ht="15.95" customHeight="1" x14ac:dyDescent="0.25">
      <c r="A930" s="384"/>
      <c r="B930" s="393" t="s">
        <v>2582</v>
      </c>
      <c r="C930" s="386"/>
      <c r="D930" s="387"/>
      <c r="E930" s="433"/>
      <c r="F930" s="391"/>
      <c r="G930" s="180" t="s">
        <v>187</v>
      </c>
      <c r="H930" s="181" t="s">
        <v>179</v>
      </c>
    </row>
    <row r="931" spans="1:8" ht="15.95" customHeight="1" x14ac:dyDescent="0.25">
      <c r="A931" s="384"/>
      <c r="B931" s="393"/>
      <c r="C931" s="386"/>
      <c r="D931" s="387"/>
      <c r="E931" s="433"/>
      <c r="F931" s="391"/>
      <c r="G931" s="180" t="s">
        <v>187</v>
      </c>
      <c r="H931" s="181" t="s">
        <v>179</v>
      </c>
    </row>
    <row r="932" spans="1:8" ht="15.95" customHeight="1" x14ac:dyDescent="0.25">
      <c r="A932" s="384"/>
      <c r="B932" s="393"/>
      <c r="C932" s="386"/>
      <c r="D932" s="387"/>
      <c r="E932" s="433"/>
      <c r="F932" s="391"/>
      <c r="G932" s="180" t="s">
        <v>187</v>
      </c>
      <c r="H932" s="181" t="s">
        <v>179</v>
      </c>
    </row>
    <row r="933" spans="1:8" ht="15.95" customHeight="1" x14ac:dyDescent="0.25">
      <c r="A933" s="384"/>
      <c r="B933" s="392" t="s">
        <v>2855</v>
      </c>
      <c r="C933" s="386"/>
      <c r="D933" s="387"/>
      <c r="E933" s="433"/>
      <c r="F933" s="391"/>
      <c r="G933" s="180" t="s">
        <v>187</v>
      </c>
      <c r="H933" s="181" t="s">
        <v>179</v>
      </c>
    </row>
    <row r="934" spans="1:8" ht="15.95" customHeight="1" x14ac:dyDescent="0.25">
      <c r="A934" s="384"/>
      <c r="B934" s="393"/>
      <c r="C934" s="386"/>
      <c r="D934" s="387"/>
      <c r="E934" s="433"/>
      <c r="F934" s="391"/>
      <c r="G934" s="180" t="s">
        <v>187</v>
      </c>
      <c r="H934" s="181" t="s">
        <v>179</v>
      </c>
    </row>
    <row r="935" spans="1:8" ht="15.95" customHeight="1" x14ac:dyDescent="0.25">
      <c r="A935" s="384"/>
      <c r="B935" s="393" t="s">
        <v>2856</v>
      </c>
      <c r="C935" s="386"/>
      <c r="D935" s="387"/>
      <c r="E935" s="433"/>
      <c r="F935" s="391"/>
      <c r="G935" s="180" t="s">
        <v>187</v>
      </c>
      <c r="H935" s="181" t="s">
        <v>179</v>
      </c>
    </row>
    <row r="936" spans="1:8" ht="15.95" customHeight="1" x14ac:dyDescent="0.25">
      <c r="A936" s="384"/>
      <c r="B936" s="402" t="s">
        <v>2857</v>
      </c>
      <c r="C936" s="386"/>
      <c r="D936" s="387"/>
      <c r="E936" s="433"/>
      <c r="F936" s="391"/>
      <c r="G936" s="180" t="s">
        <v>187</v>
      </c>
      <c r="H936" s="181" t="s">
        <v>179</v>
      </c>
    </row>
    <row r="937" spans="1:8" ht="15.95" customHeight="1" x14ac:dyDescent="0.25">
      <c r="A937" s="384"/>
      <c r="B937" s="393"/>
      <c r="C937" s="386"/>
      <c r="D937" s="387"/>
      <c r="E937" s="433"/>
      <c r="F937" s="391"/>
      <c r="G937" s="180" t="s">
        <v>187</v>
      </c>
      <c r="H937" s="181" t="s">
        <v>179</v>
      </c>
    </row>
    <row r="938" spans="1:8" ht="15.95" customHeight="1" x14ac:dyDescent="0.25">
      <c r="A938" s="384" t="s">
        <v>2858</v>
      </c>
      <c r="B938" s="393" t="s">
        <v>2859</v>
      </c>
      <c r="C938" s="386" t="s">
        <v>1785</v>
      </c>
      <c r="D938" s="387">
        <v>1</v>
      </c>
      <c r="E938" s="433"/>
      <c r="F938" s="391">
        <f t="shared" si="3"/>
        <v>0</v>
      </c>
      <c r="G938" s="180" t="s">
        <v>187</v>
      </c>
      <c r="H938" s="181" t="s">
        <v>179</v>
      </c>
    </row>
    <row r="939" spans="1:8" ht="15.95" customHeight="1" x14ac:dyDescent="0.25">
      <c r="A939" s="384"/>
      <c r="B939" s="393" t="s">
        <v>2860</v>
      </c>
      <c r="C939" s="386"/>
      <c r="D939" s="387"/>
      <c r="E939" s="433"/>
      <c r="F939" s="391"/>
      <c r="G939" s="180" t="s">
        <v>187</v>
      </c>
      <c r="H939" s="181" t="s">
        <v>179</v>
      </c>
    </row>
    <row r="940" spans="1:8" ht="15.95" customHeight="1" x14ac:dyDescent="0.25">
      <c r="A940" s="384"/>
      <c r="B940" s="393"/>
      <c r="C940" s="386"/>
      <c r="D940" s="387"/>
      <c r="E940" s="433"/>
      <c r="F940" s="391"/>
      <c r="G940" s="180" t="s">
        <v>187</v>
      </c>
      <c r="H940" s="181" t="s">
        <v>179</v>
      </c>
    </row>
    <row r="941" spans="1:8" ht="15.95" customHeight="1" x14ac:dyDescent="0.25">
      <c r="A941" s="384" t="s">
        <v>2861</v>
      </c>
      <c r="B941" s="402" t="s">
        <v>2862</v>
      </c>
      <c r="C941" s="386" t="s">
        <v>1785</v>
      </c>
      <c r="D941" s="387">
        <v>1</v>
      </c>
      <c r="E941" s="433"/>
      <c r="F941" s="391">
        <f t="shared" si="3"/>
        <v>0</v>
      </c>
      <c r="G941" s="180" t="s">
        <v>187</v>
      </c>
      <c r="H941" s="181" t="s">
        <v>179</v>
      </c>
    </row>
    <row r="942" spans="1:8" ht="15.95" customHeight="1" x14ac:dyDescent="0.25">
      <c r="A942" s="384"/>
      <c r="B942" s="402" t="s">
        <v>2863</v>
      </c>
      <c r="C942" s="386"/>
      <c r="D942" s="387"/>
      <c r="E942" s="433"/>
      <c r="F942" s="391"/>
      <c r="G942" s="180" t="s">
        <v>187</v>
      </c>
      <c r="H942" s="181" t="s">
        <v>179</v>
      </c>
    </row>
    <row r="943" spans="1:8" ht="15.95" customHeight="1" x14ac:dyDescent="0.25">
      <c r="A943" s="384"/>
      <c r="B943" s="402" t="s">
        <v>2864</v>
      </c>
      <c r="C943" s="386"/>
      <c r="D943" s="387"/>
      <c r="E943" s="433"/>
      <c r="F943" s="391"/>
      <c r="G943" s="180" t="s">
        <v>187</v>
      </c>
      <c r="H943" s="181" t="s">
        <v>179</v>
      </c>
    </row>
    <row r="944" spans="1:8" ht="15.95" customHeight="1" x14ac:dyDescent="0.25">
      <c r="A944" s="384"/>
      <c r="B944" s="393" t="s">
        <v>2865</v>
      </c>
      <c r="C944" s="386" t="s">
        <v>1785</v>
      </c>
      <c r="D944" s="387">
        <v>1</v>
      </c>
      <c r="E944" s="433"/>
      <c r="F944" s="391">
        <f t="shared" si="3"/>
        <v>0</v>
      </c>
      <c r="G944" s="180" t="s">
        <v>187</v>
      </c>
      <c r="H944" s="181" t="s">
        <v>179</v>
      </c>
    </row>
    <row r="945" spans="1:8" ht="15.95" customHeight="1" x14ac:dyDescent="0.25">
      <c r="A945" s="384"/>
      <c r="B945" s="393"/>
      <c r="C945" s="386"/>
      <c r="D945" s="387"/>
      <c r="E945" s="433"/>
      <c r="F945" s="391"/>
      <c r="G945" s="180" t="s">
        <v>187</v>
      </c>
      <c r="H945" s="181" t="s">
        <v>179</v>
      </c>
    </row>
    <row r="946" spans="1:8" ht="15.95" customHeight="1" x14ac:dyDescent="0.25">
      <c r="A946" s="384"/>
      <c r="B946" s="393" t="s">
        <v>2866</v>
      </c>
      <c r="C946" s="386" t="s">
        <v>2563</v>
      </c>
      <c r="D946" s="387">
        <v>40</v>
      </c>
      <c r="E946" s="433"/>
      <c r="F946" s="391">
        <f t="shared" si="3"/>
        <v>0</v>
      </c>
      <c r="G946" s="180" t="s">
        <v>187</v>
      </c>
      <c r="H946" s="181" t="s">
        <v>179</v>
      </c>
    </row>
    <row r="947" spans="1:8" ht="15.95" customHeight="1" x14ac:dyDescent="0.25">
      <c r="A947" s="384"/>
      <c r="B947" s="393" t="s">
        <v>2867</v>
      </c>
      <c r="C947" s="386" t="s">
        <v>2563</v>
      </c>
      <c r="D947" s="387">
        <v>40</v>
      </c>
      <c r="E947" s="433"/>
      <c r="F947" s="391">
        <f t="shared" si="3"/>
        <v>0</v>
      </c>
      <c r="G947" s="180" t="s">
        <v>187</v>
      </c>
      <c r="H947" s="181" t="s">
        <v>179</v>
      </c>
    </row>
    <row r="948" spans="1:8" ht="15.95" customHeight="1" x14ac:dyDescent="0.25">
      <c r="A948" s="384"/>
      <c r="B948" s="393" t="s">
        <v>2868</v>
      </c>
      <c r="C948" s="386" t="s">
        <v>2563</v>
      </c>
      <c r="D948" s="387">
        <v>10</v>
      </c>
      <c r="E948" s="433"/>
      <c r="F948" s="391">
        <f t="shared" si="3"/>
        <v>0</v>
      </c>
      <c r="G948" s="180" t="s">
        <v>187</v>
      </c>
      <c r="H948" s="181" t="s">
        <v>179</v>
      </c>
    </row>
    <row r="949" spans="1:8" ht="15.95" customHeight="1" x14ac:dyDescent="0.25">
      <c r="A949" s="384"/>
      <c r="B949" s="393"/>
      <c r="C949" s="386"/>
      <c r="D949" s="387"/>
      <c r="E949" s="433"/>
      <c r="F949" s="391"/>
      <c r="G949" s="180" t="s">
        <v>187</v>
      </c>
      <c r="H949" s="181" t="s">
        <v>179</v>
      </c>
    </row>
    <row r="950" spans="1:8" ht="15.95" customHeight="1" x14ac:dyDescent="0.25">
      <c r="A950" s="384"/>
      <c r="B950" s="393" t="s">
        <v>2637</v>
      </c>
      <c r="C950" s="386" t="s">
        <v>1210</v>
      </c>
      <c r="D950" s="387">
        <v>1</v>
      </c>
      <c r="E950" s="433"/>
      <c r="F950" s="391">
        <f t="shared" si="3"/>
        <v>0</v>
      </c>
      <c r="G950" s="180" t="s">
        <v>187</v>
      </c>
      <c r="H950" s="181" t="s">
        <v>179</v>
      </c>
    </row>
    <row r="951" spans="1:8" ht="15.95" customHeight="1" x14ac:dyDescent="0.25">
      <c r="A951" s="384"/>
      <c r="B951" s="393" t="s">
        <v>2638</v>
      </c>
      <c r="C951" s="386" t="s">
        <v>1210</v>
      </c>
      <c r="D951" s="387">
        <v>1</v>
      </c>
      <c r="E951" s="433"/>
      <c r="F951" s="391">
        <f t="shared" si="3"/>
        <v>0</v>
      </c>
      <c r="G951" s="180" t="s">
        <v>187</v>
      </c>
      <c r="H951" s="181" t="s">
        <v>179</v>
      </c>
    </row>
    <row r="952" spans="1:8" ht="15.95" customHeight="1" x14ac:dyDescent="0.25">
      <c r="A952" s="384"/>
      <c r="B952" s="393" t="s">
        <v>2639</v>
      </c>
      <c r="C952" s="386" t="s">
        <v>1210</v>
      </c>
      <c r="D952" s="387">
        <v>1</v>
      </c>
      <c r="E952" s="433"/>
      <c r="F952" s="391">
        <f t="shared" si="3"/>
        <v>0</v>
      </c>
      <c r="G952" s="180" t="s">
        <v>187</v>
      </c>
      <c r="H952" s="181" t="s">
        <v>179</v>
      </c>
    </row>
    <row r="953" spans="1:8" ht="15.95" customHeight="1" x14ac:dyDescent="0.25">
      <c r="A953" s="384"/>
      <c r="B953" s="393" t="s">
        <v>2640</v>
      </c>
      <c r="C953" s="386" t="s">
        <v>1210</v>
      </c>
      <c r="D953" s="387">
        <v>1</v>
      </c>
      <c r="E953" s="433"/>
      <c r="F953" s="391">
        <f t="shared" si="3"/>
        <v>0</v>
      </c>
      <c r="G953" s="180" t="s">
        <v>187</v>
      </c>
      <c r="H953" s="181" t="s">
        <v>179</v>
      </c>
    </row>
    <row r="954" spans="1:8" ht="15.95" customHeight="1" x14ac:dyDescent="0.25">
      <c r="A954" s="384"/>
      <c r="B954" s="393" t="s">
        <v>2641</v>
      </c>
      <c r="C954" s="386" t="s">
        <v>1210</v>
      </c>
      <c r="D954" s="387">
        <v>1</v>
      </c>
      <c r="E954" s="433"/>
      <c r="F954" s="391">
        <f t="shared" si="3"/>
        <v>0</v>
      </c>
      <c r="G954" s="180" t="s">
        <v>187</v>
      </c>
      <c r="H954" s="181" t="s">
        <v>179</v>
      </c>
    </row>
    <row r="955" spans="1:8" ht="15.95" customHeight="1" x14ac:dyDescent="0.25">
      <c r="A955" s="384"/>
      <c r="B955" s="393" t="s">
        <v>2642</v>
      </c>
      <c r="C955" s="386" t="s">
        <v>1210</v>
      </c>
      <c r="D955" s="387">
        <v>1</v>
      </c>
      <c r="E955" s="433"/>
      <c r="F955" s="391">
        <f t="shared" si="3"/>
        <v>0</v>
      </c>
      <c r="G955" s="180" t="s">
        <v>187</v>
      </c>
      <c r="H955" s="181" t="s">
        <v>179</v>
      </c>
    </row>
    <row r="956" spans="1:8" ht="15.95" customHeight="1" x14ac:dyDescent="0.25">
      <c r="A956" s="384"/>
      <c r="B956" s="393"/>
      <c r="C956" s="386"/>
      <c r="D956" s="387"/>
      <c r="E956" s="433"/>
      <c r="F956" s="391"/>
      <c r="G956" s="180" t="s">
        <v>187</v>
      </c>
      <c r="H956" s="181" t="s">
        <v>179</v>
      </c>
    </row>
    <row r="957" spans="1:8" ht="15.95" customHeight="1" x14ac:dyDescent="0.25">
      <c r="A957" s="384"/>
      <c r="B957" s="399" t="s">
        <v>2643</v>
      </c>
      <c r="C957" s="386"/>
      <c r="D957" s="387"/>
      <c r="E957" s="433"/>
      <c r="F957" s="391"/>
      <c r="G957" s="180" t="s">
        <v>187</v>
      </c>
      <c r="H957" s="181" t="s">
        <v>179</v>
      </c>
    </row>
    <row r="958" spans="1:8" ht="32.1" customHeight="1" x14ac:dyDescent="0.25">
      <c r="A958" s="384"/>
      <c r="B958" s="395" t="s">
        <v>2644</v>
      </c>
      <c r="C958" s="386" t="s">
        <v>1210</v>
      </c>
      <c r="D958" s="387">
        <v>1</v>
      </c>
      <c r="E958" s="433"/>
      <c r="F958" s="391">
        <f t="shared" si="3"/>
        <v>0</v>
      </c>
      <c r="G958" s="180" t="s">
        <v>187</v>
      </c>
      <c r="H958" s="181" t="s">
        <v>179</v>
      </c>
    </row>
    <row r="959" spans="1:8" ht="15.95" customHeight="1" x14ac:dyDescent="0.25">
      <c r="A959" s="384"/>
      <c r="B959" s="393" t="s">
        <v>2645</v>
      </c>
      <c r="C959" s="386" t="s">
        <v>1210</v>
      </c>
      <c r="D959" s="387">
        <v>2</v>
      </c>
      <c r="E959" s="433"/>
      <c r="F959" s="391">
        <f t="shared" si="3"/>
        <v>0</v>
      </c>
      <c r="G959" s="180" t="s">
        <v>187</v>
      </c>
      <c r="H959" s="181" t="s">
        <v>179</v>
      </c>
    </row>
    <row r="960" spans="1:8" ht="15.95" customHeight="1" x14ac:dyDescent="0.25">
      <c r="A960" s="384"/>
      <c r="B960" s="393" t="s">
        <v>2646</v>
      </c>
      <c r="C960" s="386" t="s">
        <v>1210</v>
      </c>
      <c r="D960" s="387">
        <v>4</v>
      </c>
      <c r="E960" s="433"/>
      <c r="F960" s="391">
        <f t="shared" si="3"/>
        <v>0</v>
      </c>
      <c r="G960" s="180" t="s">
        <v>187</v>
      </c>
      <c r="H960" s="181" t="s">
        <v>179</v>
      </c>
    </row>
    <row r="961" spans="1:8" ht="15.95" customHeight="1" x14ac:dyDescent="0.25">
      <c r="A961" s="384"/>
      <c r="B961" s="393"/>
      <c r="C961" s="386"/>
      <c r="D961" s="387"/>
      <c r="E961" s="433"/>
      <c r="F961" s="391"/>
      <c r="G961" s="180" t="s">
        <v>187</v>
      </c>
      <c r="H961" s="181" t="s">
        <v>179</v>
      </c>
    </row>
    <row r="962" spans="1:8" ht="15.95" customHeight="1" x14ac:dyDescent="0.25">
      <c r="A962" s="384"/>
      <c r="B962" s="393"/>
      <c r="C962" s="386"/>
      <c r="D962" s="387"/>
      <c r="E962" s="433"/>
      <c r="F962" s="391"/>
      <c r="G962" s="180" t="s">
        <v>187</v>
      </c>
      <c r="H962" s="181" t="s">
        <v>179</v>
      </c>
    </row>
    <row r="963" spans="1:8" ht="15.95" customHeight="1" x14ac:dyDescent="0.25">
      <c r="A963" s="384"/>
      <c r="B963" s="392" t="s">
        <v>2869</v>
      </c>
      <c r="C963" s="386"/>
      <c r="D963" s="387"/>
      <c r="E963" s="433"/>
      <c r="F963" s="391"/>
      <c r="G963" s="180" t="s">
        <v>187</v>
      </c>
      <c r="H963" s="181" t="s">
        <v>179</v>
      </c>
    </row>
    <row r="964" spans="1:8" ht="15.95" customHeight="1" x14ac:dyDescent="0.25">
      <c r="A964" s="384"/>
      <c r="B964" s="393"/>
      <c r="C964" s="386"/>
      <c r="D964" s="387"/>
      <c r="E964" s="433"/>
      <c r="F964" s="391"/>
      <c r="G964" s="180" t="s">
        <v>187</v>
      </c>
      <c r="H964" s="181" t="s">
        <v>179</v>
      </c>
    </row>
    <row r="965" spans="1:8" ht="15.95" customHeight="1" x14ac:dyDescent="0.25">
      <c r="A965" s="384"/>
      <c r="B965" s="392" t="s">
        <v>2480</v>
      </c>
      <c r="C965" s="386"/>
      <c r="D965" s="387"/>
      <c r="E965" s="433"/>
      <c r="F965" s="391"/>
      <c r="G965" s="180" t="s">
        <v>187</v>
      </c>
      <c r="H965" s="181" t="s">
        <v>179</v>
      </c>
    </row>
    <row r="966" spans="1:8" ht="15.95" customHeight="1" x14ac:dyDescent="0.25">
      <c r="A966" s="384"/>
      <c r="B966" s="393"/>
      <c r="C966" s="386"/>
      <c r="D966" s="387"/>
      <c r="E966" s="433"/>
      <c r="F966" s="391"/>
      <c r="G966" s="180" t="s">
        <v>187</v>
      </c>
      <c r="H966" s="181" t="s">
        <v>179</v>
      </c>
    </row>
    <row r="967" spans="1:8" ht="15.95" customHeight="1" x14ac:dyDescent="0.25">
      <c r="A967" s="384"/>
      <c r="B967" s="393" t="s">
        <v>2520</v>
      </c>
      <c r="C967" s="386" t="s">
        <v>1785</v>
      </c>
      <c r="D967" s="387">
        <v>50</v>
      </c>
      <c r="E967" s="433"/>
      <c r="F967" s="391">
        <f>D967*E967</f>
        <v>0</v>
      </c>
      <c r="G967" s="180" t="s">
        <v>187</v>
      </c>
      <c r="H967" s="181" t="s">
        <v>179</v>
      </c>
    </row>
    <row r="968" spans="1:8" ht="15.95" customHeight="1" x14ac:dyDescent="0.25">
      <c r="A968" s="384"/>
      <c r="B968" s="393"/>
      <c r="C968" s="386"/>
      <c r="D968" s="387"/>
      <c r="E968" s="433"/>
      <c r="F968" s="391"/>
      <c r="G968" s="180" t="s">
        <v>187</v>
      </c>
      <c r="H968" s="181" t="s">
        <v>179</v>
      </c>
    </row>
    <row r="969" spans="1:8" ht="15.95" customHeight="1" x14ac:dyDescent="0.25">
      <c r="A969" s="384"/>
      <c r="B969" s="393" t="s">
        <v>2870</v>
      </c>
      <c r="C969" s="386" t="s">
        <v>1785</v>
      </c>
      <c r="D969" s="387">
        <v>1</v>
      </c>
      <c r="E969" s="433"/>
      <c r="F969" s="391">
        <f>D969*E969</f>
        <v>0</v>
      </c>
      <c r="G969" s="180" t="s">
        <v>187</v>
      </c>
      <c r="H969" s="181" t="s">
        <v>179</v>
      </c>
    </row>
    <row r="970" spans="1:8" ht="15.95" customHeight="1" x14ac:dyDescent="0.25">
      <c r="A970" s="384"/>
      <c r="B970" s="393"/>
      <c r="C970" s="386"/>
      <c r="D970" s="387"/>
      <c r="E970" s="433"/>
      <c r="F970" s="391"/>
      <c r="G970" s="180" t="s">
        <v>187</v>
      </c>
      <c r="H970" s="181" t="s">
        <v>179</v>
      </c>
    </row>
    <row r="971" spans="1:8" ht="15.95" customHeight="1" x14ac:dyDescent="0.25">
      <c r="A971" s="384"/>
      <c r="B971" s="393" t="s">
        <v>2871</v>
      </c>
      <c r="C971" s="386" t="s">
        <v>1210</v>
      </c>
      <c r="D971" s="387">
        <v>1</v>
      </c>
      <c r="E971" s="433"/>
      <c r="F971" s="391">
        <f>D971*E971</f>
        <v>0</v>
      </c>
      <c r="G971" s="180" t="s">
        <v>187</v>
      </c>
      <c r="H971" s="181" t="s">
        <v>179</v>
      </c>
    </row>
    <row r="972" spans="1:8" ht="15.95" customHeight="1" x14ac:dyDescent="0.25">
      <c r="A972" s="384"/>
      <c r="B972" s="393"/>
      <c r="C972" s="386"/>
      <c r="D972" s="387"/>
      <c r="E972" s="433"/>
      <c r="F972" s="391"/>
      <c r="G972" s="180" t="s">
        <v>187</v>
      </c>
      <c r="H972" s="181" t="s">
        <v>179</v>
      </c>
    </row>
    <row r="973" spans="1:8" ht="15.95" customHeight="1" x14ac:dyDescent="0.25">
      <c r="A973" s="384"/>
      <c r="B973" s="393" t="s">
        <v>2559</v>
      </c>
      <c r="C973" s="386" t="s">
        <v>2560</v>
      </c>
      <c r="D973" s="387">
        <v>115</v>
      </c>
      <c r="E973" s="433"/>
      <c r="F973" s="391">
        <f>D973*E973</f>
        <v>0</v>
      </c>
      <c r="G973" s="180" t="s">
        <v>187</v>
      </c>
      <c r="H973" s="181" t="s">
        <v>179</v>
      </c>
    </row>
    <row r="974" spans="1:8" ht="15.95" customHeight="1" x14ac:dyDescent="0.25">
      <c r="A974" s="384"/>
      <c r="B974" s="393"/>
      <c r="C974" s="386"/>
      <c r="D974" s="387"/>
      <c r="E974" s="433"/>
      <c r="F974" s="391"/>
      <c r="G974" s="180" t="s">
        <v>187</v>
      </c>
      <c r="H974" s="181" t="s">
        <v>179</v>
      </c>
    </row>
    <row r="975" spans="1:8" ht="15.95" customHeight="1" x14ac:dyDescent="0.25">
      <c r="A975" s="384"/>
      <c r="B975" s="393" t="s">
        <v>2578</v>
      </c>
      <c r="C975" s="386" t="s">
        <v>2560</v>
      </c>
      <c r="D975" s="387">
        <v>120</v>
      </c>
      <c r="E975" s="433"/>
      <c r="F975" s="391">
        <f>D975*E975</f>
        <v>0</v>
      </c>
      <c r="G975" s="180" t="s">
        <v>187</v>
      </c>
      <c r="H975" s="181" t="s">
        <v>179</v>
      </c>
    </row>
    <row r="976" spans="1:8" ht="15.95" customHeight="1" x14ac:dyDescent="0.25">
      <c r="A976" s="384"/>
      <c r="B976" s="393" t="s">
        <v>2579</v>
      </c>
      <c r="C976" s="386"/>
      <c r="D976" s="387"/>
      <c r="E976" s="433"/>
      <c r="F976" s="391"/>
      <c r="G976" s="180" t="s">
        <v>187</v>
      </c>
      <c r="H976" s="181" t="s">
        <v>179</v>
      </c>
    </row>
    <row r="977" spans="1:8" ht="15.95" customHeight="1" x14ac:dyDescent="0.25">
      <c r="A977" s="384"/>
      <c r="B977" s="393"/>
      <c r="C977" s="386"/>
      <c r="D977" s="387"/>
      <c r="E977" s="433"/>
      <c r="F977" s="391"/>
      <c r="G977" s="180" t="s">
        <v>187</v>
      </c>
      <c r="H977" s="181" t="s">
        <v>179</v>
      </c>
    </row>
    <row r="978" spans="1:8" ht="15.95" customHeight="1" x14ac:dyDescent="0.25">
      <c r="A978" s="384"/>
      <c r="B978" s="393"/>
      <c r="C978" s="386"/>
      <c r="D978" s="387"/>
      <c r="E978" s="433"/>
      <c r="F978" s="391"/>
      <c r="G978" s="180" t="s">
        <v>187</v>
      </c>
      <c r="H978" s="181" t="s">
        <v>179</v>
      </c>
    </row>
    <row r="979" spans="1:8" ht="15.95" customHeight="1" x14ac:dyDescent="0.25">
      <c r="A979" s="384"/>
      <c r="B979" s="392" t="s">
        <v>2583</v>
      </c>
      <c r="C979" s="386"/>
      <c r="D979" s="387"/>
      <c r="E979" s="433"/>
      <c r="F979" s="391"/>
      <c r="G979" s="180" t="s">
        <v>187</v>
      </c>
      <c r="H979" s="181" t="s">
        <v>179</v>
      </c>
    </row>
    <row r="980" spans="1:8" ht="15.95" customHeight="1" x14ac:dyDescent="0.25">
      <c r="A980" s="384"/>
      <c r="B980" s="393"/>
      <c r="C980" s="386"/>
      <c r="D980" s="387"/>
      <c r="E980" s="433"/>
      <c r="F980" s="391"/>
      <c r="G980" s="180" t="s">
        <v>187</v>
      </c>
      <c r="H980" s="181" t="s">
        <v>179</v>
      </c>
    </row>
    <row r="981" spans="1:8" ht="15.95" customHeight="1" x14ac:dyDescent="0.25">
      <c r="A981" s="384"/>
      <c r="B981" s="393" t="s">
        <v>2872</v>
      </c>
      <c r="C981" s="386" t="s">
        <v>1785</v>
      </c>
      <c r="D981" s="387">
        <v>30</v>
      </c>
      <c r="E981" s="433"/>
      <c r="F981" s="391">
        <f>D981*E981</f>
        <v>0</v>
      </c>
      <c r="G981" s="180" t="s">
        <v>187</v>
      </c>
      <c r="H981" s="181" t="s">
        <v>179</v>
      </c>
    </row>
    <row r="982" spans="1:8" ht="15.95" customHeight="1" x14ac:dyDescent="0.25">
      <c r="A982" s="384"/>
      <c r="B982" s="393"/>
      <c r="C982" s="386"/>
      <c r="D982" s="387"/>
      <c r="E982" s="433"/>
      <c r="F982" s="391"/>
      <c r="G982" s="180" t="s">
        <v>187</v>
      </c>
      <c r="H982" s="181" t="s">
        <v>179</v>
      </c>
    </row>
    <row r="983" spans="1:8" ht="15.95" customHeight="1" x14ac:dyDescent="0.25">
      <c r="A983" s="384"/>
      <c r="B983" s="393" t="s">
        <v>2873</v>
      </c>
      <c r="C983" s="386" t="s">
        <v>1785</v>
      </c>
      <c r="D983" s="387">
        <v>25</v>
      </c>
      <c r="E983" s="433"/>
      <c r="F983" s="391">
        <f>D983*E983</f>
        <v>0</v>
      </c>
      <c r="G983" s="180" t="s">
        <v>187</v>
      </c>
      <c r="H983" s="181" t="s">
        <v>179</v>
      </c>
    </row>
    <row r="984" spans="1:8" ht="15.95" customHeight="1" x14ac:dyDescent="0.25">
      <c r="A984" s="384"/>
      <c r="B984" s="393"/>
      <c r="C984" s="386"/>
      <c r="D984" s="387"/>
      <c r="E984" s="433"/>
      <c r="F984" s="391"/>
      <c r="G984" s="180" t="s">
        <v>187</v>
      </c>
      <c r="H984" s="181" t="s">
        <v>179</v>
      </c>
    </row>
    <row r="985" spans="1:8" ht="15.95" customHeight="1" x14ac:dyDescent="0.25">
      <c r="A985" s="384"/>
      <c r="B985" s="393" t="s">
        <v>2874</v>
      </c>
      <c r="C985" s="386" t="s">
        <v>1785</v>
      </c>
      <c r="D985" s="387">
        <v>1</v>
      </c>
      <c r="E985" s="433"/>
      <c r="F985" s="391">
        <f>D985*E985</f>
        <v>0</v>
      </c>
      <c r="G985" s="180" t="s">
        <v>187</v>
      </c>
      <c r="H985" s="181" t="s">
        <v>179</v>
      </c>
    </row>
    <row r="986" spans="1:8" ht="15.95" customHeight="1" x14ac:dyDescent="0.25">
      <c r="A986" s="384"/>
      <c r="B986" s="393"/>
      <c r="C986" s="386"/>
      <c r="D986" s="387"/>
      <c r="E986" s="433"/>
      <c r="F986" s="391"/>
      <c r="G986" s="180" t="s">
        <v>187</v>
      </c>
      <c r="H986" s="181" t="s">
        <v>179</v>
      </c>
    </row>
    <row r="987" spans="1:8" ht="15.95" customHeight="1" x14ac:dyDescent="0.25">
      <c r="A987" s="384"/>
      <c r="B987" s="393" t="s">
        <v>2875</v>
      </c>
      <c r="C987" s="386" t="s">
        <v>1785</v>
      </c>
      <c r="D987" s="387">
        <v>2</v>
      </c>
      <c r="E987" s="433"/>
      <c r="F987" s="391">
        <f>D987*E987</f>
        <v>0</v>
      </c>
      <c r="G987" s="180" t="s">
        <v>187</v>
      </c>
      <c r="H987" s="181" t="s">
        <v>179</v>
      </c>
    </row>
    <row r="988" spans="1:8" ht="15.95" customHeight="1" x14ac:dyDescent="0.25">
      <c r="A988" s="384"/>
      <c r="B988" s="393"/>
      <c r="C988" s="386"/>
      <c r="D988" s="387"/>
      <c r="E988" s="433"/>
      <c r="F988" s="391"/>
      <c r="G988" s="180" t="s">
        <v>187</v>
      </c>
      <c r="H988" s="181" t="s">
        <v>179</v>
      </c>
    </row>
    <row r="989" spans="1:8" ht="15.95" customHeight="1" x14ac:dyDescent="0.25">
      <c r="A989" s="384"/>
      <c r="B989" s="393" t="s">
        <v>2876</v>
      </c>
      <c r="C989" s="386" t="s">
        <v>1210</v>
      </c>
      <c r="D989" s="387">
        <v>3</v>
      </c>
      <c r="E989" s="433"/>
      <c r="F989" s="391">
        <f>D989*E989</f>
        <v>0</v>
      </c>
      <c r="G989" s="180" t="s">
        <v>187</v>
      </c>
      <c r="H989" s="181" t="s">
        <v>179</v>
      </c>
    </row>
    <row r="990" spans="1:8" ht="15.95" customHeight="1" x14ac:dyDescent="0.25">
      <c r="A990" s="384"/>
      <c r="B990" s="393"/>
      <c r="C990" s="386"/>
      <c r="D990" s="387"/>
      <c r="E990" s="433"/>
      <c r="F990" s="391"/>
      <c r="G990" s="180" t="s">
        <v>187</v>
      </c>
      <c r="H990" s="181" t="s">
        <v>179</v>
      </c>
    </row>
    <row r="991" spans="1:8" ht="15.95" customHeight="1" x14ac:dyDescent="0.25">
      <c r="A991" s="384"/>
      <c r="B991" s="393" t="s">
        <v>2877</v>
      </c>
      <c r="C991" s="386" t="s">
        <v>1785</v>
      </c>
      <c r="D991" s="387">
        <v>3</v>
      </c>
      <c r="E991" s="433"/>
      <c r="F991" s="391">
        <f>D991*E991</f>
        <v>0</v>
      </c>
      <c r="G991" s="180" t="s">
        <v>187</v>
      </c>
      <c r="H991" s="181" t="s">
        <v>179</v>
      </c>
    </row>
    <row r="992" spans="1:8" ht="15.95" customHeight="1" x14ac:dyDescent="0.25">
      <c r="A992" s="384"/>
      <c r="B992" s="393" t="s">
        <v>2878</v>
      </c>
      <c r="C992" s="386"/>
      <c r="D992" s="387"/>
      <c r="E992" s="433"/>
      <c r="F992" s="391"/>
      <c r="G992" s="180" t="s">
        <v>187</v>
      </c>
      <c r="H992" s="181" t="s">
        <v>179</v>
      </c>
    </row>
    <row r="993" spans="1:8" ht="15.95" customHeight="1" x14ac:dyDescent="0.25">
      <c r="A993" s="384"/>
      <c r="B993" s="393"/>
      <c r="C993" s="386"/>
      <c r="D993" s="387"/>
      <c r="E993" s="433"/>
      <c r="F993" s="391"/>
      <c r="G993" s="180" t="s">
        <v>187</v>
      </c>
      <c r="H993" s="181" t="s">
        <v>179</v>
      </c>
    </row>
    <row r="994" spans="1:8" ht="15.95" customHeight="1" x14ac:dyDescent="0.25">
      <c r="A994" s="384"/>
      <c r="B994" s="393" t="s">
        <v>2620</v>
      </c>
      <c r="C994" s="386" t="s">
        <v>2560</v>
      </c>
      <c r="D994" s="387">
        <v>158</v>
      </c>
      <c r="E994" s="433"/>
      <c r="F994" s="391">
        <f>D994*E994</f>
        <v>0</v>
      </c>
      <c r="G994" s="180" t="s">
        <v>187</v>
      </c>
      <c r="H994" s="181" t="s">
        <v>179</v>
      </c>
    </row>
    <row r="995" spans="1:8" ht="15.95" customHeight="1" x14ac:dyDescent="0.25">
      <c r="A995" s="384"/>
      <c r="B995" s="393"/>
      <c r="C995" s="386"/>
      <c r="D995" s="387"/>
      <c r="E995" s="433"/>
      <c r="F995" s="391"/>
      <c r="G995" s="180" t="s">
        <v>187</v>
      </c>
      <c r="H995" s="181" t="s">
        <v>179</v>
      </c>
    </row>
    <row r="996" spans="1:8" ht="15.95" customHeight="1" x14ac:dyDescent="0.25">
      <c r="A996" s="384"/>
      <c r="B996" s="393" t="s">
        <v>2578</v>
      </c>
      <c r="C996" s="386" t="s">
        <v>2560</v>
      </c>
      <c r="D996" s="387">
        <v>170</v>
      </c>
      <c r="E996" s="433"/>
      <c r="F996" s="391">
        <f>D996*E996</f>
        <v>0</v>
      </c>
      <c r="G996" s="180" t="s">
        <v>187</v>
      </c>
      <c r="H996" s="181" t="s">
        <v>179</v>
      </c>
    </row>
    <row r="997" spans="1:8" ht="15.95" customHeight="1" x14ac:dyDescent="0.25">
      <c r="A997" s="384"/>
      <c r="B997" s="393" t="s">
        <v>2579</v>
      </c>
      <c r="C997" s="386"/>
      <c r="D997" s="387"/>
      <c r="E997" s="433"/>
      <c r="F997" s="391"/>
      <c r="G997" s="180" t="s">
        <v>187</v>
      </c>
      <c r="H997" s="181" t="s">
        <v>179</v>
      </c>
    </row>
    <row r="998" spans="1:8" ht="15.95" customHeight="1" x14ac:dyDescent="0.25">
      <c r="A998" s="384"/>
      <c r="B998" s="393"/>
      <c r="C998" s="386"/>
      <c r="D998" s="387"/>
      <c r="E998" s="433"/>
      <c r="F998" s="391"/>
      <c r="G998" s="180" t="s">
        <v>187</v>
      </c>
      <c r="H998" s="181" t="s">
        <v>179</v>
      </c>
    </row>
    <row r="999" spans="1:8" ht="30" customHeight="1" x14ac:dyDescent="0.25">
      <c r="A999" s="384"/>
      <c r="B999" s="395" t="s">
        <v>2879</v>
      </c>
      <c r="C999" s="386" t="s">
        <v>1210</v>
      </c>
      <c r="D999" s="387">
        <v>3</v>
      </c>
      <c r="E999" s="433"/>
      <c r="F999" s="391">
        <f>D999*E999</f>
        <v>0</v>
      </c>
      <c r="G999" s="180" t="s">
        <v>187</v>
      </c>
      <c r="H999" s="181" t="s">
        <v>179</v>
      </c>
    </row>
    <row r="1000" spans="1:8" ht="15.95" customHeight="1" x14ac:dyDescent="0.25">
      <c r="A1000" s="384"/>
      <c r="B1000" s="393"/>
      <c r="C1000" s="386"/>
      <c r="D1000" s="387"/>
      <c r="E1000" s="433"/>
      <c r="F1000" s="391"/>
      <c r="G1000" s="180" t="s">
        <v>187</v>
      </c>
      <c r="H1000" s="181" t="s">
        <v>179</v>
      </c>
    </row>
    <row r="1001" spans="1:8" ht="15.95" customHeight="1" x14ac:dyDescent="0.25">
      <c r="A1001" s="384"/>
      <c r="B1001" s="393" t="s">
        <v>2880</v>
      </c>
      <c r="C1001" s="386" t="s">
        <v>1210</v>
      </c>
      <c r="D1001" s="387">
        <v>1</v>
      </c>
      <c r="E1001" s="433"/>
      <c r="F1001" s="391">
        <f>D1001*E1001</f>
        <v>0</v>
      </c>
      <c r="G1001" s="180" t="s">
        <v>187</v>
      </c>
      <c r="H1001" s="181" t="s">
        <v>179</v>
      </c>
    </row>
    <row r="1002" spans="1:8" ht="50.1" customHeight="1" x14ac:dyDescent="0.25">
      <c r="A1002" s="384"/>
      <c r="B1002" s="395" t="s">
        <v>2881</v>
      </c>
      <c r="C1002" s="386" t="s">
        <v>1210</v>
      </c>
      <c r="D1002" s="387">
        <v>1</v>
      </c>
      <c r="E1002" s="433"/>
      <c r="F1002" s="391">
        <f>D1002*E1002</f>
        <v>0</v>
      </c>
      <c r="G1002" s="180" t="s">
        <v>187</v>
      </c>
      <c r="H1002" s="181" t="s">
        <v>179</v>
      </c>
    </row>
    <row r="1003" spans="1:8" ht="15.95" customHeight="1" x14ac:dyDescent="0.25">
      <c r="A1003" s="384"/>
      <c r="B1003" s="393" t="s">
        <v>2882</v>
      </c>
      <c r="C1003" s="386" t="s">
        <v>1210</v>
      </c>
      <c r="D1003" s="387">
        <v>1</v>
      </c>
      <c r="E1003" s="433"/>
      <c r="F1003" s="391">
        <f>D1003*E1003</f>
        <v>0</v>
      </c>
      <c r="G1003" s="180" t="s">
        <v>187</v>
      </c>
      <c r="H1003" s="181" t="s">
        <v>179</v>
      </c>
    </row>
    <row r="1004" spans="1:8" ht="15.95" customHeight="1" x14ac:dyDescent="0.25">
      <c r="A1004" s="384"/>
      <c r="B1004" s="393"/>
      <c r="C1004" s="386"/>
      <c r="D1004" s="387"/>
      <c r="E1004" s="433"/>
      <c r="F1004" s="391"/>
      <c r="G1004" s="180" t="s">
        <v>187</v>
      </c>
      <c r="H1004" s="181" t="s">
        <v>179</v>
      </c>
    </row>
    <row r="1005" spans="1:8" ht="15.95" customHeight="1" x14ac:dyDescent="0.25">
      <c r="A1005" s="384"/>
      <c r="B1005" s="403" t="s">
        <v>2883</v>
      </c>
      <c r="C1005" s="386" t="s">
        <v>2560</v>
      </c>
      <c r="D1005" s="387">
        <v>155</v>
      </c>
      <c r="E1005" s="433"/>
      <c r="F1005" s="391">
        <f>D1005*E1005</f>
        <v>0</v>
      </c>
      <c r="G1005" s="180" t="s">
        <v>187</v>
      </c>
      <c r="H1005" s="181" t="s">
        <v>179</v>
      </c>
    </row>
    <row r="1006" spans="1:8" ht="50.1" customHeight="1" x14ac:dyDescent="0.25">
      <c r="A1006" s="384"/>
      <c r="B1006" s="395" t="s">
        <v>2884</v>
      </c>
      <c r="C1006" s="386"/>
      <c r="D1006" s="387"/>
      <c r="E1006" s="433"/>
      <c r="F1006" s="391"/>
      <c r="G1006" s="180" t="s">
        <v>187</v>
      </c>
      <c r="H1006" s="181" t="s">
        <v>179</v>
      </c>
    </row>
    <row r="1007" spans="1:8" ht="15.95" customHeight="1" x14ac:dyDescent="0.25">
      <c r="A1007" s="384"/>
      <c r="B1007" s="393"/>
      <c r="C1007" s="386"/>
      <c r="D1007" s="387"/>
      <c r="E1007" s="433"/>
      <c r="F1007" s="391"/>
      <c r="G1007" s="180" t="s">
        <v>187</v>
      </c>
      <c r="H1007" s="181" t="s">
        <v>179</v>
      </c>
    </row>
    <row r="1008" spans="1:8" ht="15.95" customHeight="1" x14ac:dyDescent="0.25">
      <c r="A1008" s="384"/>
      <c r="B1008" s="393" t="s">
        <v>2885</v>
      </c>
      <c r="C1008" s="386" t="s">
        <v>1210</v>
      </c>
      <c r="D1008" s="387">
        <v>1</v>
      </c>
      <c r="E1008" s="433"/>
      <c r="F1008" s="391">
        <f>D1008*E1008</f>
        <v>0</v>
      </c>
      <c r="G1008" s="180" t="s">
        <v>187</v>
      </c>
      <c r="H1008" s="181" t="s">
        <v>179</v>
      </c>
    </row>
    <row r="1009" spans="1:8" ht="15.95" customHeight="1" x14ac:dyDescent="0.25">
      <c r="A1009" s="384"/>
      <c r="B1009" s="393" t="s">
        <v>2886</v>
      </c>
      <c r="C1009" s="386" t="s">
        <v>1210</v>
      </c>
      <c r="D1009" s="387">
        <v>1</v>
      </c>
      <c r="E1009" s="433"/>
      <c r="F1009" s="391">
        <f>D1009*E1009</f>
        <v>0</v>
      </c>
      <c r="G1009" s="180" t="s">
        <v>187</v>
      </c>
      <c r="H1009" s="181" t="s">
        <v>179</v>
      </c>
    </row>
    <row r="1010" spans="1:8" ht="15.95" customHeight="1" x14ac:dyDescent="0.25">
      <c r="A1010" s="384"/>
      <c r="B1010" s="393" t="s">
        <v>2887</v>
      </c>
      <c r="C1010" s="386" t="s">
        <v>1210</v>
      </c>
      <c r="D1010" s="387">
        <v>1</v>
      </c>
      <c r="E1010" s="433"/>
      <c r="F1010" s="391">
        <f>D1010*E1010</f>
        <v>0</v>
      </c>
      <c r="G1010" s="180" t="s">
        <v>187</v>
      </c>
      <c r="H1010" s="181" t="s">
        <v>179</v>
      </c>
    </row>
    <row r="1011" spans="1:8" ht="15.95" customHeight="1" x14ac:dyDescent="0.25">
      <c r="A1011" s="384"/>
      <c r="B1011" s="400"/>
      <c r="C1011" s="386"/>
      <c r="D1011" s="387"/>
      <c r="E1011" s="433"/>
      <c r="F1011" s="391"/>
      <c r="G1011" s="180" t="s">
        <v>187</v>
      </c>
      <c r="H1011" s="181" t="s">
        <v>179</v>
      </c>
    </row>
    <row r="1012" spans="1:8" ht="15.75" customHeight="1" x14ac:dyDescent="0.25">
      <c r="A1012" s="384"/>
      <c r="B1012" s="392" t="s">
        <v>129</v>
      </c>
      <c r="C1012" s="386"/>
      <c r="D1012" s="387"/>
      <c r="E1012" s="433"/>
      <c r="F1012" s="391"/>
      <c r="G1012" s="180" t="s">
        <v>187</v>
      </c>
      <c r="H1012" s="181" t="s">
        <v>179</v>
      </c>
    </row>
    <row r="1013" spans="1:8" ht="15.75" customHeight="1" x14ac:dyDescent="0.25">
      <c r="A1013" s="384"/>
      <c r="B1013" s="393" t="s">
        <v>2888</v>
      </c>
      <c r="C1013" s="386"/>
      <c r="D1013" s="387"/>
      <c r="E1013" s="433"/>
      <c r="F1013" s="391"/>
      <c r="G1013" s="180" t="s">
        <v>187</v>
      </c>
      <c r="H1013" s="181" t="s">
        <v>179</v>
      </c>
    </row>
    <row r="1014" spans="1:8" ht="15.75" customHeight="1" x14ac:dyDescent="0.25">
      <c r="A1014" s="384"/>
      <c r="B1014" s="393"/>
      <c r="C1014" s="386"/>
      <c r="D1014" s="387"/>
      <c r="E1014" s="433"/>
      <c r="F1014" s="391"/>
      <c r="G1014" s="180" t="s">
        <v>187</v>
      </c>
      <c r="H1014" s="181" t="s">
        <v>179</v>
      </c>
    </row>
    <row r="1015" spans="1:8" ht="15.75" customHeight="1" x14ac:dyDescent="0.25">
      <c r="A1015" s="384"/>
      <c r="B1015" s="392" t="s">
        <v>2889</v>
      </c>
      <c r="C1015" s="386" t="s">
        <v>1210</v>
      </c>
      <c r="D1015" s="387">
        <v>1</v>
      </c>
      <c r="E1015" s="433"/>
      <c r="F1015" s="391">
        <f>D1015*E1015</f>
        <v>0</v>
      </c>
      <c r="G1015" s="180" t="s">
        <v>187</v>
      </c>
      <c r="H1015" s="181" t="s">
        <v>179</v>
      </c>
    </row>
    <row r="1016" spans="1:8" ht="15.75" customHeight="1" x14ac:dyDescent="0.25">
      <c r="A1016" s="384"/>
      <c r="B1016" s="393" t="s">
        <v>2890</v>
      </c>
      <c r="C1016" s="386"/>
      <c r="D1016" s="387"/>
      <c r="E1016" s="433"/>
      <c r="F1016" s="391"/>
      <c r="G1016" s="180" t="s">
        <v>187</v>
      </c>
      <c r="H1016" s="181" t="s">
        <v>179</v>
      </c>
    </row>
    <row r="1017" spans="1:8" ht="15.75" customHeight="1" x14ac:dyDescent="0.25">
      <c r="A1017" s="384"/>
      <c r="B1017" s="393" t="s">
        <v>2891</v>
      </c>
      <c r="C1017" s="386"/>
      <c r="D1017" s="387"/>
      <c r="E1017" s="433"/>
      <c r="F1017" s="391"/>
      <c r="G1017" s="180" t="s">
        <v>187</v>
      </c>
      <c r="H1017" s="181" t="s">
        <v>179</v>
      </c>
    </row>
    <row r="1018" spans="1:8" ht="15.75" customHeight="1" x14ac:dyDescent="0.25">
      <c r="A1018" s="384"/>
      <c r="B1018" s="393"/>
      <c r="C1018" s="386"/>
      <c r="D1018" s="387"/>
      <c r="E1018" s="433"/>
      <c r="F1018" s="391"/>
      <c r="G1018" s="180" t="s">
        <v>187</v>
      </c>
      <c r="H1018" s="181" t="s">
        <v>179</v>
      </c>
    </row>
    <row r="1019" spans="1:8" ht="15.75" customHeight="1" x14ac:dyDescent="0.25">
      <c r="A1019" s="384"/>
      <c r="B1019" s="392" t="s">
        <v>2892</v>
      </c>
      <c r="C1019" s="386"/>
      <c r="D1019" s="387"/>
      <c r="E1019" s="433"/>
      <c r="F1019" s="391"/>
      <c r="G1019" s="180" t="s">
        <v>187</v>
      </c>
      <c r="H1019" s="181" t="s">
        <v>179</v>
      </c>
    </row>
    <row r="1020" spans="1:8" ht="15.75" customHeight="1" x14ac:dyDescent="0.25">
      <c r="A1020" s="384"/>
      <c r="B1020" s="393" t="s">
        <v>2893</v>
      </c>
      <c r="C1020" s="386" t="s">
        <v>1785</v>
      </c>
      <c r="D1020" s="387">
        <v>13</v>
      </c>
      <c r="E1020" s="433"/>
      <c r="F1020" s="391">
        <f>D1020*E1020</f>
        <v>0</v>
      </c>
      <c r="G1020" s="180" t="s">
        <v>187</v>
      </c>
      <c r="H1020" s="181" t="s">
        <v>179</v>
      </c>
    </row>
    <row r="1021" spans="1:8" ht="15.75" customHeight="1" x14ac:dyDescent="0.25">
      <c r="A1021" s="384"/>
      <c r="B1021" s="393" t="s">
        <v>2894</v>
      </c>
      <c r="C1021" s="386" t="s">
        <v>1210</v>
      </c>
      <c r="D1021" s="387">
        <v>1</v>
      </c>
      <c r="E1021" s="433"/>
      <c r="F1021" s="391">
        <f>D1021*E1021</f>
        <v>0</v>
      </c>
      <c r="G1021" s="180" t="s">
        <v>187</v>
      </c>
      <c r="H1021" s="181" t="s">
        <v>179</v>
      </c>
    </row>
    <row r="1022" spans="1:8" ht="15.75" customHeight="1" x14ac:dyDescent="0.25">
      <c r="A1022" s="384"/>
      <c r="B1022" s="393" t="s">
        <v>2895</v>
      </c>
      <c r="C1022" s="386"/>
      <c r="D1022" s="387"/>
      <c r="E1022" s="433"/>
      <c r="F1022" s="391"/>
      <c r="G1022" s="180" t="s">
        <v>187</v>
      </c>
      <c r="H1022" s="181" t="s">
        <v>179</v>
      </c>
    </row>
    <row r="1023" spans="1:8" ht="15.75" customHeight="1" x14ac:dyDescent="0.25">
      <c r="A1023" s="384"/>
      <c r="B1023" s="393"/>
      <c r="C1023" s="386"/>
      <c r="D1023" s="387"/>
      <c r="E1023" s="433"/>
      <c r="F1023" s="391"/>
      <c r="G1023" s="180" t="s">
        <v>187</v>
      </c>
      <c r="H1023" s="181" t="s">
        <v>179</v>
      </c>
    </row>
    <row r="1024" spans="1:8" ht="15.75" customHeight="1" x14ac:dyDescent="0.25">
      <c r="A1024" s="384"/>
      <c r="B1024" s="392" t="s">
        <v>2896</v>
      </c>
      <c r="C1024" s="386"/>
      <c r="D1024" s="387"/>
      <c r="E1024" s="433"/>
      <c r="F1024" s="391"/>
      <c r="G1024" s="180" t="s">
        <v>187</v>
      </c>
      <c r="H1024" s="181" t="s">
        <v>179</v>
      </c>
    </row>
    <row r="1025" spans="1:8" ht="15.75" customHeight="1" x14ac:dyDescent="0.25">
      <c r="A1025" s="384"/>
      <c r="B1025" s="393" t="s">
        <v>2897</v>
      </c>
      <c r="C1025" s="386"/>
      <c r="D1025" s="387"/>
      <c r="E1025" s="433"/>
      <c r="F1025" s="391"/>
      <c r="G1025" s="180" t="s">
        <v>187</v>
      </c>
      <c r="H1025" s="181" t="s">
        <v>179</v>
      </c>
    </row>
    <row r="1026" spans="1:8" ht="15.75" customHeight="1" x14ac:dyDescent="0.25">
      <c r="A1026" s="384"/>
      <c r="B1026" s="393" t="s">
        <v>2898</v>
      </c>
      <c r="C1026" s="386"/>
      <c r="D1026" s="387"/>
      <c r="E1026" s="433"/>
      <c r="F1026" s="391"/>
      <c r="G1026" s="180" t="s">
        <v>187</v>
      </c>
      <c r="H1026" s="181" t="s">
        <v>179</v>
      </c>
    </row>
    <row r="1027" spans="1:8" ht="15.75" customHeight="1" x14ac:dyDescent="0.25">
      <c r="A1027" s="384"/>
      <c r="B1027" s="393"/>
      <c r="C1027" s="386"/>
      <c r="D1027" s="387"/>
      <c r="E1027" s="433"/>
      <c r="F1027" s="391"/>
      <c r="G1027" s="180" t="s">
        <v>187</v>
      </c>
      <c r="H1027" s="181" t="s">
        <v>179</v>
      </c>
    </row>
    <row r="1028" spans="1:8" ht="15.75" customHeight="1" x14ac:dyDescent="0.25">
      <c r="A1028" s="384"/>
      <c r="B1028" s="404" t="s">
        <v>2899</v>
      </c>
      <c r="C1028" s="386" t="s">
        <v>1210</v>
      </c>
      <c r="D1028" s="387">
        <v>1</v>
      </c>
      <c r="E1028" s="433"/>
      <c r="F1028" s="391">
        <f>D1028*E1028</f>
        <v>0</v>
      </c>
      <c r="G1028" s="180" t="s">
        <v>187</v>
      </c>
      <c r="H1028" s="181" t="s">
        <v>179</v>
      </c>
    </row>
    <row r="1029" spans="1:8" ht="15.75" customHeight="1" x14ac:dyDescent="0.25">
      <c r="A1029" s="384"/>
      <c r="B1029" s="405" t="s">
        <v>2900</v>
      </c>
      <c r="C1029" s="386"/>
      <c r="D1029" s="387"/>
      <c r="E1029" s="433"/>
      <c r="F1029" s="391"/>
      <c r="G1029" s="180" t="s">
        <v>187</v>
      </c>
      <c r="H1029" s="181" t="s">
        <v>179</v>
      </c>
    </row>
    <row r="1030" spans="1:8" ht="15.75" customHeight="1" x14ac:dyDescent="0.25">
      <c r="A1030" s="384"/>
      <c r="B1030" s="405" t="s">
        <v>2901</v>
      </c>
      <c r="C1030" s="386"/>
      <c r="D1030" s="387"/>
      <c r="E1030" s="433"/>
      <c r="F1030" s="391"/>
      <c r="G1030" s="180" t="s">
        <v>187</v>
      </c>
      <c r="H1030" s="181" t="s">
        <v>179</v>
      </c>
    </row>
    <row r="1031" spans="1:8" ht="15.75" customHeight="1" x14ac:dyDescent="0.25">
      <c r="A1031" s="384"/>
      <c r="B1031" s="393"/>
      <c r="C1031" s="386"/>
      <c r="D1031" s="387"/>
      <c r="E1031" s="433"/>
      <c r="F1031" s="391"/>
      <c r="G1031" s="180" t="s">
        <v>187</v>
      </c>
      <c r="H1031" s="181" t="s">
        <v>179</v>
      </c>
    </row>
    <row r="1032" spans="1:8" ht="15.75" customHeight="1" x14ac:dyDescent="0.25">
      <c r="A1032" s="384"/>
      <c r="B1032" s="404" t="s">
        <v>2902</v>
      </c>
      <c r="C1032" s="386"/>
      <c r="D1032" s="387"/>
      <c r="E1032" s="433"/>
      <c r="F1032" s="391"/>
      <c r="G1032" s="180" t="s">
        <v>187</v>
      </c>
      <c r="H1032" s="181" t="s">
        <v>179</v>
      </c>
    </row>
    <row r="1033" spans="1:8" ht="15.75" customHeight="1" x14ac:dyDescent="0.25">
      <c r="A1033" s="384"/>
      <c r="B1033" s="405" t="s">
        <v>2903</v>
      </c>
      <c r="C1033" s="386"/>
      <c r="D1033" s="387"/>
      <c r="E1033" s="433"/>
      <c r="F1033" s="391"/>
      <c r="G1033" s="180" t="s">
        <v>187</v>
      </c>
      <c r="H1033" s="181" t="s">
        <v>179</v>
      </c>
    </row>
    <row r="1034" spans="1:8" ht="15.75" customHeight="1" x14ac:dyDescent="0.25">
      <c r="A1034" s="384"/>
      <c r="B1034" s="405" t="s">
        <v>2904</v>
      </c>
      <c r="C1034" s="386"/>
      <c r="D1034" s="387"/>
      <c r="E1034" s="433"/>
      <c r="F1034" s="391"/>
      <c r="G1034" s="180" t="s">
        <v>187</v>
      </c>
      <c r="H1034" s="181" t="s">
        <v>179</v>
      </c>
    </row>
    <row r="1035" spans="1:8" ht="15.75" customHeight="1" x14ac:dyDescent="0.25">
      <c r="A1035" s="384"/>
      <c r="B1035" s="405"/>
      <c r="C1035" s="386"/>
      <c r="D1035" s="387"/>
      <c r="E1035" s="433"/>
      <c r="F1035" s="391"/>
      <c r="G1035" s="180" t="s">
        <v>187</v>
      </c>
      <c r="H1035" s="181" t="s">
        <v>179</v>
      </c>
    </row>
    <row r="1036" spans="1:8" ht="15.75" customHeight="1" x14ac:dyDescent="0.25">
      <c r="A1036" s="384"/>
      <c r="B1036" s="404" t="s">
        <v>2905</v>
      </c>
      <c r="C1036" s="386"/>
      <c r="D1036" s="387"/>
      <c r="E1036" s="433"/>
      <c r="F1036" s="391"/>
      <c r="G1036" s="180" t="s">
        <v>187</v>
      </c>
      <c r="H1036" s="181" t="s">
        <v>179</v>
      </c>
    </row>
    <row r="1037" spans="1:8" ht="15.75" customHeight="1" x14ac:dyDescent="0.25">
      <c r="A1037" s="384"/>
      <c r="B1037" s="403" t="s">
        <v>2906</v>
      </c>
      <c r="C1037" s="386" t="s">
        <v>1210</v>
      </c>
      <c r="D1037" s="387">
        <v>1</v>
      </c>
      <c r="E1037" s="433"/>
      <c r="F1037" s="391">
        <f t="shared" ref="F1037:F1049" si="4">D1037*E1037</f>
        <v>0</v>
      </c>
      <c r="G1037" s="180" t="s">
        <v>187</v>
      </c>
      <c r="H1037" s="181" t="s">
        <v>179</v>
      </c>
    </row>
    <row r="1038" spans="1:8" ht="15.75" customHeight="1" x14ac:dyDescent="0.25">
      <c r="A1038" s="384"/>
      <c r="B1038" s="403" t="s">
        <v>2907</v>
      </c>
      <c r="C1038" s="386"/>
      <c r="D1038" s="387"/>
      <c r="E1038" s="433"/>
      <c r="F1038" s="391"/>
      <c r="G1038" s="180" t="s">
        <v>187</v>
      </c>
      <c r="H1038" s="181" t="s">
        <v>179</v>
      </c>
    </row>
    <row r="1039" spans="1:8" ht="15.75" customHeight="1" x14ac:dyDescent="0.25">
      <c r="A1039" s="384"/>
      <c r="B1039" s="406" t="s">
        <v>2908</v>
      </c>
      <c r="C1039" s="386" t="s">
        <v>1210</v>
      </c>
      <c r="D1039" s="407">
        <v>1</v>
      </c>
      <c r="E1039" s="433"/>
      <c r="F1039" s="391">
        <f t="shared" si="4"/>
        <v>0</v>
      </c>
      <c r="G1039" s="180" t="s">
        <v>187</v>
      </c>
      <c r="H1039" s="181" t="s">
        <v>179</v>
      </c>
    </row>
    <row r="1040" spans="1:8" ht="15.75" customHeight="1" x14ac:dyDescent="0.25">
      <c r="A1040" s="384"/>
      <c r="B1040" s="406" t="s">
        <v>2909</v>
      </c>
      <c r="C1040" s="386" t="s">
        <v>1210</v>
      </c>
      <c r="D1040" s="407">
        <v>1</v>
      </c>
      <c r="E1040" s="433"/>
      <c r="F1040" s="391">
        <f t="shared" si="4"/>
        <v>0</v>
      </c>
      <c r="G1040" s="180" t="s">
        <v>187</v>
      </c>
      <c r="H1040" s="181" t="s">
        <v>179</v>
      </c>
    </row>
    <row r="1041" spans="1:8" ht="30" customHeight="1" x14ac:dyDescent="0.25">
      <c r="A1041" s="384"/>
      <c r="B1041" s="408" t="s">
        <v>2910</v>
      </c>
      <c r="C1041" s="386" t="s">
        <v>1210</v>
      </c>
      <c r="D1041" s="407">
        <v>1</v>
      </c>
      <c r="E1041" s="433"/>
      <c r="F1041" s="391">
        <f t="shared" si="4"/>
        <v>0</v>
      </c>
      <c r="G1041" s="180" t="s">
        <v>187</v>
      </c>
      <c r="H1041" s="181" t="s">
        <v>179</v>
      </c>
    </row>
    <row r="1042" spans="1:8" ht="15.75" customHeight="1" x14ac:dyDescent="0.25">
      <c r="A1042" s="384"/>
      <c r="B1042" s="406" t="s">
        <v>2911</v>
      </c>
      <c r="C1042" s="386" t="s">
        <v>1210</v>
      </c>
      <c r="D1042" s="407">
        <v>1</v>
      </c>
      <c r="E1042" s="433"/>
      <c r="F1042" s="391">
        <f t="shared" si="4"/>
        <v>0</v>
      </c>
      <c r="G1042" s="180" t="s">
        <v>187</v>
      </c>
      <c r="H1042" s="181" t="s">
        <v>179</v>
      </c>
    </row>
    <row r="1043" spans="1:8" ht="15.75" customHeight="1" x14ac:dyDescent="0.25">
      <c r="A1043" s="384"/>
      <c r="B1043" s="406" t="s">
        <v>2094</v>
      </c>
      <c r="C1043" s="386" t="s">
        <v>1210</v>
      </c>
      <c r="D1043" s="407">
        <v>1</v>
      </c>
      <c r="E1043" s="433"/>
      <c r="F1043" s="391">
        <f t="shared" si="4"/>
        <v>0</v>
      </c>
      <c r="G1043" s="180" t="s">
        <v>187</v>
      </c>
      <c r="H1043" s="181" t="s">
        <v>179</v>
      </c>
    </row>
    <row r="1044" spans="1:8" ht="15.75" customHeight="1" x14ac:dyDescent="0.25">
      <c r="A1044" s="384"/>
      <c r="B1044" s="406" t="s">
        <v>2912</v>
      </c>
      <c r="C1044" s="386" t="s">
        <v>1210</v>
      </c>
      <c r="D1044" s="407">
        <v>1</v>
      </c>
      <c r="E1044" s="433"/>
      <c r="F1044" s="391">
        <f t="shared" si="4"/>
        <v>0</v>
      </c>
      <c r="G1044" s="180" t="s">
        <v>187</v>
      </c>
      <c r="H1044" s="181" t="s">
        <v>179</v>
      </c>
    </row>
    <row r="1045" spans="1:8" ht="15.75" customHeight="1" x14ac:dyDescent="0.25">
      <c r="A1045" s="384"/>
      <c r="B1045" s="406" t="s">
        <v>2096</v>
      </c>
      <c r="C1045" s="386" t="s">
        <v>1210</v>
      </c>
      <c r="D1045" s="407">
        <v>1</v>
      </c>
      <c r="E1045" s="433"/>
      <c r="F1045" s="391">
        <f t="shared" si="4"/>
        <v>0</v>
      </c>
      <c r="G1045" s="180" t="s">
        <v>187</v>
      </c>
      <c r="H1045" s="181" t="s">
        <v>179</v>
      </c>
    </row>
    <row r="1046" spans="1:8" ht="15.75" customHeight="1" x14ac:dyDescent="0.25">
      <c r="A1046" s="384"/>
      <c r="B1046" s="406" t="s">
        <v>2913</v>
      </c>
      <c r="C1046" s="386" t="s">
        <v>1210</v>
      </c>
      <c r="D1046" s="407">
        <v>1</v>
      </c>
      <c r="E1046" s="433"/>
      <c r="F1046" s="391">
        <f t="shared" si="4"/>
        <v>0</v>
      </c>
      <c r="G1046" s="180" t="s">
        <v>187</v>
      </c>
      <c r="H1046" s="181" t="s">
        <v>179</v>
      </c>
    </row>
    <row r="1047" spans="1:8" ht="15.75" customHeight="1" x14ac:dyDescent="0.25">
      <c r="A1047" s="384"/>
      <c r="B1047" s="409" t="s">
        <v>2914</v>
      </c>
      <c r="C1047" s="386"/>
      <c r="D1047" s="407"/>
      <c r="E1047" s="433"/>
      <c r="F1047" s="391"/>
      <c r="G1047" s="180" t="s">
        <v>187</v>
      </c>
      <c r="H1047" s="181" t="s">
        <v>179</v>
      </c>
    </row>
    <row r="1048" spans="1:8" ht="15.75" customHeight="1" x14ac:dyDescent="0.25">
      <c r="A1048" s="384"/>
      <c r="B1048" s="406" t="s">
        <v>2915</v>
      </c>
      <c r="C1048" s="386" t="s">
        <v>1210</v>
      </c>
      <c r="D1048" s="407">
        <v>1</v>
      </c>
      <c r="E1048" s="433"/>
      <c r="F1048" s="391">
        <f t="shared" si="4"/>
        <v>0</v>
      </c>
      <c r="G1048" s="180" t="s">
        <v>187</v>
      </c>
      <c r="H1048" s="181" t="s">
        <v>179</v>
      </c>
    </row>
    <row r="1049" spans="1:8" ht="15.75" customHeight="1" x14ac:dyDescent="0.25">
      <c r="A1049" s="384"/>
      <c r="B1049" s="406" t="s">
        <v>2097</v>
      </c>
      <c r="C1049" s="386" t="s">
        <v>1210</v>
      </c>
      <c r="D1049" s="407">
        <v>1</v>
      </c>
      <c r="E1049" s="433"/>
      <c r="F1049" s="391">
        <f t="shared" si="4"/>
        <v>0</v>
      </c>
      <c r="G1049" s="180" t="s">
        <v>187</v>
      </c>
      <c r="H1049" s="181" t="s">
        <v>179</v>
      </c>
    </row>
    <row r="1050" spans="1:8" ht="15.75" customHeight="1" x14ac:dyDescent="0.25">
      <c r="A1050" s="384"/>
      <c r="B1050" s="403"/>
      <c r="C1050" s="386"/>
      <c r="D1050" s="407"/>
      <c r="E1050" s="410"/>
      <c r="F1050" s="411"/>
      <c r="G1050" s="180" t="s">
        <v>187</v>
      </c>
      <c r="H1050" s="181" t="s">
        <v>179</v>
      </c>
    </row>
    <row r="1051" spans="1:8" ht="15.75" customHeight="1" x14ac:dyDescent="0.25">
      <c r="A1051" s="384"/>
      <c r="B1051" s="412" t="s">
        <v>2098</v>
      </c>
      <c r="C1051" s="413"/>
      <c r="D1051" s="414"/>
      <c r="E1051" s="415"/>
      <c r="F1051" s="416">
        <f>SUM(F11:F1049)</f>
        <v>0</v>
      </c>
      <c r="G1051" s="180" t="s">
        <v>187</v>
      </c>
      <c r="H1051" s="181" t="s">
        <v>179</v>
      </c>
    </row>
    <row r="1052" spans="1:8" ht="15.75" customHeight="1" x14ac:dyDescent="0.25">
      <c r="A1052" s="384"/>
      <c r="B1052" s="393"/>
      <c r="C1052" s="386"/>
      <c r="D1052" s="407"/>
      <c r="E1052" s="410"/>
      <c r="F1052" s="411"/>
    </row>
    <row r="1053" spans="1:8" x14ac:dyDescent="0.25">
      <c r="B1053" s="417"/>
      <c r="C1053" s="363"/>
      <c r="D1053" s="363"/>
    </row>
    <row r="1054" spans="1:8" x14ac:dyDescent="0.25">
      <c r="C1054" s="363"/>
      <c r="D1054" s="363"/>
    </row>
    <row r="1055" spans="1:8" x14ac:dyDescent="0.25">
      <c r="C1055" s="363"/>
      <c r="D1055" s="363"/>
    </row>
    <row r="1056" spans="1:8" x14ac:dyDescent="0.25">
      <c r="C1056" s="363"/>
      <c r="D1056" s="363"/>
    </row>
    <row r="1057" spans="1:4" s="361" customFormat="1" x14ac:dyDescent="0.25">
      <c r="A1057" s="359"/>
      <c r="B1057" s="418"/>
      <c r="C1057" s="363"/>
      <c r="D1057" s="363"/>
    </row>
    <row r="1058" spans="1:4" s="361" customFormat="1" x14ac:dyDescent="0.25">
      <c r="A1058" s="359"/>
      <c r="B1058" s="360"/>
      <c r="C1058" s="363"/>
      <c r="D1058" s="363"/>
    </row>
    <row r="1059" spans="1:4" s="361" customFormat="1" x14ac:dyDescent="0.25">
      <c r="A1059" s="359"/>
      <c r="B1059" s="360"/>
      <c r="C1059" s="363"/>
      <c r="D1059" s="363"/>
    </row>
    <row r="1060" spans="1:4" s="361" customFormat="1" x14ac:dyDescent="0.25">
      <c r="A1060" s="359"/>
      <c r="B1060" s="418"/>
      <c r="C1060" s="363"/>
      <c r="D1060" s="363"/>
    </row>
    <row r="1061" spans="1:4" s="361" customFormat="1" x14ac:dyDescent="0.25">
      <c r="A1061" s="359"/>
      <c r="B1061" s="360"/>
      <c r="C1061" s="363"/>
      <c r="D1061" s="363"/>
    </row>
    <row r="1062" spans="1:4" s="361" customFormat="1" x14ac:dyDescent="0.25">
      <c r="A1062" s="359"/>
      <c r="B1062" s="419"/>
      <c r="C1062" s="363"/>
      <c r="D1062" s="363"/>
    </row>
    <row r="1063" spans="1:4" s="361" customFormat="1" x14ac:dyDescent="0.25">
      <c r="A1063" s="359"/>
      <c r="B1063" s="420"/>
      <c r="C1063" s="363"/>
      <c r="D1063" s="363"/>
    </row>
    <row r="1064" spans="1:4" s="361" customFormat="1" x14ac:dyDescent="0.25">
      <c r="A1064" s="359"/>
      <c r="B1064" s="420"/>
      <c r="C1064" s="363"/>
      <c r="D1064" s="363"/>
    </row>
    <row r="1065" spans="1:4" s="361" customFormat="1" x14ac:dyDescent="0.25">
      <c r="A1065" s="359"/>
      <c r="B1065" s="360"/>
      <c r="C1065" s="363"/>
      <c r="D1065" s="363"/>
    </row>
    <row r="1066" spans="1:4" s="361" customFormat="1" x14ac:dyDescent="0.25">
      <c r="A1066" s="359"/>
      <c r="B1066" s="360"/>
      <c r="C1066" s="363"/>
      <c r="D1066" s="363"/>
    </row>
    <row r="1067" spans="1:4" s="361" customFormat="1" x14ac:dyDescent="0.25">
      <c r="A1067" s="359"/>
      <c r="B1067" s="360"/>
      <c r="C1067" s="363"/>
      <c r="D1067" s="363"/>
    </row>
    <row r="1068" spans="1:4" s="361" customFormat="1" x14ac:dyDescent="0.25">
      <c r="A1068" s="359"/>
      <c r="B1068" s="360"/>
      <c r="C1068" s="363"/>
      <c r="D1068" s="363"/>
    </row>
    <row r="1069" spans="1:4" s="361" customFormat="1" x14ac:dyDescent="0.25">
      <c r="A1069" s="359"/>
      <c r="B1069" s="360"/>
      <c r="C1069" s="363"/>
      <c r="D1069" s="363"/>
    </row>
    <row r="1070" spans="1:4" s="361" customFormat="1" x14ac:dyDescent="0.25">
      <c r="A1070" s="359"/>
      <c r="B1070" s="360"/>
      <c r="C1070" s="363"/>
      <c r="D1070" s="363"/>
    </row>
    <row r="1071" spans="1:4" s="361" customFormat="1" x14ac:dyDescent="0.25">
      <c r="A1071" s="359"/>
      <c r="B1071" s="360"/>
      <c r="C1071" s="363"/>
      <c r="D1071" s="363"/>
    </row>
    <row r="1073" spans="1:4" s="361" customFormat="1" x14ac:dyDescent="0.25">
      <c r="A1073" s="359"/>
      <c r="B1073" s="421"/>
      <c r="C1073" s="422"/>
      <c r="D1073" s="422"/>
    </row>
    <row r="1074" spans="1:4" s="361" customFormat="1" x14ac:dyDescent="0.25">
      <c r="A1074" s="423"/>
      <c r="B1074" s="424"/>
      <c r="C1074" s="418"/>
      <c r="D1074" s="418"/>
    </row>
    <row r="1075" spans="1:4" s="361" customFormat="1" x14ac:dyDescent="0.25">
      <c r="A1075" s="359"/>
      <c r="B1075" s="418"/>
      <c r="C1075" s="360"/>
      <c r="D1075" s="360"/>
    </row>
    <row r="1076" spans="1:4" s="361" customFormat="1" x14ac:dyDescent="0.25">
      <c r="A1076" s="359"/>
      <c r="B1076" s="418"/>
      <c r="C1076" s="425"/>
      <c r="D1076" s="360"/>
    </row>
    <row r="1077" spans="1:4" s="361" customFormat="1" x14ac:dyDescent="0.25">
      <c r="A1077" s="360"/>
      <c r="B1077" s="426"/>
      <c r="C1077" s="425"/>
      <c r="D1077" s="360"/>
    </row>
    <row r="1079" spans="1:4" s="361" customFormat="1" x14ac:dyDescent="0.2">
      <c r="A1079" s="427"/>
      <c r="B1079" s="428"/>
      <c r="C1079" s="429"/>
      <c r="D1079" s="428"/>
    </row>
    <row r="1080" spans="1:4" s="361" customFormat="1" x14ac:dyDescent="0.25">
      <c r="A1080" s="359"/>
      <c r="B1080" s="360"/>
      <c r="C1080" s="363"/>
      <c r="D1080" s="363"/>
    </row>
    <row r="1081" spans="1:4" s="361" customFormat="1" x14ac:dyDescent="0.25">
      <c r="A1081" s="359"/>
      <c r="B1081" s="360"/>
      <c r="C1081" s="363"/>
      <c r="D1081" s="363"/>
    </row>
    <row r="1082" spans="1:4" s="361" customFormat="1" x14ac:dyDescent="0.25">
      <c r="A1082" s="359"/>
      <c r="B1082" s="360"/>
      <c r="C1082" s="363"/>
      <c r="D1082" s="363"/>
    </row>
    <row r="1083" spans="1:4" s="361" customFormat="1" x14ac:dyDescent="0.25">
      <c r="A1083" s="359"/>
      <c r="B1083" s="360"/>
      <c r="C1083" s="363"/>
      <c r="D1083" s="363"/>
    </row>
    <row r="1084" spans="1:4" s="361" customFormat="1" x14ac:dyDescent="0.25">
      <c r="A1084" s="359"/>
      <c r="B1084" s="360"/>
      <c r="C1084" s="363"/>
      <c r="D1084" s="363"/>
    </row>
    <row r="1085" spans="1:4" s="361" customFormat="1" x14ac:dyDescent="0.25">
      <c r="A1085" s="359"/>
      <c r="B1085" s="360"/>
      <c r="C1085" s="363"/>
      <c r="D1085" s="363"/>
    </row>
    <row r="1086" spans="1:4" s="361" customFormat="1" x14ac:dyDescent="0.25">
      <c r="A1086" s="359"/>
      <c r="B1086" s="418"/>
      <c r="C1086" s="363"/>
      <c r="D1086" s="363"/>
    </row>
    <row r="1087" spans="1:4" s="361" customFormat="1" x14ac:dyDescent="0.25">
      <c r="A1087" s="359"/>
      <c r="B1087" s="430"/>
      <c r="C1087" s="363"/>
      <c r="D1087" s="363"/>
    </row>
    <row r="1088" spans="1:4" s="361" customFormat="1" x14ac:dyDescent="0.25">
      <c r="A1088" s="359"/>
      <c r="B1088" s="360"/>
      <c r="C1088" s="363"/>
      <c r="D1088" s="363"/>
    </row>
    <row r="1089" spans="1:4" s="361" customFormat="1" x14ac:dyDescent="0.25">
      <c r="A1089" s="359"/>
      <c r="B1089" s="360"/>
      <c r="C1089" s="363"/>
      <c r="D1089" s="363"/>
    </row>
    <row r="1090" spans="1:4" s="361" customFormat="1" x14ac:dyDescent="0.25">
      <c r="A1090" s="359"/>
      <c r="B1090" s="360"/>
      <c r="C1090" s="363"/>
      <c r="D1090" s="363"/>
    </row>
    <row r="1091" spans="1:4" s="361" customFormat="1" x14ac:dyDescent="0.25">
      <c r="A1091" s="359"/>
      <c r="B1091" s="360"/>
      <c r="C1091" s="363"/>
      <c r="D1091" s="363"/>
    </row>
    <row r="1092" spans="1:4" s="361" customFormat="1" x14ac:dyDescent="0.25">
      <c r="A1092" s="359"/>
      <c r="B1092" s="360"/>
      <c r="C1092" s="363"/>
      <c r="D1092" s="363"/>
    </row>
    <row r="1093" spans="1:4" s="361" customFormat="1" x14ac:dyDescent="0.25">
      <c r="A1093" s="359"/>
      <c r="B1093" s="431"/>
      <c r="C1093" s="363"/>
      <c r="D1093" s="363"/>
    </row>
    <row r="1094" spans="1:4" s="361" customFormat="1" x14ac:dyDescent="0.25">
      <c r="A1094" s="359"/>
      <c r="B1094" s="360"/>
      <c r="C1094" s="363"/>
      <c r="D1094" s="363"/>
    </row>
    <row r="1095" spans="1:4" s="361" customFormat="1" x14ac:dyDescent="0.25">
      <c r="A1095" s="359"/>
      <c r="B1095" s="360"/>
      <c r="C1095" s="363"/>
      <c r="D1095" s="363"/>
    </row>
    <row r="1096" spans="1:4" s="361" customFormat="1" x14ac:dyDescent="0.25">
      <c r="A1096" s="359"/>
      <c r="B1096" s="360"/>
      <c r="C1096" s="363"/>
      <c r="D1096" s="363"/>
    </row>
    <row r="1097" spans="1:4" s="361" customFormat="1" x14ac:dyDescent="0.25">
      <c r="A1097" s="359"/>
      <c r="B1097" s="418"/>
      <c r="C1097" s="363"/>
      <c r="D1097" s="363"/>
    </row>
    <row r="1098" spans="1:4" s="361" customFormat="1" x14ac:dyDescent="0.25">
      <c r="A1098" s="359"/>
      <c r="B1098" s="360"/>
      <c r="C1098" s="363"/>
      <c r="D1098" s="363"/>
    </row>
    <row r="1099" spans="1:4" s="361" customFormat="1" x14ac:dyDescent="0.25">
      <c r="A1099" s="359"/>
      <c r="B1099" s="360"/>
      <c r="C1099" s="363"/>
      <c r="D1099" s="363"/>
    </row>
    <row r="1100" spans="1:4" s="361" customFormat="1" x14ac:dyDescent="0.25">
      <c r="A1100" s="359"/>
      <c r="B1100" s="418"/>
      <c r="C1100" s="363"/>
      <c r="D1100" s="363"/>
    </row>
    <row r="1101" spans="1:4" s="361" customFormat="1" x14ac:dyDescent="0.25">
      <c r="A1101" s="359"/>
      <c r="B1101" s="360"/>
      <c r="C1101" s="363"/>
      <c r="D1101" s="363"/>
    </row>
    <row r="1102" spans="1:4" s="361" customFormat="1" x14ac:dyDescent="0.25">
      <c r="A1102" s="359"/>
      <c r="B1102" s="420"/>
      <c r="C1102" s="363"/>
      <c r="D1102" s="363"/>
    </row>
    <row r="1103" spans="1:4" s="361" customFormat="1" x14ac:dyDescent="0.25">
      <c r="A1103" s="359"/>
      <c r="B1103" s="360"/>
      <c r="C1103" s="363"/>
      <c r="D1103" s="363"/>
    </row>
    <row r="1104" spans="1:4" s="361" customFormat="1" x14ac:dyDescent="0.25">
      <c r="A1104" s="359"/>
      <c r="B1104" s="360"/>
      <c r="C1104" s="363"/>
      <c r="D1104" s="363"/>
    </row>
    <row r="1105" spans="1:4" s="361" customFormat="1" x14ac:dyDescent="0.25">
      <c r="A1105" s="359"/>
      <c r="B1105" s="360"/>
      <c r="C1105" s="363"/>
      <c r="D1105" s="363"/>
    </row>
    <row r="1106" spans="1:4" s="361" customFormat="1" x14ac:dyDescent="0.25">
      <c r="A1106" s="359"/>
      <c r="B1106" s="360"/>
      <c r="C1106" s="363"/>
      <c r="D1106" s="363"/>
    </row>
    <row r="1107" spans="1:4" s="361" customFormat="1" x14ac:dyDescent="0.25">
      <c r="A1107" s="359"/>
      <c r="B1107" s="398"/>
      <c r="C1107" s="363"/>
      <c r="D1107" s="363"/>
    </row>
    <row r="1108" spans="1:4" s="361" customFormat="1" x14ac:dyDescent="0.25">
      <c r="A1108" s="359"/>
      <c r="B1108" s="360"/>
      <c r="C1108" s="363"/>
      <c r="D1108" s="363"/>
    </row>
    <row r="1109" spans="1:4" s="361" customFormat="1" x14ac:dyDescent="0.25">
      <c r="A1109" s="359"/>
      <c r="B1109" s="360"/>
      <c r="C1109" s="363"/>
      <c r="D1109" s="363"/>
    </row>
    <row r="1110" spans="1:4" s="361" customFormat="1" x14ac:dyDescent="0.25">
      <c r="A1110" s="359"/>
      <c r="B1110" s="360"/>
      <c r="C1110" s="363"/>
      <c r="D1110" s="363"/>
    </row>
    <row r="1111" spans="1:4" s="361" customFormat="1" x14ac:dyDescent="0.25">
      <c r="A1111" s="359"/>
      <c r="B1111" s="360"/>
      <c r="C1111" s="363"/>
      <c r="D1111" s="363"/>
    </row>
    <row r="1112" spans="1:4" s="361" customFormat="1" x14ac:dyDescent="0.25">
      <c r="A1112" s="359"/>
      <c r="B1112" s="360"/>
      <c r="C1112" s="363"/>
      <c r="D1112" s="363"/>
    </row>
    <row r="1113" spans="1:4" s="361" customFormat="1" x14ac:dyDescent="0.25">
      <c r="A1113" s="359"/>
      <c r="B1113" s="360"/>
      <c r="C1113" s="363"/>
      <c r="D1113" s="363"/>
    </row>
    <row r="1114" spans="1:4" s="361" customFormat="1" x14ac:dyDescent="0.25">
      <c r="A1114" s="359"/>
      <c r="B1114" s="360"/>
      <c r="C1114" s="363"/>
      <c r="D1114" s="363"/>
    </row>
    <row r="1115" spans="1:4" s="361" customFormat="1" x14ac:dyDescent="0.25">
      <c r="A1115" s="359"/>
      <c r="B1115" s="360"/>
      <c r="C1115" s="363"/>
      <c r="D1115" s="363"/>
    </row>
    <row r="1116" spans="1:4" s="361" customFormat="1" x14ac:dyDescent="0.25">
      <c r="A1116" s="359"/>
      <c r="B1116" s="360"/>
      <c r="C1116" s="363"/>
      <c r="D1116" s="363"/>
    </row>
    <row r="1117" spans="1:4" s="361" customFormat="1" x14ac:dyDescent="0.25">
      <c r="A1117" s="359"/>
      <c r="B1117" s="360"/>
      <c r="C1117" s="363"/>
      <c r="D1117" s="363"/>
    </row>
    <row r="1118" spans="1:4" s="361" customFormat="1" x14ac:dyDescent="0.25">
      <c r="A1118" s="359"/>
      <c r="B1118" s="360"/>
      <c r="C1118" s="363"/>
      <c r="D1118" s="363"/>
    </row>
    <row r="1119" spans="1:4" s="361" customFormat="1" x14ac:dyDescent="0.25">
      <c r="A1119" s="359"/>
      <c r="B1119" s="360"/>
      <c r="C1119" s="363"/>
      <c r="D1119" s="363"/>
    </row>
    <row r="1121" spans="1:4" s="361" customFormat="1" x14ac:dyDescent="0.25">
      <c r="A1121" s="359"/>
      <c r="B1121" s="421"/>
      <c r="C1121" s="422"/>
      <c r="D1121" s="422"/>
    </row>
    <row r="1122" spans="1:4" s="361" customFormat="1" x14ac:dyDescent="0.25">
      <c r="A1122" s="423"/>
      <c r="B1122" s="424"/>
      <c r="C1122" s="418"/>
      <c r="D1122" s="418"/>
    </row>
    <row r="1123" spans="1:4" s="361" customFormat="1" x14ac:dyDescent="0.25">
      <c r="A1123" s="359"/>
      <c r="B1123" s="418"/>
      <c r="C1123" s="360"/>
      <c r="D1123" s="360"/>
    </row>
    <row r="1124" spans="1:4" s="361" customFormat="1" x14ac:dyDescent="0.25">
      <c r="A1124" s="359"/>
      <c r="B1124" s="418"/>
      <c r="C1124" s="425"/>
      <c r="D1124" s="360"/>
    </row>
    <row r="1125" spans="1:4" s="361" customFormat="1" x14ac:dyDescent="0.25">
      <c r="A1125" s="360"/>
      <c r="B1125" s="426"/>
      <c r="C1125" s="425"/>
      <c r="D1125" s="360"/>
    </row>
    <row r="1127" spans="1:4" s="361" customFormat="1" x14ac:dyDescent="0.2">
      <c r="A1127" s="427"/>
      <c r="B1127" s="428"/>
      <c r="C1127" s="429"/>
      <c r="D1127" s="428"/>
    </row>
    <row r="1128" spans="1:4" s="361" customFormat="1" x14ac:dyDescent="0.25">
      <c r="A1128" s="359"/>
      <c r="B1128" s="360"/>
      <c r="C1128" s="363"/>
      <c r="D1128" s="363"/>
    </row>
    <row r="1129" spans="1:4" s="361" customFormat="1" x14ac:dyDescent="0.25">
      <c r="A1129" s="359"/>
      <c r="B1129" s="360"/>
      <c r="C1129" s="363"/>
      <c r="D1129" s="363"/>
    </row>
    <row r="1130" spans="1:4" s="361" customFormat="1" x14ac:dyDescent="0.25">
      <c r="A1130" s="359"/>
      <c r="B1130" s="360"/>
      <c r="C1130" s="363"/>
      <c r="D1130" s="363"/>
    </row>
    <row r="1131" spans="1:4" s="361" customFormat="1" x14ac:dyDescent="0.25">
      <c r="A1131" s="359"/>
      <c r="B1131" s="360"/>
      <c r="C1131" s="363"/>
      <c r="D1131" s="363"/>
    </row>
    <row r="1132" spans="1:4" s="361" customFormat="1" x14ac:dyDescent="0.25">
      <c r="A1132" s="359"/>
      <c r="B1132" s="360"/>
      <c r="C1132" s="363"/>
      <c r="D1132" s="363"/>
    </row>
    <row r="1133" spans="1:4" s="361" customFormat="1" x14ac:dyDescent="0.25">
      <c r="A1133" s="359"/>
      <c r="B1133" s="360"/>
      <c r="C1133" s="363"/>
      <c r="D1133" s="363"/>
    </row>
    <row r="1134" spans="1:4" s="361" customFormat="1" x14ac:dyDescent="0.25">
      <c r="A1134" s="359"/>
      <c r="B1134" s="360"/>
      <c r="C1134" s="363"/>
      <c r="D1134" s="363"/>
    </row>
    <row r="1135" spans="1:4" s="361" customFormat="1" x14ac:dyDescent="0.25">
      <c r="A1135" s="359"/>
      <c r="B1135" s="419"/>
      <c r="C1135" s="363"/>
      <c r="D1135" s="363"/>
    </row>
    <row r="1136" spans="1:4" s="361" customFormat="1" x14ac:dyDescent="0.25">
      <c r="A1136" s="359"/>
      <c r="B1136" s="360"/>
      <c r="C1136" s="363"/>
      <c r="D1136" s="363"/>
    </row>
    <row r="1137" spans="1:4" s="361" customFormat="1" x14ac:dyDescent="0.25">
      <c r="A1137" s="359"/>
      <c r="B1137" s="360"/>
      <c r="C1137" s="363"/>
      <c r="D1137" s="363"/>
    </row>
    <row r="1138" spans="1:4" s="361" customFormat="1" x14ac:dyDescent="0.25">
      <c r="A1138" s="359"/>
      <c r="B1138" s="360"/>
      <c r="C1138" s="363"/>
      <c r="D1138" s="363"/>
    </row>
    <row r="1139" spans="1:4" s="361" customFormat="1" x14ac:dyDescent="0.25">
      <c r="A1139" s="359"/>
      <c r="B1139" s="420"/>
      <c r="C1139" s="363"/>
      <c r="D1139" s="363"/>
    </row>
    <row r="1140" spans="1:4" s="361" customFormat="1" x14ac:dyDescent="0.25">
      <c r="A1140" s="359"/>
      <c r="B1140" s="431"/>
      <c r="C1140" s="363"/>
      <c r="D1140" s="363"/>
    </row>
    <row r="1141" spans="1:4" s="361" customFormat="1" x14ac:dyDescent="0.25">
      <c r="A1141" s="359"/>
      <c r="B1141" s="431"/>
      <c r="C1141" s="363"/>
      <c r="D1141" s="363"/>
    </row>
    <row r="1142" spans="1:4" s="361" customFormat="1" x14ac:dyDescent="0.25">
      <c r="A1142" s="359"/>
      <c r="B1142" s="360"/>
      <c r="C1142" s="363"/>
      <c r="D1142" s="363"/>
    </row>
    <row r="1143" spans="1:4" s="361" customFormat="1" x14ac:dyDescent="0.25">
      <c r="A1143" s="359"/>
      <c r="B1143" s="360"/>
      <c r="C1143" s="363"/>
      <c r="D1143" s="363"/>
    </row>
    <row r="1144" spans="1:4" s="361" customFormat="1" x14ac:dyDescent="0.25">
      <c r="A1144" s="359"/>
      <c r="B1144" s="360"/>
      <c r="C1144" s="363"/>
      <c r="D1144" s="363"/>
    </row>
    <row r="1145" spans="1:4" s="361" customFormat="1" x14ac:dyDescent="0.25">
      <c r="A1145" s="359"/>
      <c r="B1145" s="360"/>
      <c r="C1145" s="363"/>
      <c r="D1145" s="363"/>
    </row>
    <row r="1146" spans="1:4" s="361" customFormat="1" x14ac:dyDescent="0.25">
      <c r="A1146" s="359"/>
      <c r="B1146" s="398"/>
      <c r="C1146" s="363"/>
      <c r="D1146" s="363"/>
    </row>
    <row r="1147" spans="1:4" s="361" customFormat="1" x14ac:dyDescent="0.25">
      <c r="A1147" s="359"/>
      <c r="B1147" s="360"/>
      <c r="C1147" s="363"/>
      <c r="D1147" s="363"/>
    </row>
    <row r="1148" spans="1:4" s="361" customFormat="1" x14ac:dyDescent="0.25">
      <c r="A1148" s="359"/>
      <c r="B1148" s="360"/>
      <c r="C1148" s="363"/>
      <c r="D1148" s="363"/>
    </row>
    <row r="1149" spans="1:4" s="361" customFormat="1" x14ac:dyDescent="0.25">
      <c r="A1149" s="359"/>
      <c r="B1149" s="360"/>
      <c r="C1149" s="363"/>
      <c r="D1149" s="363"/>
    </row>
    <row r="1150" spans="1:4" s="361" customFormat="1" x14ac:dyDescent="0.25">
      <c r="A1150" s="359"/>
      <c r="B1150" s="360"/>
      <c r="C1150" s="363"/>
      <c r="D1150" s="363"/>
    </row>
    <row r="1151" spans="1:4" s="361" customFormat="1" x14ac:dyDescent="0.25">
      <c r="A1151" s="359"/>
      <c r="B1151" s="360"/>
      <c r="C1151" s="363"/>
      <c r="D1151" s="363"/>
    </row>
    <row r="1152" spans="1:4" s="361" customFormat="1" x14ac:dyDescent="0.25">
      <c r="A1152" s="359"/>
      <c r="B1152" s="360"/>
      <c r="C1152" s="363"/>
      <c r="D1152" s="363"/>
    </row>
    <row r="1153" spans="1:4" s="361" customFormat="1" x14ac:dyDescent="0.25">
      <c r="A1153" s="359"/>
      <c r="B1153" s="360"/>
      <c r="C1153" s="363"/>
      <c r="D1153" s="363"/>
    </row>
    <row r="1154" spans="1:4" s="361" customFormat="1" x14ac:dyDescent="0.25">
      <c r="A1154" s="359"/>
      <c r="B1154" s="360"/>
      <c r="C1154" s="363"/>
      <c r="D1154" s="363"/>
    </row>
    <row r="1155" spans="1:4" s="361" customFormat="1" x14ac:dyDescent="0.25">
      <c r="A1155" s="359"/>
      <c r="B1155" s="360"/>
      <c r="C1155" s="363"/>
      <c r="D1155" s="363"/>
    </row>
    <row r="1156" spans="1:4" s="361" customFormat="1" x14ac:dyDescent="0.25">
      <c r="A1156" s="359"/>
      <c r="B1156" s="360"/>
      <c r="C1156" s="363"/>
      <c r="D1156" s="363"/>
    </row>
    <row r="1157" spans="1:4" s="361" customFormat="1" x14ac:dyDescent="0.25">
      <c r="A1157" s="359"/>
      <c r="B1157" s="360"/>
      <c r="C1157" s="363"/>
      <c r="D1157" s="363"/>
    </row>
    <row r="1158" spans="1:4" s="361" customFormat="1" x14ac:dyDescent="0.25">
      <c r="A1158" s="359"/>
      <c r="B1158" s="360"/>
      <c r="C1158" s="363"/>
      <c r="D1158" s="363"/>
    </row>
    <row r="1159" spans="1:4" s="361" customFormat="1" x14ac:dyDescent="0.25">
      <c r="A1159" s="359"/>
      <c r="B1159" s="360"/>
      <c r="C1159" s="363"/>
      <c r="D1159" s="363"/>
    </row>
    <row r="1160" spans="1:4" s="361" customFormat="1" x14ac:dyDescent="0.25">
      <c r="A1160" s="359"/>
      <c r="B1160" s="360"/>
      <c r="C1160" s="363"/>
      <c r="D1160" s="363"/>
    </row>
    <row r="1161" spans="1:4" s="361" customFormat="1" x14ac:dyDescent="0.25">
      <c r="A1161" s="359"/>
      <c r="B1161" s="360"/>
      <c r="C1161" s="363"/>
      <c r="D1161" s="363"/>
    </row>
    <row r="1162" spans="1:4" s="361" customFormat="1" x14ac:dyDescent="0.25">
      <c r="A1162" s="359"/>
      <c r="B1162" s="360"/>
      <c r="C1162" s="363"/>
      <c r="D1162" s="363"/>
    </row>
    <row r="1163" spans="1:4" s="361" customFormat="1" x14ac:dyDescent="0.25">
      <c r="A1163" s="359"/>
      <c r="B1163" s="360"/>
      <c r="C1163" s="363"/>
      <c r="D1163" s="363"/>
    </row>
    <row r="1164" spans="1:4" s="361" customFormat="1" x14ac:dyDescent="0.25">
      <c r="A1164" s="359"/>
      <c r="B1164" s="360"/>
      <c r="C1164" s="363"/>
      <c r="D1164" s="363"/>
    </row>
    <row r="1165" spans="1:4" s="361" customFormat="1" x14ac:dyDescent="0.25">
      <c r="A1165" s="359"/>
      <c r="B1165" s="360"/>
      <c r="C1165" s="363"/>
      <c r="D1165" s="363"/>
    </row>
    <row r="1166" spans="1:4" s="361" customFormat="1" x14ac:dyDescent="0.25">
      <c r="A1166" s="359"/>
      <c r="B1166" s="360"/>
      <c r="C1166" s="363"/>
      <c r="D1166" s="363"/>
    </row>
    <row r="1167" spans="1:4" s="361" customFormat="1" x14ac:dyDescent="0.25">
      <c r="A1167" s="359"/>
      <c r="B1167" s="418"/>
      <c r="C1167" s="363"/>
      <c r="D1167" s="363"/>
    </row>
    <row r="1168" spans="1:4" s="361" customFormat="1" x14ac:dyDescent="0.25">
      <c r="A1168" s="359"/>
      <c r="B1168" s="360"/>
      <c r="C1168" s="363"/>
      <c r="D1168" s="363"/>
    </row>
    <row r="1170" spans="1:4" s="361" customFormat="1" x14ac:dyDescent="0.25">
      <c r="A1170" s="359"/>
      <c r="B1170" s="421"/>
      <c r="C1170" s="422"/>
      <c r="D1170" s="422"/>
    </row>
    <row r="1171" spans="1:4" s="361" customFormat="1" x14ac:dyDescent="0.25">
      <c r="A1171" s="423"/>
      <c r="B1171" s="424"/>
      <c r="C1171" s="418"/>
      <c r="D1171" s="418"/>
    </row>
    <row r="1172" spans="1:4" s="361" customFormat="1" x14ac:dyDescent="0.25">
      <c r="A1172" s="359"/>
      <c r="B1172" s="418"/>
      <c r="C1172" s="360"/>
      <c r="D1172" s="360"/>
    </row>
    <row r="1173" spans="1:4" s="361" customFormat="1" x14ac:dyDescent="0.25">
      <c r="A1173" s="359"/>
      <c r="B1173" s="418"/>
      <c r="C1173" s="425"/>
      <c r="D1173" s="360"/>
    </row>
    <row r="1174" spans="1:4" s="361" customFormat="1" x14ac:dyDescent="0.25">
      <c r="A1174" s="360"/>
      <c r="B1174" s="426"/>
      <c r="C1174" s="425"/>
      <c r="D1174" s="360"/>
    </row>
    <row r="1176" spans="1:4" s="361" customFormat="1" x14ac:dyDescent="0.2">
      <c r="A1176" s="427"/>
      <c r="B1176" s="428"/>
      <c r="C1176" s="429"/>
      <c r="D1176" s="428"/>
    </row>
    <row r="1177" spans="1:4" s="361" customFormat="1" x14ac:dyDescent="0.25">
      <c r="A1177" s="359"/>
      <c r="B1177" s="360"/>
      <c r="C1177" s="363"/>
      <c r="D1177" s="363"/>
    </row>
    <row r="1178" spans="1:4" s="361" customFormat="1" x14ac:dyDescent="0.25">
      <c r="A1178" s="359"/>
      <c r="B1178" s="419"/>
      <c r="C1178" s="363"/>
      <c r="D1178" s="363"/>
    </row>
    <row r="1179" spans="1:4" s="361" customFormat="1" x14ac:dyDescent="0.25">
      <c r="A1179" s="359"/>
      <c r="B1179" s="420"/>
      <c r="C1179" s="363"/>
      <c r="D1179" s="363"/>
    </row>
    <row r="1180" spans="1:4" s="361" customFormat="1" x14ac:dyDescent="0.25">
      <c r="A1180" s="359"/>
      <c r="B1180" s="420"/>
      <c r="C1180" s="363"/>
      <c r="D1180" s="363"/>
    </row>
    <row r="1181" spans="1:4" s="361" customFormat="1" x14ac:dyDescent="0.25">
      <c r="A1181" s="359"/>
      <c r="B1181" s="360"/>
      <c r="C1181" s="363"/>
      <c r="D1181" s="363"/>
    </row>
    <row r="1182" spans="1:4" s="361" customFormat="1" x14ac:dyDescent="0.25">
      <c r="A1182" s="359"/>
      <c r="B1182" s="360"/>
      <c r="C1182" s="363"/>
      <c r="D1182" s="363"/>
    </row>
    <row r="1183" spans="1:4" s="361" customFormat="1" x14ac:dyDescent="0.25">
      <c r="A1183" s="359"/>
      <c r="B1183" s="360"/>
      <c r="C1183" s="363"/>
      <c r="D1183" s="363"/>
    </row>
    <row r="1184" spans="1:4" s="361" customFormat="1" x14ac:dyDescent="0.25">
      <c r="A1184" s="359"/>
      <c r="B1184" s="360"/>
      <c r="C1184" s="363"/>
      <c r="D1184" s="363"/>
    </row>
    <row r="1185" spans="1:4" s="361" customFormat="1" x14ac:dyDescent="0.25">
      <c r="A1185" s="359"/>
      <c r="B1185" s="360"/>
      <c r="C1185" s="363"/>
      <c r="D1185" s="363"/>
    </row>
    <row r="1186" spans="1:4" s="361" customFormat="1" x14ac:dyDescent="0.25">
      <c r="A1186" s="359"/>
      <c r="B1186" s="360"/>
      <c r="C1186" s="363"/>
      <c r="D1186" s="363"/>
    </row>
    <row r="1187" spans="1:4" s="361" customFormat="1" x14ac:dyDescent="0.25">
      <c r="A1187" s="359"/>
      <c r="B1187" s="418"/>
      <c r="C1187" s="363"/>
      <c r="D1187" s="363"/>
    </row>
    <row r="1188" spans="1:4" s="361" customFormat="1" x14ac:dyDescent="0.25">
      <c r="A1188" s="359"/>
      <c r="B1188" s="360"/>
      <c r="C1188" s="363"/>
      <c r="D1188" s="363"/>
    </row>
    <row r="1189" spans="1:4" s="361" customFormat="1" x14ac:dyDescent="0.25">
      <c r="A1189" s="359"/>
      <c r="B1189" s="431"/>
      <c r="C1189" s="363"/>
      <c r="D1189" s="363"/>
    </row>
    <row r="1190" spans="1:4" s="361" customFormat="1" x14ac:dyDescent="0.25">
      <c r="A1190" s="359"/>
      <c r="B1190" s="360"/>
      <c r="C1190" s="363"/>
      <c r="D1190" s="363"/>
    </row>
    <row r="1191" spans="1:4" s="361" customFormat="1" x14ac:dyDescent="0.25">
      <c r="A1191" s="359"/>
      <c r="B1191" s="431"/>
      <c r="C1191" s="363"/>
      <c r="D1191" s="363"/>
    </row>
    <row r="1192" spans="1:4" s="361" customFormat="1" x14ac:dyDescent="0.25">
      <c r="A1192" s="359"/>
      <c r="B1192" s="360"/>
      <c r="C1192" s="363"/>
      <c r="D1192" s="363"/>
    </row>
    <row r="1193" spans="1:4" s="361" customFormat="1" x14ac:dyDescent="0.25">
      <c r="A1193" s="359"/>
      <c r="B1193" s="360"/>
      <c r="C1193" s="363"/>
      <c r="D1193" s="363"/>
    </row>
    <row r="1194" spans="1:4" s="361" customFormat="1" x14ac:dyDescent="0.25">
      <c r="A1194" s="359"/>
      <c r="B1194" s="360"/>
      <c r="C1194" s="363"/>
      <c r="D1194" s="363"/>
    </row>
    <row r="1195" spans="1:4" s="361" customFormat="1" x14ac:dyDescent="0.25">
      <c r="A1195" s="359"/>
      <c r="B1195" s="360"/>
      <c r="C1195" s="363"/>
      <c r="D1195" s="363"/>
    </row>
    <row r="1196" spans="1:4" s="361" customFormat="1" x14ac:dyDescent="0.25">
      <c r="A1196" s="359"/>
      <c r="B1196" s="398"/>
      <c r="C1196" s="363"/>
      <c r="D1196" s="363"/>
    </row>
    <row r="1197" spans="1:4" s="361" customFormat="1" x14ac:dyDescent="0.25">
      <c r="A1197" s="359"/>
      <c r="B1197" s="360"/>
      <c r="C1197" s="363"/>
      <c r="D1197" s="363"/>
    </row>
    <row r="1198" spans="1:4" s="361" customFormat="1" x14ac:dyDescent="0.25">
      <c r="A1198" s="359"/>
      <c r="B1198" s="360"/>
      <c r="C1198" s="363"/>
      <c r="D1198" s="363"/>
    </row>
    <row r="1199" spans="1:4" s="361" customFormat="1" x14ac:dyDescent="0.25">
      <c r="A1199" s="359"/>
      <c r="B1199" s="360"/>
      <c r="C1199" s="363"/>
      <c r="D1199" s="363"/>
    </row>
    <row r="1200" spans="1:4" s="361" customFormat="1" x14ac:dyDescent="0.25">
      <c r="A1200" s="359"/>
      <c r="B1200" s="360"/>
      <c r="C1200" s="363"/>
      <c r="D1200" s="363"/>
    </row>
    <row r="1201" spans="1:4" s="361" customFormat="1" x14ac:dyDescent="0.25">
      <c r="A1201" s="359"/>
      <c r="B1201" s="360"/>
      <c r="C1201" s="363"/>
      <c r="D1201" s="363"/>
    </row>
    <row r="1202" spans="1:4" s="361" customFormat="1" x14ac:dyDescent="0.25">
      <c r="A1202" s="359"/>
      <c r="B1202" s="418"/>
      <c r="C1202" s="363"/>
      <c r="D1202" s="363"/>
    </row>
    <row r="1203" spans="1:4" s="361" customFormat="1" x14ac:dyDescent="0.25">
      <c r="A1203" s="359"/>
      <c r="B1203" s="360"/>
      <c r="C1203" s="363"/>
      <c r="D1203" s="363"/>
    </row>
    <row r="1204" spans="1:4" s="361" customFormat="1" x14ac:dyDescent="0.25">
      <c r="A1204" s="359"/>
      <c r="B1204" s="419"/>
      <c r="C1204" s="363"/>
      <c r="D1204" s="363"/>
    </row>
    <row r="1205" spans="1:4" s="361" customFormat="1" x14ac:dyDescent="0.25">
      <c r="A1205" s="359"/>
      <c r="B1205" s="360"/>
      <c r="C1205" s="363"/>
      <c r="D1205" s="363"/>
    </row>
    <row r="1206" spans="1:4" s="361" customFormat="1" x14ac:dyDescent="0.25">
      <c r="A1206" s="359"/>
      <c r="B1206" s="360"/>
      <c r="C1206" s="363"/>
      <c r="D1206" s="363"/>
    </row>
    <row r="1207" spans="1:4" s="361" customFormat="1" x14ac:dyDescent="0.25">
      <c r="A1207" s="359"/>
      <c r="B1207" s="360"/>
      <c r="C1207" s="363"/>
      <c r="D1207" s="363"/>
    </row>
    <row r="1208" spans="1:4" s="361" customFormat="1" x14ac:dyDescent="0.25">
      <c r="A1208" s="359"/>
      <c r="B1208" s="360"/>
      <c r="C1208" s="363"/>
      <c r="D1208" s="363"/>
    </row>
    <row r="1209" spans="1:4" s="361" customFormat="1" x14ac:dyDescent="0.25">
      <c r="A1209" s="359"/>
      <c r="B1209" s="360"/>
      <c r="C1209" s="363"/>
      <c r="D1209" s="363"/>
    </row>
    <row r="1210" spans="1:4" s="361" customFormat="1" x14ac:dyDescent="0.25">
      <c r="A1210" s="359"/>
      <c r="B1210" s="360"/>
      <c r="C1210" s="363"/>
      <c r="D1210" s="363"/>
    </row>
    <row r="1211" spans="1:4" s="361" customFormat="1" x14ac:dyDescent="0.25">
      <c r="A1211" s="359"/>
      <c r="B1211" s="360"/>
      <c r="C1211" s="363"/>
      <c r="D1211" s="363"/>
    </row>
    <row r="1212" spans="1:4" s="361" customFormat="1" x14ac:dyDescent="0.25">
      <c r="A1212" s="359"/>
      <c r="B1212" s="418"/>
      <c r="C1212" s="363"/>
      <c r="D1212" s="363"/>
    </row>
    <row r="1213" spans="1:4" s="361" customFormat="1" x14ac:dyDescent="0.25">
      <c r="A1213" s="359"/>
      <c r="B1213" s="360"/>
      <c r="C1213" s="363"/>
      <c r="D1213" s="363"/>
    </row>
    <row r="1214" spans="1:4" s="361" customFormat="1" x14ac:dyDescent="0.25">
      <c r="A1214" s="359"/>
      <c r="B1214" s="360"/>
      <c r="C1214" s="363"/>
      <c r="D1214" s="363"/>
    </row>
    <row r="1215" spans="1:4" s="361" customFormat="1" x14ac:dyDescent="0.25">
      <c r="A1215" s="359"/>
      <c r="B1215" s="360"/>
      <c r="C1215" s="363"/>
      <c r="D1215" s="363"/>
    </row>
    <row r="1216" spans="1:4" s="361" customFormat="1" x14ac:dyDescent="0.25">
      <c r="A1216" s="359"/>
      <c r="B1216" s="360"/>
      <c r="C1216" s="363"/>
      <c r="D1216" s="363"/>
    </row>
    <row r="1218" spans="1:4" s="361" customFormat="1" x14ac:dyDescent="0.25">
      <c r="A1218" s="359"/>
      <c r="B1218" s="421"/>
      <c r="C1218" s="422"/>
      <c r="D1218" s="422"/>
    </row>
    <row r="1219" spans="1:4" s="361" customFormat="1" x14ac:dyDescent="0.25">
      <c r="A1219" s="423"/>
      <c r="B1219" s="424"/>
      <c r="C1219" s="418"/>
      <c r="D1219" s="418"/>
    </row>
    <row r="1220" spans="1:4" s="361" customFormat="1" x14ac:dyDescent="0.25">
      <c r="A1220" s="359"/>
      <c r="B1220" s="418"/>
      <c r="C1220" s="360"/>
      <c r="D1220" s="360"/>
    </row>
    <row r="1221" spans="1:4" s="361" customFormat="1" x14ac:dyDescent="0.25">
      <c r="A1221" s="359"/>
      <c r="B1221" s="418"/>
      <c r="C1221" s="425"/>
      <c r="D1221" s="360"/>
    </row>
    <row r="1222" spans="1:4" s="361" customFormat="1" x14ac:dyDescent="0.25">
      <c r="A1222" s="360"/>
      <c r="B1222" s="426"/>
      <c r="C1222" s="425"/>
      <c r="D1222" s="360"/>
    </row>
    <row r="1224" spans="1:4" s="361" customFormat="1" x14ac:dyDescent="0.2">
      <c r="A1224" s="427"/>
      <c r="B1224" s="428"/>
      <c r="C1224" s="429"/>
      <c r="D1224" s="428"/>
    </row>
    <row r="1225" spans="1:4" s="361" customFormat="1" x14ac:dyDescent="0.25">
      <c r="A1225" s="359"/>
      <c r="B1225" s="360"/>
      <c r="C1225" s="363"/>
      <c r="D1225" s="363"/>
    </row>
    <row r="1226" spans="1:4" s="361" customFormat="1" x14ac:dyDescent="0.25">
      <c r="A1226" s="359"/>
      <c r="B1226" s="360"/>
      <c r="C1226" s="363"/>
      <c r="D1226" s="363"/>
    </row>
    <row r="1227" spans="1:4" s="361" customFormat="1" x14ac:dyDescent="0.25">
      <c r="A1227" s="359"/>
      <c r="B1227" s="360"/>
      <c r="C1227" s="363"/>
      <c r="D1227" s="363"/>
    </row>
    <row r="1228" spans="1:4" s="361" customFormat="1" x14ac:dyDescent="0.25">
      <c r="A1228" s="359"/>
      <c r="B1228" s="360"/>
      <c r="C1228" s="363"/>
      <c r="D1228" s="363"/>
    </row>
    <row r="1229" spans="1:4" s="361" customFormat="1" x14ac:dyDescent="0.25">
      <c r="A1229" s="359"/>
      <c r="B1229" s="360"/>
      <c r="C1229" s="363"/>
      <c r="D1229" s="363"/>
    </row>
    <row r="1230" spans="1:4" s="361" customFormat="1" x14ac:dyDescent="0.25">
      <c r="A1230" s="359"/>
      <c r="B1230" s="360"/>
      <c r="C1230" s="363"/>
      <c r="D1230" s="363"/>
    </row>
    <row r="1231" spans="1:4" s="361" customFormat="1" x14ac:dyDescent="0.25">
      <c r="A1231" s="359"/>
      <c r="B1231" s="360"/>
      <c r="C1231" s="363"/>
      <c r="D1231" s="363"/>
    </row>
    <row r="1232" spans="1:4" s="361" customFormat="1" x14ac:dyDescent="0.25">
      <c r="A1232" s="359"/>
      <c r="B1232" s="360"/>
      <c r="C1232" s="363"/>
      <c r="D1232" s="363"/>
    </row>
    <row r="1233" spans="1:4" s="361" customFormat="1" x14ac:dyDescent="0.25">
      <c r="A1233" s="359"/>
      <c r="B1233" s="360"/>
      <c r="C1233" s="363"/>
      <c r="D1233" s="363"/>
    </row>
    <row r="1234" spans="1:4" s="361" customFormat="1" x14ac:dyDescent="0.25">
      <c r="A1234" s="359"/>
      <c r="B1234" s="360"/>
      <c r="C1234" s="363"/>
      <c r="D1234" s="363"/>
    </row>
    <row r="1235" spans="1:4" s="361" customFormat="1" x14ac:dyDescent="0.25">
      <c r="A1235" s="359"/>
      <c r="B1235" s="360"/>
      <c r="C1235" s="363"/>
      <c r="D1235" s="363"/>
    </row>
    <row r="1236" spans="1:4" s="361" customFormat="1" x14ac:dyDescent="0.25">
      <c r="A1236" s="359"/>
      <c r="B1236" s="360"/>
      <c r="C1236" s="363"/>
      <c r="D1236" s="363"/>
    </row>
    <row r="1237" spans="1:4" s="361" customFormat="1" x14ac:dyDescent="0.25">
      <c r="A1237" s="359"/>
      <c r="B1237" s="360"/>
      <c r="C1237" s="363"/>
      <c r="D1237" s="363"/>
    </row>
    <row r="1238" spans="1:4" s="361" customFormat="1" x14ac:dyDescent="0.25">
      <c r="A1238" s="359"/>
      <c r="B1238" s="360"/>
      <c r="C1238" s="363"/>
      <c r="D1238" s="363"/>
    </row>
    <row r="1239" spans="1:4" s="361" customFormat="1" x14ac:dyDescent="0.25">
      <c r="A1239" s="359"/>
      <c r="B1239" s="360"/>
      <c r="C1239" s="363"/>
      <c r="D1239" s="363"/>
    </row>
    <row r="1240" spans="1:4" s="361" customFormat="1" x14ac:dyDescent="0.25">
      <c r="A1240" s="359"/>
      <c r="B1240" s="360"/>
      <c r="C1240" s="363"/>
      <c r="D1240" s="363"/>
    </row>
    <row r="1241" spans="1:4" s="361" customFormat="1" x14ac:dyDescent="0.25">
      <c r="A1241" s="359"/>
      <c r="B1241" s="431"/>
      <c r="C1241" s="363"/>
      <c r="D1241" s="363"/>
    </row>
    <row r="1242" spans="1:4" s="361" customFormat="1" x14ac:dyDescent="0.25">
      <c r="A1242" s="359"/>
      <c r="B1242" s="432"/>
      <c r="C1242" s="363"/>
      <c r="D1242" s="363"/>
    </row>
    <row r="1243" spans="1:4" s="361" customFormat="1" x14ac:dyDescent="0.25">
      <c r="A1243" s="359"/>
      <c r="B1243" s="431"/>
      <c r="C1243" s="363"/>
      <c r="D1243" s="363"/>
    </row>
    <row r="1244" spans="1:4" s="361" customFormat="1" x14ac:dyDescent="0.25">
      <c r="A1244" s="359"/>
      <c r="B1244" s="360"/>
      <c r="C1244" s="363"/>
      <c r="D1244" s="363"/>
    </row>
    <row r="1245" spans="1:4" s="361" customFormat="1" x14ac:dyDescent="0.25">
      <c r="A1245" s="359"/>
      <c r="B1245" s="360"/>
      <c r="C1245" s="363"/>
      <c r="D1245" s="363"/>
    </row>
    <row r="1246" spans="1:4" s="361" customFormat="1" x14ac:dyDescent="0.25">
      <c r="A1246" s="359"/>
      <c r="B1246" s="420"/>
      <c r="C1246" s="363"/>
      <c r="D1246" s="363"/>
    </row>
    <row r="1247" spans="1:4" s="361" customFormat="1" x14ac:dyDescent="0.25">
      <c r="A1247" s="359"/>
      <c r="B1247" s="360"/>
      <c r="C1247" s="363"/>
      <c r="D1247" s="363"/>
    </row>
    <row r="1248" spans="1:4" s="361" customFormat="1" x14ac:dyDescent="0.25">
      <c r="A1248" s="359"/>
      <c r="B1248" s="398"/>
      <c r="C1248" s="363"/>
      <c r="D1248" s="363"/>
    </row>
    <row r="1249" spans="1:4" s="361" customFormat="1" x14ac:dyDescent="0.25">
      <c r="A1249" s="359"/>
      <c r="B1249" s="360"/>
      <c r="C1249" s="363"/>
      <c r="D1249" s="363"/>
    </row>
    <row r="1250" spans="1:4" s="361" customFormat="1" x14ac:dyDescent="0.25">
      <c r="A1250" s="359"/>
      <c r="B1250" s="360"/>
      <c r="C1250" s="363"/>
      <c r="D1250" s="363"/>
    </row>
    <row r="1251" spans="1:4" s="361" customFormat="1" x14ac:dyDescent="0.25">
      <c r="A1251" s="359"/>
      <c r="B1251" s="360"/>
      <c r="C1251" s="363"/>
      <c r="D1251" s="363"/>
    </row>
    <row r="1252" spans="1:4" s="361" customFormat="1" x14ac:dyDescent="0.25">
      <c r="A1252" s="359"/>
      <c r="B1252" s="360"/>
      <c r="C1252" s="363"/>
      <c r="D1252" s="363"/>
    </row>
    <row r="1253" spans="1:4" s="361" customFormat="1" x14ac:dyDescent="0.25">
      <c r="A1253" s="359"/>
      <c r="B1253" s="360"/>
      <c r="C1253" s="363"/>
      <c r="D1253" s="363"/>
    </row>
    <row r="1254" spans="1:4" s="361" customFormat="1" x14ac:dyDescent="0.25">
      <c r="A1254" s="359"/>
      <c r="B1254" s="420"/>
      <c r="C1254" s="363"/>
      <c r="D1254" s="363"/>
    </row>
    <row r="1255" spans="1:4" s="361" customFormat="1" x14ac:dyDescent="0.25">
      <c r="A1255" s="359"/>
      <c r="B1255" s="360"/>
      <c r="C1255" s="363"/>
      <c r="D1255" s="363"/>
    </row>
    <row r="1256" spans="1:4" s="361" customFormat="1" x14ac:dyDescent="0.25">
      <c r="A1256" s="359"/>
      <c r="B1256" s="360"/>
      <c r="C1256" s="363"/>
      <c r="D1256" s="363"/>
    </row>
    <row r="1257" spans="1:4" s="361" customFormat="1" x14ac:dyDescent="0.25">
      <c r="A1257" s="359"/>
      <c r="B1257" s="360"/>
      <c r="C1257" s="363"/>
      <c r="D1257" s="363"/>
    </row>
    <row r="1258" spans="1:4" s="361" customFormat="1" x14ac:dyDescent="0.25">
      <c r="A1258" s="359"/>
      <c r="B1258" s="360"/>
      <c r="C1258" s="363"/>
      <c r="D1258" s="363"/>
    </row>
    <row r="1259" spans="1:4" s="361" customFormat="1" x14ac:dyDescent="0.25">
      <c r="A1259" s="359"/>
      <c r="B1259" s="360"/>
      <c r="C1259" s="363"/>
      <c r="D1259" s="363"/>
    </row>
    <row r="1260" spans="1:4" s="361" customFormat="1" x14ac:dyDescent="0.25">
      <c r="A1260" s="359"/>
      <c r="B1260" s="360"/>
      <c r="C1260" s="363"/>
      <c r="D1260" s="363"/>
    </row>
    <row r="1261" spans="1:4" s="361" customFormat="1" x14ac:dyDescent="0.25">
      <c r="A1261" s="359"/>
      <c r="B1261" s="360"/>
      <c r="C1261" s="363"/>
      <c r="D1261" s="363"/>
    </row>
    <row r="1262" spans="1:4" s="361" customFormat="1" x14ac:dyDescent="0.25">
      <c r="A1262" s="359"/>
      <c r="B1262" s="360"/>
      <c r="C1262" s="363"/>
      <c r="D1262" s="363"/>
    </row>
    <row r="1263" spans="1:4" s="361" customFormat="1" x14ac:dyDescent="0.25">
      <c r="A1263" s="359"/>
      <c r="B1263" s="360"/>
      <c r="C1263" s="363"/>
      <c r="D1263" s="363"/>
    </row>
    <row r="1264" spans="1:4" s="361" customFormat="1" x14ac:dyDescent="0.25">
      <c r="A1264" s="359"/>
      <c r="B1264" s="360"/>
      <c r="C1264" s="363"/>
      <c r="D1264" s="363"/>
    </row>
    <row r="1266" spans="1:4" s="361" customFormat="1" x14ac:dyDescent="0.25">
      <c r="A1266" s="359"/>
      <c r="B1266" s="421"/>
      <c r="C1266" s="422"/>
      <c r="D1266" s="422"/>
    </row>
    <row r="1267" spans="1:4" s="361" customFormat="1" x14ac:dyDescent="0.25">
      <c r="A1267" s="423"/>
      <c r="B1267" s="424"/>
      <c r="C1267" s="418"/>
      <c r="D1267" s="418"/>
    </row>
    <row r="1268" spans="1:4" s="361" customFormat="1" x14ac:dyDescent="0.25">
      <c r="A1268" s="359"/>
      <c r="B1268" s="418"/>
      <c r="C1268" s="360"/>
      <c r="D1268" s="360"/>
    </row>
    <row r="1269" spans="1:4" s="361" customFormat="1" x14ac:dyDescent="0.25">
      <c r="A1269" s="359"/>
      <c r="B1269" s="418"/>
      <c r="C1269" s="425"/>
      <c r="D1269" s="360"/>
    </row>
    <row r="1270" spans="1:4" s="361" customFormat="1" x14ac:dyDescent="0.25">
      <c r="A1270" s="360"/>
      <c r="B1270" s="426"/>
      <c r="C1270" s="425"/>
      <c r="D1270" s="360"/>
    </row>
    <row r="1272" spans="1:4" s="361" customFormat="1" x14ac:dyDescent="0.2">
      <c r="A1272" s="427"/>
      <c r="B1272" s="428"/>
      <c r="C1272" s="429"/>
      <c r="D1272" s="428"/>
    </row>
    <row r="1273" spans="1:4" s="361" customFormat="1" x14ac:dyDescent="0.25">
      <c r="A1273" s="359"/>
      <c r="B1273" s="360"/>
      <c r="C1273" s="363"/>
      <c r="D1273" s="363"/>
    </row>
    <row r="1274" spans="1:4" s="361" customFormat="1" x14ac:dyDescent="0.25">
      <c r="A1274" s="359"/>
      <c r="B1274" s="420"/>
      <c r="C1274" s="363"/>
      <c r="D1274" s="363"/>
    </row>
    <row r="1275" spans="1:4" s="361" customFormat="1" x14ac:dyDescent="0.25">
      <c r="A1275" s="359"/>
      <c r="B1275" s="360"/>
      <c r="C1275" s="363"/>
      <c r="D1275" s="363"/>
    </row>
    <row r="1276" spans="1:4" s="361" customFormat="1" x14ac:dyDescent="0.25">
      <c r="A1276" s="359"/>
      <c r="B1276" s="360"/>
      <c r="C1276" s="363"/>
      <c r="D1276" s="363"/>
    </row>
    <row r="1277" spans="1:4" s="361" customFormat="1" x14ac:dyDescent="0.25">
      <c r="A1277" s="359"/>
      <c r="B1277" s="360"/>
      <c r="C1277" s="363"/>
      <c r="D1277" s="363"/>
    </row>
    <row r="1278" spans="1:4" s="361" customFormat="1" x14ac:dyDescent="0.25">
      <c r="A1278" s="359"/>
      <c r="B1278" s="360"/>
      <c r="C1278" s="363"/>
      <c r="D1278" s="363"/>
    </row>
    <row r="1279" spans="1:4" s="361" customFormat="1" x14ac:dyDescent="0.25">
      <c r="A1279" s="359"/>
      <c r="B1279" s="360"/>
      <c r="C1279" s="363"/>
      <c r="D1279" s="363"/>
    </row>
    <row r="1280" spans="1:4" s="361" customFormat="1" x14ac:dyDescent="0.25">
      <c r="A1280" s="359"/>
      <c r="B1280" s="420"/>
      <c r="C1280" s="363"/>
      <c r="D1280" s="363"/>
    </row>
    <row r="1281" spans="1:4" s="361" customFormat="1" x14ac:dyDescent="0.25">
      <c r="A1281" s="359"/>
      <c r="B1281" s="360"/>
      <c r="C1281" s="363"/>
      <c r="D1281" s="363"/>
    </row>
    <row r="1282" spans="1:4" s="361" customFormat="1" x14ac:dyDescent="0.25">
      <c r="A1282" s="359"/>
      <c r="B1282" s="360"/>
      <c r="C1282" s="363"/>
      <c r="D1282" s="363"/>
    </row>
    <row r="1283" spans="1:4" s="361" customFormat="1" x14ac:dyDescent="0.25">
      <c r="A1283" s="359"/>
      <c r="B1283" s="418"/>
      <c r="C1283" s="363"/>
      <c r="D1283" s="363"/>
    </row>
    <row r="1284" spans="1:4" s="361" customFormat="1" x14ac:dyDescent="0.25">
      <c r="A1284" s="359"/>
      <c r="B1284" s="360"/>
      <c r="C1284" s="363"/>
      <c r="D1284" s="363"/>
    </row>
    <row r="1285" spans="1:4" s="361" customFormat="1" x14ac:dyDescent="0.25">
      <c r="A1285" s="359"/>
      <c r="B1285" s="431"/>
      <c r="C1285" s="363"/>
      <c r="D1285" s="363"/>
    </row>
    <row r="1286" spans="1:4" s="361" customFormat="1" x14ac:dyDescent="0.25">
      <c r="A1286" s="359"/>
      <c r="B1286" s="431"/>
      <c r="C1286" s="363"/>
      <c r="D1286" s="363"/>
    </row>
    <row r="1287" spans="1:4" s="361" customFormat="1" x14ac:dyDescent="0.25">
      <c r="A1287" s="359"/>
      <c r="B1287" s="431"/>
      <c r="C1287" s="363"/>
      <c r="D1287" s="363"/>
    </row>
    <row r="1288" spans="1:4" s="361" customFormat="1" x14ac:dyDescent="0.25">
      <c r="A1288" s="359"/>
      <c r="B1288" s="360"/>
      <c r="C1288" s="363"/>
      <c r="D1288" s="363"/>
    </row>
    <row r="1289" spans="1:4" s="361" customFormat="1" x14ac:dyDescent="0.25">
      <c r="A1289" s="359"/>
      <c r="B1289" s="420"/>
      <c r="C1289" s="363"/>
      <c r="D1289" s="363"/>
    </row>
    <row r="1290" spans="1:4" s="361" customFormat="1" x14ac:dyDescent="0.25">
      <c r="A1290" s="359"/>
      <c r="B1290" s="360"/>
      <c r="C1290" s="363"/>
      <c r="D1290" s="363"/>
    </row>
    <row r="1291" spans="1:4" s="361" customFormat="1" x14ac:dyDescent="0.25">
      <c r="A1291" s="359"/>
      <c r="B1291" s="360"/>
      <c r="C1291" s="363"/>
      <c r="D1291" s="363"/>
    </row>
    <row r="1292" spans="1:4" s="361" customFormat="1" x14ac:dyDescent="0.25">
      <c r="A1292" s="359"/>
      <c r="B1292" s="398"/>
      <c r="C1292" s="363"/>
      <c r="D1292" s="363"/>
    </row>
    <row r="1293" spans="1:4" s="361" customFormat="1" x14ac:dyDescent="0.25">
      <c r="A1293" s="359"/>
      <c r="B1293" s="420"/>
      <c r="C1293" s="363"/>
      <c r="D1293" s="363"/>
    </row>
    <row r="1294" spans="1:4" s="361" customFormat="1" x14ac:dyDescent="0.25">
      <c r="A1294" s="359"/>
      <c r="B1294" s="360"/>
      <c r="C1294" s="363"/>
      <c r="D1294" s="363"/>
    </row>
    <row r="1295" spans="1:4" s="361" customFormat="1" x14ac:dyDescent="0.25">
      <c r="A1295" s="359"/>
      <c r="B1295" s="360"/>
      <c r="C1295" s="363"/>
      <c r="D1295" s="363"/>
    </row>
    <row r="1296" spans="1:4" s="361" customFormat="1" x14ac:dyDescent="0.25">
      <c r="A1296" s="359"/>
      <c r="B1296" s="360"/>
      <c r="C1296" s="363"/>
      <c r="D1296" s="363"/>
    </row>
    <row r="1297" spans="1:4" s="361" customFormat="1" x14ac:dyDescent="0.25">
      <c r="A1297" s="359"/>
      <c r="B1297" s="420"/>
      <c r="C1297" s="363"/>
      <c r="D1297" s="363"/>
    </row>
    <row r="1298" spans="1:4" s="361" customFormat="1" x14ac:dyDescent="0.25">
      <c r="A1298" s="359"/>
      <c r="B1298" s="360"/>
      <c r="C1298" s="363"/>
      <c r="D1298" s="363"/>
    </row>
    <row r="1299" spans="1:4" s="361" customFormat="1" x14ac:dyDescent="0.25">
      <c r="A1299" s="359"/>
      <c r="B1299" s="360"/>
      <c r="C1299" s="363"/>
      <c r="D1299" s="363"/>
    </row>
    <row r="1300" spans="1:4" s="361" customFormat="1" x14ac:dyDescent="0.25">
      <c r="A1300" s="359"/>
      <c r="B1300" s="360"/>
      <c r="C1300" s="363"/>
      <c r="D1300" s="363"/>
    </row>
    <row r="1301" spans="1:4" s="361" customFormat="1" x14ac:dyDescent="0.25">
      <c r="A1301" s="359"/>
      <c r="B1301" s="420"/>
      <c r="C1301" s="363"/>
      <c r="D1301" s="363"/>
    </row>
    <row r="1302" spans="1:4" s="361" customFormat="1" x14ac:dyDescent="0.25">
      <c r="A1302" s="359"/>
      <c r="B1302" s="360"/>
      <c r="C1302" s="363"/>
      <c r="D1302" s="363"/>
    </row>
    <row r="1303" spans="1:4" s="361" customFormat="1" x14ac:dyDescent="0.25">
      <c r="A1303" s="359"/>
      <c r="B1303" s="360"/>
      <c r="C1303" s="363"/>
      <c r="D1303" s="363"/>
    </row>
    <row r="1304" spans="1:4" s="361" customFormat="1" x14ac:dyDescent="0.25">
      <c r="A1304" s="359"/>
      <c r="B1304" s="360"/>
      <c r="C1304" s="363"/>
      <c r="D1304" s="363"/>
    </row>
    <row r="1305" spans="1:4" s="361" customFormat="1" x14ac:dyDescent="0.25">
      <c r="A1305" s="359"/>
      <c r="B1305" s="360"/>
      <c r="C1305" s="363"/>
      <c r="D1305" s="363"/>
    </row>
    <row r="1306" spans="1:4" s="361" customFormat="1" x14ac:dyDescent="0.25">
      <c r="A1306" s="359"/>
      <c r="B1306" s="360"/>
      <c r="C1306" s="363"/>
      <c r="D1306" s="363"/>
    </row>
    <row r="1307" spans="1:4" s="361" customFormat="1" x14ac:dyDescent="0.25">
      <c r="A1307" s="359"/>
      <c r="B1307" s="420"/>
      <c r="C1307" s="363"/>
      <c r="D1307" s="363"/>
    </row>
    <row r="1308" spans="1:4" s="361" customFormat="1" x14ac:dyDescent="0.25">
      <c r="A1308" s="359"/>
      <c r="B1308" s="360"/>
      <c r="C1308" s="363"/>
      <c r="D1308" s="363"/>
    </row>
    <row r="1309" spans="1:4" s="361" customFormat="1" x14ac:dyDescent="0.25">
      <c r="A1309" s="359"/>
      <c r="B1309" s="360"/>
      <c r="C1309" s="363"/>
      <c r="D1309" s="363"/>
    </row>
    <row r="1310" spans="1:4" s="361" customFormat="1" x14ac:dyDescent="0.25">
      <c r="A1310" s="359"/>
      <c r="B1310" s="360"/>
      <c r="C1310" s="363"/>
      <c r="D1310" s="363"/>
    </row>
    <row r="1311" spans="1:4" s="361" customFormat="1" x14ac:dyDescent="0.25">
      <c r="A1311" s="359"/>
      <c r="B1311" s="360"/>
      <c r="C1311" s="363"/>
      <c r="D1311" s="363"/>
    </row>
    <row r="1312" spans="1:4" s="361" customFormat="1" x14ac:dyDescent="0.25">
      <c r="A1312" s="359"/>
      <c r="B1312" s="360"/>
      <c r="C1312" s="363"/>
      <c r="D1312" s="363"/>
    </row>
    <row r="1314" spans="1:4" s="361" customFormat="1" x14ac:dyDescent="0.25">
      <c r="A1314" s="359"/>
      <c r="B1314" s="421"/>
      <c r="C1314" s="422"/>
      <c r="D1314" s="422"/>
    </row>
    <row r="1315" spans="1:4" s="361" customFormat="1" x14ac:dyDescent="0.25">
      <c r="A1315" s="423"/>
      <c r="B1315" s="424"/>
      <c r="C1315" s="418"/>
      <c r="D1315" s="418"/>
    </row>
    <row r="1316" spans="1:4" s="361" customFormat="1" x14ac:dyDescent="0.25">
      <c r="A1316" s="359"/>
      <c r="B1316" s="418"/>
      <c r="C1316" s="360"/>
      <c r="D1316" s="360"/>
    </row>
    <row r="1317" spans="1:4" s="361" customFormat="1" x14ac:dyDescent="0.25">
      <c r="A1317" s="359"/>
      <c r="B1317" s="418"/>
      <c r="C1317" s="360"/>
      <c r="D1317" s="425"/>
    </row>
    <row r="1318" spans="1:4" s="361" customFormat="1" x14ac:dyDescent="0.25">
      <c r="A1318" s="359"/>
      <c r="B1318" s="418"/>
      <c r="C1318" s="360"/>
      <c r="D1318" s="425"/>
    </row>
    <row r="1320" spans="1:4" s="361" customFormat="1" x14ac:dyDescent="0.2">
      <c r="A1320" s="427"/>
      <c r="B1320" s="428"/>
      <c r="C1320" s="429"/>
      <c r="D1320" s="428"/>
    </row>
    <row r="1321" spans="1:4" s="361" customFormat="1" x14ac:dyDescent="0.25">
      <c r="A1321" s="359"/>
      <c r="B1321" s="360"/>
      <c r="C1321" s="363"/>
      <c r="D1321" s="363"/>
    </row>
    <row r="1322" spans="1:4" s="361" customFormat="1" x14ac:dyDescent="0.25">
      <c r="A1322" s="359"/>
      <c r="B1322" s="360"/>
      <c r="C1322" s="363"/>
      <c r="D1322" s="363"/>
    </row>
    <row r="1323" spans="1:4" s="361" customFormat="1" x14ac:dyDescent="0.25">
      <c r="A1323" s="359"/>
      <c r="B1323" s="360"/>
      <c r="C1323" s="363"/>
      <c r="D1323" s="363"/>
    </row>
    <row r="1324" spans="1:4" s="361" customFormat="1" x14ac:dyDescent="0.25">
      <c r="A1324" s="359"/>
      <c r="B1324" s="420"/>
      <c r="C1324" s="363"/>
      <c r="D1324" s="363"/>
    </row>
    <row r="1325" spans="1:4" s="361" customFormat="1" x14ac:dyDescent="0.25">
      <c r="A1325" s="359"/>
      <c r="B1325" s="360"/>
      <c r="C1325" s="363"/>
      <c r="D1325" s="363"/>
    </row>
    <row r="1326" spans="1:4" s="361" customFormat="1" x14ac:dyDescent="0.25">
      <c r="A1326" s="359"/>
      <c r="B1326" s="360"/>
      <c r="C1326" s="363"/>
      <c r="D1326" s="363"/>
    </row>
    <row r="1327" spans="1:4" s="361" customFormat="1" x14ac:dyDescent="0.25">
      <c r="A1327" s="359"/>
      <c r="B1327" s="360"/>
      <c r="C1327" s="363"/>
      <c r="D1327" s="363"/>
    </row>
    <row r="1328" spans="1:4" s="361" customFormat="1" x14ac:dyDescent="0.25">
      <c r="A1328" s="359"/>
      <c r="B1328" s="360"/>
      <c r="C1328" s="363"/>
      <c r="D1328" s="363"/>
    </row>
    <row r="1329" spans="1:4" s="361" customFormat="1" x14ac:dyDescent="0.25">
      <c r="A1329" s="359"/>
      <c r="B1329" s="360"/>
      <c r="C1329" s="363"/>
      <c r="D1329" s="363"/>
    </row>
    <row r="1330" spans="1:4" s="361" customFormat="1" x14ac:dyDescent="0.25">
      <c r="A1330" s="359"/>
      <c r="B1330" s="360"/>
      <c r="C1330" s="363"/>
      <c r="D1330" s="363"/>
    </row>
    <row r="1331" spans="1:4" s="361" customFormat="1" x14ac:dyDescent="0.25">
      <c r="A1331" s="359"/>
      <c r="B1331" s="360"/>
      <c r="C1331" s="363"/>
      <c r="D1331" s="363"/>
    </row>
    <row r="1332" spans="1:4" s="361" customFormat="1" x14ac:dyDescent="0.25">
      <c r="A1332" s="359"/>
      <c r="B1332" s="360"/>
      <c r="C1332" s="363"/>
      <c r="D1332" s="363"/>
    </row>
    <row r="1333" spans="1:4" s="361" customFormat="1" x14ac:dyDescent="0.25">
      <c r="A1333" s="359"/>
      <c r="B1333" s="431"/>
      <c r="C1333" s="363"/>
      <c r="D1333" s="363"/>
    </row>
    <row r="1334" spans="1:4" s="361" customFormat="1" x14ac:dyDescent="0.25">
      <c r="A1334" s="359"/>
      <c r="B1334" s="431"/>
      <c r="C1334" s="363"/>
      <c r="D1334" s="363"/>
    </row>
    <row r="1335" spans="1:4" s="361" customFormat="1" x14ac:dyDescent="0.25">
      <c r="A1335" s="359"/>
      <c r="B1335" s="431"/>
      <c r="C1335" s="363"/>
      <c r="D1335" s="363"/>
    </row>
    <row r="1336" spans="1:4" s="361" customFormat="1" x14ac:dyDescent="0.25">
      <c r="A1336" s="359"/>
      <c r="B1336" s="360"/>
      <c r="C1336" s="363"/>
      <c r="D1336" s="363"/>
    </row>
    <row r="1337" spans="1:4" s="361" customFormat="1" x14ac:dyDescent="0.25">
      <c r="A1337" s="359"/>
      <c r="B1337" s="360"/>
      <c r="C1337" s="363"/>
      <c r="D1337" s="363"/>
    </row>
    <row r="1338" spans="1:4" s="361" customFormat="1" x14ac:dyDescent="0.25">
      <c r="A1338" s="359"/>
      <c r="B1338" s="420"/>
      <c r="C1338" s="363"/>
      <c r="D1338" s="363"/>
    </row>
    <row r="1339" spans="1:4" s="361" customFormat="1" x14ac:dyDescent="0.25">
      <c r="A1339" s="359"/>
      <c r="B1339" s="360"/>
      <c r="C1339" s="363"/>
      <c r="D1339" s="363"/>
    </row>
    <row r="1340" spans="1:4" s="361" customFormat="1" x14ac:dyDescent="0.25">
      <c r="A1340" s="359"/>
      <c r="B1340" s="398"/>
      <c r="C1340" s="363"/>
      <c r="D1340" s="363"/>
    </row>
    <row r="1341" spans="1:4" s="361" customFormat="1" x14ac:dyDescent="0.25">
      <c r="A1341" s="359"/>
      <c r="B1341" s="360"/>
      <c r="C1341" s="363"/>
      <c r="D1341" s="363"/>
    </row>
    <row r="1342" spans="1:4" s="361" customFormat="1" x14ac:dyDescent="0.25">
      <c r="A1342" s="359"/>
      <c r="B1342" s="360"/>
      <c r="C1342" s="363"/>
      <c r="D1342" s="363"/>
    </row>
    <row r="1343" spans="1:4" s="361" customFormat="1" x14ac:dyDescent="0.25">
      <c r="A1343" s="359"/>
      <c r="B1343" s="360"/>
      <c r="C1343" s="363"/>
      <c r="D1343" s="363"/>
    </row>
    <row r="1344" spans="1:4" s="361" customFormat="1" x14ac:dyDescent="0.25">
      <c r="A1344" s="359"/>
      <c r="B1344" s="360"/>
      <c r="C1344" s="363"/>
      <c r="D1344" s="363"/>
    </row>
    <row r="1345" spans="1:4" s="361" customFormat="1" x14ac:dyDescent="0.25">
      <c r="A1345" s="359"/>
      <c r="B1345" s="360"/>
      <c r="C1345" s="363"/>
      <c r="D1345" s="363"/>
    </row>
    <row r="1346" spans="1:4" s="361" customFormat="1" x14ac:dyDescent="0.25">
      <c r="A1346" s="359"/>
      <c r="B1346" s="360"/>
      <c r="C1346" s="363"/>
      <c r="D1346" s="363"/>
    </row>
    <row r="1347" spans="1:4" s="361" customFormat="1" x14ac:dyDescent="0.25">
      <c r="A1347" s="359"/>
      <c r="B1347" s="360"/>
      <c r="C1347" s="363"/>
      <c r="D1347" s="363"/>
    </row>
    <row r="1348" spans="1:4" s="361" customFormat="1" x14ac:dyDescent="0.25">
      <c r="A1348" s="359"/>
      <c r="B1348" s="360"/>
      <c r="C1348" s="363"/>
      <c r="D1348" s="363"/>
    </row>
    <row r="1349" spans="1:4" s="361" customFormat="1" x14ac:dyDescent="0.25">
      <c r="A1349" s="359"/>
      <c r="B1349" s="360"/>
      <c r="C1349" s="363"/>
      <c r="D1349" s="363"/>
    </row>
    <row r="1350" spans="1:4" s="361" customFormat="1" x14ac:dyDescent="0.25">
      <c r="A1350" s="359"/>
      <c r="B1350" s="360"/>
      <c r="C1350" s="363"/>
      <c r="D1350" s="363"/>
    </row>
    <row r="1351" spans="1:4" s="361" customFormat="1" x14ac:dyDescent="0.25">
      <c r="A1351" s="359"/>
      <c r="B1351" s="360"/>
      <c r="C1351" s="363"/>
      <c r="D1351" s="363"/>
    </row>
    <row r="1352" spans="1:4" s="361" customFormat="1" x14ac:dyDescent="0.25">
      <c r="A1352" s="359"/>
      <c r="B1352" s="360"/>
      <c r="C1352" s="363"/>
      <c r="D1352" s="363"/>
    </row>
    <row r="1353" spans="1:4" s="361" customFormat="1" x14ac:dyDescent="0.25">
      <c r="A1353" s="359"/>
      <c r="B1353" s="360"/>
      <c r="C1353" s="363"/>
      <c r="D1353" s="363"/>
    </row>
    <row r="1354" spans="1:4" s="361" customFormat="1" x14ac:dyDescent="0.25">
      <c r="A1354" s="359"/>
      <c r="B1354" s="360"/>
      <c r="C1354" s="363"/>
      <c r="D1354" s="363"/>
    </row>
    <row r="1355" spans="1:4" s="361" customFormat="1" x14ac:dyDescent="0.25">
      <c r="A1355" s="359"/>
      <c r="B1355" s="360"/>
      <c r="C1355" s="363"/>
      <c r="D1355" s="363"/>
    </row>
    <row r="1356" spans="1:4" s="361" customFormat="1" x14ac:dyDescent="0.25">
      <c r="A1356" s="359"/>
      <c r="B1356" s="360"/>
      <c r="C1356" s="363"/>
      <c r="D1356" s="363"/>
    </row>
    <row r="1357" spans="1:4" s="361" customFormat="1" x14ac:dyDescent="0.25">
      <c r="A1357" s="359"/>
      <c r="B1357" s="360"/>
      <c r="C1357" s="363"/>
      <c r="D1357" s="363"/>
    </row>
    <row r="1358" spans="1:4" s="361" customFormat="1" x14ac:dyDescent="0.25">
      <c r="A1358" s="359"/>
      <c r="B1358" s="360"/>
      <c r="C1358" s="363"/>
      <c r="D1358" s="363"/>
    </row>
    <row r="1359" spans="1:4" s="361" customFormat="1" x14ac:dyDescent="0.25">
      <c r="A1359" s="359"/>
      <c r="B1359" s="360"/>
      <c r="C1359" s="363"/>
      <c r="D1359" s="363"/>
    </row>
    <row r="1360" spans="1:4" s="361" customFormat="1" x14ac:dyDescent="0.25">
      <c r="A1360" s="359"/>
      <c r="B1360" s="360"/>
      <c r="C1360" s="363"/>
      <c r="D1360" s="363"/>
    </row>
    <row r="1361" spans="1:4" s="361" customFormat="1" x14ac:dyDescent="0.25">
      <c r="A1361" s="359"/>
      <c r="B1361" s="360"/>
      <c r="C1361" s="363"/>
      <c r="D1361" s="363"/>
    </row>
    <row r="1363" spans="1:4" s="361" customFormat="1" x14ac:dyDescent="0.25">
      <c r="A1363" s="359"/>
      <c r="B1363" s="421"/>
      <c r="C1363" s="422"/>
      <c r="D1363" s="422"/>
    </row>
    <row r="1364" spans="1:4" s="361" customFormat="1" x14ac:dyDescent="0.25">
      <c r="A1364" s="423"/>
      <c r="B1364" s="424"/>
      <c r="C1364" s="418"/>
      <c r="D1364" s="418"/>
    </row>
    <row r="1365" spans="1:4" s="361" customFormat="1" x14ac:dyDescent="0.25">
      <c r="A1365" s="359"/>
      <c r="B1365" s="418"/>
      <c r="C1365" s="360"/>
      <c r="D1365" s="360"/>
    </row>
    <row r="1366" spans="1:4" s="361" customFormat="1" x14ac:dyDescent="0.25">
      <c r="A1366" s="359"/>
      <c r="B1366" s="418"/>
      <c r="C1366" s="360"/>
      <c r="D1366" s="425"/>
    </row>
    <row r="1367" spans="1:4" s="361" customFormat="1" x14ac:dyDescent="0.25">
      <c r="A1367" s="359"/>
      <c r="B1367" s="418"/>
      <c r="C1367" s="360"/>
      <c r="D1367" s="425"/>
    </row>
    <row r="1369" spans="1:4" s="361" customFormat="1" x14ac:dyDescent="0.2">
      <c r="A1369" s="427"/>
      <c r="B1369" s="428"/>
      <c r="C1369" s="429"/>
      <c r="D1369" s="428"/>
    </row>
    <row r="1370" spans="1:4" s="361" customFormat="1" x14ac:dyDescent="0.25">
      <c r="A1370" s="359"/>
      <c r="B1370" s="360"/>
      <c r="C1370" s="363"/>
      <c r="D1370" s="363"/>
    </row>
    <row r="1371" spans="1:4" s="361" customFormat="1" x14ac:dyDescent="0.25">
      <c r="A1371" s="359"/>
      <c r="B1371" s="360"/>
      <c r="C1371" s="363"/>
      <c r="D1371" s="363"/>
    </row>
    <row r="1372" spans="1:4" s="361" customFormat="1" x14ac:dyDescent="0.25">
      <c r="A1372" s="359"/>
      <c r="B1372" s="360"/>
      <c r="C1372" s="363"/>
      <c r="D1372" s="363"/>
    </row>
    <row r="1373" spans="1:4" s="361" customFormat="1" x14ac:dyDescent="0.25">
      <c r="A1373" s="359"/>
      <c r="B1373" s="420"/>
      <c r="C1373" s="363"/>
      <c r="D1373" s="363"/>
    </row>
    <row r="1374" spans="1:4" s="361" customFormat="1" x14ac:dyDescent="0.25">
      <c r="A1374" s="359"/>
      <c r="B1374" s="360"/>
      <c r="C1374" s="363"/>
      <c r="D1374" s="363"/>
    </row>
    <row r="1375" spans="1:4" s="361" customFormat="1" x14ac:dyDescent="0.25">
      <c r="A1375" s="359"/>
      <c r="B1375" s="360"/>
      <c r="C1375" s="363"/>
      <c r="D1375" s="363"/>
    </row>
    <row r="1376" spans="1:4" s="361" customFormat="1" x14ac:dyDescent="0.25">
      <c r="A1376" s="359"/>
      <c r="B1376" s="360"/>
      <c r="C1376" s="363"/>
      <c r="D1376" s="363"/>
    </row>
    <row r="1377" spans="1:4" s="361" customFormat="1" x14ac:dyDescent="0.25">
      <c r="A1377" s="359"/>
      <c r="B1377" s="360"/>
      <c r="C1377" s="363"/>
      <c r="D1377" s="363"/>
    </row>
    <row r="1378" spans="1:4" s="361" customFormat="1" x14ac:dyDescent="0.25">
      <c r="A1378" s="359"/>
      <c r="B1378" s="360"/>
      <c r="C1378" s="363"/>
      <c r="D1378" s="363"/>
    </row>
    <row r="1379" spans="1:4" s="361" customFormat="1" x14ac:dyDescent="0.25">
      <c r="A1379" s="359"/>
      <c r="B1379" s="360"/>
      <c r="C1379" s="363"/>
      <c r="D1379" s="363"/>
    </row>
    <row r="1380" spans="1:4" s="361" customFormat="1" x14ac:dyDescent="0.25">
      <c r="A1380" s="359"/>
      <c r="B1380" s="360"/>
      <c r="C1380" s="363"/>
      <c r="D1380" s="363"/>
    </row>
    <row r="1381" spans="1:4" s="361" customFormat="1" x14ac:dyDescent="0.25">
      <c r="A1381" s="359"/>
      <c r="B1381" s="360"/>
      <c r="C1381" s="363"/>
      <c r="D1381" s="363"/>
    </row>
    <row r="1382" spans="1:4" s="361" customFormat="1" x14ac:dyDescent="0.25">
      <c r="A1382" s="359"/>
      <c r="B1382" s="431"/>
      <c r="C1382" s="363"/>
      <c r="D1382" s="363"/>
    </row>
    <row r="1383" spans="1:4" s="361" customFormat="1" x14ac:dyDescent="0.25">
      <c r="A1383" s="359"/>
      <c r="B1383" s="431"/>
      <c r="C1383" s="363"/>
      <c r="D1383" s="363"/>
    </row>
    <row r="1384" spans="1:4" s="361" customFormat="1" x14ac:dyDescent="0.25">
      <c r="A1384" s="359"/>
      <c r="B1384" s="431"/>
      <c r="C1384" s="363"/>
      <c r="D1384" s="363"/>
    </row>
    <row r="1385" spans="1:4" s="361" customFormat="1" x14ac:dyDescent="0.25">
      <c r="A1385" s="359"/>
      <c r="B1385" s="360"/>
      <c r="C1385" s="363"/>
      <c r="D1385" s="363"/>
    </row>
    <row r="1386" spans="1:4" s="361" customFormat="1" x14ac:dyDescent="0.25">
      <c r="A1386" s="359"/>
      <c r="B1386" s="360"/>
      <c r="C1386" s="363"/>
      <c r="D1386" s="363"/>
    </row>
    <row r="1387" spans="1:4" s="361" customFormat="1" x14ac:dyDescent="0.25">
      <c r="A1387" s="359"/>
      <c r="B1387" s="420"/>
      <c r="C1387" s="363"/>
      <c r="D1387" s="363"/>
    </row>
    <row r="1388" spans="1:4" s="361" customFormat="1" x14ac:dyDescent="0.25">
      <c r="A1388" s="359"/>
      <c r="B1388" s="360"/>
      <c r="C1388" s="363"/>
      <c r="D1388" s="363"/>
    </row>
    <row r="1389" spans="1:4" s="361" customFormat="1" x14ac:dyDescent="0.25">
      <c r="A1389" s="359"/>
      <c r="B1389" s="398"/>
      <c r="C1389" s="363"/>
      <c r="D1389" s="363"/>
    </row>
    <row r="1390" spans="1:4" s="361" customFormat="1" x14ac:dyDescent="0.25">
      <c r="A1390" s="359"/>
      <c r="B1390" s="360"/>
      <c r="C1390" s="363"/>
      <c r="D1390" s="363"/>
    </row>
    <row r="1391" spans="1:4" s="361" customFormat="1" x14ac:dyDescent="0.25">
      <c r="A1391" s="359"/>
      <c r="B1391" s="360"/>
      <c r="C1391" s="363"/>
      <c r="D1391" s="363"/>
    </row>
    <row r="1392" spans="1:4" s="361" customFormat="1" x14ac:dyDescent="0.25">
      <c r="A1392" s="359"/>
      <c r="B1392" s="360"/>
      <c r="C1392" s="363"/>
      <c r="D1392" s="363"/>
    </row>
    <row r="1393" spans="1:4" s="361" customFormat="1" x14ac:dyDescent="0.25">
      <c r="A1393" s="359"/>
      <c r="B1393" s="360"/>
      <c r="C1393" s="363"/>
      <c r="D1393" s="363"/>
    </row>
    <row r="1394" spans="1:4" s="361" customFormat="1" x14ac:dyDescent="0.25">
      <c r="A1394" s="359"/>
      <c r="B1394" s="360"/>
      <c r="C1394" s="363"/>
      <c r="D1394" s="363"/>
    </row>
    <row r="1395" spans="1:4" s="361" customFormat="1" x14ac:dyDescent="0.25">
      <c r="A1395" s="359"/>
      <c r="B1395" s="360"/>
      <c r="C1395" s="363"/>
      <c r="D1395" s="363"/>
    </row>
    <row r="1396" spans="1:4" s="361" customFormat="1" x14ac:dyDescent="0.25">
      <c r="A1396" s="359"/>
      <c r="B1396" s="360"/>
      <c r="C1396" s="363"/>
      <c r="D1396" s="363"/>
    </row>
    <row r="1397" spans="1:4" s="361" customFormat="1" x14ac:dyDescent="0.25">
      <c r="A1397" s="359"/>
      <c r="B1397" s="360"/>
      <c r="C1397" s="363"/>
      <c r="D1397" s="363"/>
    </row>
    <row r="1398" spans="1:4" s="361" customFormat="1" x14ac:dyDescent="0.25">
      <c r="A1398" s="359"/>
      <c r="B1398" s="360"/>
      <c r="C1398" s="363"/>
      <c r="D1398" s="363"/>
    </row>
    <row r="1399" spans="1:4" s="361" customFormat="1" x14ac:dyDescent="0.25">
      <c r="A1399" s="359"/>
      <c r="B1399" s="360"/>
      <c r="C1399" s="363"/>
      <c r="D1399" s="363"/>
    </row>
    <row r="1400" spans="1:4" s="361" customFormat="1" x14ac:dyDescent="0.25">
      <c r="A1400" s="359"/>
      <c r="B1400" s="360"/>
      <c r="C1400" s="363"/>
      <c r="D1400" s="363"/>
    </row>
    <row r="1401" spans="1:4" s="361" customFormat="1" x14ac:dyDescent="0.25">
      <c r="A1401" s="359"/>
      <c r="B1401" s="360"/>
      <c r="C1401" s="363"/>
      <c r="D1401" s="363"/>
    </row>
    <row r="1402" spans="1:4" s="361" customFormat="1" x14ac:dyDescent="0.25">
      <c r="A1402" s="359"/>
      <c r="B1402" s="360"/>
      <c r="C1402" s="363"/>
      <c r="D1402" s="363"/>
    </row>
    <row r="1403" spans="1:4" s="361" customFormat="1" x14ac:dyDescent="0.25">
      <c r="A1403" s="359"/>
      <c r="B1403" s="360"/>
      <c r="C1403" s="363"/>
      <c r="D1403" s="363"/>
    </row>
    <row r="1404" spans="1:4" s="361" customFormat="1" x14ac:dyDescent="0.25">
      <c r="A1404" s="359"/>
      <c r="B1404" s="360"/>
      <c r="C1404" s="363"/>
      <c r="D1404" s="363"/>
    </row>
    <row r="1405" spans="1:4" s="361" customFormat="1" x14ac:dyDescent="0.25">
      <c r="A1405" s="359"/>
      <c r="B1405" s="360"/>
      <c r="C1405" s="363"/>
      <c r="D1405" s="363"/>
    </row>
    <row r="1406" spans="1:4" s="361" customFormat="1" x14ac:dyDescent="0.25">
      <c r="A1406" s="359"/>
      <c r="B1406" s="360"/>
      <c r="C1406" s="363"/>
      <c r="D1406" s="363"/>
    </row>
    <row r="1407" spans="1:4" s="361" customFormat="1" x14ac:dyDescent="0.25">
      <c r="A1407" s="359"/>
      <c r="B1407" s="360"/>
      <c r="C1407" s="363"/>
      <c r="D1407" s="363"/>
    </row>
    <row r="1408" spans="1:4" s="361" customFormat="1" x14ac:dyDescent="0.25">
      <c r="A1408" s="359"/>
      <c r="B1408" s="360"/>
      <c r="C1408" s="363"/>
      <c r="D1408" s="363"/>
    </row>
    <row r="1409" spans="1:4" s="361" customFormat="1" x14ac:dyDescent="0.25">
      <c r="A1409" s="359"/>
      <c r="B1409" s="360"/>
      <c r="C1409" s="363"/>
      <c r="D1409" s="363"/>
    </row>
    <row r="1410" spans="1:4" s="361" customFormat="1" x14ac:dyDescent="0.25">
      <c r="A1410" s="359"/>
      <c r="B1410" s="360"/>
      <c r="C1410" s="363"/>
      <c r="D1410" s="363"/>
    </row>
    <row r="1412" spans="1:4" s="361" customFormat="1" x14ac:dyDescent="0.25">
      <c r="A1412" s="359"/>
      <c r="B1412" s="421"/>
      <c r="C1412" s="422"/>
      <c r="D1412" s="422"/>
    </row>
    <row r="1413" spans="1:4" s="361" customFormat="1" x14ac:dyDescent="0.25">
      <c r="A1413" s="423"/>
      <c r="B1413" s="424"/>
      <c r="C1413" s="418"/>
      <c r="D1413" s="418"/>
    </row>
    <row r="1414" spans="1:4" s="361" customFormat="1" x14ac:dyDescent="0.25">
      <c r="A1414" s="359"/>
      <c r="B1414" s="418"/>
      <c r="C1414" s="360"/>
      <c r="D1414" s="360"/>
    </row>
    <row r="1415" spans="1:4" s="361" customFormat="1" x14ac:dyDescent="0.25">
      <c r="A1415" s="359"/>
      <c r="B1415" s="418"/>
      <c r="C1415" s="360"/>
      <c r="D1415" s="425"/>
    </row>
    <row r="1416" spans="1:4" s="361" customFormat="1" x14ac:dyDescent="0.25">
      <c r="A1416" s="359"/>
      <c r="B1416" s="418"/>
      <c r="C1416" s="360"/>
      <c r="D1416" s="425"/>
    </row>
    <row r="1418" spans="1:4" s="361" customFormat="1" x14ac:dyDescent="0.2">
      <c r="A1418" s="427"/>
      <c r="B1418" s="428"/>
      <c r="C1418" s="429"/>
      <c r="D1418" s="428"/>
    </row>
    <row r="1419" spans="1:4" s="361" customFormat="1" x14ac:dyDescent="0.25">
      <c r="A1419" s="359"/>
      <c r="B1419" s="360"/>
      <c r="C1419" s="363"/>
      <c r="D1419" s="363"/>
    </row>
    <row r="1420" spans="1:4" s="361" customFormat="1" x14ac:dyDescent="0.25">
      <c r="A1420" s="359"/>
      <c r="B1420" s="360"/>
      <c r="C1420" s="363"/>
      <c r="D1420" s="363"/>
    </row>
    <row r="1421" spans="1:4" s="361" customFormat="1" x14ac:dyDescent="0.25">
      <c r="A1421" s="359"/>
      <c r="B1421" s="360"/>
      <c r="C1421" s="363"/>
      <c r="D1421" s="363"/>
    </row>
    <row r="1422" spans="1:4" s="361" customFormat="1" x14ac:dyDescent="0.25">
      <c r="A1422" s="359"/>
      <c r="B1422" s="420"/>
      <c r="C1422" s="363"/>
      <c r="D1422" s="363"/>
    </row>
    <row r="1423" spans="1:4" s="361" customFormat="1" x14ac:dyDescent="0.25">
      <c r="A1423" s="359"/>
      <c r="B1423" s="360"/>
      <c r="C1423" s="363"/>
      <c r="D1423" s="363"/>
    </row>
    <row r="1424" spans="1:4" s="361" customFormat="1" x14ac:dyDescent="0.25">
      <c r="A1424" s="359"/>
      <c r="B1424" s="360"/>
      <c r="C1424" s="363"/>
      <c r="D1424" s="363"/>
    </row>
    <row r="1425" spans="1:4" s="361" customFormat="1" x14ac:dyDescent="0.25">
      <c r="A1425" s="359"/>
      <c r="B1425" s="360"/>
      <c r="C1425" s="363"/>
      <c r="D1425" s="363"/>
    </row>
    <row r="1426" spans="1:4" s="361" customFormat="1" x14ac:dyDescent="0.25">
      <c r="A1426" s="359"/>
      <c r="B1426" s="360"/>
      <c r="C1426" s="363"/>
      <c r="D1426" s="363"/>
    </row>
    <row r="1427" spans="1:4" s="361" customFormat="1" x14ac:dyDescent="0.25">
      <c r="A1427" s="359"/>
      <c r="B1427" s="360"/>
      <c r="C1427" s="363"/>
      <c r="D1427" s="363"/>
    </row>
    <row r="1428" spans="1:4" s="361" customFormat="1" x14ac:dyDescent="0.25">
      <c r="A1428" s="359"/>
      <c r="B1428" s="360"/>
      <c r="C1428" s="363"/>
      <c r="D1428" s="363"/>
    </row>
    <row r="1429" spans="1:4" s="361" customFormat="1" x14ac:dyDescent="0.25">
      <c r="A1429" s="359"/>
      <c r="B1429" s="360"/>
      <c r="C1429" s="363"/>
      <c r="D1429" s="363"/>
    </row>
    <row r="1430" spans="1:4" s="361" customFormat="1" x14ac:dyDescent="0.25">
      <c r="A1430" s="359"/>
      <c r="B1430" s="360"/>
      <c r="C1430" s="363"/>
      <c r="D1430" s="363"/>
    </row>
    <row r="1431" spans="1:4" s="361" customFormat="1" x14ac:dyDescent="0.25">
      <c r="A1431" s="359"/>
      <c r="B1431" s="431"/>
      <c r="C1431" s="363"/>
      <c r="D1431" s="363"/>
    </row>
    <row r="1432" spans="1:4" s="361" customFormat="1" x14ac:dyDescent="0.25">
      <c r="A1432" s="359"/>
      <c r="B1432" s="431"/>
      <c r="C1432" s="363"/>
      <c r="D1432" s="363"/>
    </row>
    <row r="1433" spans="1:4" s="361" customFormat="1" x14ac:dyDescent="0.25">
      <c r="A1433" s="359"/>
      <c r="B1433" s="431"/>
      <c r="C1433" s="363"/>
      <c r="D1433" s="363"/>
    </row>
    <row r="1434" spans="1:4" s="361" customFormat="1" x14ac:dyDescent="0.25">
      <c r="A1434" s="359"/>
      <c r="B1434" s="360"/>
      <c r="C1434" s="363"/>
      <c r="D1434" s="363"/>
    </row>
    <row r="1435" spans="1:4" s="361" customFormat="1" x14ac:dyDescent="0.25">
      <c r="A1435" s="359"/>
      <c r="B1435" s="360"/>
      <c r="C1435" s="363"/>
      <c r="D1435" s="363"/>
    </row>
    <row r="1436" spans="1:4" s="361" customFormat="1" x14ac:dyDescent="0.25">
      <c r="A1436" s="359"/>
      <c r="B1436" s="420"/>
      <c r="C1436" s="363"/>
      <c r="D1436" s="363"/>
    </row>
    <row r="1437" spans="1:4" s="361" customFormat="1" x14ac:dyDescent="0.25">
      <c r="A1437" s="359"/>
      <c r="B1437" s="360"/>
      <c r="C1437" s="363"/>
      <c r="D1437" s="363"/>
    </row>
    <row r="1438" spans="1:4" s="361" customFormat="1" x14ac:dyDescent="0.25">
      <c r="A1438" s="359"/>
      <c r="B1438" s="398"/>
      <c r="C1438" s="363"/>
      <c r="D1438" s="363"/>
    </row>
    <row r="1439" spans="1:4" s="361" customFormat="1" x14ac:dyDescent="0.25">
      <c r="A1439" s="359"/>
      <c r="B1439" s="360"/>
      <c r="C1439" s="363"/>
      <c r="D1439" s="363"/>
    </row>
    <row r="1440" spans="1:4" s="361" customFormat="1" x14ac:dyDescent="0.25">
      <c r="A1440" s="359"/>
      <c r="B1440" s="360"/>
      <c r="C1440" s="363"/>
      <c r="D1440" s="363"/>
    </row>
    <row r="1441" spans="1:4" s="361" customFormat="1" x14ac:dyDescent="0.25">
      <c r="A1441" s="359"/>
      <c r="B1441" s="360"/>
      <c r="C1441" s="363"/>
      <c r="D1441" s="363"/>
    </row>
    <row r="1442" spans="1:4" s="361" customFormat="1" x14ac:dyDescent="0.25">
      <c r="A1442" s="359"/>
      <c r="B1442" s="360"/>
      <c r="C1442" s="363"/>
      <c r="D1442" s="363"/>
    </row>
    <row r="1443" spans="1:4" s="361" customFormat="1" x14ac:dyDescent="0.25">
      <c r="A1443" s="359"/>
      <c r="B1443" s="360"/>
      <c r="C1443" s="363"/>
      <c r="D1443" s="363"/>
    </row>
    <row r="1444" spans="1:4" s="361" customFormat="1" x14ac:dyDescent="0.25">
      <c r="A1444" s="359"/>
      <c r="B1444" s="360"/>
      <c r="C1444" s="363"/>
      <c r="D1444" s="363"/>
    </row>
    <row r="1445" spans="1:4" s="361" customFormat="1" x14ac:dyDescent="0.25">
      <c r="A1445" s="359"/>
      <c r="B1445" s="360"/>
      <c r="C1445" s="363"/>
      <c r="D1445" s="363"/>
    </row>
    <row r="1446" spans="1:4" s="361" customFormat="1" x14ac:dyDescent="0.25">
      <c r="A1446" s="359"/>
      <c r="B1446" s="360"/>
      <c r="C1446" s="363"/>
      <c r="D1446" s="363"/>
    </row>
    <row r="1447" spans="1:4" s="361" customFormat="1" x14ac:dyDescent="0.25">
      <c r="A1447" s="359"/>
      <c r="B1447" s="360"/>
      <c r="C1447" s="363"/>
      <c r="D1447" s="363"/>
    </row>
    <row r="1448" spans="1:4" s="361" customFormat="1" x14ac:dyDescent="0.25">
      <c r="A1448" s="359"/>
      <c r="B1448" s="360"/>
      <c r="C1448" s="363"/>
      <c r="D1448" s="363"/>
    </row>
    <row r="1449" spans="1:4" s="361" customFormat="1" x14ac:dyDescent="0.25">
      <c r="A1449" s="359"/>
      <c r="B1449" s="360"/>
      <c r="C1449" s="363"/>
      <c r="D1449" s="363"/>
    </row>
    <row r="1450" spans="1:4" s="361" customFormat="1" x14ac:dyDescent="0.25">
      <c r="A1450" s="359"/>
      <c r="B1450" s="360"/>
      <c r="C1450" s="363"/>
      <c r="D1450" s="363"/>
    </row>
    <row r="1451" spans="1:4" s="361" customFormat="1" x14ac:dyDescent="0.25">
      <c r="A1451" s="359"/>
      <c r="B1451" s="360"/>
      <c r="C1451" s="363"/>
      <c r="D1451" s="363"/>
    </row>
    <row r="1452" spans="1:4" s="361" customFormat="1" x14ac:dyDescent="0.25">
      <c r="A1452" s="359"/>
      <c r="B1452" s="360"/>
      <c r="C1452" s="363"/>
      <c r="D1452" s="363"/>
    </row>
    <row r="1453" spans="1:4" s="361" customFormat="1" x14ac:dyDescent="0.25">
      <c r="A1453" s="359"/>
      <c r="B1453" s="360"/>
      <c r="C1453" s="363"/>
      <c r="D1453" s="363"/>
    </row>
    <row r="1454" spans="1:4" s="361" customFormat="1" x14ac:dyDescent="0.25">
      <c r="A1454" s="359"/>
      <c r="B1454" s="360"/>
      <c r="C1454" s="363"/>
      <c r="D1454" s="363"/>
    </row>
    <row r="1455" spans="1:4" s="361" customFormat="1" x14ac:dyDescent="0.25">
      <c r="A1455" s="359"/>
      <c r="B1455" s="360"/>
      <c r="C1455" s="363"/>
      <c r="D1455" s="363"/>
    </row>
    <row r="1456" spans="1:4" s="361" customFormat="1" x14ac:dyDescent="0.25">
      <c r="A1456" s="359"/>
      <c r="B1456" s="360"/>
      <c r="C1456" s="363"/>
      <c r="D1456" s="363"/>
    </row>
    <row r="1457" spans="1:4" s="361" customFormat="1" x14ac:dyDescent="0.25">
      <c r="A1457" s="359"/>
      <c r="B1457" s="360"/>
      <c r="C1457" s="363"/>
      <c r="D1457" s="363"/>
    </row>
    <row r="1458" spans="1:4" s="361" customFormat="1" x14ac:dyDescent="0.25">
      <c r="A1458" s="359"/>
      <c r="B1458" s="360"/>
      <c r="C1458" s="363"/>
      <c r="D1458" s="363"/>
    </row>
    <row r="1459" spans="1:4" s="361" customFormat="1" x14ac:dyDescent="0.25">
      <c r="A1459" s="359"/>
      <c r="B1459" s="360"/>
      <c r="C1459" s="363"/>
      <c r="D1459" s="363"/>
    </row>
    <row r="1461" spans="1:4" s="361" customFormat="1" x14ac:dyDescent="0.25">
      <c r="A1461" s="359"/>
      <c r="B1461" s="421"/>
      <c r="C1461" s="422"/>
      <c r="D1461" s="422"/>
    </row>
    <row r="1462" spans="1:4" s="361" customFormat="1" x14ac:dyDescent="0.25">
      <c r="A1462" s="423"/>
      <c r="B1462" s="424"/>
      <c r="C1462" s="418"/>
      <c r="D1462" s="418"/>
    </row>
    <row r="1463" spans="1:4" s="361" customFormat="1" x14ac:dyDescent="0.25">
      <c r="A1463" s="359"/>
      <c r="B1463" s="418"/>
      <c r="C1463" s="360"/>
      <c r="D1463" s="360"/>
    </row>
    <row r="1464" spans="1:4" s="361" customFormat="1" x14ac:dyDescent="0.25">
      <c r="A1464" s="359"/>
      <c r="B1464" s="418"/>
      <c r="C1464" s="360"/>
      <c r="D1464" s="425"/>
    </row>
    <row r="1465" spans="1:4" s="361" customFormat="1" x14ac:dyDescent="0.25">
      <c r="A1465" s="359"/>
      <c r="B1465" s="418"/>
      <c r="C1465" s="360"/>
      <c r="D1465" s="425"/>
    </row>
    <row r="1467" spans="1:4" s="361" customFormat="1" x14ac:dyDescent="0.2">
      <c r="A1467" s="427"/>
      <c r="B1467" s="428"/>
      <c r="C1467" s="429"/>
      <c r="D1467" s="428"/>
    </row>
    <row r="1468" spans="1:4" s="361" customFormat="1" x14ac:dyDescent="0.25">
      <c r="A1468" s="359"/>
      <c r="B1468" s="360"/>
      <c r="C1468" s="363"/>
      <c r="D1468" s="363"/>
    </row>
    <row r="1469" spans="1:4" s="361" customFormat="1" x14ac:dyDescent="0.25">
      <c r="A1469" s="359"/>
      <c r="B1469" s="360"/>
      <c r="C1469" s="363"/>
      <c r="D1469" s="363"/>
    </row>
    <row r="1470" spans="1:4" s="361" customFormat="1" x14ac:dyDescent="0.25">
      <c r="A1470" s="359"/>
      <c r="B1470" s="360"/>
      <c r="C1470" s="363"/>
      <c r="D1470" s="363"/>
    </row>
    <row r="1471" spans="1:4" s="361" customFormat="1" x14ac:dyDescent="0.25">
      <c r="A1471" s="359"/>
      <c r="B1471" s="420"/>
      <c r="C1471" s="363"/>
      <c r="D1471" s="363"/>
    </row>
    <row r="1472" spans="1:4" s="361" customFormat="1" x14ac:dyDescent="0.25">
      <c r="A1472" s="359"/>
      <c r="B1472" s="360"/>
      <c r="C1472" s="363"/>
      <c r="D1472" s="363"/>
    </row>
    <row r="1473" spans="1:4" s="361" customFormat="1" x14ac:dyDescent="0.25">
      <c r="A1473" s="359"/>
      <c r="B1473" s="360"/>
      <c r="C1473" s="363"/>
      <c r="D1473" s="363"/>
    </row>
    <row r="1474" spans="1:4" s="361" customFormat="1" x14ac:dyDescent="0.25">
      <c r="A1474" s="359"/>
      <c r="B1474" s="360"/>
      <c r="C1474" s="363"/>
      <c r="D1474" s="363"/>
    </row>
    <row r="1475" spans="1:4" s="361" customFormat="1" x14ac:dyDescent="0.25">
      <c r="A1475" s="359"/>
      <c r="B1475" s="360"/>
      <c r="C1475" s="363"/>
      <c r="D1475" s="363"/>
    </row>
    <row r="1476" spans="1:4" s="361" customFormat="1" x14ac:dyDescent="0.25">
      <c r="A1476" s="359"/>
      <c r="B1476" s="360"/>
      <c r="C1476" s="363"/>
      <c r="D1476" s="363"/>
    </row>
    <row r="1477" spans="1:4" s="361" customFormat="1" x14ac:dyDescent="0.25">
      <c r="A1477" s="359"/>
      <c r="B1477" s="360"/>
      <c r="C1477" s="363"/>
      <c r="D1477" s="363"/>
    </row>
    <row r="1478" spans="1:4" s="361" customFormat="1" x14ac:dyDescent="0.25">
      <c r="A1478" s="359"/>
      <c r="B1478" s="360"/>
      <c r="C1478" s="363"/>
      <c r="D1478" s="363"/>
    </row>
    <row r="1479" spans="1:4" s="361" customFormat="1" x14ac:dyDescent="0.25">
      <c r="A1479" s="359"/>
      <c r="B1479" s="360"/>
      <c r="C1479" s="363"/>
      <c r="D1479" s="363"/>
    </row>
    <row r="1480" spans="1:4" s="361" customFormat="1" x14ac:dyDescent="0.25">
      <c r="A1480" s="359"/>
      <c r="B1480" s="431"/>
      <c r="C1480" s="363"/>
      <c r="D1480" s="363"/>
    </row>
    <row r="1481" spans="1:4" s="361" customFormat="1" x14ac:dyDescent="0.25">
      <c r="A1481" s="359"/>
      <c r="B1481" s="431"/>
      <c r="C1481" s="363"/>
      <c r="D1481" s="363"/>
    </row>
    <row r="1482" spans="1:4" s="361" customFormat="1" x14ac:dyDescent="0.25">
      <c r="A1482" s="359"/>
      <c r="B1482" s="431"/>
      <c r="C1482" s="363"/>
      <c r="D1482" s="363"/>
    </row>
    <row r="1483" spans="1:4" s="361" customFormat="1" x14ac:dyDescent="0.25">
      <c r="A1483" s="359"/>
      <c r="B1483" s="360"/>
      <c r="C1483" s="363"/>
      <c r="D1483" s="363"/>
    </row>
    <row r="1484" spans="1:4" s="361" customFormat="1" x14ac:dyDescent="0.25">
      <c r="A1484" s="359"/>
      <c r="B1484" s="360"/>
      <c r="C1484" s="363"/>
      <c r="D1484" s="363"/>
    </row>
    <row r="1485" spans="1:4" s="361" customFormat="1" x14ac:dyDescent="0.25">
      <c r="A1485" s="359"/>
      <c r="B1485" s="420"/>
      <c r="C1485" s="363"/>
      <c r="D1485" s="363"/>
    </row>
    <row r="1486" spans="1:4" s="361" customFormat="1" x14ac:dyDescent="0.25">
      <c r="A1486" s="359"/>
      <c r="B1486" s="360"/>
      <c r="C1486" s="363"/>
      <c r="D1486" s="363"/>
    </row>
    <row r="1487" spans="1:4" s="361" customFormat="1" x14ac:dyDescent="0.25">
      <c r="A1487" s="359"/>
      <c r="B1487" s="398"/>
      <c r="C1487" s="363"/>
      <c r="D1487" s="363"/>
    </row>
    <row r="1488" spans="1:4" s="361" customFormat="1" x14ac:dyDescent="0.25">
      <c r="A1488" s="359"/>
      <c r="B1488" s="360"/>
      <c r="C1488" s="363"/>
      <c r="D1488" s="363"/>
    </row>
    <row r="1489" spans="1:4" s="361" customFormat="1" x14ac:dyDescent="0.25">
      <c r="A1489" s="359"/>
      <c r="B1489" s="360"/>
      <c r="C1489" s="363"/>
      <c r="D1489" s="363"/>
    </row>
    <row r="1490" spans="1:4" s="361" customFormat="1" x14ac:dyDescent="0.25">
      <c r="A1490" s="359"/>
      <c r="B1490" s="360"/>
      <c r="C1490" s="363"/>
      <c r="D1490" s="363"/>
    </row>
    <row r="1491" spans="1:4" s="361" customFormat="1" x14ac:dyDescent="0.25">
      <c r="A1491" s="359"/>
      <c r="B1491" s="360"/>
      <c r="C1491" s="363"/>
      <c r="D1491" s="363"/>
    </row>
    <row r="1492" spans="1:4" s="361" customFormat="1" x14ac:dyDescent="0.25">
      <c r="A1492" s="359"/>
      <c r="B1492" s="360"/>
      <c r="C1492" s="363"/>
      <c r="D1492" s="363"/>
    </row>
    <row r="1493" spans="1:4" s="361" customFormat="1" x14ac:dyDescent="0.25">
      <c r="A1493" s="359"/>
      <c r="B1493" s="360"/>
      <c r="C1493" s="363"/>
      <c r="D1493" s="363"/>
    </row>
    <row r="1494" spans="1:4" s="361" customFormat="1" x14ac:dyDescent="0.25">
      <c r="A1494" s="359"/>
      <c r="B1494" s="360"/>
      <c r="C1494" s="363"/>
      <c r="D1494" s="363"/>
    </row>
    <row r="1495" spans="1:4" s="361" customFormat="1" x14ac:dyDescent="0.25">
      <c r="A1495" s="359"/>
      <c r="B1495" s="360"/>
      <c r="C1495" s="363"/>
      <c r="D1495" s="363"/>
    </row>
    <row r="1496" spans="1:4" s="361" customFormat="1" x14ac:dyDescent="0.25">
      <c r="A1496" s="359"/>
      <c r="B1496" s="360"/>
      <c r="C1496" s="363"/>
      <c r="D1496" s="363"/>
    </row>
    <row r="1497" spans="1:4" s="361" customFormat="1" x14ac:dyDescent="0.25">
      <c r="A1497" s="359"/>
      <c r="B1497" s="360"/>
      <c r="C1497" s="363"/>
      <c r="D1497" s="363"/>
    </row>
    <row r="1498" spans="1:4" s="361" customFormat="1" x14ac:dyDescent="0.25">
      <c r="A1498" s="359"/>
      <c r="B1498" s="360"/>
      <c r="C1498" s="363"/>
      <c r="D1498" s="363"/>
    </row>
    <row r="1499" spans="1:4" s="361" customFormat="1" x14ac:dyDescent="0.25">
      <c r="A1499" s="359"/>
      <c r="B1499" s="360"/>
      <c r="C1499" s="363"/>
      <c r="D1499" s="363"/>
    </row>
    <row r="1500" spans="1:4" s="361" customFormat="1" x14ac:dyDescent="0.25">
      <c r="A1500" s="359"/>
      <c r="B1500" s="360"/>
      <c r="C1500" s="363"/>
      <c r="D1500" s="363"/>
    </row>
    <row r="1501" spans="1:4" s="361" customFormat="1" x14ac:dyDescent="0.25">
      <c r="A1501" s="359"/>
      <c r="B1501" s="360"/>
      <c r="C1501" s="363"/>
      <c r="D1501" s="363"/>
    </row>
    <row r="1502" spans="1:4" s="361" customFormat="1" x14ac:dyDescent="0.25">
      <c r="A1502" s="359"/>
      <c r="B1502" s="360"/>
      <c r="C1502" s="363"/>
      <c r="D1502" s="363"/>
    </row>
    <row r="1503" spans="1:4" s="361" customFormat="1" x14ac:dyDescent="0.25">
      <c r="A1503" s="359"/>
      <c r="B1503" s="360"/>
      <c r="C1503" s="363"/>
      <c r="D1503" s="363"/>
    </row>
    <row r="1504" spans="1:4" s="361" customFormat="1" x14ac:dyDescent="0.25">
      <c r="A1504" s="359"/>
      <c r="B1504" s="360"/>
      <c r="C1504" s="363"/>
      <c r="D1504" s="363"/>
    </row>
    <row r="1505" spans="1:4" s="361" customFormat="1" x14ac:dyDescent="0.25">
      <c r="A1505" s="359"/>
      <c r="B1505" s="360"/>
      <c r="C1505" s="363"/>
      <c r="D1505" s="363"/>
    </row>
    <row r="1506" spans="1:4" s="361" customFormat="1" x14ac:dyDescent="0.25">
      <c r="A1506" s="359"/>
      <c r="B1506" s="360"/>
      <c r="C1506" s="363"/>
      <c r="D1506" s="363"/>
    </row>
    <row r="1507" spans="1:4" s="361" customFormat="1" x14ac:dyDescent="0.25">
      <c r="A1507" s="359"/>
      <c r="B1507" s="360"/>
      <c r="C1507" s="363"/>
      <c r="D1507" s="363"/>
    </row>
    <row r="1508" spans="1:4" s="361" customFormat="1" x14ac:dyDescent="0.25">
      <c r="A1508" s="359"/>
      <c r="B1508" s="360"/>
      <c r="C1508" s="363"/>
      <c r="D1508" s="363"/>
    </row>
  </sheetData>
  <sheetProtection algorithmName="SHA-512" hashValue="Lg/tWFZwepf3akGEr7aSbZlhRFjhhCUU72ZFvEQyufzem4h3Apb6Q4UCxZoUNi9lhfERTJgUE4O4lLnoBFiOtw==" saltValue="ymu4IXGNFCGKz9UzO+bEHQ==" spinCount="100000" sheet="1" objects="1" scenarios="1"/>
  <pageMargins left="0.78740157480314965" right="0.59055118110236227" top="0.39370078740157483" bottom="0.78740157480314965" header="0.51181102362204722" footer="0.39370078740157483"/>
  <pageSetup paperSize="9" scale="60" fitToHeight="15" orientation="portrait" r:id="rId1"/>
  <headerFooter alignWithMargins="0">
    <oddFooter>&amp;C&amp;"Arial,Obyčejné"Stránka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65</vt:i4>
      </vt:variant>
    </vt:vector>
  </HeadingPairs>
  <TitlesOfParts>
    <vt:vector size="76" baseType="lpstr">
      <vt:lpstr>Stavba</vt:lpstr>
      <vt:lpstr>VzorPolozky</vt:lpstr>
      <vt:lpstr>00 00 Pol</vt:lpstr>
      <vt:lpstr>01 01 Pol</vt:lpstr>
      <vt:lpstr>ZTI</vt:lpstr>
      <vt:lpstr>ÚT</vt:lpstr>
      <vt:lpstr>Silnoproud</vt:lpstr>
      <vt:lpstr>Říz.gastro</vt:lpstr>
      <vt:lpstr>EPS</vt:lpstr>
      <vt:lpstr>kabeláž HACCP</vt:lpstr>
      <vt:lpstr>VZT</vt:lpstr>
      <vt:lpstr>Silnoproud!_Toc431412200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'kabeláž HACCP'!Excel_BuiltIn_Print_Area</vt:lpstr>
      <vt:lpstr>Silnoproud!Excel_BuiltIn_Print_Area</vt:lpstr>
      <vt:lpstr>Stavba!IČO</vt:lpstr>
      <vt:lpstr>Mena</vt:lpstr>
      <vt:lpstr>MistoStavby</vt:lpstr>
      <vt:lpstr>nazevobjektu</vt:lpstr>
      <vt:lpstr>Stavba!NazevStavby</vt:lpstr>
      <vt:lpstr>NazevStavebnihoRozpoctu</vt:lpstr>
      <vt:lpstr>'00 00 Pol'!Názvy_tisku</vt:lpstr>
      <vt:lpstr>'01 01 Pol'!Názvy_tisku</vt:lpstr>
      <vt:lpstr>EPS!Názvy_tisku</vt:lpstr>
      <vt:lpstr>'kabeláž HACCP'!Názvy_tisku</vt:lpstr>
      <vt:lpstr>Silnoproud!Názvy_tisku</vt:lpstr>
      <vt:lpstr>ÚT!Názvy_tisku</vt:lpstr>
      <vt:lpstr>VZT!Názvy_tisku</vt:lpstr>
      <vt:lpstr>ZTI!Názvy_tisku</vt:lpstr>
      <vt:lpstr>oadresa</vt:lpstr>
      <vt:lpstr>Stavba!Objednatel</vt:lpstr>
      <vt:lpstr>Stavba!Objekt</vt:lpstr>
      <vt:lpstr>'00 00 Pol'!Oblast_tisku</vt:lpstr>
      <vt:lpstr>'01 01 Pol'!Oblast_tisku</vt:lpstr>
      <vt:lpstr>'kabeláž HACCP'!Oblast_tisku</vt:lpstr>
      <vt:lpstr>Říz.gastro!Oblast_tisku</vt:lpstr>
      <vt:lpstr>Silnoproud!Oblast_tisku</vt:lpstr>
      <vt:lpstr>Stavba!Oblast_tisku</vt:lpstr>
      <vt:lpstr>ÚT!Oblast_tisku</vt:lpstr>
      <vt:lpstr>VZT!Oblast_tisku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2024-11-24T09:45:32Z</cp:lastPrinted>
  <dcterms:created xsi:type="dcterms:W3CDTF">2009-04-08T07:15:50Z</dcterms:created>
  <dcterms:modified xsi:type="dcterms:W3CDTF">2025-01-19T14:43:51Z</dcterms:modified>
</cp:coreProperties>
</file>